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úl\Desktop\"/>
    </mc:Choice>
  </mc:AlternateContent>
  <bookViews>
    <workbookView xWindow="0" yWindow="0" windowWidth="11256" windowHeight="2100" tabRatio="342" activeTab="3"/>
  </bookViews>
  <sheets>
    <sheet name="FEDECACES" sheetId="2" r:id="rId1"/>
    <sheet name="Hoja3" sheetId="6" r:id="rId2"/>
    <sheet name="Hoja2" sheetId="5" r:id="rId3"/>
    <sheet name="Hoja1" sheetId="4" r:id="rId4"/>
    <sheet name="ASESORES" sheetId="3" r:id="rId5"/>
  </sheets>
  <definedNames>
    <definedName name="_xlnm._FilterDatabase" localSheetId="0" hidden="1">FEDECACES!$A$9:$FJ$137</definedName>
    <definedName name="_xlnm._FilterDatabase" localSheetId="3" hidden="1">Hoja1!$A$1:$K$62</definedName>
    <definedName name="_xlcn.WorksheetConnection_Hoja1AJ1" hidden="1">Hoja1!$A:$K</definedName>
    <definedName name="_xlnm.Print_Area" localSheetId="4">ASESORES!$B$8:$BN$24</definedName>
    <definedName name="_xlnm.Print_Area" localSheetId="0">FEDECACES!$B$1:$FJ$135</definedName>
  </definedNames>
  <calcPr calcId="152511"/>
  <pivotCaches>
    <pivotCache cacheId="64" r:id="rId6"/>
    <pivotCache cacheId="66" r:id="rId7"/>
  </pivotCaches>
  <extLst>
    <ext xmlns:x15="http://schemas.microsoft.com/office/spreadsheetml/2010/11/main" uri="{FCE2AD5D-F65C-4FA6-A056-5C36A1767C68}">
      <x15:dataModel>
        <x15:modelTables>
          <x15:modelTable id="Rango-2fbf80e8-7e81-4ea4-97c5-ac3e440c9f59" name="Rango" connection="WorksheetConnection_Hoja1!$A:$J"/>
        </x15:modelTables>
      </x15:dataModel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2" i="4"/>
  <c r="FB12" i="2" l="1"/>
  <c r="FI56" i="2" l="1"/>
  <c r="FJ56" i="2" s="1"/>
  <c r="FI27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1" i="2"/>
  <c r="FJ32" i="2"/>
  <c r="FJ33" i="2"/>
  <c r="FJ34" i="2"/>
  <c r="FJ35" i="2"/>
  <c r="FJ36" i="2"/>
  <c r="FJ37" i="2"/>
  <c r="FJ39" i="2"/>
  <c r="FJ40" i="2"/>
  <c r="FJ41" i="2"/>
  <c r="FJ42" i="2"/>
  <c r="FJ43" i="2"/>
  <c r="FJ44" i="2"/>
  <c r="FJ45" i="2"/>
  <c r="FJ46" i="2"/>
  <c r="FJ47" i="2"/>
  <c r="FJ48" i="2"/>
  <c r="FJ49" i="2"/>
  <c r="FJ50" i="2"/>
  <c r="FJ51" i="2"/>
  <c r="FJ52" i="2"/>
  <c r="FJ53" i="2"/>
  <c r="FJ54" i="2"/>
  <c r="FJ55" i="2"/>
  <c r="FJ57" i="2"/>
  <c r="FJ58" i="2"/>
  <c r="FJ59" i="2"/>
  <c r="FJ60" i="2"/>
  <c r="FJ61" i="2"/>
  <c r="FJ62" i="2"/>
  <c r="FJ63" i="2"/>
  <c r="FJ64" i="2"/>
  <c r="FJ65" i="2"/>
  <c r="FJ66" i="2"/>
  <c r="FJ67" i="2"/>
  <c r="FJ68" i="2"/>
  <c r="FJ69" i="2"/>
  <c r="FJ70" i="2"/>
  <c r="FJ71" i="2"/>
  <c r="FJ72" i="2"/>
  <c r="FJ73" i="2"/>
  <c r="FJ74" i="2"/>
  <c r="FJ75" i="2"/>
  <c r="FJ76" i="2"/>
  <c r="FJ77" i="2"/>
  <c r="FJ78" i="2"/>
  <c r="FJ79" i="2"/>
  <c r="FJ80" i="2"/>
  <c r="FJ81" i="2"/>
  <c r="FJ82" i="2"/>
  <c r="FJ83" i="2"/>
  <c r="FJ85" i="2"/>
  <c r="FJ86" i="2"/>
  <c r="FJ87" i="2"/>
  <c r="FJ88" i="2"/>
  <c r="FJ89" i="2"/>
  <c r="FJ90" i="2"/>
  <c r="FJ91" i="2"/>
  <c r="FJ92" i="2"/>
  <c r="FJ93" i="2"/>
  <c r="FJ94" i="2"/>
  <c r="FJ95" i="2"/>
  <c r="FJ96" i="2"/>
  <c r="FJ97" i="2"/>
  <c r="FJ98" i="2"/>
  <c r="FJ99" i="2"/>
  <c r="FJ100" i="2"/>
  <c r="FJ101" i="2"/>
  <c r="FJ102" i="2"/>
  <c r="FJ104" i="2"/>
  <c r="FJ105" i="2"/>
  <c r="FJ106" i="2"/>
  <c r="FJ107" i="2"/>
  <c r="FJ108" i="2"/>
  <c r="FJ109" i="2"/>
  <c r="FJ110" i="2"/>
  <c r="FJ111" i="2"/>
  <c r="FJ112" i="2"/>
  <c r="FJ113" i="2"/>
  <c r="FJ114" i="2"/>
  <c r="FJ115" i="2"/>
  <c r="FJ116" i="2"/>
  <c r="FJ117" i="2"/>
  <c r="FJ118" i="2"/>
  <c r="FJ119" i="2"/>
  <c r="FJ120" i="2"/>
  <c r="FJ122" i="2"/>
  <c r="FJ123" i="2"/>
  <c r="FJ124" i="2"/>
  <c r="FJ125" i="2"/>
  <c r="FJ126" i="2"/>
  <c r="FJ127" i="2"/>
  <c r="FJ128" i="2"/>
  <c r="FJ129" i="2"/>
  <c r="FJ130" i="2"/>
  <c r="FJ131" i="2"/>
  <c r="FJ132" i="2"/>
  <c r="FJ133" i="2"/>
  <c r="FJ134" i="2"/>
  <c r="FJ12" i="2"/>
  <c r="FB36" i="3" l="1"/>
  <c r="FC36" i="3" s="1"/>
  <c r="FC33" i="3"/>
  <c r="FB33" i="3"/>
  <c r="FB29" i="3"/>
  <c r="FC29" i="3" s="1"/>
  <c r="FC26" i="3"/>
  <c r="FB26" i="3"/>
  <c r="FB37" i="3" s="1"/>
  <c r="FC37" i="3" s="1"/>
  <c r="FC25" i="3"/>
  <c r="FC27" i="3" s="1"/>
  <c r="FB25" i="3"/>
  <c r="FB27" i="3" s="1"/>
  <c r="FB32" i="3" s="1"/>
  <c r="FE103" i="2"/>
  <c r="FB23" i="3"/>
  <c r="FC32" i="3" l="1"/>
  <c r="FC34" i="3" s="1"/>
  <c r="FB34" i="3"/>
  <c r="FC38" i="3"/>
  <c r="FB38" i="3"/>
  <c r="FB30" i="3"/>
  <c r="FC30" i="3" s="1"/>
  <c r="FC31" i="3" s="1"/>
  <c r="FC23" i="3"/>
  <c r="FB39" i="3" l="1"/>
  <c r="FB31" i="3"/>
  <c r="FC39" i="3"/>
  <c r="FH135" i="2"/>
  <c r="FE135" i="2" l="1"/>
  <c r="FI135" i="2" l="1"/>
  <c r="FG135" i="2"/>
  <c r="FF135" i="2"/>
  <c r="FE309" i="2" l="1"/>
  <c r="FD135" i="2"/>
  <c r="FE142" i="2" l="1"/>
  <c r="FD142" i="2"/>
  <c r="FA25" i="3"/>
  <c r="EZ25" i="3"/>
  <c r="FA23" i="3"/>
  <c r="EZ23" i="3"/>
  <c r="FD137" i="2"/>
  <c r="FA27" i="3" l="1"/>
  <c r="EZ26" i="3"/>
  <c r="EZ27" i="3" s="1"/>
  <c r="FA26" i="3"/>
  <c r="FE143" i="2"/>
  <c r="FD143" i="2"/>
  <c r="FC135" i="2" l="1"/>
  <c r="FC142" i="2" s="1"/>
  <c r="FC143" i="2" s="1"/>
  <c r="FA104" i="2"/>
  <c r="FA101" i="2"/>
  <c r="FA99" i="2"/>
  <c r="FA97" i="2"/>
  <c r="FA89" i="2"/>
  <c r="FA88" i="2"/>
  <c r="FA87" i="2"/>
  <c r="FA86" i="2"/>
  <c r="FA85" i="2"/>
  <c r="FA83" i="2"/>
  <c r="FA82" i="2"/>
  <c r="FA81" i="2"/>
  <c r="FA80" i="2"/>
  <c r="FA77" i="2"/>
  <c r="FA75" i="2"/>
  <c r="FA74" i="2"/>
  <c r="FA72" i="2"/>
  <c r="FA71" i="2"/>
  <c r="FA69" i="2"/>
  <c r="FA67" i="2"/>
  <c r="FA66" i="2"/>
  <c r="FA65" i="2"/>
  <c r="FA64" i="2"/>
  <c r="FA63" i="2"/>
  <c r="FA62" i="2"/>
  <c r="FA61" i="2"/>
  <c r="FA60" i="2"/>
  <c r="FA59" i="2"/>
  <c r="FA58" i="2"/>
  <c r="FA57" i="2"/>
  <c r="FA54" i="2"/>
  <c r="FA52" i="2"/>
  <c r="FA51" i="2"/>
  <c r="FA50" i="2"/>
  <c r="FA47" i="2"/>
  <c r="FA45" i="2"/>
  <c r="FA43" i="2"/>
  <c r="FA42" i="2"/>
  <c r="FA41" i="2"/>
  <c r="FA40" i="2"/>
  <c r="FA37" i="2"/>
  <c r="FA35" i="2"/>
  <c r="FA33" i="2"/>
  <c r="FA32" i="2"/>
  <c r="FA31" i="2"/>
  <c r="FA30" i="2"/>
  <c r="FA28" i="2"/>
  <c r="FA23" i="2"/>
  <c r="FA22" i="2"/>
  <c r="FA21" i="2"/>
  <c r="FA20" i="2"/>
  <c r="FA19" i="2"/>
  <c r="FA18" i="2"/>
  <c r="FA17" i="2"/>
  <c r="FA16" i="2"/>
  <c r="FA15" i="2"/>
  <c r="EX21" i="3"/>
  <c r="EY21" i="3" s="1"/>
  <c r="EX19" i="3"/>
  <c r="EY19" i="3"/>
  <c r="ET23" i="3"/>
  <c r="EW56" i="2"/>
  <c r="EW25" i="2"/>
  <c r="EW135" i="2" s="1"/>
  <c r="EW101" i="2"/>
  <c r="EW55" i="2"/>
  <c r="EW62" i="2"/>
  <c r="ER23" i="3"/>
  <c r="ER25" i="3" s="1"/>
  <c r="EQ23" i="3"/>
  <c r="EQ25" i="3" s="1"/>
  <c r="EP23" i="3"/>
  <c r="EP25" i="3" s="1"/>
  <c r="EO23" i="3"/>
  <c r="EU135" i="2"/>
  <c r="EU142" i="2" s="1"/>
  <c r="EU143" i="2" s="1"/>
  <c r="EV134" i="2"/>
  <c r="EX134" i="2" s="1"/>
  <c r="EV121" i="2"/>
  <c r="EX121" i="2" s="1"/>
  <c r="EV120" i="2"/>
  <c r="EX120" i="2" s="1"/>
  <c r="EY120" i="2" s="1"/>
  <c r="FA120" i="2" s="1"/>
  <c r="EV119" i="2"/>
  <c r="EX119" i="2" s="1"/>
  <c r="EV118" i="2"/>
  <c r="EX118" i="2" s="1"/>
  <c r="EV117" i="2"/>
  <c r="EX117" i="2" s="1"/>
  <c r="EY117" i="2" s="1"/>
  <c r="FA117" i="2" s="1"/>
  <c r="EV116" i="2"/>
  <c r="EX116" i="2" s="1"/>
  <c r="EY116" i="2" s="1"/>
  <c r="FA116" i="2" s="1"/>
  <c r="EV115" i="2"/>
  <c r="EX115" i="2" s="1"/>
  <c r="EV114" i="2"/>
  <c r="EX114" i="2" s="1"/>
  <c r="EV113" i="2"/>
  <c r="EX113" i="2" s="1"/>
  <c r="EY113" i="2" s="1"/>
  <c r="FA113" i="2" s="1"/>
  <c r="EV112" i="2"/>
  <c r="EX112" i="2" s="1"/>
  <c r="EY112" i="2" s="1"/>
  <c r="FA112" i="2" s="1"/>
  <c r="EV111" i="2"/>
  <c r="EX111" i="2" s="1"/>
  <c r="ES135" i="2"/>
  <c r="ES142" i="2" s="1"/>
  <c r="ES143" i="2" s="1"/>
  <c r="ET135" i="2"/>
  <c r="ET142" i="2" s="1"/>
  <c r="ET143" i="2" s="1"/>
  <c r="ER149" i="2"/>
  <c r="ER135" i="2"/>
  <c r="ER142" i="2" s="1"/>
  <c r="ER143" i="2" s="1"/>
  <c r="EQ149" i="2"/>
  <c r="EQ135" i="2"/>
  <c r="EQ142" i="2" s="1"/>
  <c r="EQ143" i="2" s="1"/>
  <c r="EN23" i="3"/>
  <c r="EM23" i="3"/>
  <c r="EM25" i="3" s="1"/>
  <c r="EL23" i="3"/>
  <c r="EK23" i="3"/>
  <c r="EK25" i="3" s="1"/>
  <c r="EN25" i="3"/>
  <c r="EN26" i="3" s="1"/>
  <c r="EL25" i="3"/>
  <c r="EL26" i="3" s="1"/>
  <c r="EL27" i="3" s="1"/>
  <c r="EP149" i="2"/>
  <c r="EP135" i="2"/>
  <c r="EP142" i="2" s="1"/>
  <c r="EP143" i="2" s="1"/>
  <c r="BP99" i="2"/>
  <c r="BR99" i="2" s="1"/>
  <c r="EO149" i="2"/>
  <c r="EN149" i="2"/>
  <c r="EM149" i="2"/>
  <c r="EO135" i="2"/>
  <c r="EO142" i="2" s="1"/>
  <c r="EO143" i="2" s="1"/>
  <c r="EJ23" i="3"/>
  <c r="EJ25" i="3" s="1"/>
  <c r="EJ26" i="3" s="1"/>
  <c r="EI23" i="3"/>
  <c r="EI25" i="3" s="1"/>
  <c r="EN135" i="2"/>
  <c r="EN142" i="2" s="1"/>
  <c r="EN143" i="2" s="1"/>
  <c r="EM135" i="2"/>
  <c r="EM142" i="2" s="1"/>
  <c r="EM143" i="2" s="1"/>
  <c r="EH23" i="3"/>
  <c r="EH25" i="3" s="1"/>
  <c r="EH26" i="3" s="1"/>
  <c r="EH27" i="3" s="1"/>
  <c r="EG23" i="3"/>
  <c r="EG25" i="3" s="1"/>
  <c r="EL135" i="2"/>
  <c r="EL142" i="2" s="1"/>
  <c r="EL143" i="2" s="1"/>
  <c r="EK135" i="2"/>
  <c r="EK142" i="2" s="1"/>
  <c r="EK143" i="2" s="1"/>
  <c r="EJ135" i="2"/>
  <c r="EJ142" i="2" s="1"/>
  <c r="EJ143" i="2" s="1"/>
  <c r="EB23" i="3"/>
  <c r="EB25" i="3" s="1"/>
  <c r="EB26" i="3" s="1"/>
  <c r="EA23" i="3"/>
  <c r="EA25" i="3" s="1"/>
  <c r="EA26" i="3" s="1"/>
  <c r="EA27" i="3" s="1"/>
  <c r="DZ23" i="3"/>
  <c r="DZ25" i="3" s="1"/>
  <c r="DZ26" i="3" s="1"/>
  <c r="DY23" i="3"/>
  <c r="DY25" i="3" s="1"/>
  <c r="ED110" i="2"/>
  <c r="EF110" i="2" s="1"/>
  <c r="EG110" i="2" s="1"/>
  <c r="EH110" i="2" s="1"/>
  <c r="ED109" i="2"/>
  <c r="EF109" i="2" s="1"/>
  <c r="EG109" i="2" s="1"/>
  <c r="EH109" i="2" s="1"/>
  <c r="EI109" i="2" s="1"/>
  <c r="EV109" i="2" s="1"/>
  <c r="EX109" i="2" s="1"/>
  <c r="ED107" i="2"/>
  <c r="EF107" i="2" s="1"/>
  <c r="EG107" i="2" s="1"/>
  <c r="EH107" i="2" s="1"/>
  <c r="ED106" i="2"/>
  <c r="EF106" i="2" s="1"/>
  <c r="EG106" i="2" s="1"/>
  <c r="EH106" i="2" s="1"/>
  <c r="ED105" i="2"/>
  <c r="EF105" i="2" s="1"/>
  <c r="EG105" i="2" s="1"/>
  <c r="EH105" i="2" s="1"/>
  <c r="EC135" i="2"/>
  <c r="EC142" i="2" s="1"/>
  <c r="EC143" i="2" s="1"/>
  <c r="EB135" i="2"/>
  <c r="EB142" i="2" s="1"/>
  <c r="EB143" i="2" s="1"/>
  <c r="EA135" i="2"/>
  <c r="EA142" i="2" s="1"/>
  <c r="EA143" i="2" s="1"/>
  <c r="DZ62" i="2"/>
  <c r="DZ26" i="2"/>
  <c r="DZ39" i="2"/>
  <c r="DZ36" i="2"/>
  <c r="DZ29" i="2"/>
  <c r="DZ27" i="2"/>
  <c r="DZ95" i="2"/>
  <c r="DZ93" i="2"/>
  <c r="DZ14" i="2"/>
  <c r="DZ135" i="2" s="1"/>
  <c r="DZ142" i="2" s="1"/>
  <c r="DZ143" i="2" s="1"/>
  <c r="DZ13" i="2"/>
  <c r="DZ103" i="2"/>
  <c r="DZ12" i="2"/>
  <c r="EE25" i="2"/>
  <c r="EE135" i="2" s="1"/>
  <c r="DX23" i="3"/>
  <c r="DX25" i="3" s="1"/>
  <c r="DX26" i="3" s="1"/>
  <c r="DX27" i="3" s="1"/>
  <c r="DW22" i="3"/>
  <c r="DY135" i="2"/>
  <c r="DY142" i="2" s="1"/>
  <c r="DY143" i="2" s="1"/>
  <c r="DW23" i="3"/>
  <c r="DW25" i="3" s="1"/>
  <c r="DW27" i="3" s="1"/>
  <c r="DX135" i="2"/>
  <c r="DX142" i="2" s="1"/>
  <c r="DX143" i="2" s="1"/>
  <c r="DW135" i="2"/>
  <c r="DW142" i="2" s="1"/>
  <c r="DW143" i="2" s="1"/>
  <c r="DV23" i="3"/>
  <c r="DV25" i="3" s="1"/>
  <c r="DV26" i="3" s="1"/>
  <c r="DV27" i="3" s="1"/>
  <c r="DV135" i="2"/>
  <c r="DV142" i="2" s="1"/>
  <c r="DV143" i="2" s="1"/>
  <c r="DU23" i="3"/>
  <c r="DU25" i="3" s="1"/>
  <c r="DT23" i="3"/>
  <c r="DT25" i="3" s="1"/>
  <c r="DT26" i="3" s="1"/>
  <c r="DT27" i="3" s="1"/>
  <c r="DS23" i="3"/>
  <c r="DS25" i="3" s="1"/>
  <c r="DT135" i="2"/>
  <c r="DT142" i="2" s="1"/>
  <c r="DT143" i="2" s="1"/>
  <c r="DU135" i="2"/>
  <c r="DU142" i="2" s="1"/>
  <c r="DU143" i="2" s="1"/>
  <c r="DR23" i="3"/>
  <c r="DR25" i="3" s="1"/>
  <c r="DR27" i="3" s="1"/>
  <c r="DR149" i="2"/>
  <c r="DS149" i="2" s="1"/>
  <c r="DT149" i="2" s="1"/>
  <c r="DU149" i="2" s="1"/>
  <c r="DV149" i="2" s="1"/>
  <c r="DW149" i="2" s="1"/>
  <c r="DX149" i="2" s="1"/>
  <c r="DY149" i="2" s="1"/>
  <c r="DZ149" i="2" s="1"/>
  <c r="EA149" i="2" s="1"/>
  <c r="EB149" i="2" s="1"/>
  <c r="EC149" i="2" s="1"/>
  <c r="DR135" i="2"/>
  <c r="DR142" i="2" s="1"/>
  <c r="DR143" i="2" s="1"/>
  <c r="EC23" i="3"/>
  <c r="DQ23" i="3"/>
  <c r="DQ25" i="3" s="1"/>
  <c r="DQ26" i="3" s="1"/>
  <c r="DQ27" i="3" s="1"/>
  <c r="DP23" i="3"/>
  <c r="DP25" i="3" s="1"/>
  <c r="DP26" i="3" s="1"/>
  <c r="DP27" i="3" s="1"/>
  <c r="DS135" i="2"/>
  <c r="DS137" i="2" s="1"/>
  <c r="DN33" i="3"/>
  <c r="DP33" i="3" s="1"/>
  <c r="DQ33" i="3" s="1"/>
  <c r="DR33" i="3" s="1"/>
  <c r="DS33" i="3" s="1"/>
  <c r="DT33" i="3" s="1"/>
  <c r="DU33" i="3" s="1"/>
  <c r="DV33" i="3" s="1"/>
  <c r="DW33" i="3" s="1"/>
  <c r="DX33" i="3" s="1"/>
  <c r="DY33" i="3" s="1"/>
  <c r="DZ33" i="3" s="1"/>
  <c r="EA33" i="3" s="1"/>
  <c r="EB33" i="3" s="1"/>
  <c r="DM108" i="2"/>
  <c r="DO108" i="2" s="1"/>
  <c r="DP108" i="2" s="1"/>
  <c r="DQ108" i="2" s="1"/>
  <c r="ED108" i="2" s="1"/>
  <c r="EF108" i="2" s="1"/>
  <c r="DP87" i="2"/>
  <c r="DQ87" i="2" s="1"/>
  <c r="ED87" i="2" s="1"/>
  <c r="EF87" i="2" s="1"/>
  <c r="EG87" i="2" s="1"/>
  <c r="EH87" i="2" s="1"/>
  <c r="EI87" i="2" s="1"/>
  <c r="EV87" i="2" s="1"/>
  <c r="EX87" i="2" s="1"/>
  <c r="EZ87" i="2" s="1"/>
  <c r="DP88" i="2"/>
  <c r="DQ88" i="2" s="1"/>
  <c r="ED88" i="2" s="1"/>
  <c r="EF88" i="2" s="1"/>
  <c r="EG88" i="2" s="1"/>
  <c r="EH88" i="2" s="1"/>
  <c r="EI88" i="2" s="1"/>
  <c r="EV88" i="2" s="1"/>
  <c r="EX88" i="2" s="1"/>
  <c r="EZ88" i="2" s="1"/>
  <c r="DK23" i="3"/>
  <c r="DN64" i="2"/>
  <c r="DN55" i="2"/>
  <c r="DN56" i="2"/>
  <c r="DN104" i="2"/>
  <c r="DN25" i="2"/>
  <c r="DN135" i="2" s="1"/>
  <c r="DN44" i="2"/>
  <c r="DN81" i="2"/>
  <c r="DJ23" i="3"/>
  <c r="DJ25" i="3" s="1"/>
  <c r="DJ26" i="3" s="1"/>
  <c r="DJ27" i="3" s="1"/>
  <c r="DI23" i="3"/>
  <c r="DI25" i="3" s="1"/>
  <c r="DH23" i="3"/>
  <c r="DH25" i="3" s="1"/>
  <c r="DH26" i="3" s="1"/>
  <c r="DH27" i="3" s="1"/>
  <c r="DL135" i="2"/>
  <c r="DL142" i="2" s="1"/>
  <c r="DL143" i="2" s="1"/>
  <c r="DK135" i="2"/>
  <c r="DK142" i="2" s="1"/>
  <c r="DK143" i="2" s="1"/>
  <c r="DJ135" i="2"/>
  <c r="DJ142" i="2" s="1"/>
  <c r="DJ143" i="2" s="1"/>
  <c r="DI135" i="2"/>
  <c r="DI142" i="2" s="1"/>
  <c r="DI143" i="2" s="1"/>
  <c r="DG23" i="3"/>
  <c r="DG25" i="3" s="1"/>
  <c r="DH135" i="2"/>
  <c r="DH142" i="2" s="1"/>
  <c r="DH143" i="2" s="1"/>
  <c r="DF23" i="3"/>
  <c r="DF25" i="3"/>
  <c r="DF26" i="3" s="1"/>
  <c r="DF27" i="3" s="1"/>
  <c r="DE23" i="3"/>
  <c r="DE25" i="3"/>
  <c r="DD23" i="3"/>
  <c r="DD25" i="3"/>
  <c r="DD26" i="3" s="1"/>
  <c r="DC23" i="3"/>
  <c r="DC25" i="3" s="1"/>
  <c r="DB23" i="3"/>
  <c r="DB25" i="3" s="1"/>
  <c r="DB27" i="3" s="1"/>
  <c r="DF135" i="2"/>
  <c r="DF142" i="2" s="1"/>
  <c r="DF143" i="2" s="1"/>
  <c r="DG135" i="2"/>
  <c r="DG142" i="2" s="1"/>
  <c r="DG143" i="2" s="1"/>
  <c r="DE135" i="2"/>
  <c r="DE142" i="2" s="1"/>
  <c r="DE143" i="2" s="1"/>
  <c r="L14" i="3"/>
  <c r="M14" i="3" s="1"/>
  <c r="AA14" i="3"/>
  <c r="AB14" i="3" s="1"/>
  <c r="CW14" i="3"/>
  <c r="CX14" i="3" s="1"/>
  <c r="CY14" i="3" s="1"/>
  <c r="L15" i="3"/>
  <c r="M15" i="3" s="1"/>
  <c r="AA15" i="3"/>
  <c r="AB15" i="3" s="1"/>
  <c r="AU15" i="3"/>
  <c r="CD15" i="3"/>
  <c r="CD23" i="3" s="1"/>
  <c r="CC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Y33" i="3" s="1"/>
  <c r="L16" i="3"/>
  <c r="M16" i="3" s="1"/>
  <c r="AA16" i="3"/>
  <c r="AB16" i="3" s="1"/>
  <c r="AV16" i="3"/>
  <c r="AY16" i="3"/>
  <c r="L17" i="3"/>
  <c r="AA17" i="3"/>
  <c r="AB17" i="3" s="1"/>
  <c r="AJ17" i="3"/>
  <c r="AX17" i="3"/>
  <c r="AY17" i="3"/>
  <c r="L18" i="3"/>
  <c r="M18" i="3" s="1"/>
  <c r="AA18" i="3"/>
  <c r="AB18" i="3" s="1"/>
  <c r="AU18" i="3"/>
  <c r="CV18" i="3"/>
  <c r="CV23" i="3" s="1"/>
  <c r="L19" i="3"/>
  <c r="M19" i="3" s="1"/>
  <c r="N19" i="3" s="1"/>
  <c r="AD19" i="3" s="1"/>
  <c r="AA19" i="3"/>
  <c r="AJ19" i="3"/>
  <c r="AJ23" i="3" s="1"/>
  <c r="AY19" i="3"/>
  <c r="L20" i="3"/>
  <c r="M20" i="3" s="1"/>
  <c r="AA20" i="3"/>
  <c r="AU20" i="3"/>
  <c r="AV20" i="3" s="1"/>
  <c r="CD20" i="3"/>
  <c r="L21" i="3"/>
  <c r="M21" i="3" s="1"/>
  <c r="AA21" i="3"/>
  <c r="AB21" i="3" s="1"/>
  <c r="AJ21" i="3"/>
  <c r="AY21" i="3"/>
  <c r="L22" i="3"/>
  <c r="M22" i="3" s="1"/>
  <c r="AA22" i="3"/>
  <c r="AB22" i="3" s="1"/>
  <c r="AU22" i="3"/>
  <c r="AV22" i="3" s="1"/>
  <c r="C23" i="3"/>
  <c r="C29" i="3" s="1"/>
  <c r="D23" i="3"/>
  <c r="D29" i="3" s="1"/>
  <c r="E23" i="3"/>
  <c r="E29" i="3" s="1"/>
  <c r="F23" i="3"/>
  <c r="F29" i="3" s="1"/>
  <c r="F30" i="3" s="1"/>
  <c r="F31" i="3" s="1"/>
  <c r="G23" i="3"/>
  <c r="G29" i="3" s="1"/>
  <c r="H23" i="3"/>
  <c r="H29" i="3" s="1"/>
  <c r="I23" i="3"/>
  <c r="I29" i="3" s="1"/>
  <c r="I30" i="3" s="1"/>
  <c r="J23" i="3"/>
  <c r="J29" i="3" s="1"/>
  <c r="J30" i="3" s="1"/>
  <c r="J31" i="3" s="1"/>
  <c r="K23" i="3"/>
  <c r="K29" i="3" s="1"/>
  <c r="K30" i="3" s="1"/>
  <c r="K31" i="3" s="1"/>
  <c r="P23" i="3"/>
  <c r="Q23" i="3"/>
  <c r="R23" i="3"/>
  <c r="S23" i="3"/>
  <c r="T23" i="3"/>
  <c r="U23" i="3"/>
  <c r="V23" i="3"/>
  <c r="W23" i="3"/>
  <c r="X23" i="3"/>
  <c r="Y23" i="3"/>
  <c r="Z23" i="3"/>
  <c r="AG23" i="3"/>
  <c r="AH23" i="3"/>
  <c r="AI23" i="3"/>
  <c r="AK23" i="3"/>
  <c r="AL23" i="3"/>
  <c r="AM23" i="3"/>
  <c r="AN23" i="3"/>
  <c r="AO23" i="3"/>
  <c r="AP23" i="3"/>
  <c r="AQ23" i="3"/>
  <c r="AR23" i="3"/>
  <c r="AS23" i="3"/>
  <c r="BA23" i="3"/>
  <c r="BB23" i="3"/>
  <c r="BC23" i="3"/>
  <c r="BD23" i="3"/>
  <c r="BD25" i="3"/>
  <c r="BD26" i="3" s="1"/>
  <c r="BD27" i="3" s="1"/>
  <c r="BE23" i="3"/>
  <c r="BE25" i="3"/>
  <c r="BE26" i="3" s="1"/>
  <c r="BF23" i="3"/>
  <c r="BF25" i="3"/>
  <c r="BF26" i="3" s="1"/>
  <c r="BF27" i="3" s="1"/>
  <c r="BG23" i="3"/>
  <c r="BG25" i="3"/>
  <c r="BG26" i="3" s="1"/>
  <c r="BG27" i="3" s="1"/>
  <c r="BH23" i="3"/>
  <c r="BH25" i="3"/>
  <c r="BH26" i="3" s="1"/>
  <c r="BH27" i="3" s="1"/>
  <c r="BI23" i="3"/>
  <c r="BI25" i="3" s="1"/>
  <c r="BI26" i="3" s="1"/>
  <c r="BJ23" i="3"/>
  <c r="BJ25" i="3" s="1"/>
  <c r="BJ26" i="3" s="1"/>
  <c r="BJ27" i="3" s="1"/>
  <c r="BK23" i="3"/>
  <c r="BK25" i="3" s="1"/>
  <c r="BK26" i="3" s="1"/>
  <c r="BK27" i="3" s="1"/>
  <c r="BL23" i="3"/>
  <c r="BL25" i="3" s="1"/>
  <c r="BL26" i="3" s="1"/>
  <c r="BL27" i="3" s="1"/>
  <c r="BQ23" i="3"/>
  <c r="BQ25" i="3" s="1"/>
  <c r="BR23" i="3"/>
  <c r="BR25" i="3" s="1"/>
  <c r="BS23" i="3"/>
  <c r="BS25" i="3" s="1"/>
  <c r="BS26" i="3" s="1"/>
  <c r="BS27" i="3" s="1"/>
  <c r="BT23" i="3"/>
  <c r="BT25" i="3" s="1"/>
  <c r="BU23" i="3"/>
  <c r="BU25" i="3" s="1"/>
  <c r="BU27" i="3" s="1"/>
  <c r="BV23" i="3"/>
  <c r="BV25" i="3" s="1"/>
  <c r="BW23" i="3"/>
  <c r="BW25" i="3" s="1"/>
  <c r="BX23" i="3"/>
  <c r="BX25" i="3" s="1"/>
  <c r="BY23" i="3"/>
  <c r="BY25" i="3" s="1"/>
  <c r="BY26" i="3" s="1"/>
  <c r="BY27" i="3" s="1"/>
  <c r="BZ23" i="3"/>
  <c r="BZ25" i="3" s="1"/>
  <c r="BZ26" i="3" s="1"/>
  <c r="CA23" i="3"/>
  <c r="CA25" i="3" s="1"/>
  <c r="CB23" i="3"/>
  <c r="CB25" i="3" s="1"/>
  <c r="CB27" i="3" s="1"/>
  <c r="CC23" i="3"/>
  <c r="CC25" i="3" s="1"/>
  <c r="CJ23" i="3"/>
  <c r="CJ25" i="3" s="1"/>
  <c r="CJ26" i="3" s="1"/>
  <c r="CK23" i="3"/>
  <c r="CK25" i="3"/>
  <c r="CK26" i="3" s="1"/>
  <c r="CK27" i="3" s="1"/>
  <c r="CL23" i="3"/>
  <c r="CL25" i="3"/>
  <c r="CM23" i="3"/>
  <c r="CM25" i="3"/>
  <c r="CM26" i="3" s="1"/>
  <c r="CM27" i="3" s="1"/>
  <c r="CN23" i="3"/>
  <c r="CN25" i="3"/>
  <c r="CN26" i="3" s="1"/>
  <c r="CO23" i="3"/>
  <c r="CO25" i="3" s="1"/>
  <c r="CO26" i="3" s="1"/>
  <c r="CP23" i="3"/>
  <c r="CP25" i="3" s="1"/>
  <c r="CQ23" i="3"/>
  <c r="CQ25" i="3" s="1"/>
  <c r="CR23" i="3"/>
  <c r="CR25" i="3" s="1"/>
  <c r="CS23" i="3"/>
  <c r="CS25" i="3"/>
  <c r="CT23" i="3"/>
  <c r="CT25" i="3"/>
  <c r="CT26" i="3" s="1"/>
  <c r="CT27" i="3" s="1"/>
  <c r="CU23" i="3"/>
  <c r="CU25" i="3"/>
  <c r="CU26" i="3" s="1"/>
  <c r="CU27" i="3" s="1"/>
  <c r="CZ23" i="3"/>
  <c r="CZ25" i="3"/>
  <c r="CZ26" i="3" s="1"/>
  <c r="CZ27" i="3" s="1"/>
  <c r="DA23" i="3"/>
  <c r="DA25" i="3"/>
  <c r="DA26" i="3" s="1"/>
  <c r="DA27" i="3" s="1"/>
  <c r="BA27" i="3"/>
  <c r="BB27" i="3"/>
  <c r="BC27" i="3"/>
  <c r="BA11" i="2"/>
  <c r="BO11" i="2"/>
  <c r="L12" i="2"/>
  <c r="M12" i="2" s="1"/>
  <c r="AB12" i="2"/>
  <c r="AC12" i="2" s="1"/>
  <c r="AV12" i="2"/>
  <c r="AW12" i="2" s="1"/>
  <c r="L13" i="2"/>
  <c r="M13" i="2" s="1"/>
  <c r="O13" i="2" s="1"/>
  <c r="AB13" i="2"/>
  <c r="AC13" i="2" s="1"/>
  <c r="AV13" i="2"/>
  <c r="AW13" i="2" s="1"/>
  <c r="L14" i="2"/>
  <c r="M14" i="2" s="1"/>
  <c r="N14" i="2" s="1"/>
  <c r="AB14" i="2"/>
  <c r="AC14" i="2" s="1"/>
  <c r="AV14" i="2"/>
  <c r="AW14" i="2" s="1"/>
  <c r="M15" i="2"/>
  <c r="O15" i="2" s="1"/>
  <c r="AB15" i="2"/>
  <c r="AC15" i="2" s="1"/>
  <c r="AV15" i="2"/>
  <c r="AW15" i="2" s="1"/>
  <c r="BP15" i="2"/>
  <c r="BR15" i="2" s="1"/>
  <c r="BS15" i="2" s="1"/>
  <c r="CH15" i="2" s="1"/>
  <c r="CI15" i="2" s="1"/>
  <c r="L16" i="2"/>
  <c r="M16" i="2" s="1"/>
  <c r="N16" i="2" s="1"/>
  <c r="AB16" i="2"/>
  <c r="AC16" i="2" s="1"/>
  <c r="AV16" i="2"/>
  <c r="AW16" i="2" s="1"/>
  <c r="L17" i="2"/>
  <c r="M17" i="2" s="1"/>
  <c r="N17" i="2" s="1"/>
  <c r="AB17" i="2"/>
  <c r="AC17" i="2" s="1"/>
  <c r="AV17" i="2"/>
  <c r="AW17" i="2" s="1"/>
  <c r="L18" i="2"/>
  <c r="M18" i="2" s="1"/>
  <c r="AB18" i="2"/>
  <c r="AC18" i="2" s="1"/>
  <c r="AV18" i="2"/>
  <c r="AW18" i="2" s="1"/>
  <c r="L19" i="2"/>
  <c r="M19" i="2" s="1"/>
  <c r="O19" i="2" s="1"/>
  <c r="AB19" i="2"/>
  <c r="AC19" i="2" s="1"/>
  <c r="AV19" i="2"/>
  <c r="AW19" i="2" s="1"/>
  <c r="L20" i="2"/>
  <c r="M20" i="2" s="1"/>
  <c r="AB20" i="2"/>
  <c r="AC20" i="2" s="1"/>
  <c r="AT20" i="2"/>
  <c r="AY20" i="2"/>
  <c r="L21" i="2"/>
  <c r="M21" i="2" s="1"/>
  <c r="N21" i="2" s="1"/>
  <c r="AB21" i="2"/>
  <c r="AC21" i="2" s="1"/>
  <c r="AV21" i="2"/>
  <c r="AW21" i="2" s="1"/>
  <c r="BP21" i="2"/>
  <c r="BR21" i="2" s="1"/>
  <c r="BS21" i="2" s="1"/>
  <c r="CH21" i="2" s="1"/>
  <c r="L22" i="2"/>
  <c r="M22" i="2" s="1"/>
  <c r="N22" i="2" s="1"/>
  <c r="AB22" i="2"/>
  <c r="AC22" i="2" s="1"/>
  <c r="AY22" i="2"/>
  <c r="A23" i="2"/>
  <c r="L23" i="2"/>
  <c r="M23" i="2" s="1"/>
  <c r="AB23" i="2"/>
  <c r="AC23" i="2" s="1"/>
  <c r="AV23" i="2"/>
  <c r="AW23" i="2" s="1"/>
  <c r="BP23" i="2"/>
  <c r="BR23" i="2" s="1"/>
  <c r="BS23" i="2" s="1"/>
  <c r="CH23" i="2" s="1"/>
  <c r="CI23" i="2" s="1"/>
  <c r="L24" i="2"/>
  <c r="M24" i="2" s="1"/>
  <c r="O24" i="2" s="1"/>
  <c r="AB24" i="2"/>
  <c r="AC24" i="2" s="1"/>
  <c r="AV24" i="2"/>
  <c r="AW24" i="2" s="1"/>
  <c r="L25" i="2"/>
  <c r="M25" i="2" s="1"/>
  <c r="O25" i="2" s="1"/>
  <c r="AB25" i="2"/>
  <c r="AC25" i="2" s="1"/>
  <c r="AV25" i="2"/>
  <c r="AW25" i="2" s="1"/>
  <c r="CW25" i="2"/>
  <c r="L26" i="2"/>
  <c r="M26" i="2" s="1"/>
  <c r="O26" i="2" s="1"/>
  <c r="AB26" i="2"/>
  <c r="AC26" i="2" s="1"/>
  <c r="AV26" i="2"/>
  <c r="AW26" i="2" s="1"/>
  <c r="L27" i="2"/>
  <c r="M27" i="2" s="1"/>
  <c r="AB27" i="2"/>
  <c r="AC27" i="2" s="1"/>
  <c r="AV27" i="2"/>
  <c r="AW27" i="2" s="1"/>
  <c r="L28" i="2"/>
  <c r="M28" i="2" s="1"/>
  <c r="AB28" i="2"/>
  <c r="AC28" i="2" s="1"/>
  <c r="AY28" i="2"/>
  <c r="L29" i="2"/>
  <c r="M29" i="2" s="1"/>
  <c r="AB29" i="2"/>
  <c r="AC29" i="2" s="1"/>
  <c r="AV29" i="2"/>
  <c r="AW29" i="2" s="1"/>
  <c r="CW29" i="2"/>
  <c r="CW135" i="2" s="1"/>
  <c r="L30" i="2"/>
  <c r="M30" i="2" s="1"/>
  <c r="AB30" i="2"/>
  <c r="AC30" i="2" s="1"/>
  <c r="AV30" i="2"/>
  <c r="AW30" i="2" s="1"/>
  <c r="CF30" i="2"/>
  <c r="CF135" i="2" s="1"/>
  <c r="CF142" i="2" s="1"/>
  <c r="CF143" i="2" s="1"/>
  <c r="L31" i="2"/>
  <c r="M31" i="2" s="1"/>
  <c r="AB31" i="2"/>
  <c r="AC31" i="2" s="1"/>
  <c r="AV31" i="2"/>
  <c r="AW31" i="2" s="1"/>
  <c r="L32" i="2"/>
  <c r="M32" i="2" s="1"/>
  <c r="O32" i="2" s="1"/>
  <c r="AB32" i="2"/>
  <c r="AC32" i="2" s="1"/>
  <c r="AV32" i="2"/>
  <c r="AW32" i="2" s="1"/>
  <c r="BN32" i="2"/>
  <c r="L33" i="2"/>
  <c r="M33" i="2" s="1"/>
  <c r="O33" i="2" s="1"/>
  <c r="AB33" i="2"/>
  <c r="AC33" i="2" s="1"/>
  <c r="AV33" i="2"/>
  <c r="AW33" i="2" s="1"/>
  <c r="L34" i="2"/>
  <c r="M34" i="2" s="1"/>
  <c r="N34" i="2" s="1"/>
  <c r="AB34" i="2"/>
  <c r="AC34" i="2" s="1"/>
  <c r="AV34" i="2"/>
  <c r="AW34" i="2" s="1"/>
  <c r="L35" i="2"/>
  <c r="M35" i="2" s="1"/>
  <c r="AB35" i="2"/>
  <c r="AC35" i="2" s="1"/>
  <c r="AV35" i="2"/>
  <c r="AW35" i="2" s="1"/>
  <c r="L36" i="2"/>
  <c r="M36" i="2" s="1"/>
  <c r="N36" i="2" s="1"/>
  <c r="AB36" i="2"/>
  <c r="AC36" i="2" s="1"/>
  <c r="AV36" i="2"/>
  <c r="AW36" i="2" s="1"/>
  <c r="L37" i="2"/>
  <c r="M37" i="2" s="1"/>
  <c r="O37" i="2" s="1"/>
  <c r="AB37" i="2"/>
  <c r="AC37" i="2" s="1"/>
  <c r="AV37" i="2"/>
  <c r="AW37" i="2" s="1"/>
  <c r="L38" i="2"/>
  <c r="M38" i="2" s="1"/>
  <c r="N38" i="2" s="1"/>
  <c r="AB38" i="2"/>
  <c r="AC38" i="2" s="1"/>
  <c r="AV38" i="2"/>
  <c r="AW38" i="2" s="1"/>
  <c r="L39" i="2"/>
  <c r="M39" i="2" s="1"/>
  <c r="N39" i="2" s="1"/>
  <c r="AB39" i="2"/>
  <c r="AC39" i="2" s="1"/>
  <c r="AV39" i="2"/>
  <c r="AW39" i="2" s="1"/>
  <c r="L40" i="2"/>
  <c r="M40" i="2" s="1"/>
  <c r="AB40" i="2"/>
  <c r="AC40" i="2" s="1"/>
  <c r="AY40" i="2"/>
  <c r="L41" i="2"/>
  <c r="M41" i="2" s="1"/>
  <c r="AB41" i="2"/>
  <c r="AC41" i="2" s="1"/>
  <c r="AK41" i="2"/>
  <c r="AL41" i="2"/>
  <c r="AL135" i="2" s="1"/>
  <c r="AL145" i="2" s="1"/>
  <c r="AL146" i="2" s="1"/>
  <c r="AW41" i="2"/>
  <c r="AY41" i="2"/>
  <c r="L42" i="2"/>
  <c r="M42" i="2" s="1"/>
  <c r="N42" i="2" s="1"/>
  <c r="AB42" i="2"/>
  <c r="AC42" i="2" s="1"/>
  <c r="AK42" i="2"/>
  <c r="AK135" i="2"/>
  <c r="AK145" i="2" s="1"/>
  <c r="AK146" i="2" s="1"/>
  <c r="AK147" i="2" s="1"/>
  <c r="AL42" i="2"/>
  <c r="AW42" i="2"/>
  <c r="AY42" i="2"/>
  <c r="L43" i="2"/>
  <c r="M43" i="2" s="1"/>
  <c r="O43" i="2" s="1"/>
  <c r="AB43" i="2"/>
  <c r="AC43" i="2" s="1"/>
  <c r="AV43" i="2"/>
  <c r="AW43" i="2" s="1"/>
  <c r="L44" i="2"/>
  <c r="M44" i="2" s="1"/>
  <c r="O44" i="2" s="1"/>
  <c r="AB44" i="2"/>
  <c r="AC44" i="2" s="1"/>
  <c r="AV44" i="2"/>
  <c r="AW44" i="2" s="1"/>
  <c r="CW44" i="2"/>
  <c r="L45" i="2"/>
  <c r="M45" i="2" s="1"/>
  <c r="O45" i="2" s="1"/>
  <c r="AB45" i="2"/>
  <c r="AC45" i="2" s="1"/>
  <c r="AV45" i="2"/>
  <c r="AW45" i="2" s="1"/>
  <c r="L46" i="2"/>
  <c r="M46" i="2" s="1"/>
  <c r="AB46" i="2"/>
  <c r="AC46" i="2" s="1"/>
  <c r="AV46" i="2"/>
  <c r="AW46" i="2" s="1"/>
  <c r="L47" i="2"/>
  <c r="M47" i="2" s="1"/>
  <c r="AB47" i="2"/>
  <c r="AC47" i="2" s="1"/>
  <c r="AT47" i="2"/>
  <c r="AV47" i="2"/>
  <c r="AW47" i="2" s="1"/>
  <c r="BN47" i="2"/>
  <c r="L48" i="2"/>
  <c r="M48" i="2" s="1"/>
  <c r="N48" i="2" s="1"/>
  <c r="AB48" i="2"/>
  <c r="AC48" i="2" s="1"/>
  <c r="AV48" i="2"/>
  <c r="L49" i="2"/>
  <c r="M49" i="2" s="1"/>
  <c r="N49" i="2" s="1"/>
  <c r="AB49" i="2"/>
  <c r="AV49" i="2"/>
  <c r="AW49" i="2" s="1"/>
  <c r="L50" i="2"/>
  <c r="M50" i="2" s="1"/>
  <c r="S50" i="2"/>
  <c r="AM50" i="2"/>
  <c r="AW50" i="2"/>
  <c r="AY50" i="2"/>
  <c r="L51" i="2"/>
  <c r="M51" i="2" s="1"/>
  <c r="AB51" i="2"/>
  <c r="AC51" i="2" s="1"/>
  <c r="AY51" i="2"/>
  <c r="L52" i="2"/>
  <c r="M52" i="2" s="1"/>
  <c r="N52" i="2" s="1"/>
  <c r="S52" i="2"/>
  <c r="AM52" i="2"/>
  <c r="AW52" i="2"/>
  <c r="AY52" i="2"/>
  <c r="L53" i="2"/>
  <c r="M53" i="2" s="1"/>
  <c r="O53" i="2" s="1"/>
  <c r="AB53" i="2"/>
  <c r="AC53" i="2" s="1"/>
  <c r="AV53" i="2"/>
  <c r="AW53" i="2" s="1"/>
  <c r="CW53" i="2"/>
  <c r="L54" i="2"/>
  <c r="M54" i="2" s="1"/>
  <c r="O54" i="2" s="1"/>
  <c r="AB54" i="2"/>
  <c r="AC54" i="2" s="1"/>
  <c r="AV54" i="2"/>
  <c r="AW54" i="2" s="1"/>
  <c r="L55" i="2"/>
  <c r="M55" i="2" s="1"/>
  <c r="AB55" i="2"/>
  <c r="AC55" i="2" s="1"/>
  <c r="AV55" i="2"/>
  <c r="AW55" i="2" s="1"/>
  <c r="CW55" i="2"/>
  <c r="L56" i="2"/>
  <c r="M56" i="2" s="1"/>
  <c r="AB56" i="2"/>
  <c r="AC56" i="2" s="1"/>
  <c r="AV56" i="2"/>
  <c r="AW56" i="2" s="1"/>
  <c r="BN56" i="2"/>
  <c r="BN135" i="2"/>
  <c r="BR56" i="2"/>
  <c r="CW56" i="2"/>
  <c r="L57" i="2"/>
  <c r="M57" i="2" s="1"/>
  <c r="O57" i="2" s="1"/>
  <c r="AB57" i="2"/>
  <c r="AC57" i="2" s="1"/>
  <c r="AV57" i="2"/>
  <c r="AW57" i="2" s="1"/>
  <c r="L58" i="2"/>
  <c r="M58" i="2" s="1"/>
  <c r="N58" i="2" s="1"/>
  <c r="AB58" i="2"/>
  <c r="AC58" i="2" s="1"/>
  <c r="AW58" i="2"/>
  <c r="AY58" i="2"/>
  <c r="A59" i="2"/>
  <c r="L59" i="2"/>
  <c r="M59" i="2" s="1"/>
  <c r="O59" i="2" s="1"/>
  <c r="AB59" i="2"/>
  <c r="AC59" i="2" s="1"/>
  <c r="AV59" i="2"/>
  <c r="AW59" i="2" s="1"/>
  <c r="L60" i="2"/>
  <c r="M60" i="2" s="1"/>
  <c r="O60" i="2" s="1"/>
  <c r="AB60" i="2"/>
  <c r="AC60" i="2" s="1"/>
  <c r="AV60" i="2"/>
  <c r="AW60" i="2" s="1"/>
  <c r="L61" i="2"/>
  <c r="M61" i="2" s="1"/>
  <c r="O61" i="2" s="1"/>
  <c r="AB61" i="2"/>
  <c r="AC61" i="2" s="1"/>
  <c r="AV61" i="2"/>
  <c r="AW61" i="2" s="1"/>
  <c r="L62" i="2"/>
  <c r="M62" i="2" s="1"/>
  <c r="O62" i="2" s="1"/>
  <c r="AB62" i="2"/>
  <c r="AC62" i="2" s="1"/>
  <c r="AV62" i="2"/>
  <c r="AW62" i="2" s="1"/>
  <c r="CW62" i="2"/>
  <c r="L63" i="2"/>
  <c r="M63" i="2" s="1"/>
  <c r="AB63" i="2"/>
  <c r="AC63" i="2" s="1"/>
  <c r="AV63" i="2"/>
  <c r="AW63" i="2" s="1"/>
  <c r="L64" i="2"/>
  <c r="M64" i="2" s="1"/>
  <c r="N64" i="2" s="1"/>
  <c r="AB64" i="2"/>
  <c r="AC64" i="2" s="1"/>
  <c r="AV64" i="2"/>
  <c r="AW64" i="2" s="1"/>
  <c r="L65" i="2"/>
  <c r="M65" i="2" s="1"/>
  <c r="N65" i="2" s="1"/>
  <c r="AB65" i="2"/>
  <c r="AC65" i="2" s="1"/>
  <c r="AW65" i="2"/>
  <c r="AY65" i="2"/>
  <c r="L66" i="2"/>
  <c r="M66" i="2" s="1"/>
  <c r="O66" i="2" s="1"/>
  <c r="AB66" i="2"/>
  <c r="AC66" i="2" s="1"/>
  <c r="AV66" i="2"/>
  <c r="AW66" i="2" s="1"/>
  <c r="L67" i="2"/>
  <c r="M67" i="2" s="1"/>
  <c r="AB67" i="2"/>
  <c r="AC67" i="2" s="1"/>
  <c r="AV67" i="2"/>
  <c r="AW67" i="2" s="1"/>
  <c r="L68" i="2"/>
  <c r="M68" i="2" s="1"/>
  <c r="N68" i="2" s="1"/>
  <c r="AB68" i="2"/>
  <c r="AC68" i="2" s="1"/>
  <c r="AV68" i="2"/>
  <c r="AW68" i="2" s="1"/>
  <c r="L69" i="2"/>
  <c r="M69" i="2" s="1"/>
  <c r="O69" i="2" s="1"/>
  <c r="AB69" i="2"/>
  <c r="AC69" i="2" s="1"/>
  <c r="AV69" i="2"/>
  <c r="AW69" i="2" s="1"/>
  <c r="L70" i="2"/>
  <c r="M70" i="2" s="1"/>
  <c r="N70" i="2" s="1"/>
  <c r="AB70" i="2"/>
  <c r="AC70" i="2" s="1"/>
  <c r="AV70" i="2"/>
  <c r="AW70" i="2" s="1"/>
  <c r="L71" i="2"/>
  <c r="M71" i="2" s="1"/>
  <c r="O71" i="2" s="1"/>
  <c r="AB71" i="2"/>
  <c r="AC71" i="2" s="1"/>
  <c r="AV71" i="2"/>
  <c r="AW71" i="2" s="1"/>
  <c r="L72" i="2"/>
  <c r="M72" i="2" s="1"/>
  <c r="O72" i="2" s="1"/>
  <c r="AB72" i="2"/>
  <c r="AC72" i="2" s="1"/>
  <c r="AV72" i="2"/>
  <c r="AW72" i="2" s="1"/>
  <c r="L73" i="2"/>
  <c r="M73" i="2" s="1"/>
  <c r="N73" i="2" s="1"/>
  <c r="AB73" i="2"/>
  <c r="AC73" i="2" s="1"/>
  <c r="AV73" i="2"/>
  <c r="AW73" i="2" s="1"/>
  <c r="L74" i="2"/>
  <c r="M74" i="2" s="1"/>
  <c r="O74" i="2" s="1"/>
  <c r="AB74" i="2"/>
  <c r="AC74" i="2" s="1"/>
  <c r="AV74" i="2"/>
  <c r="AW74" i="2" s="1"/>
  <c r="L75" i="2"/>
  <c r="M75" i="2" s="1"/>
  <c r="N75" i="2" s="1"/>
  <c r="AB75" i="2"/>
  <c r="AV75" i="2"/>
  <c r="AW75" i="2" s="1"/>
  <c r="L76" i="2"/>
  <c r="M76" i="2" s="1"/>
  <c r="AB76" i="2"/>
  <c r="AC76" i="2" s="1"/>
  <c r="AV76" i="2"/>
  <c r="AW76" i="2" s="1"/>
  <c r="L77" i="2"/>
  <c r="M77" i="2" s="1"/>
  <c r="AB77" i="2"/>
  <c r="AC77" i="2" s="1"/>
  <c r="AV77" i="2"/>
  <c r="AW77" i="2" s="1"/>
  <c r="L78" i="2"/>
  <c r="M78" i="2" s="1"/>
  <c r="AB78" i="2"/>
  <c r="AC78" i="2" s="1"/>
  <c r="AV78" i="2"/>
  <c r="AW78" i="2" s="1"/>
  <c r="L79" i="2"/>
  <c r="M79" i="2" s="1"/>
  <c r="O79" i="2" s="1"/>
  <c r="AB79" i="2"/>
  <c r="AV79" i="2"/>
  <c r="AW79" i="2" s="1"/>
  <c r="L80" i="2"/>
  <c r="M80" i="2" s="1"/>
  <c r="N80" i="2" s="1"/>
  <c r="AB80" i="2"/>
  <c r="AC80" i="2" s="1"/>
  <c r="AV80" i="2"/>
  <c r="AW80" i="2" s="1"/>
  <c r="L81" i="2"/>
  <c r="M81" i="2" s="1"/>
  <c r="N81" i="2" s="1"/>
  <c r="AB81" i="2"/>
  <c r="AV81" i="2"/>
  <c r="AW81" i="2" s="1"/>
  <c r="L82" i="2"/>
  <c r="M82" i="2" s="1"/>
  <c r="O82" i="2" s="1"/>
  <c r="AB82" i="2"/>
  <c r="AC82" i="2" s="1"/>
  <c r="AV82" i="2"/>
  <c r="AW82" i="2" s="1"/>
  <c r="L83" i="2"/>
  <c r="M83" i="2" s="1"/>
  <c r="N83" i="2" s="1"/>
  <c r="AB83" i="2"/>
  <c r="AC83" i="2" s="1"/>
  <c r="AV83" i="2"/>
  <c r="AW83" i="2" s="1"/>
  <c r="L84" i="2"/>
  <c r="M84" i="2" s="1"/>
  <c r="O84" i="2" s="1"/>
  <c r="AB84" i="2"/>
  <c r="AC84" i="2" s="1"/>
  <c r="AV84" i="2"/>
  <c r="L85" i="2"/>
  <c r="M85" i="2" s="1"/>
  <c r="O85" i="2" s="1"/>
  <c r="AB85" i="2"/>
  <c r="AC85" i="2" s="1"/>
  <c r="AV85" i="2"/>
  <c r="AW85" i="2" s="1"/>
  <c r="L86" i="2"/>
  <c r="M86" i="2" s="1"/>
  <c r="N86" i="2" s="1"/>
  <c r="AB86" i="2"/>
  <c r="AC86" i="2" s="1"/>
  <c r="AV86" i="2"/>
  <c r="AW86" i="2" s="1"/>
  <c r="L87" i="2"/>
  <c r="M87" i="2" s="1"/>
  <c r="N87" i="2" s="1"/>
  <c r="AB87" i="2"/>
  <c r="AC87" i="2" s="1"/>
  <c r="AV87" i="2"/>
  <c r="AW87" i="2" s="1"/>
  <c r="CW87" i="2"/>
  <c r="L88" i="2"/>
  <c r="M88" i="2" s="1"/>
  <c r="N88" i="2" s="1"/>
  <c r="AB88" i="2"/>
  <c r="AC88" i="2" s="1"/>
  <c r="AV88" i="2"/>
  <c r="AW88" i="2" s="1"/>
  <c r="L89" i="2"/>
  <c r="M89" i="2" s="1"/>
  <c r="AB89" i="2"/>
  <c r="AC89" i="2" s="1"/>
  <c r="AV89" i="2"/>
  <c r="AW89" i="2" s="1"/>
  <c r="BN89" i="2"/>
  <c r="BR89" i="2"/>
  <c r="L90" i="2"/>
  <c r="M90" i="2" s="1"/>
  <c r="AB90" i="2"/>
  <c r="AC90" i="2" s="1"/>
  <c r="AV90" i="2"/>
  <c r="AW90" i="2" s="1"/>
  <c r="L91" i="2"/>
  <c r="M91" i="2" s="1"/>
  <c r="AB91" i="2"/>
  <c r="AC91" i="2" s="1"/>
  <c r="AV91" i="2"/>
  <c r="AW91" i="2" s="1"/>
  <c r="L92" i="2"/>
  <c r="M92" i="2" s="1"/>
  <c r="AB92" i="2"/>
  <c r="AC92" i="2" s="1"/>
  <c r="AV92" i="2"/>
  <c r="AW92" i="2" s="1"/>
  <c r="AB93" i="2"/>
  <c r="AC93" i="2" s="1"/>
  <c r="AE93" i="2" s="1"/>
  <c r="AV93" i="2"/>
  <c r="AW93" i="2" s="1"/>
  <c r="AB94" i="2"/>
  <c r="AD94" i="2" s="1"/>
  <c r="AF94" i="2" s="1"/>
  <c r="AV94" i="2"/>
  <c r="AB95" i="2"/>
  <c r="AD95" i="2" s="1"/>
  <c r="AF95" i="2" s="1"/>
  <c r="AV95" i="2"/>
  <c r="AW95" i="2" s="1"/>
  <c r="AB96" i="2"/>
  <c r="AD96" i="2" s="1"/>
  <c r="AV96" i="2"/>
  <c r="AW96" i="2" s="1"/>
  <c r="AB97" i="2"/>
  <c r="AC97" i="2" s="1"/>
  <c r="AE97" i="2" s="1"/>
  <c r="AT97" i="2"/>
  <c r="AV97" i="2"/>
  <c r="AW97" i="2" s="1"/>
  <c r="AB98" i="2"/>
  <c r="AY98" i="2"/>
  <c r="BP98" i="2"/>
  <c r="BR98" i="2" s="1"/>
  <c r="AB99" i="2"/>
  <c r="AC99" i="2" s="1"/>
  <c r="AE99" i="2" s="1"/>
  <c r="AY99" i="2"/>
  <c r="CK99" i="2"/>
  <c r="AB100" i="2"/>
  <c r="AD100" i="2" s="1"/>
  <c r="AY100" i="2"/>
  <c r="BP100" i="2"/>
  <c r="BR100" i="2" s="1"/>
  <c r="BS100" i="2" s="1"/>
  <c r="CH100" i="2" s="1"/>
  <c r="CX100" i="2"/>
  <c r="CY100" i="2" s="1"/>
  <c r="CZ100" i="2" s="1"/>
  <c r="CX101" i="2"/>
  <c r="CY101" i="2" s="1"/>
  <c r="CZ101" i="2" s="1"/>
  <c r="CX102" i="2"/>
  <c r="DA102" i="2"/>
  <c r="DB102" i="2" s="1"/>
  <c r="DM102" i="2" s="1"/>
  <c r="DO102" i="2" s="1"/>
  <c r="CX103" i="2"/>
  <c r="DA103" i="2"/>
  <c r="DB103" i="2" s="1"/>
  <c r="DM103" i="2" s="1"/>
  <c r="DO103" i="2" s="1"/>
  <c r="CX104" i="2"/>
  <c r="DA104" i="2"/>
  <c r="DB104" i="2" s="1"/>
  <c r="DM104" i="2" s="1"/>
  <c r="DO104" i="2" s="1"/>
  <c r="C135" i="2"/>
  <c r="C145" i="2" s="1"/>
  <c r="C146" i="2" s="1"/>
  <c r="C147" i="2" s="1"/>
  <c r="C150" i="2" s="1"/>
  <c r="D135" i="2"/>
  <c r="D145" i="2" s="1"/>
  <c r="E135" i="2"/>
  <c r="E145" i="2" s="1"/>
  <c r="E146" i="2" s="1"/>
  <c r="F135" i="2"/>
  <c r="F145" i="2" s="1"/>
  <c r="F146" i="2" s="1"/>
  <c r="F147" i="2" s="1"/>
  <c r="G135" i="2"/>
  <c r="G145" i="2" s="1"/>
  <c r="G146" i="2" s="1"/>
  <c r="G147" i="2" s="1"/>
  <c r="H135" i="2"/>
  <c r="H145" i="2" s="1"/>
  <c r="H146" i="2" s="1"/>
  <c r="H147" i="2" s="1"/>
  <c r="I135" i="2"/>
  <c r="I145" i="2" s="1"/>
  <c r="I146" i="2" s="1"/>
  <c r="I147" i="2" s="1"/>
  <c r="J135" i="2"/>
  <c r="J145" i="2" s="1"/>
  <c r="K135" i="2"/>
  <c r="K145" i="2" s="1"/>
  <c r="K146" i="2" s="1"/>
  <c r="K147" i="2" s="1"/>
  <c r="P135" i="2"/>
  <c r="P145" i="2" s="1"/>
  <c r="P146" i="2" s="1"/>
  <c r="Q135" i="2"/>
  <c r="Q145" i="2" s="1"/>
  <c r="Q146" i="2" s="1"/>
  <c r="Q147" i="2" s="1"/>
  <c r="R135" i="2"/>
  <c r="R145" i="2" s="1"/>
  <c r="R146" i="2" s="1"/>
  <c r="T135" i="2"/>
  <c r="T145" i="2" s="1"/>
  <c r="T146" i="2" s="1"/>
  <c r="T147" i="2" s="1"/>
  <c r="U135" i="2"/>
  <c r="U145" i="2" s="1"/>
  <c r="U146" i="2" s="1"/>
  <c r="U147" i="2" s="1"/>
  <c r="V135" i="2"/>
  <c r="V142" i="2" s="1"/>
  <c r="W135" i="2"/>
  <c r="W145" i="2" s="1"/>
  <c r="X135" i="2"/>
  <c r="X145" i="2" s="1"/>
  <c r="X146" i="2" s="1"/>
  <c r="X147" i="2" s="1"/>
  <c r="Y135" i="2"/>
  <c r="Y145" i="2" s="1"/>
  <c r="Y146" i="2" s="1"/>
  <c r="Y147" i="2" s="1"/>
  <c r="Z135" i="2"/>
  <c r="Z145" i="2" s="1"/>
  <c r="Z146" i="2" s="1"/>
  <c r="AA135" i="2"/>
  <c r="AA145" i="2" s="1"/>
  <c r="AH135" i="2"/>
  <c r="AH145" i="2" s="1"/>
  <c r="AH146" i="2" s="1"/>
  <c r="AH147" i="2" s="1"/>
  <c r="AI135" i="2"/>
  <c r="AI145" i="2" s="1"/>
  <c r="AI146" i="2" s="1"/>
  <c r="AI147" i="2" s="1"/>
  <c r="AJ135" i="2"/>
  <c r="AJ142" i="2" s="1"/>
  <c r="AN135" i="2"/>
  <c r="AN145" i="2" s="1"/>
  <c r="AN146" i="2" s="1"/>
  <c r="AN147" i="2" s="1"/>
  <c r="AO135" i="2"/>
  <c r="AO145" i="2" s="1"/>
  <c r="AO146" i="2" s="1"/>
  <c r="AO147" i="2" s="1"/>
  <c r="AP135" i="2"/>
  <c r="AP145" i="2" s="1"/>
  <c r="AP146" i="2" s="1"/>
  <c r="AP147" i="2" s="1"/>
  <c r="AQ135" i="2"/>
  <c r="AQ145" i="2" s="1"/>
  <c r="AQ146" i="2" s="1"/>
  <c r="AQ147" i="2" s="1"/>
  <c r="AR135" i="2"/>
  <c r="AR145" i="2" s="1"/>
  <c r="AR146" i="2" s="1"/>
  <c r="AR147" i="2" s="1"/>
  <c r="AS135" i="2"/>
  <c r="AS145" i="2" s="1"/>
  <c r="AS146" i="2" s="1"/>
  <c r="BB135" i="2"/>
  <c r="BC135" i="2"/>
  <c r="BC142" i="2" s="1"/>
  <c r="BC143" i="2" s="1"/>
  <c r="BD135" i="2"/>
  <c r="BD142" i="2" s="1"/>
  <c r="BD143" i="2" s="1"/>
  <c r="BE135" i="2"/>
  <c r="BE142" i="2" s="1"/>
  <c r="BE143" i="2" s="1"/>
  <c r="BF135" i="2"/>
  <c r="BF142" i="2" s="1"/>
  <c r="BF143" i="2" s="1"/>
  <c r="BG135" i="2"/>
  <c r="BG142" i="2" s="1"/>
  <c r="BG143" i="2" s="1"/>
  <c r="BH135" i="2"/>
  <c r="BH142" i="2" s="1"/>
  <c r="BH143" i="2" s="1"/>
  <c r="BI135" i="2"/>
  <c r="BI142" i="2" s="1"/>
  <c r="BI143" i="2" s="1"/>
  <c r="BJ135" i="2"/>
  <c r="BJ142" i="2" s="1"/>
  <c r="BJ143" i="2" s="1"/>
  <c r="BK135" i="2"/>
  <c r="BK142" i="2" s="1"/>
  <c r="BK143" i="2" s="1"/>
  <c r="BL135" i="2"/>
  <c r="BL142" i="2" s="1"/>
  <c r="BL143" i="2" s="1"/>
  <c r="BT135" i="2"/>
  <c r="BT142" i="2" s="1"/>
  <c r="BT143" i="2" s="1"/>
  <c r="BU135" i="2"/>
  <c r="BU142" i="2" s="1"/>
  <c r="BU143" i="2" s="1"/>
  <c r="BV135" i="2"/>
  <c r="BV142" i="2" s="1"/>
  <c r="BV143" i="2" s="1"/>
  <c r="BW135" i="2"/>
  <c r="BW142" i="2" s="1"/>
  <c r="BW143" i="2" s="1"/>
  <c r="BX135" i="2"/>
  <c r="BX142" i="2" s="1"/>
  <c r="BX143" i="2" s="1"/>
  <c r="BY135" i="2"/>
  <c r="BY142" i="2" s="1"/>
  <c r="BY143" i="2" s="1"/>
  <c r="BZ135" i="2"/>
  <c r="BZ142" i="2" s="1"/>
  <c r="BZ143" i="2" s="1"/>
  <c r="CA135" i="2"/>
  <c r="CA142" i="2" s="1"/>
  <c r="CA143" i="2" s="1"/>
  <c r="CB135" i="2"/>
  <c r="CB142" i="2" s="1"/>
  <c r="CB143" i="2" s="1"/>
  <c r="CC135" i="2"/>
  <c r="CC142" i="2" s="1"/>
  <c r="CC143" i="2" s="1"/>
  <c r="CD135" i="2"/>
  <c r="CD142" i="2" s="1"/>
  <c r="CD143" i="2" s="1"/>
  <c r="CE135" i="2"/>
  <c r="CE142" i="2" s="1"/>
  <c r="CE143" i="2" s="1"/>
  <c r="CG135" i="2"/>
  <c r="CM135" i="2"/>
  <c r="CM142" i="2" s="1"/>
  <c r="CM143" i="2" s="1"/>
  <c r="CN135" i="2"/>
  <c r="CN142" i="2" s="1"/>
  <c r="CN143" i="2" s="1"/>
  <c r="CO135" i="2"/>
  <c r="CO142" i="2" s="1"/>
  <c r="CO143" i="2" s="1"/>
  <c r="CP135" i="2"/>
  <c r="CP142" i="2" s="1"/>
  <c r="CP143" i="2" s="1"/>
  <c r="CQ135" i="2"/>
  <c r="CQ142" i="2" s="1"/>
  <c r="CQ143" i="2" s="1"/>
  <c r="CR135" i="2"/>
  <c r="CR142" i="2" s="1"/>
  <c r="CR143" i="2" s="1"/>
  <c r="CS135" i="2"/>
  <c r="CS142" i="2" s="1"/>
  <c r="CS143" i="2" s="1"/>
  <c r="CT135" i="2"/>
  <c r="CT142" i="2" s="1"/>
  <c r="CT143" i="2" s="1"/>
  <c r="CU135" i="2"/>
  <c r="CU142" i="2" s="1"/>
  <c r="CU143" i="2" s="1"/>
  <c r="CV135" i="2"/>
  <c r="CV142" i="2" s="1"/>
  <c r="CV143" i="2" s="1"/>
  <c r="DC135" i="2"/>
  <c r="DC142" i="2" s="1"/>
  <c r="DC143" i="2" s="1"/>
  <c r="DD135" i="2"/>
  <c r="DD142" i="2" s="1"/>
  <c r="DD143" i="2" s="1"/>
  <c r="CI148" i="2"/>
  <c r="BP212" i="2"/>
  <c r="BP213" i="2" s="1"/>
  <c r="BB969" i="2"/>
  <c r="AB20" i="3"/>
  <c r="Z25" i="3"/>
  <c r="AZ17" i="3"/>
  <c r="BM17" i="3" s="1"/>
  <c r="AV18" i="3"/>
  <c r="AB52" i="2"/>
  <c r="AC52" i="2" s="1"/>
  <c r="AB19" i="3"/>
  <c r="DI26" i="3"/>
  <c r="AV15" i="3"/>
  <c r="AB50" i="2"/>
  <c r="AC50" i="2" s="1"/>
  <c r="S135" i="2"/>
  <c r="S145" i="2" s="1"/>
  <c r="AM135" i="2"/>
  <c r="AM145" i="2" s="1"/>
  <c r="AM146" i="2" s="1"/>
  <c r="AM147" i="2" s="1"/>
  <c r="AT135" i="2"/>
  <c r="AT145" i="2" s="1"/>
  <c r="AU23" i="3"/>
  <c r="BU26" i="3"/>
  <c r="DE26" i="3"/>
  <c r="DE27" i="3" s="1"/>
  <c r="CB26" i="3"/>
  <c r="BX26" i="3"/>
  <c r="BX27" i="3" s="1"/>
  <c r="DR26" i="3"/>
  <c r="DI27" i="3"/>
  <c r="O19" i="3"/>
  <c r="DC26" i="3"/>
  <c r="DC27" i="3"/>
  <c r="EJ27" i="3"/>
  <c r="E30" i="3"/>
  <c r="E31" i="3" s="1"/>
  <c r="DB26" i="3"/>
  <c r="DD27" i="3"/>
  <c r="DZ27" i="3"/>
  <c r="DG26" i="3"/>
  <c r="DG27" i="3" s="1"/>
  <c r="CS26" i="3"/>
  <c r="CS27" i="3" s="1"/>
  <c r="CO27" i="3"/>
  <c r="CN27" i="3"/>
  <c r="BZ27" i="3"/>
  <c r="BW26" i="3"/>
  <c r="BW27" i="3" s="1"/>
  <c r="BV26" i="3"/>
  <c r="BV27" i="3" s="1"/>
  <c r="M17" i="3"/>
  <c r="N17" i="3" s="1"/>
  <c r="DS26" i="3"/>
  <c r="DS27" i="3"/>
  <c r="EB27" i="3"/>
  <c r="BI27" i="3"/>
  <c r="I31" i="3"/>
  <c r="EP26" i="3"/>
  <c r="EP27" i="3" s="1"/>
  <c r="EO25" i="3"/>
  <c r="EO26" i="3" s="1"/>
  <c r="EO27" i="3" s="1"/>
  <c r="N53" i="2" l="1"/>
  <c r="AE53" i="2" s="1"/>
  <c r="AZ53" i="2" s="1"/>
  <c r="AJ145" i="2"/>
  <c r="AJ146" i="2" s="1"/>
  <c r="AJ147" i="2" s="1"/>
  <c r="AE52" i="2"/>
  <c r="FB112" i="2"/>
  <c r="FB120" i="2"/>
  <c r="EI107" i="2"/>
  <c r="EV107" i="2" s="1"/>
  <c r="EX107" i="2" s="1"/>
  <c r="EY107" i="2" s="1"/>
  <c r="O64" i="2"/>
  <c r="AD64" i="2" s="1"/>
  <c r="AF64" i="2" s="1"/>
  <c r="O48" i="2"/>
  <c r="O83" i="2"/>
  <c r="AD83" i="2" s="1"/>
  <c r="AF83" i="2" s="1"/>
  <c r="AX83" i="2" s="1"/>
  <c r="AY83" i="2" s="1"/>
  <c r="O16" i="2"/>
  <c r="BQ100" i="2"/>
  <c r="CP26" i="3"/>
  <c r="CP27" i="3" s="1"/>
  <c r="BT26" i="3"/>
  <c r="BT27" i="3" s="1"/>
  <c r="EI26" i="3"/>
  <c r="EI27" i="3"/>
  <c r="CQ26" i="3"/>
  <c r="CQ27" i="3" s="1"/>
  <c r="BQ26" i="3"/>
  <c r="BQ27" i="3"/>
  <c r="O21" i="3"/>
  <c r="AC21" i="3" s="1"/>
  <c r="N21" i="3"/>
  <c r="EK26" i="3"/>
  <c r="EK27" i="3"/>
  <c r="CA26" i="3"/>
  <c r="CA27" i="3" s="1"/>
  <c r="EM26" i="3"/>
  <c r="EM27" i="3" s="1"/>
  <c r="CL27" i="3"/>
  <c r="BR26" i="3"/>
  <c r="BR27" i="3" s="1"/>
  <c r="AD21" i="3"/>
  <c r="AZ97" i="2"/>
  <c r="N82" i="2"/>
  <c r="AE82" i="2" s="1"/>
  <c r="AZ82" i="2" s="1"/>
  <c r="O36" i="2"/>
  <c r="AD36" i="2" s="1"/>
  <c r="AF36" i="2" s="1"/>
  <c r="AX36" i="2" s="1"/>
  <c r="AY36" i="2" s="1"/>
  <c r="BE27" i="3"/>
  <c r="FB117" i="2"/>
  <c r="N66" i="2"/>
  <c r="AE66" i="2" s="1"/>
  <c r="AZ66" i="2" s="1"/>
  <c r="AD93" i="2"/>
  <c r="AF93" i="2" s="1"/>
  <c r="L23" i="3"/>
  <c r="L29" i="3" s="1"/>
  <c r="L30" i="3" s="1"/>
  <c r="L31" i="3" s="1"/>
  <c r="CJ27" i="3"/>
  <c r="CL26" i="3"/>
  <c r="EX33" i="3"/>
  <c r="FA33" i="3"/>
  <c r="EZ33" i="3"/>
  <c r="AD17" i="3"/>
  <c r="X142" i="2"/>
  <c r="O17" i="3"/>
  <c r="AC17" i="3" s="1"/>
  <c r="AE17" i="3" s="1"/>
  <c r="N26" i="2"/>
  <c r="AE26" i="2" s="1"/>
  <c r="AZ26" i="2" s="1"/>
  <c r="AA23" i="3"/>
  <c r="AC19" i="3"/>
  <c r="AE19" i="3" s="1"/>
  <c r="AF19" i="3" s="1"/>
  <c r="AT19" i="3" s="1"/>
  <c r="EN27" i="3"/>
  <c r="DA100" i="2"/>
  <c r="O68" i="2"/>
  <c r="AD68" i="2" s="1"/>
  <c r="AF68" i="2" s="1"/>
  <c r="AX68" i="2" s="1"/>
  <c r="AY68" i="2" s="1"/>
  <c r="AD16" i="2"/>
  <c r="AF16" i="2" s="1"/>
  <c r="EI105" i="2"/>
  <c r="EV105" i="2" s="1"/>
  <c r="EX105" i="2" s="1"/>
  <c r="EY105" i="2" s="1"/>
  <c r="EI110" i="2"/>
  <c r="EV110" i="2" s="1"/>
  <c r="EX110" i="2" s="1"/>
  <c r="EY110" i="2" s="1"/>
  <c r="FA110" i="2" s="1"/>
  <c r="FB110" i="2" s="1"/>
  <c r="N74" i="2"/>
  <c r="AE74" i="2" s="1"/>
  <c r="AZ74" i="2" s="1"/>
  <c r="O70" i="2"/>
  <c r="AD70" i="2" s="1"/>
  <c r="AF70" i="2" s="1"/>
  <c r="AX70" i="2" s="1"/>
  <c r="AY70" i="2" s="1"/>
  <c r="O14" i="2"/>
  <c r="AD14" i="2" s="1"/>
  <c r="AF14" i="2" s="1"/>
  <c r="AX14" i="2" s="1"/>
  <c r="AY14" i="2" s="1"/>
  <c r="O34" i="2"/>
  <c r="AD34" i="2" s="1"/>
  <c r="AF34" i="2" s="1"/>
  <c r="O58" i="2"/>
  <c r="AD58" i="2" s="1"/>
  <c r="AF58" i="2" s="1"/>
  <c r="V145" i="2"/>
  <c r="V146" i="2" s="1"/>
  <c r="V147" i="2" s="1"/>
  <c r="O86" i="2"/>
  <c r="AD86" i="2" s="1"/>
  <c r="AF86" i="2" s="1"/>
  <c r="N60" i="2"/>
  <c r="N84" i="2"/>
  <c r="AC96" i="2"/>
  <c r="AE96" i="2" s="1"/>
  <c r="AZ96" i="2" s="1"/>
  <c r="O65" i="2"/>
  <c r="AD65" i="2" s="1"/>
  <c r="AF65" i="2" s="1"/>
  <c r="N72" i="2"/>
  <c r="AE72" i="2" s="1"/>
  <c r="AZ72" i="2" s="1"/>
  <c r="O80" i="2"/>
  <c r="AD80" i="2" s="1"/>
  <c r="AF80" i="2" s="1"/>
  <c r="Z142" i="2"/>
  <c r="O38" i="2"/>
  <c r="AD38" i="2" s="1"/>
  <c r="AF38" i="2" s="1"/>
  <c r="N62" i="2"/>
  <c r="AE62" i="2" s="1"/>
  <c r="AZ62" i="2" s="1"/>
  <c r="N25" i="2"/>
  <c r="AE25" i="2" s="1"/>
  <c r="AZ25" i="2" s="1"/>
  <c r="O52" i="2"/>
  <c r="AD52" i="2" s="1"/>
  <c r="AF52" i="2" s="1"/>
  <c r="AD85" i="2"/>
  <c r="AF85" i="2" s="1"/>
  <c r="AE42" i="2"/>
  <c r="AD32" i="2"/>
  <c r="AF32" i="2" s="1"/>
  <c r="O49" i="2"/>
  <c r="AD49" i="2" s="1"/>
  <c r="AF49" i="2" s="1"/>
  <c r="AX49" i="2" s="1"/>
  <c r="AY49" i="2" s="1"/>
  <c r="FB116" i="2"/>
  <c r="O39" i="2"/>
  <c r="AD39" i="2" s="1"/>
  <c r="AF39" i="2" s="1"/>
  <c r="AX39" i="2" s="1"/>
  <c r="AY39" i="2" s="1"/>
  <c r="AV19" i="3"/>
  <c r="AX19" i="3" s="1"/>
  <c r="AZ19" i="3" s="1"/>
  <c r="BM19" i="3" s="1"/>
  <c r="BN19" i="3" s="1"/>
  <c r="CC27" i="3"/>
  <c r="CC26" i="3"/>
  <c r="G30" i="3"/>
  <c r="G31" i="3" s="1"/>
  <c r="C30" i="3"/>
  <c r="C31" i="3" s="1"/>
  <c r="AD14" i="3"/>
  <c r="ER33" i="3"/>
  <c r="EP33" i="3"/>
  <c r="EN33" i="3"/>
  <c r="EL33" i="3"/>
  <c r="EJ33" i="3"/>
  <c r="EG33" i="3"/>
  <c r="EQ33" i="3"/>
  <c r="EO33" i="3"/>
  <c r="EM33" i="3"/>
  <c r="EK33" i="3"/>
  <c r="EI33" i="3"/>
  <c r="EH33" i="3"/>
  <c r="EF33" i="3"/>
  <c r="DU26" i="3"/>
  <c r="DU27" i="3" s="1"/>
  <c r="DY26" i="3"/>
  <c r="DY27" i="3" s="1"/>
  <c r="EG26" i="3"/>
  <c r="EG27" i="3" s="1"/>
  <c r="EQ26" i="3"/>
  <c r="EQ27" i="3" s="1"/>
  <c r="CR26" i="3"/>
  <c r="CR27" i="3" s="1"/>
  <c r="H30" i="3"/>
  <c r="H31" i="3" s="1"/>
  <c r="D30" i="3"/>
  <c r="D31" i="3" s="1"/>
  <c r="N22" i="3"/>
  <c r="AD22" i="3" s="1"/>
  <c r="O22" i="3"/>
  <c r="AC22" i="3"/>
  <c r="N14" i="3"/>
  <c r="O14" i="3"/>
  <c r="AC14" i="3" s="1"/>
  <c r="ER26" i="3"/>
  <c r="ER27" i="3"/>
  <c r="AB23" i="3"/>
  <c r="O16" i="3"/>
  <c r="AC16" i="3" s="1"/>
  <c r="N16" i="3"/>
  <c r="AD16" i="3" s="1"/>
  <c r="BN17" i="3"/>
  <c r="O20" i="3"/>
  <c r="AC20" i="3" s="1"/>
  <c r="N20" i="3"/>
  <c r="AD20" i="3" s="1"/>
  <c r="AX20" i="3" s="1"/>
  <c r="O18" i="3"/>
  <c r="AC18" i="3" s="1"/>
  <c r="N18" i="3"/>
  <c r="AD18" i="3" s="1"/>
  <c r="AX18" i="3" s="1"/>
  <c r="O15" i="3"/>
  <c r="AC15" i="3"/>
  <c r="N15" i="3"/>
  <c r="M23" i="3"/>
  <c r="M29" i="3" s="1"/>
  <c r="N24" i="2"/>
  <c r="AE24" i="2" s="1"/>
  <c r="AZ24" i="2" s="1"/>
  <c r="O88" i="2"/>
  <c r="AD88" i="2" s="1"/>
  <c r="AF88" i="2" s="1"/>
  <c r="AX88" i="2" s="1"/>
  <c r="O42" i="2"/>
  <c r="AD42" i="2" s="1"/>
  <c r="AF42" i="2" s="1"/>
  <c r="AG42" i="2" s="1"/>
  <c r="FB113" i="2"/>
  <c r="O73" i="2"/>
  <c r="AD73" i="2" s="1"/>
  <c r="AF73" i="2" s="1"/>
  <c r="N44" i="2"/>
  <c r="AE44" i="2" s="1"/>
  <c r="AD19" i="2"/>
  <c r="AF19" i="2" s="1"/>
  <c r="AX19" i="2" s="1"/>
  <c r="AY19" i="2" s="1"/>
  <c r="AC100" i="2"/>
  <c r="AE100" i="2" s="1"/>
  <c r="F142" i="2"/>
  <c r="DA101" i="2"/>
  <c r="DB101" i="2" s="1"/>
  <c r="DM101" i="2" s="1"/>
  <c r="DO101" i="2" s="1"/>
  <c r="DP101" i="2" s="1"/>
  <c r="DQ101" i="2" s="1"/>
  <c r="ED101" i="2" s="1"/>
  <c r="EF101" i="2" s="1"/>
  <c r="N85" i="2"/>
  <c r="AE85" i="2" s="1"/>
  <c r="AZ85" i="2" s="1"/>
  <c r="O22" i="2"/>
  <c r="AD22" i="2" s="1"/>
  <c r="AF22" i="2" s="1"/>
  <c r="N32" i="2"/>
  <c r="AE32" i="2" s="1"/>
  <c r="AZ32" i="2" s="1"/>
  <c r="N61" i="2"/>
  <c r="AE61" i="2" s="1"/>
  <c r="AZ61" i="2" s="1"/>
  <c r="N13" i="2"/>
  <c r="AE13" i="2" s="1"/>
  <c r="AZ13" i="2" s="1"/>
  <c r="N37" i="2"/>
  <c r="AE37" i="2" s="1"/>
  <c r="AZ37" i="2" s="1"/>
  <c r="N45" i="2"/>
  <c r="AE45" i="2" s="1"/>
  <c r="AZ45" i="2" s="1"/>
  <c r="EZ113" i="2"/>
  <c r="EZ117" i="2"/>
  <c r="EI106" i="2"/>
  <c r="EV106" i="2" s="1"/>
  <c r="EX106" i="2" s="1"/>
  <c r="EY106" i="2" s="1"/>
  <c r="FA106" i="2" s="1"/>
  <c r="FB106" i="2" s="1"/>
  <c r="H142" i="2"/>
  <c r="I142" i="2" s="1"/>
  <c r="J142" i="2" s="1"/>
  <c r="K142" i="2" s="1"/>
  <c r="O75" i="2"/>
  <c r="AD75" i="2" s="1"/>
  <c r="AF75" i="2" s="1"/>
  <c r="AX75" i="2" s="1"/>
  <c r="AY75" i="2" s="1"/>
  <c r="N71" i="2"/>
  <c r="AE71" i="2" s="1"/>
  <c r="N33" i="2"/>
  <c r="AE33" i="2" s="1"/>
  <c r="AZ33" i="2" s="1"/>
  <c r="N54" i="2"/>
  <c r="AE54" i="2" s="1"/>
  <c r="AZ54" i="2" s="1"/>
  <c r="N69" i="2"/>
  <c r="AE69" i="2" s="1"/>
  <c r="AZ69" i="2" s="1"/>
  <c r="AD48" i="2"/>
  <c r="AF48" i="2" s="1"/>
  <c r="N59" i="2"/>
  <c r="AE59" i="2" s="1"/>
  <c r="AZ59" i="2" s="1"/>
  <c r="N57" i="2"/>
  <c r="AE57" i="2" s="1"/>
  <c r="AZ57" i="2" s="1"/>
  <c r="DS142" i="2"/>
  <c r="DS143" i="2" s="1"/>
  <c r="DB100" i="2"/>
  <c r="DM100" i="2" s="1"/>
  <c r="DO100" i="2" s="1"/>
  <c r="DP100" i="2" s="1"/>
  <c r="DQ100" i="2" s="1"/>
  <c r="ED100" i="2" s="1"/>
  <c r="EF100" i="2" s="1"/>
  <c r="EG100" i="2" s="1"/>
  <c r="EH100" i="2" s="1"/>
  <c r="EI100" i="2" s="1"/>
  <c r="EV100" i="2" s="1"/>
  <c r="EX100" i="2" s="1"/>
  <c r="CZ135" i="2"/>
  <c r="AD71" i="2"/>
  <c r="AF71" i="2" s="1"/>
  <c r="AX71" i="2" s="1"/>
  <c r="AY71" i="2" s="1"/>
  <c r="AD69" i="2"/>
  <c r="AF69" i="2" s="1"/>
  <c r="AX69" i="2" s="1"/>
  <c r="AY69" i="2" s="1"/>
  <c r="AE64" i="2"/>
  <c r="AZ64" i="2" s="1"/>
  <c r="AD61" i="2"/>
  <c r="AF61" i="2" s="1"/>
  <c r="AD54" i="2"/>
  <c r="AF54" i="2" s="1"/>
  <c r="AX54" i="2" s="1"/>
  <c r="AY54" i="2" s="1"/>
  <c r="AD53" i="2"/>
  <c r="AF53" i="2" s="1"/>
  <c r="AX53" i="2" s="1"/>
  <c r="AY53" i="2" s="1"/>
  <c r="AE48" i="2"/>
  <c r="AD45" i="2"/>
  <c r="AF45" i="2" s="1"/>
  <c r="AX45" i="2" s="1"/>
  <c r="AY45" i="2" s="1"/>
  <c r="AD44" i="2"/>
  <c r="AF44" i="2" s="1"/>
  <c r="AX44" i="2" s="1"/>
  <c r="AY44" i="2" s="1"/>
  <c r="AE22" i="2"/>
  <c r="AE16" i="2"/>
  <c r="AZ16" i="2" s="1"/>
  <c r="AD13" i="2"/>
  <c r="AF13" i="2" s="1"/>
  <c r="AX13" i="2" s="1"/>
  <c r="O87" i="2"/>
  <c r="AD87" i="2" s="1"/>
  <c r="AF87" i="2" s="1"/>
  <c r="O21" i="2"/>
  <c r="AD21" i="2" s="1"/>
  <c r="AF21" i="2" s="1"/>
  <c r="AX21" i="2" s="1"/>
  <c r="AY21" i="2" s="1"/>
  <c r="AE60" i="2"/>
  <c r="AZ60" i="2" s="1"/>
  <c r="AE84" i="2"/>
  <c r="G142" i="2"/>
  <c r="EZ112" i="2"/>
  <c r="EZ116" i="2"/>
  <c r="EZ120" i="2"/>
  <c r="AD43" i="2"/>
  <c r="AF43" i="2" s="1"/>
  <c r="E142" i="2"/>
  <c r="W142" i="2"/>
  <c r="U142" i="2"/>
  <c r="N79" i="2"/>
  <c r="O81" i="2"/>
  <c r="AD81" i="2" s="1"/>
  <c r="N15" i="2"/>
  <c r="AE15" i="2" s="1"/>
  <c r="AZ15" i="2" s="1"/>
  <c r="AA146" i="2"/>
  <c r="AA147" i="2" s="1"/>
  <c r="J146" i="2"/>
  <c r="J147" i="2" s="1"/>
  <c r="AZ93" i="2"/>
  <c r="AE36" i="2"/>
  <c r="AZ36" i="2" s="1"/>
  <c r="AE34" i="2"/>
  <c r="AZ34" i="2" s="1"/>
  <c r="W146" i="2"/>
  <c r="W147" i="2" s="1"/>
  <c r="CI21" i="2"/>
  <c r="CK21" i="2" s="1"/>
  <c r="AE17" i="2"/>
  <c r="AZ17" i="2" s="1"/>
  <c r="AL147" i="2"/>
  <c r="Z147" i="2"/>
  <c r="R147" i="2"/>
  <c r="P147" i="2"/>
  <c r="AD24" i="2"/>
  <c r="AF24" i="2" s="1"/>
  <c r="EL149" i="2"/>
  <c r="EU149" i="2" s="1"/>
  <c r="EK149" i="2"/>
  <c r="ET149" i="2" s="1"/>
  <c r="EJ149" i="2"/>
  <c r="ES149" i="2" s="1"/>
  <c r="FB149" i="2" s="1"/>
  <c r="FC149" i="2" s="1"/>
  <c r="FD149" i="2" s="1"/>
  <c r="FE149" i="2" s="1"/>
  <c r="AT146" i="2"/>
  <c r="AT147" i="2" s="1"/>
  <c r="S146" i="2"/>
  <c r="S147" i="2" s="1"/>
  <c r="D146" i="2"/>
  <c r="D147" i="2" s="1"/>
  <c r="AF96" i="2"/>
  <c r="AX96" i="2" s="1"/>
  <c r="N12" i="2"/>
  <c r="AE12" i="2" s="1"/>
  <c r="AZ12" i="2" s="1"/>
  <c r="O12" i="2"/>
  <c r="AD12" i="2" s="1"/>
  <c r="AX95" i="2"/>
  <c r="AY95" i="2" s="1"/>
  <c r="AD37" i="2"/>
  <c r="AF37" i="2" s="1"/>
  <c r="E147" i="2"/>
  <c r="AD97" i="2"/>
  <c r="AD99" i="2"/>
  <c r="AF99" i="2" s="1"/>
  <c r="AS147" i="2"/>
  <c r="AE87" i="2"/>
  <c r="AZ87" i="2" s="1"/>
  <c r="AD84" i="2"/>
  <c r="AE80" i="2"/>
  <c r="AZ80" i="2" s="1"/>
  <c r="AD74" i="2"/>
  <c r="AD72" i="2"/>
  <c r="AF72" i="2" s="1"/>
  <c r="AX72" i="2" s="1"/>
  <c r="AY72" i="2" s="1"/>
  <c r="AE70" i="2"/>
  <c r="AZ70" i="2" s="1"/>
  <c r="AE68" i="2"/>
  <c r="AZ68" i="2" s="1"/>
  <c r="AD66" i="2"/>
  <c r="AE65" i="2"/>
  <c r="AD33" i="2"/>
  <c r="AF33" i="2" s="1"/>
  <c r="AD26" i="2"/>
  <c r="AF26" i="2" s="1"/>
  <c r="AX26" i="2" s="1"/>
  <c r="AY26" i="2" s="1"/>
  <c r="AD25" i="2"/>
  <c r="AF25" i="2" s="1"/>
  <c r="AX25" i="2" s="1"/>
  <c r="AY25" i="2" s="1"/>
  <c r="AC94" i="2"/>
  <c r="AE94" i="2" s="1"/>
  <c r="AG94" i="2" s="1"/>
  <c r="AU94" i="2" s="1"/>
  <c r="AC95" i="2"/>
  <c r="AE95" i="2" s="1"/>
  <c r="AZ95" i="2" s="1"/>
  <c r="AD62" i="2"/>
  <c r="AF62" i="2" s="1"/>
  <c r="AX62" i="2" s="1"/>
  <c r="AY62" i="2" s="1"/>
  <c r="AE86" i="2"/>
  <c r="AZ86" i="2" s="1"/>
  <c r="AD82" i="2"/>
  <c r="AF82" i="2" s="1"/>
  <c r="AX82" i="2" s="1"/>
  <c r="AY82" i="2" s="1"/>
  <c r="AD60" i="2"/>
  <c r="AF60" i="2" s="1"/>
  <c r="AD59" i="2"/>
  <c r="AF59" i="2" s="1"/>
  <c r="DP104" i="2"/>
  <c r="DQ104" i="2" s="1"/>
  <c r="ED104" i="2" s="1"/>
  <c r="EF104" i="2" s="1"/>
  <c r="EG104" i="2" s="1"/>
  <c r="EH104" i="2" s="1"/>
  <c r="EI104" i="2" s="1"/>
  <c r="EV104" i="2" s="1"/>
  <c r="EX104" i="2" s="1"/>
  <c r="EZ104" i="2" s="1"/>
  <c r="DP102" i="2"/>
  <c r="DQ102" i="2" s="1"/>
  <c r="ED102" i="2" s="1"/>
  <c r="EF102" i="2" s="1"/>
  <c r="EG102" i="2" s="1"/>
  <c r="EH102" i="2" s="1"/>
  <c r="EI102" i="2" s="1"/>
  <c r="EV102" i="2" s="1"/>
  <c r="EX102" i="2" s="1"/>
  <c r="EY102" i="2" s="1"/>
  <c r="AF100" i="2"/>
  <c r="AD98" i="2"/>
  <c r="AF98" i="2" s="1"/>
  <c r="AC98" i="2"/>
  <c r="AE98" i="2" s="1"/>
  <c r="AE88" i="2"/>
  <c r="AZ88" i="2" s="1"/>
  <c r="AW84" i="2"/>
  <c r="AC81" i="2"/>
  <c r="AE81" i="2" s="1"/>
  <c r="AZ81" i="2" s="1"/>
  <c r="AC79" i="2"/>
  <c r="AD79" i="2"/>
  <c r="AC75" i="2"/>
  <c r="AE75" i="2" s="1"/>
  <c r="AE73" i="2"/>
  <c r="AZ73" i="2" s="1"/>
  <c r="AC49" i="2"/>
  <c r="AE49" i="2" s="1"/>
  <c r="AB135" i="2"/>
  <c r="AB145" i="2" s="1"/>
  <c r="AB146" i="2" s="1"/>
  <c r="AB147" i="2" s="1"/>
  <c r="AW48" i="2"/>
  <c r="CK15" i="2"/>
  <c r="CJ15" i="2"/>
  <c r="AE83" i="2"/>
  <c r="AZ83" i="2" s="1"/>
  <c r="L135" i="2"/>
  <c r="L145" i="2" s="1"/>
  <c r="L146" i="2" s="1"/>
  <c r="L147" i="2" s="1"/>
  <c r="AV135" i="2"/>
  <c r="AV145" i="2" s="1"/>
  <c r="AE14" i="2"/>
  <c r="AZ14" i="2" s="1"/>
  <c r="O17" i="2"/>
  <c r="AD17" i="2" s="1"/>
  <c r="N19" i="2"/>
  <c r="AE19" i="2" s="1"/>
  <c r="AZ19" i="2" s="1"/>
  <c r="AE38" i="2"/>
  <c r="AZ38" i="2" s="1"/>
  <c r="AD15" i="2"/>
  <c r="AF15" i="2" s="1"/>
  <c r="AE39" i="2"/>
  <c r="AZ39" i="2" s="1"/>
  <c r="N43" i="2"/>
  <c r="AE43" i="2" s="1"/>
  <c r="AZ43" i="2" s="1"/>
  <c r="AE58" i="2"/>
  <c r="AD57" i="2"/>
  <c r="AE21" i="2"/>
  <c r="AZ21" i="2" s="1"/>
  <c r="DP103" i="2"/>
  <c r="DQ103" i="2" s="1"/>
  <c r="ED103" i="2" s="1"/>
  <c r="EF103" i="2" s="1"/>
  <c r="EG103" i="2" s="1"/>
  <c r="EH103" i="2" s="1"/>
  <c r="EI103" i="2" s="1"/>
  <c r="EV103" i="2" s="1"/>
  <c r="EX103" i="2" s="1"/>
  <c r="EY103" i="2" s="1"/>
  <c r="FA103" i="2" s="1"/>
  <c r="FB103" i="2" s="1"/>
  <c r="FJ103" i="2" s="1"/>
  <c r="O92" i="2"/>
  <c r="AD92" i="2" s="1"/>
  <c r="N92" i="2"/>
  <c r="AE92" i="2" s="1"/>
  <c r="AZ92" i="2" s="1"/>
  <c r="O90" i="2"/>
  <c r="AD90" i="2" s="1"/>
  <c r="N90" i="2"/>
  <c r="AE90" i="2" s="1"/>
  <c r="AZ90" i="2" s="1"/>
  <c r="O55" i="2"/>
  <c r="AD55" i="2" s="1"/>
  <c r="N55" i="2"/>
  <c r="AE55" i="2" s="1"/>
  <c r="AZ55" i="2" s="1"/>
  <c r="CJ23" i="2"/>
  <c r="CK23" i="2"/>
  <c r="N91" i="2"/>
  <c r="AE91" i="2" s="1"/>
  <c r="AZ91" i="2" s="1"/>
  <c r="O91" i="2"/>
  <c r="AD91" i="2" s="1"/>
  <c r="AF91" i="2" s="1"/>
  <c r="AX91" i="2" s="1"/>
  <c r="O89" i="2"/>
  <c r="AD89" i="2" s="1"/>
  <c r="N89" i="2"/>
  <c r="AE89" i="2" s="1"/>
  <c r="AZ89" i="2" s="1"/>
  <c r="O77" i="2"/>
  <c r="AD77" i="2" s="1"/>
  <c r="N77" i="2"/>
  <c r="AE77" i="2" s="1"/>
  <c r="N47" i="2"/>
  <c r="AE47" i="2" s="1"/>
  <c r="AZ47" i="2" s="1"/>
  <c r="O47" i="2"/>
  <c r="AD47" i="2" s="1"/>
  <c r="N40" i="2"/>
  <c r="AE40" i="2" s="1"/>
  <c r="O40" i="2"/>
  <c r="AD40" i="2" s="1"/>
  <c r="AF40" i="2" s="1"/>
  <c r="N31" i="2"/>
  <c r="AE31" i="2" s="1"/>
  <c r="AZ31" i="2" s="1"/>
  <c r="O31" i="2"/>
  <c r="AD31" i="2" s="1"/>
  <c r="M135" i="2"/>
  <c r="AX94" i="2"/>
  <c r="N51" i="2"/>
  <c r="AE51" i="2" s="1"/>
  <c r="O51" i="2"/>
  <c r="AD51" i="2" s="1"/>
  <c r="N46" i="2"/>
  <c r="AE46" i="2" s="1"/>
  <c r="O46" i="2"/>
  <c r="AD46" i="2" s="1"/>
  <c r="AF46" i="2" s="1"/>
  <c r="AX46" i="2" s="1"/>
  <c r="AY46" i="2" s="1"/>
  <c r="O30" i="2"/>
  <c r="AD30" i="2" s="1"/>
  <c r="AF30" i="2" s="1"/>
  <c r="N30" i="2"/>
  <c r="AE30" i="2" s="1"/>
  <c r="AZ30" i="2" s="1"/>
  <c r="O63" i="2"/>
  <c r="AD63" i="2" s="1"/>
  <c r="N63" i="2"/>
  <c r="AE63" i="2" s="1"/>
  <c r="AZ63" i="2" s="1"/>
  <c r="O27" i="2"/>
  <c r="AD27" i="2" s="1"/>
  <c r="N27" i="2"/>
  <c r="AE27" i="2" s="1"/>
  <c r="AZ27" i="2" s="1"/>
  <c r="O23" i="2"/>
  <c r="AD23" i="2" s="1"/>
  <c r="N23" i="2"/>
  <c r="AE23" i="2" s="1"/>
  <c r="AZ23" i="2" s="1"/>
  <c r="N18" i="2"/>
  <c r="AE18" i="2" s="1"/>
  <c r="AZ18" i="2" s="1"/>
  <c r="O18" i="2"/>
  <c r="AD18" i="2" s="1"/>
  <c r="EG108" i="2"/>
  <c r="EH108" i="2" s="1"/>
  <c r="EI108" i="2" s="1"/>
  <c r="EV108" i="2" s="1"/>
  <c r="EX108" i="2" s="1"/>
  <c r="EY109" i="2"/>
  <c r="FA109" i="2" s="1"/>
  <c r="FB109" i="2" s="1"/>
  <c r="O78" i="2"/>
  <c r="AD78" i="2" s="1"/>
  <c r="N78" i="2"/>
  <c r="AE78" i="2" s="1"/>
  <c r="AZ78" i="2" s="1"/>
  <c r="O50" i="2"/>
  <c r="AD50" i="2" s="1"/>
  <c r="N50" i="2"/>
  <c r="AE50" i="2" s="1"/>
  <c r="O41" i="2"/>
  <c r="AD41" i="2" s="1"/>
  <c r="N41" i="2"/>
  <c r="AE41" i="2" s="1"/>
  <c r="N35" i="2"/>
  <c r="AE35" i="2" s="1"/>
  <c r="AZ35" i="2" s="1"/>
  <c r="O35" i="2"/>
  <c r="AD35" i="2" s="1"/>
  <c r="N29" i="2"/>
  <c r="AE29" i="2" s="1"/>
  <c r="AZ29" i="2" s="1"/>
  <c r="O29" i="2"/>
  <c r="AD29" i="2" s="1"/>
  <c r="O28" i="2"/>
  <c r="AD28" i="2" s="1"/>
  <c r="N28" i="2"/>
  <c r="AE28" i="2" s="1"/>
  <c r="EY111" i="2"/>
  <c r="EY115" i="2"/>
  <c r="EY119" i="2"/>
  <c r="O76" i="2"/>
  <c r="AD76" i="2" s="1"/>
  <c r="N76" i="2"/>
  <c r="AE76" i="2" s="1"/>
  <c r="AZ76" i="2" s="1"/>
  <c r="N67" i="2"/>
  <c r="AE67" i="2" s="1"/>
  <c r="AZ67" i="2" s="1"/>
  <c r="O67" i="2"/>
  <c r="AD67" i="2" s="1"/>
  <c r="O56" i="2"/>
  <c r="AD56" i="2" s="1"/>
  <c r="N56" i="2"/>
  <c r="AE56" i="2" s="1"/>
  <c r="AZ56" i="2" s="1"/>
  <c r="O20" i="2"/>
  <c r="N20" i="2"/>
  <c r="AE20" i="2" s="1"/>
  <c r="EY114" i="2"/>
  <c r="EY118" i="2"/>
  <c r="AW94" i="2"/>
  <c r="AX43" i="2" l="1"/>
  <c r="AY43" i="2" s="1"/>
  <c r="AG16" i="2"/>
  <c r="AU16" i="2" s="1"/>
  <c r="AZ94" i="2"/>
  <c r="AX80" i="2"/>
  <c r="AY80" i="2" s="1"/>
  <c r="AX93" i="2"/>
  <c r="AX37" i="2"/>
  <c r="AY37" i="2" s="1"/>
  <c r="AX32" i="2"/>
  <c r="AY32" i="2" s="1"/>
  <c r="AX85" i="2"/>
  <c r="AY85" i="2" s="1"/>
  <c r="AG93" i="2"/>
  <c r="AU93" i="2" s="1"/>
  <c r="AX16" i="2"/>
  <c r="AY16" i="2" s="1"/>
  <c r="AG34" i="2"/>
  <c r="AU34" i="2" s="1"/>
  <c r="AZ48" i="2"/>
  <c r="AX61" i="2"/>
  <c r="AY61" i="2" s="1"/>
  <c r="AF17" i="3"/>
  <c r="AT17" i="3" s="1"/>
  <c r="AG65" i="2"/>
  <c r="AU65" i="2" s="1"/>
  <c r="AZ65" i="2" s="1"/>
  <c r="AG80" i="2"/>
  <c r="AU80" i="2" s="1"/>
  <c r="AG43" i="2"/>
  <c r="AU43" i="2" s="1"/>
  <c r="AX59" i="2"/>
  <c r="AY59" i="2" s="1"/>
  <c r="AG70" i="2"/>
  <c r="AU70" i="2" s="1"/>
  <c r="BP95" i="2"/>
  <c r="BR95" i="2" s="1"/>
  <c r="AG64" i="2"/>
  <c r="AU64" i="2" s="1"/>
  <c r="AX48" i="2"/>
  <c r="AY48" i="2" s="1"/>
  <c r="AG100" i="2"/>
  <c r="AU100" i="2" s="1"/>
  <c r="AX24" i="2"/>
  <c r="AY24" i="2" s="1"/>
  <c r="AG48" i="2"/>
  <c r="AU48" i="2" s="1"/>
  <c r="BP88" i="2"/>
  <c r="BR88" i="2" s="1"/>
  <c r="AY88" i="2"/>
  <c r="AG45" i="2"/>
  <c r="AU45" i="2" s="1"/>
  <c r="AX73" i="2"/>
  <c r="AY73" i="2" s="1"/>
  <c r="AG68" i="2"/>
  <c r="AU68" i="2" s="1"/>
  <c r="AG24" i="2"/>
  <c r="AU24" i="2" s="1"/>
  <c r="AX86" i="2"/>
  <c r="AY86" i="2" s="1"/>
  <c r="AG32" i="2"/>
  <c r="AU32" i="2" s="1"/>
  <c r="AG58" i="2"/>
  <c r="AU58" i="2" s="1"/>
  <c r="AZ58" i="2" s="1"/>
  <c r="AE79" i="2"/>
  <c r="AZ79" i="2" s="1"/>
  <c r="AZ84" i="2"/>
  <c r="AG88" i="2"/>
  <c r="AU88" i="2" s="1"/>
  <c r="AG86" i="2"/>
  <c r="AU86" i="2" s="1"/>
  <c r="AE14" i="3"/>
  <c r="AF14" i="3" s="1"/>
  <c r="AT14" i="3" s="1"/>
  <c r="AE22" i="3"/>
  <c r="AF22" i="3" s="1"/>
  <c r="AT22" i="3" s="1"/>
  <c r="M30" i="3"/>
  <c r="M31" i="3" s="1"/>
  <c r="AE15" i="3"/>
  <c r="AW15" i="3" s="1"/>
  <c r="AC23" i="3"/>
  <c r="AE18" i="3"/>
  <c r="AF18" i="3" s="1"/>
  <c r="AT18" i="3" s="1"/>
  <c r="AX22" i="3"/>
  <c r="BO19" i="3"/>
  <c r="CF19" i="3" s="1"/>
  <c r="CG19" i="3" s="1"/>
  <c r="AD15" i="3"/>
  <c r="N23" i="3"/>
  <c r="N29" i="3" s="1"/>
  <c r="O23" i="3"/>
  <c r="O29" i="3" s="1"/>
  <c r="AE20" i="3"/>
  <c r="AF20" i="3" s="1"/>
  <c r="AT20" i="3" s="1"/>
  <c r="AE21" i="3"/>
  <c r="AF21" i="3"/>
  <c r="BO17" i="3"/>
  <c r="CF17" i="3" s="1"/>
  <c r="CG17" i="3" s="1"/>
  <c r="AE16" i="3"/>
  <c r="AF16" i="3"/>
  <c r="AT16" i="3" s="1"/>
  <c r="AX16" i="3" s="1"/>
  <c r="AZ16" i="3" s="1"/>
  <c r="BM16" i="3" s="1"/>
  <c r="AZ71" i="2"/>
  <c r="AG71" i="2"/>
  <c r="AU71" i="2" s="1"/>
  <c r="AG83" i="2"/>
  <c r="AU83" i="2" s="1"/>
  <c r="AG22" i="2"/>
  <c r="BA22" i="2" s="1"/>
  <c r="BM22" i="2" s="1"/>
  <c r="BO22" i="2" s="1"/>
  <c r="BP22" i="2" s="1"/>
  <c r="AG38" i="2"/>
  <c r="AU38" i="2" s="1"/>
  <c r="AG95" i="2"/>
  <c r="AU95" i="2" s="1"/>
  <c r="AC135" i="2"/>
  <c r="AC145" i="2" s="1"/>
  <c r="AC146" i="2" s="1"/>
  <c r="AC147" i="2" s="1"/>
  <c r="CL23" i="2"/>
  <c r="CX23" i="2" s="1"/>
  <c r="CY23" i="2" s="1"/>
  <c r="DA23" i="2" s="1"/>
  <c r="DB23" i="2" s="1"/>
  <c r="DM23" i="2" s="1"/>
  <c r="DO23" i="2" s="1"/>
  <c r="DP23" i="2" s="1"/>
  <c r="DQ23" i="2" s="1"/>
  <c r="ED23" i="2" s="1"/>
  <c r="EF23" i="2" s="1"/>
  <c r="AG15" i="2"/>
  <c r="AG33" i="2"/>
  <c r="AU33" i="2" s="1"/>
  <c r="AG69" i="2"/>
  <c r="AU69" i="2" s="1"/>
  <c r="AX60" i="2"/>
  <c r="AY60" i="2" s="1"/>
  <c r="AG96" i="2"/>
  <c r="AU96" i="2" s="1"/>
  <c r="AG52" i="2"/>
  <c r="AG26" i="2"/>
  <c r="AU26" i="2" s="1"/>
  <c r="AG21" i="2"/>
  <c r="BA21" i="2" s="1"/>
  <c r="BM21" i="2" s="1"/>
  <c r="BO21" i="2" s="1"/>
  <c r="AG59" i="2"/>
  <c r="AU59" i="2" s="1"/>
  <c r="AX15" i="2"/>
  <c r="AY15" i="2" s="1"/>
  <c r="AG73" i="2"/>
  <c r="AU73" i="2" s="1"/>
  <c r="AG85" i="2"/>
  <c r="AG60" i="2"/>
  <c r="AU60" i="2" s="1"/>
  <c r="AG53" i="2"/>
  <c r="AU53" i="2" s="1"/>
  <c r="AX30" i="2"/>
  <c r="AY30" i="2" s="1"/>
  <c r="CL15" i="2"/>
  <c r="CX15" i="2" s="1"/>
  <c r="CY15" i="2" s="1"/>
  <c r="DA15" i="2" s="1"/>
  <c r="DB15" i="2" s="1"/>
  <c r="DM15" i="2" s="1"/>
  <c r="DO15" i="2" s="1"/>
  <c r="DP15" i="2" s="1"/>
  <c r="DQ15" i="2" s="1"/>
  <c r="ED15" i="2" s="1"/>
  <c r="EF15" i="2" s="1"/>
  <c r="EG15" i="2" s="1"/>
  <c r="EH15" i="2" s="1"/>
  <c r="EI15" i="2" s="1"/>
  <c r="EV15" i="2" s="1"/>
  <c r="EX15" i="2" s="1"/>
  <c r="EZ15" i="2" s="1"/>
  <c r="AG37" i="2"/>
  <c r="AG87" i="2"/>
  <c r="AU87" i="2" s="1"/>
  <c r="AG99" i="2"/>
  <c r="CJ21" i="2"/>
  <c r="CL21" i="2" s="1"/>
  <c r="CX21" i="2" s="1"/>
  <c r="CY21" i="2" s="1"/>
  <c r="DA21" i="2" s="1"/>
  <c r="DB21" i="2" s="1"/>
  <c r="DM21" i="2" s="1"/>
  <c r="DO21" i="2" s="1"/>
  <c r="DP21" i="2" s="1"/>
  <c r="DQ21" i="2" s="1"/>
  <c r="ED21" i="2" s="1"/>
  <c r="EF21" i="2" s="1"/>
  <c r="AY96" i="2"/>
  <c r="BP96" i="2"/>
  <c r="BR96" i="2" s="1"/>
  <c r="AF66" i="2"/>
  <c r="AX66" i="2" s="1"/>
  <c r="AY66" i="2" s="1"/>
  <c r="AF74" i="2"/>
  <c r="AG74" i="2" s="1"/>
  <c r="AF84" i="2"/>
  <c r="AX84" i="2" s="1"/>
  <c r="AY84" i="2" s="1"/>
  <c r="AF97" i="2"/>
  <c r="AX97" i="2" s="1"/>
  <c r="AF12" i="2"/>
  <c r="AX12" i="2" s="1"/>
  <c r="AY12" i="2" s="1"/>
  <c r="AX33" i="2"/>
  <c r="AY33" i="2" s="1"/>
  <c r="AG82" i="2"/>
  <c r="AG14" i="2"/>
  <c r="AU14" i="2" s="1"/>
  <c r="AG36" i="2"/>
  <c r="AZ75" i="2"/>
  <c r="AG75" i="2"/>
  <c r="AF17" i="2"/>
  <c r="AX17" i="2" s="1"/>
  <c r="AY17" i="2" s="1"/>
  <c r="AV146" i="2"/>
  <c r="AV147" i="2" s="1"/>
  <c r="AZ44" i="2"/>
  <c r="AG44" i="2"/>
  <c r="AZ49" i="2"/>
  <c r="AG49" i="2"/>
  <c r="AF81" i="2"/>
  <c r="AX81" i="2" s="1"/>
  <c r="AY81" i="2" s="1"/>
  <c r="AG61" i="2"/>
  <c r="AG19" i="2"/>
  <c r="EZ106" i="2"/>
  <c r="AF57" i="2"/>
  <c r="AX57" i="2" s="1"/>
  <c r="AY57" i="2" s="1"/>
  <c r="AF79" i="2"/>
  <c r="AX79" i="2" s="1"/>
  <c r="AY79" i="2" s="1"/>
  <c r="AG98" i="2"/>
  <c r="AX87" i="2"/>
  <c r="AY87" i="2" s="1"/>
  <c r="AG25" i="2"/>
  <c r="AU25" i="2" s="1"/>
  <c r="AG30" i="2"/>
  <c r="AU30" i="2" s="1"/>
  <c r="BA14" i="2"/>
  <c r="BM14" i="2" s="1"/>
  <c r="BO14" i="2" s="1"/>
  <c r="BP14" i="2" s="1"/>
  <c r="BR14" i="2" s="1"/>
  <c r="AG40" i="2"/>
  <c r="AW40" i="2" s="1"/>
  <c r="AZ40" i="2" s="1"/>
  <c r="AG62" i="2"/>
  <c r="AU62" i="2" s="1"/>
  <c r="AF77" i="2"/>
  <c r="AX77" i="2" s="1"/>
  <c r="AY77" i="2" s="1"/>
  <c r="AF90" i="2"/>
  <c r="AG90" i="2" s="1"/>
  <c r="AG91" i="2"/>
  <c r="AU91" i="2" s="1"/>
  <c r="AG54" i="2"/>
  <c r="BA54" i="2" s="1"/>
  <c r="BM54" i="2" s="1"/>
  <c r="BO54" i="2" s="1"/>
  <c r="BP54" i="2" s="1"/>
  <c r="BR54" i="2" s="1"/>
  <c r="BS54" i="2" s="1"/>
  <c r="CH54" i="2" s="1"/>
  <c r="CI54" i="2" s="1"/>
  <c r="CJ54" i="2" s="1"/>
  <c r="AG39" i="2"/>
  <c r="BA39" i="2" s="1"/>
  <c r="BM39" i="2" s="1"/>
  <c r="BO39" i="2" s="1"/>
  <c r="BP39" i="2" s="1"/>
  <c r="AX38" i="2"/>
  <c r="AY38" i="2" s="1"/>
  <c r="M145" i="2"/>
  <c r="M146" i="2" s="1"/>
  <c r="M147" i="2" s="1"/>
  <c r="N135" i="2"/>
  <c r="N145" i="2" s="1"/>
  <c r="N146" i="2" s="1"/>
  <c r="N147" i="2" s="1"/>
  <c r="AF55" i="2"/>
  <c r="AX55" i="2" s="1"/>
  <c r="AY55" i="2" s="1"/>
  <c r="AF92" i="2"/>
  <c r="AG92" i="2" s="1"/>
  <c r="AU92" i="2" s="1"/>
  <c r="AG72" i="2"/>
  <c r="FA107" i="2"/>
  <c r="FB107" i="2" s="1"/>
  <c r="EZ107" i="2"/>
  <c r="AY94" i="2"/>
  <c r="BA94" i="2" s="1"/>
  <c r="BM94" i="2" s="1"/>
  <c r="BO94" i="2" s="1"/>
  <c r="BP94" i="2"/>
  <c r="BR94" i="2" s="1"/>
  <c r="AF31" i="2"/>
  <c r="AG31" i="2" s="1"/>
  <c r="AF47" i="2"/>
  <c r="AG47" i="2" s="1"/>
  <c r="AU47" i="2" s="1"/>
  <c r="AF89" i="2"/>
  <c r="AG89" i="2" s="1"/>
  <c r="AZ46" i="2"/>
  <c r="AG46" i="2"/>
  <c r="AU46" i="2" s="1"/>
  <c r="AF18" i="2"/>
  <c r="AX18" i="2" s="1"/>
  <c r="AY18" i="2" s="1"/>
  <c r="AU42" i="2"/>
  <c r="AZ42" i="2" s="1"/>
  <c r="BA42" i="2"/>
  <c r="BM42" i="2" s="1"/>
  <c r="BO42" i="2" s="1"/>
  <c r="BP42" i="2" s="1"/>
  <c r="BR42" i="2" s="1"/>
  <c r="BS42" i="2" s="1"/>
  <c r="CH42" i="2" s="1"/>
  <c r="CI42" i="2" s="1"/>
  <c r="CJ42" i="2" s="1"/>
  <c r="AX64" i="2"/>
  <c r="AY64" i="2" s="1"/>
  <c r="EZ110" i="2"/>
  <c r="EZ109" i="2"/>
  <c r="AF23" i="2"/>
  <c r="AX23" i="2" s="1"/>
  <c r="AY23" i="2" s="1"/>
  <c r="AF27" i="2"/>
  <c r="AX27" i="2" s="1"/>
  <c r="AY27" i="2" s="1"/>
  <c r="AF63" i="2"/>
  <c r="AX63" i="2" s="1"/>
  <c r="AY63" i="2" s="1"/>
  <c r="AF51" i="2"/>
  <c r="AG51" i="2" s="1"/>
  <c r="AX34" i="2"/>
  <c r="AY34" i="2" s="1"/>
  <c r="EY108" i="2"/>
  <c r="FA108" i="2" s="1"/>
  <c r="FB108" i="2" s="1"/>
  <c r="AY13" i="2"/>
  <c r="FA118" i="2"/>
  <c r="FB118" i="2" s="1"/>
  <c r="EZ118" i="2"/>
  <c r="AD20" i="2"/>
  <c r="O135" i="2"/>
  <c r="AF28" i="2"/>
  <c r="AG28" i="2" s="1"/>
  <c r="AF41" i="2"/>
  <c r="AG41" i="2" s="1"/>
  <c r="AF50" i="2"/>
  <c r="AG50" i="2" s="1"/>
  <c r="AF78" i="2"/>
  <c r="AG78" i="2" s="1"/>
  <c r="AU78" i="2" s="1"/>
  <c r="FA102" i="2"/>
  <c r="FB102" i="2" s="1"/>
  <c r="EZ102" i="2"/>
  <c r="FA105" i="2"/>
  <c r="FB105" i="2" s="1"/>
  <c r="EZ105" i="2"/>
  <c r="AF76" i="2"/>
  <c r="AX76" i="2" s="1"/>
  <c r="AY76" i="2" s="1"/>
  <c r="FA119" i="2"/>
  <c r="FB119" i="2" s="1"/>
  <c r="EZ119" i="2"/>
  <c r="FA115" i="2"/>
  <c r="FB115" i="2" s="1"/>
  <c r="EZ115" i="2"/>
  <c r="FA111" i="2"/>
  <c r="FB111" i="2" s="1"/>
  <c r="EZ111" i="2"/>
  <c r="AF29" i="2"/>
  <c r="AX29" i="2" s="1"/>
  <c r="AY29" i="2" s="1"/>
  <c r="AF35" i="2"/>
  <c r="AX35" i="2" s="1"/>
  <c r="AY35" i="2" s="1"/>
  <c r="AZ77" i="2"/>
  <c r="EZ103" i="2"/>
  <c r="AY91" i="2"/>
  <c r="BP91" i="2"/>
  <c r="FA114" i="2"/>
  <c r="FB114" i="2" s="1"/>
  <c r="EZ114" i="2"/>
  <c r="AF56" i="2"/>
  <c r="AG56" i="2" s="1"/>
  <c r="AU56" i="2" s="1"/>
  <c r="AF67" i="2"/>
  <c r="AG67" i="2" s="1"/>
  <c r="AU67" i="2" s="1"/>
  <c r="AG13" i="2"/>
  <c r="EG101" i="2"/>
  <c r="EH101" i="2" s="1"/>
  <c r="EI101" i="2" s="1"/>
  <c r="EV101" i="2" s="1"/>
  <c r="EX101" i="2" s="1"/>
  <c r="EY100" i="2"/>
  <c r="FA100" i="2" s="1"/>
  <c r="FB100" i="2" s="1"/>
  <c r="BA16" i="2" l="1"/>
  <c r="BM16" i="2" s="1"/>
  <c r="BO16" i="2" s="1"/>
  <c r="BP16" i="2" s="1"/>
  <c r="BS16" i="2" s="1"/>
  <c r="CH16" i="2" s="1"/>
  <c r="CI16" i="2" s="1"/>
  <c r="BA65" i="2"/>
  <c r="BM65" i="2" s="1"/>
  <c r="BO65" i="2" s="1"/>
  <c r="BP65" i="2" s="1"/>
  <c r="BR65" i="2" s="1"/>
  <c r="BS65" i="2" s="1"/>
  <c r="CH65" i="2" s="1"/>
  <c r="BA45" i="2"/>
  <c r="BM45" i="2" s="1"/>
  <c r="BO45" i="2" s="1"/>
  <c r="BP45" i="2" s="1"/>
  <c r="BR45" i="2" s="1"/>
  <c r="BS45" i="2" s="1"/>
  <c r="CH45" i="2" s="1"/>
  <c r="BA48" i="2"/>
  <c r="BM48" i="2" s="1"/>
  <c r="BO48" i="2" s="1"/>
  <c r="BP48" i="2" s="1"/>
  <c r="BR48" i="2" s="1"/>
  <c r="BS48" i="2" s="1"/>
  <c r="CH48" i="2" s="1"/>
  <c r="CI48" i="2" s="1"/>
  <c r="CK48" i="2" s="1"/>
  <c r="BA59" i="2"/>
  <c r="BM59" i="2" s="1"/>
  <c r="BO59" i="2" s="1"/>
  <c r="BP59" i="2" s="1"/>
  <c r="BR59" i="2" s="1"/>
  <c r="BS59" i="2" s="1"/>
  <c r="CH59" i="2" s="1"/>
  <c r="CI59" i="2" s="1"/>
  <c r="CJ59" i="2" s="1"/>
  <c r="BA64" i="2"/>
  <c r="BM64" i="2" s="1"/>
  <c r="BO64" i="2" s="1"/>
  <c r="BP64" i="2" s="1"/>
  <c r="BR64" i="2" s="1"/>
  <c r="BS64" i="2" s="1"/>
  <c r="CH64" i="2" s="1"/>
  <c r="CI64" i="2" s="1"/>
  <c r="CJ64" i="2" s="1"/>
  <c r="BA80" i="2"/>
  <c r="BM80" i="2" s="1"/>
  <c r="BO80" i="2" s="1"/>
  <c r="BP80" i="2" s="1"/>
  <c r="BR80" i="2" s="1"/>
  <c r="BS80" i="2" s="1"/>
  <c r="CH80" i="2" s="1"/>
  <c r="CI80" i="2" s="1"/>
  <c r="CJ80" i="2" s="1"/>
  <c r="BA68" i="2"/>
  <c r="BM68" i="2" s="1"/>
  <c r="BO68" i="2" s="1"/>
  <c r="BP68" i="2" s="1"/>
  <c r="BR68" i="2" s="1"/>
  <c r="BS68" i="2" s="1"/>
  <c r="CH68" i="2" s="1"/>
  <c r="CI68" i="2" s="1"/>
  <c r="CK68" i="2" s="1"/>
  <c r="BA38" i="2"/>
  <c r="BM38" i="2" s="1"/>
  <c r="BO38" i="2" s="1"/>
  <c r="BP38" i="2" s="1"/>
  <c r="BR38" i="2" s="1"/>
  <c r="BS38" i="2" s="1"/>
  <c r="CH38" i="2" s="1"/>
  <c r="CI38" i="2" s="1"/>
  <c r="CK38" i="2" s="1"/>
  <c r="BA95" i="2"/>
  <c r="BM95" i="2" s="1"/>
  <c r="BO95" i="2" s="1"/>
  <c r="BQ95" i="2" s="1"/>
  <c r="BS95" i="2" s="1"/>
  <c r="CH95" i="2" s="1"/>
  <c r="CI95" i="2" s="1"/>
  <c r="CJ95" i="2" s="1"/>
  <c r="BA88" i="2"/>
  <c r="BM88" i="2" s="1"/>
  <c r="BO88" i="2" s="1"/>
  <c r="BQ88" i="2" s="1"/>
  <c r="BS88" i="2" s="1"/>
  <c r="CH88" i="2" s="1"/>
  <c r="CI88" i="2" s="1"/>
  <c r="CJ88" i="2" s="1"/>
  <c r="BA83" i="2"/>
  <c r="BM83" i="2" s="1"/>
  <c r="BO83" i="2" s="1"/>
  <c r="BP83" i="2" s="1"/>
  <c r="BR83" i="2" s="1"/>
  <c r="BS83" i="2" s="1"/>
  <c r="CH83" i="2" s="1"/>
  <c r="AU22" i="2"/>
  <c r="AE135" i="2"/>
  <c r="AE145" i="2" s="1"/>
  <c r="AE146" i="2" s="1"/>
  <c r="AE147" i="2" s="1"/>
  <c r="AY93" i="2"/>
  <c r="BA93" i="2" s="1"/>
  <c r="BM93" i="2" s="1"/>
  <c r="BO93" i="2" s="1"/>
  <c r="BP93" i="2"/>
  <c r="BR93" i="2" s="1"/>
  <c r="BA34" i="2"/>
  <c r="BM34" i="2" s="1"/>
  <c r="BO34" i="2" s="1"/>
  <c r="BP34" i="2" s="1"/>
  <c r="BR34" i="2" s="1"/>
  <c r="BS34" i="2" s="1"/>
  <c r="CH34" i="2" s="1"/>
  <c r="CI34" i="2" s="1"/>
  <c r="CJ34" i="2" s="1"/>
  <c r="BA24" i="2"/>
  <c r="BM24" i="2" s="1"/>
  <c r="BO24" i="2" s="1"/>
  <c r="BP24" i="2" s="1"/>
  <c r="BR24" i="2" s="1"/>
  <c r="BS24" i="2" s="1"/>
  <c r="CH24" i="2" s="1"/>
  <c r="CI24" i="2" s="1"/>
  <c r="CK24" i="2" s="1"/>
  <c r="BA100" i="2"/>
  <c r="BM100" i="2" s="1"/>
  <c r="BO100" i="2" s="1"/>
  <c r="BA43" i="2"/>
  <c r="BM43" i="2" s="1"/>
  <c r="BO43" i="2" s="1"/>
  <c r="BP43" i="2" s="1"/>
  <c r="BR43" i="2" s="1"/>
  <c r="BS43" i="2" s="1"/>
  <c r="CH43" i="2" s="1"/>
  <c r="CI43" i="2" s="1"/>
  <c r="CJ43" i="2" s="1"/>
  <c r="BA58" i="2"/>
  <c r="BM58" i="2" s="1"/>
  <c r="BO58" i="2" s="1"/>
  <c r="BP58" i="2" s="1"/>
  <c r="BR58" i="2" s="1"/>
  <c r="BS58" i="2" s="1"/>
  <c r="CH58" i="2" s="1"/>
  <c r="CI58" i="2" s="1"/>
  <c r="CJ58" i="2" s="1"/>
  <c r="BA32" i="2"/>
  <c r="BM32" i="2" s="1"/>
  <c r="BO32" i="2" s="1"/>
  <c r="BP32" i="2" s="1"/>
  <c r="BR32" i="2" s="1"/>
  <c r="BS32" i="2" s="1"/>
  <c r="CH32" i="2" s="1"/>
  <c r="CI32" i="2" s="1"/>
  <c r="CJ32" i="2" s="1"/>
  <c r="BP17" i="3"/>
  <c r="AW20" i="3"/>
  <c r="AU40" i="2"/>
  <c r="AW22" i="2"/>
  <c r="AZ22" i="2" s="1"/>
  <c r="AU39" i="2"/>
  <c r="BA26" i="2"/>
  <c r="BM26" i="2" s="1"/>
  <c r="BO26" i="2" s="1"/>
  <c r="BP26" i="2" s="1"/>
  <c r="BR26" i="2" s="1"/>
  <c r="BS26" i="2" s="1"/>
  <c r="CH26" i="2" s="1"/>
  <c r="CI26" i="2" s="1"/>
  <c r="BA73" i="2"/>
  <c r="BM73" i="2" s="1"/>
  <c r="BO73" i="2" s="1"/>
  <c r="BP73" i="2" s="1"/>
  <c r="BR73" i="2" s="1"/>
  <c r="BS73" i="2" s="1"/>
  <c r="CH73" i="2" s="1"/>
  <c r="CI73" i="2" s="1"/>
  <c r="CK73" i="2" s="1"/>
  <c r="AU21" i="2"/>
  <c r="BA70" i="2"/>
  <c r="BM70" i="2" s="1"/>
  <c r="BO70" i="2" s="1"/>
  <c r="BP70" i="2" s="1"/>
  <c r="BR70" i="2" s="1"/>
  <c r="BS70" i="2" s="1"/>
  <c r="CH70" i="2" s="1"/>
  <c r="CI70" i="2" s="1"/>
  <c r="CJ70" i="2" s="1"/>
  <c r="BA33" i="2"/>
  <c r="BM33" i="2" s="1"/>
  <c r="BO33" i="2" s="1"/>
  <c r="BP33" i="2" s="1"/>
  <c r="BR33" i="2" s="1"/>
  <c r="BS33" i="2" s="1"/>
  <c r="CH33" i="2" s="1"/>
  <c r="CI33" i="2" s="1"/>
  <c r="CK33" i="2" s="1"/>
  <c r="BA86" i="2"/>
  <c r="BM86" i="2" s="1"/>
  <c r="BO86" i="2" s="1"/>
  <c r="BP86" i="2" s="1"/>
  <c r="BR86" i="2" s="1"/>
  <c r="BS86" i="2" s="1"/>
  <c r="CH86" i="2" s="1"/>
  <c r="CI86" i="2" s="1"/>
  <c r="CJ86" i="2" s="1"/>
  <c r="BA71" i="2"/>
  <c r="BM71" i="2" s="1"/>
  <c r="BO71" i="2" s="1"/>
  <c r="BP71" i="2" s="1"/>
  <c r="BR71" i="2" s="1"/>
  <c r="BS71" i="2" s="1"/>
  <c r="CH71" i="2" s="1"/>
  <c r="CI71" i="2" s="1"/>
  <c r="CJ71" i="2" s="1"/>
  <c r="AW14" i="3"/>
  <c r="AW22" i="3"/>
  <c r="AY22" i="3" s="1"/>
  <c r="BN16" i="3"/>
  <c r="AV21" i="3"/>
  <c r="AT21" i="3"/>
  <c r="AY20" i="3"/>
  <c r="AZ20" i="3" s="1"/>
  <c r="BM20" i="3" s="1"/>
  <c r="N30" i="3"/>
  <c r="N31" i="3" s="1"/>
  <c r="CH19" i="3"/>
  <c r="CI19" i="3" s="1"/>
  <c r="CW19" i="3" s="1"/>
  <c r="AW18" i="3"/>
  <c r="AE23" i="3"/>
  <c r="CH17" i="3"/>
  <c r="CI17" i="3" s="1"/>
  <c r="CW17" i="3" s="1"/>
  <c r="O30" i="3"/>
  <c r="O31" i="3" s="1"/>
  <c r="AX15" i="3"/>
  <c r="AD23" i="3"/>
  <c r="BP19" i="3"/>
  <c r="AY15" i="3"/>
  <c r="AZ15" i="3"/>
  <c r="AF15" i="3"/>
  <c r="BA15" i="2"/>
  <c r="BM15" i="2" s="1"/>
  <c r="BO15" i="2" s="1"/>
  <c r="BA91" i="2"/>
  <c r="BM91" i="2" s="1"/>
  <c r="BO91" i="2" s="1"/>
  <c r="BQ91" i="2" s="1"/>
  <c r="BA69" i="2"/>
  <c r="BM69" i="2" s="1"/>
  <c r="BO69" i="2" s="1"/>
  <c r="BP69" i="2" s="1"/>
  <c r="BR69" i="2" s="1"/>
  <c r="BS69" i="2" s="1"/>
  <c r="CH69" i="2" s="1"/>
  <c r="AU15" i="2"/>
  <c r="BA40" i="2"/>
  <c r="BM40" i="2" s="1"/>
  <c r="BO40" i="2" s="1"/>
  <c r="BP40" i="2" s="1"/>
  <c r="BR40" i="2" s="1"/>
  <c r="BS40" i="2" s="1"/>
  <c r="CH40" i="2" s="1"/>
  <c r="BA25" i="2"/>
  <c r="BM25" i="2" s="1"/>
  <c r="BO25" i="2" s="1"/>
  <c r="BP25" i="2" s="1"/>
  <c r="BR25" i="2" s="1"/>
  <c r="BS25" i="2" s="1"/>
  <c r="CH25" i="2" s="1"/>
  <c r="CI25" i="2" s="1"/>
  <c r="CJ25" i="2" s="1"/>
  <c r="BA87" i="2"/>
  <c r="BM87" i="2" s="1"/>
  <c r="BO87" i="2" s="1"/>
  <c r="BP87" i="2" s="1"/>
  <c r="BR87" i="2" s="1"/>
  <c r="BS87" i="2" s="1"/>
  <c r="CH87" i="2" s="1"/>
  <c r="CI87" i="2" s="1"/>
  <c r="CJ87" i="2" s="1"/>
  <c r="BA53" i="2"/>
  <c r="BM53" i="2" s="1"/>
  <c r="BO53" i="2" s="1"/>
  <c r="BP53" i="2" s="1"/>
  <c r="BR53" i="2" s="1"/>
  <c r="BS53" i="2" s="1"/>
  <c r="CH53" i="2" s="1"/>
  <c r="CI53" i="2" s="1"/>
  <c r="CK53" i="2" s="1"/>
  <c r="BA96" i="2"/>
  <c r="BM96" i="2" s="1"/>
  <c r="BO96" i="2" s="1"/>
  <c r="BQ96" i="2" s="1"/>
  <c r="BS96" i="2" s="1"/>
  <c r="CH96" i="2" s="1"/>
  <c r="CI96" i="2" s="1"/>
  <c r="CJ96" i="2" s="1"/>
  <c r="BA60" i="2"/>
  <c r="BM60" i="2" s="1"/>
  <c r="BO60" i="2" s="1"/>
  <c r="BP60" i="2" s="1"/>
  <c r="BR60" i="2" s="1"/>
  <c r="BS60" i="2" s="1"/>
  <c r="CH60" i="2" s="1"/>
  <c r="CI60" i="2" s="1"/>
  <c r="BA46" i="2"/>
  <c r="BM46" i="2" s="1"/>
  <c r="BO46" i="2" s="1"/>
  <c r="BP46" i="2" s="1"/>
  <c r="BR46" i="2" s="1"/>
  <c r="BS46" i="2" s="1"/>
  <c r="CH46" i="2" s="1"/>
  <c r="AG77" i="2"/>
  <c r="BA77" i="2" s="1"/>
  <c r="BM77" i="2" s="1"/>
  <c r="BO77" i="2" s="1"/>
  <c r="BP77" i="2" s="1"/>
  <c r="AU54" i="2"/>
  <c r="AU85" i="2"/>
  <c r="BA85" i="2"/>
  <c r="BM85" i="2" s="1"/>
  <c r="BO85" i="2" s="1"/>
  <c r="BP85" i="2" s="1"/>
  <c r="BR85" i="2" s="1"/>
  <c r="BS85" i="2" s="1"/>
  <c r="CH85" i="2" s="1"/>
  <c r="CI85" i="2" s="1"/>
  <c r="BA52" i="2"/>
  <c r="BM52" i="2" s="1"/>
  <c r="BO52" i="2" s="1"/>
  <c r="BP52" i="2" s="1"/>
  <c r="BR52" i="2" s="1"/>
  <c r="BS52" i="2" s="1"/>
  <c r="CH52" i="2" s="1"/>
  <c r="CI52" i="2" s="1"/>
  <c r="AU52" i="2"/>
  <c r="AZ52" i="2" s="1"/>
  <c r="AU37" i="2"/>
  <c r="BA37" i="2"/>
  <c r="BM37" i="2" s="1"/>
  <c r="BO37" i="2" s="1"/>
  <c r="BP37" i="2" s="1"/>
  <c r="BR37" i="2" s="1"/>
  <c r="BS37" i="2" s="1"/>
  <c r="CH37" i="2" s="1"/>
  <c r="CI37" i="2" s="1"/>
  <c r="CJ37" i="2" s="1"/>
  <c r="AG97" i="2"/>
  <c r="AU97" i="2" s="1"/>
  <c r="AG84" i="2"/>
  <c r="BA84" i="2" s="1"/>
  <c r="BM84" i="2" s="1"/>
  <c r="BO84" i="2" s="1"/>
  <c r="BP84" i="2" s="1"/>
  <c r="BR84" i="2" s="1"/>
  <c r="BS84" i="2" s="1"/>
  <c r="CH84" i="2" s="1"/>
  <c r="CI84" i="2" s="1"/>
  <c r="AX74" i="2"/>
  <c r="AY74" i="2" s="1"/>
  <c r="BA74" i="2" s="1"/>
  <c r="BM74" i="2" s="1"/>
  <c r="BO74" i="2" s="1"/>
  <c r="BP74" i="2" s="1"/>
  <c r="BR74" i="2" s="1"/>
  <c r="BS74" i="2" s="1"/>
  <c r="CH74" i="2" s="1"/>
  <c r="CI74" i="2" s="1"/>
  <c r="AX31" i="2"/>
  <c r="AY31" i="2" s="1"/>
  <c r="BQ94" i="2"/>
  <c r="BS94" i="2" s="1"/>
  <c r="CH94" i="2" s="1"/>
  <c r="CI94" i="2" s="1"/>
  <c r="AX92" i="2"/>
  <c r="AY92" i="2" s="1"/>
  <c r="BA92" i="2" s="1"/>
  <c r="BM92" i="2" s="1"/>
  <c r="BO92" i="2" s="1"/>
  <c r="AG55" i="2"/>
  <c r="BA55" i="2" s="1"/>
  <c r="BM55" i="2" s="1"/>
  <c r="BO55" i="2" s="1"/>
  <c r="BP55" i="2" s="1"/>
  <c r="BR55" i="2" s="1"/>
  <c r="BS55" i="2" s="1"/>
  <c r="CH55" i="2" s="1"/>
  <c r="BS14" i="2"/>
  <c r="CH14" i="2" s="1"/>
  <c r="CI14" i="2" s="1"/>
  <c r="CJ14" i="2" s="1"/>
  <c r="AG81" i="2"/>
  <c r="BA81" i="2" s="1"/>
  <c r="BM81" i="2" s="1"/>
  <c r="BO81" i="2" s="1"/>
  <c r="BP81" i="2" s="1"/>
  <c r="BR81" i="2" s="1"/>
  <c r="BS81" i="2" s="1"/>
  <c r="CH81" i="2" s="1"/>
  <c r="CI81" i="2" s="1"/>
  <c r="AG12" i="2"/>
  <c r="BA12" i="2" s="1"/>
  <c r="BM12" i="2" s="1"/>
  <c r="BO12" i="2" s="1"/>
  <c r="BP12" i="2" s="1"/>
  <c r="BR12" i="2" s="1"/>
  <c r="BS12" i="2" s="1"/>
  <c r="CH12" i="2" s="1"/>
  <c r="CI12" i="2" s="1"/>
  <c r="BA99" i="2"/>
  <c r="BM99" i="2" s="1"/>
  <c r="BO99" i="2" s="1"/>
  <c r="BQ99" i="2" s="1"/>
  <c r="BS99" i="2" s="1"/>
  <c r="CH99" i="2" s="1"/>
  <c r="CJ99" i="2" s="1"/>
  <c r="CL99" i="2" s="1"/>
  <c r="CX99" i="2" s="1"/>
  <c r="CY99" i="2" s="1"/>
  <c r="DA99" i="2" s="1"/>
  <c r="DB99" i="2" s="1"/>
  <c r="DM99" i="2" s="1"/>
  <c r="DO99" i="2" s="1"/>
  <c r="DP99" i="2" s="1"/>
  <c r="DQ99" i="2" s="1"/>
  <c r="ED99" i="2" s="1"/>
  <c r="EF99" i="2" s="1"/>
  <c r="EG99" i="2" s="1"/>
  <c r="EH99" i="2" s="1"/>
  <c r="EI99" i="2" s="1"/>
  <c r="EV99" i="2" s="1"/>
  <c r="EX99" i="2" s="1"/>
  <c r="EZ99" i="2" s="1"/>
  <c r="AU99" i="2"/>
  <c r="AX90" i="2"/>
  <c r="BP90" i="2" s="1"/>
  <c r="BR90" i="2" s="1"/>
  <c r="BA62" i="2"/>
  <c r="BM62" i="2" s="1"/>
  <c r="BO62" i="2" s="1"/>
  <c r="BP62" i="2" s="1"/>
  <c r="BR62" i="2" s="1"/>
  <c r="BS62" i="2" s="1"/>
  <c r="CH62" i="2" s="1"/>
  <c r="CI62" i="2" s="1"/>
  <c r="CJ62" i="2" s="1"/>
  <c r="BA82" i="2"/>
  <c r="BM82" i="2" s="1"/>
  <c r="BO82" i="2" s="1"/>
  <c r="BP82" i="2" s="1"/>
  <c r="BR82" i="2" s="1"/>
  <c r="BS82" i="2" s="1"/>
  <c r="CH82" i="2" s="1"/>
  <c r="CI82" i="2" s="1"/>
  <c r="CJ82" i="2" s="1"/>
  <c r="AU82" i="2"/>
  <c r="BP97" i="2"/>
  <c r="BR97" i="2" s="1"/>
  <c r="AY97" i="2"/>
  <c r="AU74" i="2"/>
  <c r="AG66" i="2"/>
  <c r="AG79" i="2"/>
  <c r="AU79" i="2" s="1"/>
  <c r="AG57" i="2"/>
  <c r="AU57" i="2" s="1"/>
  <c r="AG17" i="2"/>
  <c r="AU17" i="2" s="1"/>
  <c r="AU36" i="2"/>
  <c r="BA36" i="2"/>
  <c r="BM36" i="2" s="1"/>
  <c r="BO36" i="2" s="1"/>
  <c r="BP36" i="2" s="1"/>
  <c r="BR36" i="2" s="1"/>
  <c r="BS36" i="2" s="1"/>
  <c r="CH36" i="2" s="1"/>
  <c r="CI36" i="2" s="1"/>
  <c r="CJ36" i="2" s="1"/>
  <c r="AU61" i="2"/>
  <c r="BA61" i="2"/>
  <c r="BM61" i="2" s="1"/>
  <c r="BO61" i="2" s="1"/>
  <c r="BP61" i="2" s="1"/>
  <c r="BR61" i="2" s="1"/>
  <c r="BS61" i="2" s="1"/>
  <c r="CH61" i="2" s="1"/>
  <c r="CI61" i="2" s="1"/>
  <c r="CJ61" i="2" s="1"/>
  <c r="AU49" i="2"/>
  <c r="BA49" i="2"/>
  <c r="BM49" i="2" s="1"/>
  <c r="BO49" i="2" s="1"/>
  <c r="BP49" i="2" s="1"/>
  <c r="BR49" i="2" s="1"/>
  <c r="BS49" i="2" s="1"/>
  <c r="CH49" i="2" s="1"/>
  <c r="CI49" i="2" s="1"/>
  <c r="CJ49" i="2" s="1"/>
  <c r="AU44" i="2"/>
  <c r="BA44" i="2"/>
  <c r="BM44" i="2" s="1"/>
  <c r="BO44" i="2" s="1"/>
  <c r="BP44" i="2" s="1"/>
  <c r="BR44" i="2" s="1"/>
  <c r="BS44" i="2" s="1"/>
  <c r="CH44" i="2" s="1"/>
  <c r="CI44" i="2" s="1"/>
  <c r="CJ44" i="2" s="1"/>
  <c r="AU98" i="2"/>
  <c r="BA98" i="2"/>
  <c r="BM98" i="2" s="1"/>
  <c r="BO98" i="2" s="1"/>
  <c r="BQ98" i="2" s="1"/>
  <c r="BS98" i="2" s="1"/>
  <c r="CH98" i="2" s="1"/>
  <c r="CI98" i="2" s="1"/>
  <c r="AU19" i="2"/>
  <c r="BA19" i="2"/>
  <c r="BM19" i="2" s="1"/>
  <c r="BO19" i="2" s="1"/>
  <c r="BP19" i="2" s="1"/>
  <c r="BR19" i="2" s="1"/>
  <c r="BS19" i="2" s="1"/>
  <c r="CH19" i="2" s="1"/>
  <c r="CI19" i="2" s="1"/>
  <c r="CK19" i="2" s="1"/>
  <c r="AU75" i="2"/>
  <c r="BA75" i="2"/>
  <c r="BM75" i="2" s="1"/>
  <c r="BO75" i="2" s="1"/>
  <c r="BP75" i="2" s="1"/>
  <c r="BR75" i="2" s="1"/>
  <c r="BS75" i="2" s="1"/>
  <c r="CH75" i="2" s="1"/>
  <c r="CI75" i="2" s="1"/>
  <c r="CJ75" i="2" s="1"/>
  <c r="BA30" i="2"/>
  <c r="BM30" i="2" s="1"/>
  <c r="BO30" i="2" s="1"/>
  <c r="BP30" i="2" s="1"/>
  <c r="BR30" i="2" s="1"/>
  <c r="BS30" i="2" s="1"/>
  <c r="CH30" i="2" s="1"/>
  <c r="CI30" i="2" s="1"/>
  <c r="CJ30" i="2" s="1"/>
  <c r="AG18" i="2"/>
  <c r="AU18" i="2" s="1"/>
  <c r="AU89" i="2"/>
  <c r="AU90" i="2"/>
  <c r="AG35" i="2"/>
  <c r="AU35" i="2" s="1"/>
  <c r="AG29" i="2"/>
  <c r="AU29" i="2" s="1"/>
  <c r="AG27" i="2"/>
  <c r="AU27" i="2" s="1"/>
  <c r="AX89" i="2"/>
  <c r="AY89" i="2" s="1"/>
  <c r="BA89" i="2" s="1"/>
  <c r="BM89" i="2" s="1"/>
  <c r="BO89" i="2" s="1"/>
  <c r="BQ89" i="2" s="1"/>
  <c r="BS89" i="2" s="1"/>
  <c r="CH89" i="2" s="1"/>
  <c r="AX47" i="2"/>
  <c r="AY47" i="2" s="1"/>
  <c r="BA47" i="2" s="1"/>
  <c r="BM47" i="2" s="1"/>
  <c r="BO47" i="2" s="1"/>
  <c r="BP47" i="2" s="1"/>
  <c r="AU31" i="2"/>
  <c r="BA31" i="2"/>
  <c r="BM31" i="2" s="1"/>
  <c r="BO31" i="2" s="1"/>
  <c r="BP31" i="2" s="1"/>
  <c r="BR31" i="2" s="1"/>
  <c r="BS31" i="2" s="1"/>
  <c r="CH31" i="2" s="1"/>
  <c r="CI31" i="2" s="1"/>
  <c r="CJ31" i="2" s="1"/>
  <c r="AU72" i="2"/>
  <c r="BA72" i="2"/>
  <c r="BM72" i="2" s="1"/>
  <c r="BO72" i="2" s="1"/>
  <c r="BP72" i="2" s="1"/>
  <c r="EZ100" i="2"/>
  <c r="AG76" i="2"/>
  <c r="AU76" i="2" s="1"/>
  <c r="AG63" i="2"/>
  <c r="AG23" i="2"/>
  <c r="BR39" i="2"/>
  <c r="BS39" i="2" s="1"/>
  <c r="CH39" i="2" s="1"/>
  <c r="AW51" i="2"/>
  <c r="AZ51" i="2" s="1"/>
  <c r="AU51" i="2"/>
  <c r="BA51" i="2"/>
  <c r="BM51" i="2" s="1"/>
  <c r="BO51" i="2" s="1"/>
  <c r="BP51" i="2" s="1"/>
  <c r="FB101" i="2"/>
  <c r="EZ101" i="2"/>
  <c r="EG21" i="2"/>
  <c r="EH21" i="2" s="1"/>
  <c r="EI21" i="2" s="1"/>
  <c r="EV21" i="2" s="1"/>
  <c r="EX21" i="2" s="1"/>
  <c r="EZ21" i="2" s="1"/>
  <c r="AX67" i="2"/>
  <c r="AY67" i="2" s="1"/>
  <c r="BA67" i="2" s="1"/>
  <c r="BM67" i="2" s="1"/>
  <c r="BO67" i="2" s="1"/>
  <c r="BP67" i="2" s="1"/>
  <c r="AU13" i="2"/>
  <c r="AX56" i="2"/>
  <c r="AY56" i="2" s="1"/>
  <c r="BA56" i="2" s="1"/>
  <c r="BM56" i="2" s="1"/>
  <c r="BO56" i="2" s="1"/>
  <c r="BS56" i="2" s="1"/>
  <c r="CH56" i="2" s="1"/>
  <c r="BR91" i="2"/>
  <c r="AX78" i="2"/>
  <c r="AY78" i="2" s="1"/>
  <c r="BA78" i="2" s="1"/>
  <c r="BM78" i="2" s="1"/>
  <c r="BO78" i="2" s="1"/>
  <c r="BP78" i="2" s="1"/>
  <c r="AF20" i="2"/>
  <c r="AF135" i="2" s="1"/>
  <c r="AF145" i="2" s="1"/>
  <c r="AD135" i="2"/>
  <c r="AD145" i="2" s="1"/>
  <c r="BR22" i="2"/>
  <c r="BS22" i="2" s="1"/>
  <c r="CH22" i="2" s="1"/>
  <c r="EZ108" i="2"/>
  <c r="AU50" i="2"/>
  <c r="AZ50" i="2" s="1"/>
  <c r="BA50" i="2"/>
  <c r="BM50" i="2" s="1"/>
  <c r="BO50" i="2" s="1"/>
  <c r="BP50" i="2" s="1"/>
  <c r="AU41" i="2"/>
  <c r="AZ41" i="2" s="1"/>
  <c r="BA41" i="2"/>
  <c r="BM41" i="2" s="1"/>
  <c r="BO41" i="2" s="1"/>
  <c r="BP41" i="2" s="1"/>
  <c r="BA28" i="2"/>
  <c r="BM28" i="2" s="1"/>
  <c r="BO28" i="2" s="1"/>
  <c r="BP28" i="2" s="1"/>
  <c r="AU28" i="2"/>
  <c r="AW28" i="2"/>
  <c r="AZ28" i="2" s="1"/>
  <c r="O145" i="2"/>
  <c r="Y142" i="2"/>
  <c r="O142" i="2"/>
  <c r="EG23" i="2"/>
  <c r="EH23" i="2" s="1"/>
  <c r="EI23" i="2" s="1"/>
  <c r="EV23" i="2" s="1"/>
  <c r="EX23" i="2" s="1"/>
  <c r="EZ23" i="2" s="1"/>
  <c r="CK42" i="2"/>
  <c r="CL42" i="2" s="1"/>
  <c r="CX42" i="2" s="1"/>
  <c r="CY42" i="2" s="1"/>
  <c r="CK54" i="2"/>
  <c r="CL54" i="2" s="1"/>
  <c r="CX54" i="2" s="1"/>
  <c r="CY54" i="2" s="1"/>
  <c r="BA13" i="2"/>
  <c r="CJ48" i="2" l="1"/>
  <c r="CL48" i="2" s="1"/>
  <c r="CX48" i="2" s="1"/>
  <c r="CY48" i="2" s="1"/>
  <c r="DA48" i="2" s="1"/>
  <c r="DB48" i="2" s="1"/>
  <c r="DM48" i="2" s="1"/>
  <c r="DO48" i="2" s="1"/>
  <c r="DP48" i="2" s="1"/>
  <c r="DQ48" i="2" s="1"/>
  <c r="ED48" i="2" s="1"/>
  <c r="EF48" i="2" s="1"/>
  <c r="CJ16" i="2"/>
  <c r="CL16" i="2" s="1"/>
  <c r="CX16" i="2" s="1"/>
  <c r="CY16" i="2" s="1"/>
  <c r="DA16" i="2" s="1"/>
  <c r="DB16" i="2" s="1"/>
  <c r="DM16" i="2" s="1"/>
  <c r="DO16" i="2" s="1"/>
  <c r="DP16" i="2" s="1"/>
  <c r="DQ16" i="2" s="1"/>
  <c r="ED16" i="2" s="1"/>
  <c r="EF16" i="2" s="1"/>
  <c r="EG16" i="2" s="1"/>
  <c r="EH16" i="2" s="1"/>
  <c r="EI16" i="2" s="1"/>
  <c r="EV16" i="2" s="1"/>
  <c r="EX16" i="2" s="1"/>
  <c r="BP92" i="2"/>
  <c r="BR92" i="2" s="1"/>
  <c r="CK34" i="2"/>
  <c r="CL34" i="2" s="1"/>
  <c r="CX34" i="2" s="1"/>
  <c r="CY34" i="2" s="1"/>
  <c r="DA34" i="2" s="1"/>
  <c r="DB34" i="2" s="1"/>
  <c r="DM34" i="2" s="1"/>
  <c r="DO34" i="2" s="1"/>
  <c r="CK61" i="2"/>
  <c r="CL61" i="2" s="1"/>
  <c r="CX61" i="2" s="1"/>
  <c r="CY61" i="2" s="1"/>
  <c r="DA61" i="2" s="1"/>
  <c r="DB61" i="2" s="1"/>
  <c r="DM61" i="2" s="1"/>
  <c r="DO61" i="2" s="1"/>
  <c r="CK75" i="2"/>
  <c r="CL75" i="2" s="1"/>
  <c r="CX75" i="2" s="1"/>
  <c r="CY75" i="2" s="1"/>
  <c r="DA75" i="2" s="1"/>
  <c r="DB75" i="2" s="1"/>
  <c r="DM75" i="2" s="1"/>
  <c r="DO75" i="2" s="1"/>
  <c r="CK14" i="2"/>
  <c r="CL14" i="2" s="1"/>
  <c r="CX14" i="2" s="1"/>
  <c r="CY14" i="2" s="1"/>
  <c r="DA14" i="2" s="1"/>
  <c r="DB14" i="2" s="1"/>
  <c r="DM14" i="2" s="1"/>
  <c r="DO14" i="2" s="1"/>
  <c r="BQ93" i="2"/>
  <c r="BS93" i="2" s="1"/>
  <c r="CH93" i="2" s="1"/>
  <c r="CI93" i="2" s="1"/>
  <c r="CK93" i="2" s="1"/>
  <c r="CK59" i="2"/>
  <c r="CL59" i="2" s="1"/>
  <c r="CX59" i="2" s="1"/>
  <c r="CY59" i="2" s="1"/>
  <c r="DA59" i="2" s="1"/>
  <c r="DB59" i="2" s="1"/>
  <c r="DM59" i="2" s="1"/>
  <c r="DO59" i="2" s="1"/>
  <c r="CJ19" i="2"/>
  <c r="CL19" i="2" s="1"/>
  <c r="CX19" i="2" s="1"/>
  <c r="CY19" i="2" s="1"/>
  <c r="DA19" i="2" s="1"/>
  <c r="DB19" i="2" s="1"/>
  <c r="DM19" i="2" s="1"/>
  <c r="DO19" i="2" s="1"/>
  <c r="CK88" i="2"/>
  <c r="CL88" i="2" s="1"/>
  <c r="CX88" i="2" s="1"/>
  <c r="CY88" i="2" s="1"/>
  <c r="DA88" i="2" s="1"/>
  <c r="DB88" i="2" s="1"/>
  <c r="DM88" i="2" s="1"/>
  <c r="BA35" i="2"/>
  <c r="BM35" i="2" s="1"/>
  <c r="BO35" i="2" s="1"/>
  <c r="BP35" i="2" s="1"/>
  <c r="BR35" i="2" s="1"/>
  <c r="BS35" i="2" s="1"/>
  <c r="CH35" i="2" s="1"/>
  <c r="CI35" i="2" s="1"/>
  <c r="CJ35" i="2" s="1"/>
  <c r="CK70" i="2"/>
  <c r="CL70" i="2" s="1"/>
  <c r="CX70" i="2" s="1"/>
  <c r="CY70" i="2" s="1"/>
  <c r="DA70" i="2" s="1"/>
  <c r="DB70" i="2" s="1"/>
  <c r="DM70" i="2" s="1"/>
  <c r="DO70" i="2" s="1"/>
  <c r="DP70" i="2" s="1"/>
  <c r="DQ70" i="2" s="1"/>
  <c r="ED70" i="2" s="1"/>
  <c r="EF70" i="2" s="1"/>
  <c r="CK95" i="2"/>
  <c r="CL95" i="2" s="1"/>
  <c r="CX95" i="2" s="1"/>
  <c r="CY95" i="2" s="1"/>
  <c r="DA95" i="2" s="1"/>
  <c r="DB95" i="2" s="1"/>
  <c r="DM95" i="2" s="1"/>
  <c r="DO95" i="2" s="1"/>
  <c r="DP95" i="2" s="1"/>
  <c r="DQ95" i="2" s="1"/>
  <c r="ED95" i="2" s="1"/>
  <c r="EF95" i="2" s="1"/>
  <c r="CK58" i="2"/>
  <c r="CL58" i="2" s="1"/>
  <c r="CX58" i="2" s="1"/>
  <c r="CY58" i="2" s="1"/>
  <c r="DA58" i="2" s="1"/>
  <c r="DB58" i="2" s="1"/>
  <c r="DM58" i="2" s="1"/>
  <c r="DO58" i="2" s="1"/>
  <c r="CK43" i="2"/>
  <c r="CL43" i="2" s="1"/>
  <c r="CX43" i="2" s="1"/>
  <c r="CY43" i="2" s="1"/>
  <c r="DA43" i="2" s="1"/>
  <c r="DB43" i="2" s="1"/>
  <c r="DM43" i="2" s="1"/>
  <c r="DO43" i="2" s="1"/>
  <c r="CK86" i="2"/>
  <c r="CL86" i="2" s="1"/>
  <c r="CX86" i="2" s="1"/>
  <c r="CY86" i="2" s="1"/>
  <c r="DA86" i="2" s="1"/>
  <c r="DB86" i="2" s="1"/>
  <c r="DM86" i="2" s="1"/>
  <c r="DO86" i="2" s="1"/>
  <c r="AU81" i="2"/>
  <c r="AU77" i="2"/>
  <c r="CK71" i="2"/>
  <c r="CL71" i="2" s="1"/>
  <c r="CX71" i="2" s="1"/>
  <c r="CY71" i="2" s="1"/>
  <c r="DA71" i="2" s="1"/>
  <c r="DB71" i="2" s="1"/>
  <c r="DM71" i="2" s="1"/>
  <c r="DO71" i="2" s="1"/>
  <c r="CJ24" i="2"/>
  <c r="CL24" i="2" s="1"/>
  <c r="CX24" i="2" s="1"/>
  <c r="CY24" i="2" s="1"/>
  <c r="DA24" i="2" s="1"/>
  <c r="DB24" i="2" s="1"/>
  <c r="DM24" i="2" s="1"/>
  <c r="DO24" i="2" s="1"/>
  <c r="CJ53" i="2"/>
  <c r="CL53" i="2" s="1"/>
  <c r="CX53" i="2" s="1"/>
  <c r="CY53" i="2" s="1"/>
  <c r="DA53" i="2" s="1"/>
  <c r="DB53" i="2" s="1"/>
  <c r="DM53" i="2" s="1"/>
  <c r="DO53" i="2" s="1"/>
  <c r="DP53" i="2" s="1"/>
  <c r="DQ53" i="2" s="1"/>
  <c r="ED53" i="2" s="1"/>
  <c r="EF53" i="2" s="1"/>
  <c r="CK32" i="2"/>
  <c r="CL32" i="2" s="1"/>
  <c r="CX32" i="2" s="1"/>
  <c r="CY32" i="2" s="1"/>
  <c r="DA32" i="2" s="1"/>
  <c r="DB32" i="2" s="1"/>
  <c r="DM32" i="2" s="1"/>
  <c r="DO32" i="2" s="1"/>
  <c r="AU55" i="2"/>
  <c r="BA18" i="2"/>
  <c r="BM18" i="2" s="1"/>
  <c r="BO18" i="2" s="1"/>
  <c r="BP18" i="2" s="1"/>
  <c r="BR18" i="2" s="1"/>
  <c r="BS18" i="2" s="1"/>
  <c r="CH18" i="2" s="1"/>
  <c r="CI18" i="2" s="1"/>
  <c r="CK18" i="2" s="1"/>
  <c r="CK62" i="2"/>
  <c r="CL62" i="2" s="1"/>
  <c r="CX62" i="2" s="1"/>
  <c r="CY62" i="2" s="1"/>
  <c r="DA62" i="2" s="1"/>
  <c r="DB62" i="2" s="1"/>
  <c r="DM62" i="2" s="1"/>
  <c r="DO62" i="2" s="1"/>
  <c r="CJ33" i="2"/>
  <c r="CL33" i="2" s="1"/>
  <c r="CX33" i="2" s="1"/>
  <c r="CY33" i="2" s="1"/>
  <c r="DA33" i="2" s="1"/>
  <c r="DB33" i="2" s="1"/>
  <c r="DM33" i="2" s="1"/>
  <c r="DO33" i="2" s="1"/>
  <c r="CK87" i="2"/>
  <c r="CL87" i="2" s="1"/>
  <c r="CX87" i="2" s="1"/>
  <c r="CY87" i="2" s="1"/>
  <c r="DA87" i="2" s="1"/>
  <c r="DB87" i="2" s="1"/>
  <c r="DM87" i="2" s="1"/>
  <c r="CK36" i="2"/>
  <c r="CL36" i="2" s="1"/>
  <c r="CX36" i="2" s="1"/>
  <c r="CY36" i="2" s="1"/>
  <c r="DA36" i="2" s="1"/>
  <c r="DB36" i="2" s="1"/>
  <c r="DM36" i="2" s="1"/>
  <c r="DO36" i="2" s="1"/>
  <c r="AY90" i="2"/>
  <c r="BA90" i="2" s="1"/>
  <c r="BM90" i="2" s="1"/>
  <c r="BO90" i="2" s="1"/>
  <c r="BQ90" i="2" s="1"/>
  <c r="BS90" i="2" s="1"/>
  <c r="CH90" i="2" s="1"/>
  <c r="CI90" i="2" s="1"/>
  <c r="CJ90" i="2" s="1"/>
  <c r="CK25" i="2"/>
  <c r="CL25" i="2" s="1"/>
  <c r="CX25" i="2" s="1"/>
  <c r="CY25" i="2" s="1"/>
  <c r="DA25" i="2" s="1"/>
  <c r="DB25" i="2" s="1"/>
  <c r="DM25" i="2" s="1"/>
  <c r="DO25" i="2" s="1"/>
  <c r="DP25" i="2" s="1"/>
  <c r="DQ25" i="2" s="1"/>
  <c r="ED25" i="2" s="1"/>
  <c r="EF25" i="2" s="1"/>
  <c r="AU84" i="2"/>
  <c r="AW23" i="3"/>
  <c r="CJ26" i="2"/>
  <c r="CK26" i="2"/>
  <c r="CJ84" i="2"/>
  <c r="CK84" i="2"/>
  <c r="CK44" i="2"/>
  <c r="CL44" i="2" s="1"/>
  <c r="CX44" i="2" s="1"/>
  <c r="CY44" i="2" s="1"/>
  <c r="DA44" i="2" s="1"/>
  <c r="DB44" i="2" s="1"/>
  <c r="DM44" i="2" s="1"/>
  <c r="DO44" i="2" s="1"/>
  <c r="CK31" i="2"/>
  <c r="CL31" i="2" s="1"/>
  <c r="CX31" i="2" s="1"/>
  <c r="CY31" i="2" s="1"/>
  <c r="DA31" i="2" s="1"/>
  <c r="DB31" i="2" s="1"/>
  <c r="DM31" i="2" s="1"/>
  <c r="DO31" i="2" s="1"/>
  <c r="CK49" i="2"/>
  <c r="CL49" i="2" s="1"/>
  <c r="CX49" i="2" s="1"/>
  <c r="CY49" i="2" s="1"/>
  <c r="DA49" i="2" s="1"/>
  <c r="DB49" i="2" s="1"/>
  <c r="DM49" i="2" s="1"/>
  <c r="DO49" i="2" s="1"/>
  <c r="BS91" i="2"/>
  <c r="CH91" i="2" s="1"/>
  <c r="CI91" i="2" s="1"/>
  <c r="CJ91" i="2" s="1"/>
  <c r="CK37" i="2"/>
  <c r="CL37" i="2" s="1"/>
  <c r="CX37" i="2" s="1"/>
  <c r="CY37" i="2" s="1"/>
  <c r="DA37" i="2" s="1"/>
  <c r="DB37" i="2" s="1"/>
  <c r="DM37" i="2" s="1"/>
  <c r="DO37" i="2" s="1"/>
  <c r="BA17" i="2"/>
  <c r="BM17" i="2" s="1"/>
  <c r="BO17" i="2" s="1"/>
  <c r="BP17" i="2" s="1"/>
  <c r="BR17" i="2" s="1"/>
  <c r="BS17" i="2" s="1"/>
  <c r="CH17" i="2" s="1"/>
  <c r="CI17" i="2" s="1"/>
  <c r="CJ17" i="2" s="1"/>
  <c r="AU12" i="2"/>
  <c r="AZ22" i="3"/>
  <c r="BM22" i="3" s="1"/>
  <c r="BN22" i="3" s="1"/>
  <c r="CX17" i="3"/>
  <c r="CY17" i="3" s="1"/>
  <c r="DL17" i="3" s="1"/>
  <c r="DM17" i="3" s="1"/>
  <c r="CX19" i="3"/>
  <c r="CY19" i="3"/>
  <c r="DL19" i="3" s="1"/>
  <c r="DM19" i="3" s="1"/>
  <c r="BN20" i="3"/>
  <c r="AT15" i="3"/>
  <c r="AT23" i="3" s="1"/>
  <c r="AF23" i="3"/>
  <c r="BM15" i="3"/>
  <c r="AY18" i="3"/>
  <c r="AY23" i="3" s="1"/>
  <c r="AZ25" i="3" s="1"/>
  <c r="BO22" i="3"/>
  <c r="CF22" i="3" s="1"/>
  <c r="CG22" i="3" s="1"/>
  <c r="AX21" i="3"/>
  <c r="AZ21" i="3" s="1"/>
  <c r="BM21" i="3" s="1"/>
  <c r="AV23" i="3"/>
  <c r="BO16" i="3"/>
  <c r="CF16" i="3" s="1"/>
  <c r="CG16" i="3" s="1"/>
  <c r="BA76" i="2"/>
  <c r="BM76" i="2" s="1"/>
  <c r="BO76" i="2" s="1"/>
  <c r="BP76" i="2" s="1"/>
  <c r="BR76" i="2" s="1"/>
  <c r="BS76" i="2" s="1"/>
  <c r="CH76" i="2" s="1"/>
  <c r="CI76" i="2" s="1"/>
  <c r="CJ76" i="2" s="1"/>
  <c r="CJ81" i="2"/>
  <c r="CK81" i="2"/>
  <c r="CJ74" i="2"/>
  <c r="CK74" i="2"/>
  <c r="CK82" i="2"/>
  <c r="CL82" i="2" s="1"/>
  <c r="CX82" i="2" s="1"/>
  <c r="CY82" i="2" s="1"/>
  <c r="DA82" i="2" s="1"/>
  <c r="DB82" i="2" s="1"/>
  <c r="DM82" i="2" s="1"/>
  <c r="DO82" i="2" s="1"/>
  <c r="BA27" i="2"/>
  <c r="BM27" i="2" s="1"/>
  <c r="BO27" i="2" s="1"/>
  <c r="BP27" i="2" s="1"/>
  <c r="BR27" i="2" s="1"/>
  <c r="BS27" i="2" s="1"/>
  <c r="CH27" i="2" s="1"/>
  <c r="CI27" i="2" s="1"/>
  <c r="BA57" i="2"/>
  <c r="BM57" i="2" s="1"/>
  <c r="BO57" i="2" s="1"/>
  <c r="BP57" i="2" s="1"/>
  <c r="BR57" i="2" s="1"/>
  <c r="BS57" i="2" s="1"/>
  <c r="CH57" i="2" s="1"/>
  <c r="CI57" i="2" s="1"/>
  <c r="CK57" i="2" s="1"/>
  <c r="BA97" i="2"/>
  <c r="BM97" i="2" s="1"/>
  <c r="BO97" i="2" s="1"/>
  <c r="BQ97" i="2" s="1"/>
  <c r="BS97" i="2" s="1"/>
  <c r="CH97" i="2" s="1"/>
  <c r="CI97" i="2" s="1"/>
  <c r="CK97" i="2" s="1"/>
  <c r="CJ85" i="2"/>
  <c r="CK85" i="2"/>
  <c r="CJ94" i="2"/>
  <c r="CK94" i="2"/>
  <c r="BA79" i="2"/>
  <c r="BM79" i="2" s="1"/>
  <c r="BO79" i="2" s="1"/>
  <c r="BP79" i="2" s="1"/>
  <c r="BR79" i="2" s="1"/>
  <c r="BS79" i="2" s="1"/>
  <c r="CH79" i="2" s="1"/>
  <c r="CI79" i="2" s="1"/>
  <c r="AU66" i="2"/>
  <c r="BA66" i="2"/>
  <c r="BM66" i="2" s="1"/>
  <c r="BO66" i="2" s="1"/>
  <c r="BP66" i="2" s="1"/>
  <c r="BR66" i="2" s="1"/>
  <c r="BS66" i="2" s="1"/>
  <c r="CH66" i="2" s="1"/>
  <c r="CI66" i="2" s="1"/>
  <c r="BA29" i="2"/>
  <c r="BM29" i="2" s="1"/>
  <c r="BO29" i="2" s="1"/>
  <c r="BP29" i="2" s="1"/>
  <c r="BR29" i="2" s="1"/>
  <c r="BS29" i="2" s="1"/>
  <c r="CH29" i="2" s="1"/>
  <c r="CI29" i="2" s="1"/>
  <c r="CJ29" i="2" s="1"/>
  <c r="CJ98" i="2"/>
  <c r="CK98" i="2"/>
  <c r="CJ73" i="2"/>
  <c r="CJ68" i="2"/>
  <c r="CL68" i="2" s="1"/>
  <c r="CX68" i="2" s="1"/>
  <c r="CY68" i="2" s="1"/>
  <c r="DA68" i="2" s="1"/>
  <c r="DB68" i="2" s="1"/>
  <c r="DM68" i="2" s="1"/>
  <c r="DO68" i="2" s="1"/>
  <c r="DP68" i="2" s="1"/>
  <c r="DQ68" i="2" s="1"/>
  <c r="ED68" i="2" s="1"/>
  <c r="EF68" i="2" s="1"/>
  <c r="CI89" i="2"/>
  <c r="CK89" i="2" s="1"/>
  <c r="BR72" i="2"/>
  <c r="BS72" i="2" s="1"/>
  <c r="CH72" i="2" s="1"/>
  <c r="CI72" i="2" s="1"/>
  <c r="BR47" i="2"/>
  <c r="BS47" i="2" s="1"/>
  <c r="CH47" i="2" s="1"/>
  <c r="CI55" i="2"/>
  <c r="CK55" i="2" s="1"/>
  <c r="CI39" i="2"/>
  <c r="CJ38" i="2"/>
  <c r="CL38" i="2" s="1"/>
  <c r="CX38" i="2" s="1"/>
  <c r="CY38" i="2" s="1"/>
  <c r="DA38" i="2" s="1"/>
  <c r="DB38" i="2" s="1"/>
  <c r="DM38" i="2" s="1"/>
  <c r="DO38" i="2" s="1"/>
  <c r="DP38" i="2" s="1"/>
  <c r="DQ38" i="2" s="1"/>
  <c r="ED38" i="2" s="1"/>
  <c r="EF38" i="2" s="1"/>
  <c r="CL73" i="2"/>
  <c r="CX73" i="2" s="1"/>
  <c r="CY73" i="2" s="1"/>
  <c r="DA73" i="2" s="1"/>
  <c r="DB73" i="2" s="1"/>
  <c r="DM73" i="2" s="1"/>
  <c r="DO73" i="2" s="1"/>
  <c r="DP73" i="2" s="1"/>
  <c r="DQ73" i="2" s="1"/>
  <c r="ED73" i="2" s="1"/>
  <c r="EF73" i="2" s="1"/>
  <c r="BR51" i="2"/>
  <c r="BS51" i="2" s="1"/>
  <c r="CH51" i="2" s="1"/>
  <c r="CI51" i="2" s="1"/>
  <c r="CK96" i="2"/>
  <c r="CL96" i="2" s="1"/>
  <c r="CX96" i="2" s="1"/>
  <c r="CY96" i="2" s="1"/>
  <c r="DA96" i="2" s="1"/>
  <c r="DB96" i="2" s="1"/>
  <c r="DM96" i="2" s="1"/>
  <c r="DO96" i="2" s="1"/>
  <c r="CI65" i="2"/>
  <c r="CK65" i="2" s="1"/>
  <c r="AU23" i="2"/>
  <c r="BA23" i="2"/>
  <c r="BM23" i="2" s="1"/>
  <c r="BO23" i="2" s="1"/>
  <c r="BA63" i="2"/>
  <c r="BM63" i="2" s="1"/>
  <c r="BO63" i="2" s="1"/>
  <c r="BP63" i="2" s="1"/>
  <c r="BR63" i="2" s="1"/>
  <c r="BS63" i="2" s="1"/>
  <c r="CH63" i="2" s="1"/>
  <c r="AU63" i="2"/>
  <c r="CI40" i="2"/>
  <c r="CJ40" i="2" s="1"/>
  <c r="CI46" i="2"/>
  <c r="CJ46" i="2" s="1"/>
  <c r="DA54" i="2"/>
  <c r="DB54" i="2" s="1"/>
  <c r="DM54" i="2" s="1"/>
  <c r="DO54" i="2" s="1"/>
  <c r="CI45" i="2"/>
  <c r="CJ45" i="2" s="1"/>
  <c r="DA42" i="2"/>
  <c r="DB42" i="2" s="1"/>
  <c r="DM42" i="2" s="1"/>
  <c r="DO42" i="2" s="1"/>
  <c r="O146" i="2"/>
  <c r="O147" i="2" s="1"/>
  <c r="BR50" i="2"/>
  <c r="BS50" i="2" s="1"/>
  <c r="CH50" i="2" s="1"/>
  <c r="BR77" i="2"/>
  <c r="BS77" i="2" s="1"/>
  <c r="CH77" i="2" s="1"/>
  <c r="AD146" i="2"/>
  <c r="AD147" i="2" s="1"/>
  <c r="AF146" i="2"/>
  <c r="AF147" i="2" s="1"/>
  <c r="CI83" i="2"/>
  <c r="CJ83" i="2" s="1"/>
  <c r="CI69" i="2"/>
  <c r="CJ69" i="2" s="1"/>
  <c r="CI56" i="2"/>
  <c r="CJ56" i="2" s="1"/>
  <c r="CK60" i="2"/>
  <c r="CK52" i="2"/>
  <c r="BR41" i="2"/>
  <c r="BS41" i="2" s="1"/>
  <c r="CH41" i="2" s="1"/>
  <c r="CI22" i="2"/>
  <c r="CJ22" i="2" s="1"/>
  <c r="CK12" i="2"/>
  <c r="BM13" i="2"/>
  <c r="BR28" i="2"/>
  <c r="BS28" i="2" s="1"/>
  <c r="CH28" i="2" s="1"/>
  <c r="CL30" i="2"/>
  <c r="CX30" i="2" s="1"/>
  <c r="CY30" i="2" s="1"/>
  <c r="AX135" i="2"/>
  <c r="AX145" i="2" s="1"/>
  <c r="CJ12" i="2"/>
  <c r="AG20" i="2"/>
  <c r="BR78" i="2"/>
  <c r="BS78" i="2" s="1"/>
  <c r="CH78" i="2" s="1"/>
  <c r="BR67" i="2"/>
  <c r="BS67" i="2" s="1"/>
  <c r="CH67" i="2" s="1"/>
  <c r="CJ60" i="2"/>
  <c r="CK64" i="2"/>
  <c r="CL64" i="2" s="1"/>
  <c r="CX64" i="2" s="1"/>
  <c r="CY64" i="2" s="1"/>
  <c r="CJ52" i="2"/>
  <c r="CK80" i="2"/>
  <c r="CL80" i="2" s="1"/>
  <c r="CX80" i="2" s="1"/>
  <c r="CY80" i="2" s="1"/>
  <c r="BQ92" i="2" l="1"/>
  <c r="BS92" i="2" s="1"/>
  <c r="CH92" i="2" s="1"/>
  <c r="CI92" i="2" s="1"/>
  <c r="CJ92" i="2" s="1"/>
  <c r="CL81" i="2"/>
  <c r="CX81" i="2" s="1"/>
  <c r="CY81" i="2" s="1"/>
  <c r="DA81" i="2" s="1"/>
  <c r="DB81" i="2" s="1"/>
  <c r="DM81" i="2" s="1"/>
  <c r="DO81" i="2" s="1"/>
  <c r="DP81" i="2" s="1"/>
  <c r="DQ81" i="2" s="1"/>
  <c r="ED81" i="2" s="1"/>
  <c r="EF81" i="2" s="1"/>
  <c r="CJ93" i="2"/>
  <c r="CL93" i="2" s="1"/>
  <c r="CX93" i="2" s="1"/>
  <c r="CY93" i="2" s="1"/>
  <c r="DA93" i="2" s="1"/>
  <c r="DB93" i="2" s="1"/>
  <c r="DM93" i="2" s="1"/>
  <c r="DO93" i="2" s="1"/>
  <c r="DP93" i="2" s="1"/>
  <c r="DQ93" i="2" s="1"/>
  <c r="ED93" i="2" s="1"/>
  <c r="EF93" i="2" s="1"/>
  <c r="EG93" i="2" s="1"/>
  <c r="EH93" i="2" s="1"/>
  <c r="EI93" i="2" s="1"/>
  <c r="EV93" i="2" s="1"/>
  <c r="EX93" i="2" s="1"/>
  <c r="CL26" i="2"/>
  <c r="CX26" i="2" s="1"/>
  <c r="CY26" i="2" s="1"/>
  <c r="DA26" i="2" s="1"/>
  <c r="DB26" i="2" s="1"/>
  <c r="DM26" i="2" s="1"/>
  <c r="DO26" i="2" s="1"/>
  <c r="DP26" i="2" s="1"/>
  <c r="DQ26" i="2" s="1"/>
  <c r="ED26" i="2" s="1"/>
  <c r="EF26" i="2" s="1"/>
  <c r="EG26" i="2" s="1"/>
  <c r="EH26" i="2" s="1"/>
  <c r="EI26" i="2" s="1"/>
  <c r="EV26" i="2" s="1"/>
  <c r="EX26" i="2" s="1"/>
  <c r="CJ97" i="2"/>
  <c r="CL94" i="2"/>
  <c r="CX94" i="2" s="1"/>
  <c r="CY94" i="2" s="1"/>
  <c r="DA94" i="2" s="1"/>
  <c r="DB94" i="2" s="1"/>
  <c r="DM94" i="2" s="1"/>
  <c r="DO94" i="2" s="1"/>
  <c r="DP94" i="2" s="1"/>
  <c r="DQ94" i="2" s="1"/>
  <c r="ED94" i="2" s="1"/>
  <c r="EF94" i="2" s="1"/>
  <c r="EG94" i="2" s="1"/>
  <c r="EH94" i="2" s="1"/>
  <c r="EI94" i="2" s="1"/>
  <c r="EV94" i="2" s="1"/>
  <c r="EX94" i="2" s="1"/>
  <c r="CJ18" i="2"/>
  <c r="CL18" i="2" s="1"/>
  <c r="CX18" i="2" s="1"/>
  <c r="CY18" i="2" s="1"/>
  <c r="DA18" i="2" s="1"/>
  <c r="DB18" i="2" s="1"/>
  <c r="DM18" i="2" s="1"/>
  <c r="DO18" i="2" s="1"/>
  <c r="CL74" i="2"/>
  <c r="CX74" i="2" s="1"/>
  <c r="CY74" i="2" s="1"/>
  <c r="DA74" i="2" s="1"/>
  <c r="DB74" i="2" s="1"/>
  <c r="DM74" i="2" s="1"/>
  <c r="DO74" i="2" s="1"/>
  <c r="DP74" i="2" s="1"/>
  <c r="DQ74" i="2" s="1"/>
  <c r="ED74" i="2" s="1"/>
  <c r="EF74" i="2" s="1"/>
  <c r="BQ135" i="2"/>
  <c r="BP16" i="3"/>
  <c r="AY135" i="2"/>
  <c r="AY145" i="2" s="1"/>
  <c r="AY146" i="2" s="1"/>
  <c r="AY147" i="2" s="1"/>
  <c r="CL84" i="2"/>
  <c r="CX84" i="2" s="1"/>
  <c r="CY84" i="2" s="1"/>
  <c r="DA84" i="2" s="1"/>
  <c r="DB84" i="2" s="1"/>
  <c r="DM84" i="2" s="1"/>
  <c r="DO84" i="2" s="1"/>
  <c r="DP84" i="2" s="1"/>
  <c r="DQ84" i="2" s="1"/>
  <c r="ED84" i="2" s="1"/>
  <c r="EF84" i="2" s="1"/>
  <c r="AZ18" i="3"/>
  <c r="BM18" i="3" s="1"/>
  <c r="BA29" i="3"/>
  <c r="DN17" i="3"/>
  <c r="DO17" i="3" s="1"/>
  <c r="ED17" i="3" s="1"/>
  <c r="BN21" i="3"/>
  <c r="CH22" i="3"/>
  <c r="CI22" i="3" s="1"/>
  <c r="CW22" i="3" s="1"/>
  <c r="BN18" i="3"/>
  <c r="DO19" i="3"/>
  <c r="ED19" i="3" s="1"/>
  <c r="DN19" i="3"/>
  <c r="CH16" i="3"/>
  <c r="CI16" i="3" s="1"/>
  <c r="CW16" i="3" s="1"/>
  <c r="BP22" i="3"/>
  <c r="AX23" i="3"/>
  <c r="AZ26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I30" i="3" s="1"/>
  <c r="CJ30" i="3" s="1"/>
  <c r="BN15" i="3"/>
  <c r="BO20" i="3"/>
  <c r="CF20" i="3" s="1"/>
  <c r="CG20" i="3" s="1"/>
  <c r="CL52" i="2"/>
  <c r="CX52" i="2" s="1"/>
  <c r="CY52" i="2" s="1"/>
  <c r="DA52" i="2" s="1"/>
  <c r="DB52" i="2" s="1"/>
  <c r="DM52" i="2" s="1"/>
  <c r="DO52" i="2" s="1"/>
  <c r="CJ57" i="2"/>
  <c r="CL57" i="2" s="1"/>
  <c r="CX57" i="2" s="1"/>
  <c r="CY57" i="2" s="1"/>
  <c r="DA57" i="2" s="1"/>
  <c r="DB57" i="2" s="1"/>
  <c r="DM57" i="2" s="1"/>
  <c r="DO57" i="2" s="1"/>
  <c r="CL85" i="2"/>
  <c r="CX85" i="2" s="1"/>
  <c r="CY85" i="2" s="1"/>
  <c r="DA85" i="2" s="1"/>
  <c r="DB85" i="2" s="1"/>
  <c r="DM85" i="2" s="1"/>
  <c r="DO85" i="2" s="1"/>
  <c r="DP85" i="2" s="1"/>
  <c r="DQ85" i="2" s="1"/>
  <c r="ED85" i="2" s="1"/>
  <c r="EF85" i="2" s="1"/>
  <c r="EG85" i="2" s="1"/>
  <c r="EH85" i="2" s="1"/>
  <c r="EI85" i="2" s="1"/>
  <c r="EV85" i="2" s="1"/>
  <c r="EX85" i="2" s="1"/>
  <c r="EZ85" i="2" s="1"/>
  <c r="CL97" i="2"/>
  <c r="CX97" i="2" s="1"/>
  <c r="CY97" i="2" s="1"/>
  <c r="DA97" i="2" s="1"/>
  <c r="DB97" i="2" s="1"/>
  <c r="DM97" i="2" s="1"/>
  <c r="DO97" i="2" s="1"/>
  <c r="DP97" i="2" s="1"/>
  <c r="DQ97" i="2" s="1"/>
  <c r="ED97" i="2" s="1"/>
  <c r="EF97" i="2" s="1"/>
  <c r="EG97" i="2" s="1"/>
  <c r="EH97" i="2" s="1"/>
  <c r="EI97" i="2" s="1"/>
  <c r="EV97" i="2" s="1"/>
  <c r="EX97" i="2" s="1"/>
  <c r="EZ97" i="2" s="1"/>
  <c r="CL98" i="2"/>
  <c r="CX98" i="2" s="1"/>
  <c r="CY98" i="2" s="1"/>
  <c r="DA98" i="2" s="1"/>
  <c r="DB98" i="2" s="1"/>
  <c r="DM98" i="2" s="1"/>
  <c r="DO98" i="2" s="1"/>
  <c r="DP98" i="2" s="1"/>
  <c r="DQ98" i="2" s="1"/>
  <c r="ED98" i="2" s="1"/>
  <c r="EF98" i="2" s="1"/>
  <c r="EG98" i="2" s="1"/>
  <c r="EH98" i="2" s="1"/>
  <c r="EI98" i="2" s="1"/>
  <c r="EV98" i="2" s="1"/>
  <c r="EX98" i="2" s="1"/>
  <c r="CJ79" i="2"/>
  <c r="CK79" i="2"/>
  <c r="CJ66" i="2"/>
  <c r="CK66" i="2"/>
  <c r="CL60" i="2"/>
  <c r="CX60" i="2" s="1"/>
  <c r="CY60" i="2" s="1"/>
  <c r="DA60" i="2" s="1"/>
  <c r="DB60" i="2" s="1"/>
  <c r="DM60" i="2" s="1"/>
  <c r="DO60" i="2" s="1"/>
  <c r="CK90" i="2"/>
  <c r="CL90" i="2" s="1"/>
  <c r="CX90" i="2" s="1"/>
  <c r="CY90" i="2" s="1"/>
  <c r="DA90" i="2" s="1"/>
  <c r="DB90" i="2" s="1"/>
  <c r="DM90" i="2" s="1"/>
  <c r="DO90" i="2" s="1"/>
  <c r="CK17" i="2"/>
  <c r="CL17" i="2" s="1"/>
  <c r="CX17" i="2" s="1"/>
  <c r="CY17" i="2" s="1"/>
  <c r="DA17" i="2" s="1"/>
  <c r="DB17" i="2" s="1"/>
  <c r="DM17" i="2" s="1"/>
  <c r="DO17" i="2" s="1"/>
  <c r="DP17" i="2" s="1"/>
  <c r="DQ17" i="2" s="1"/>
  <c r="ED17" i="2" s="1"/>
  <c r="EF17" i="2" s="1"/>
  <c r="EG17" i="2" s="1"/>
  <c r="EH17" i="2" s="1"/>
  <c r="EI17" i="2" s="1"/>
  <c r="EV17" i="2" s="1"/>
  <c r="EX17" i="2" s="1"/>
  <c r="EZ17" i="2" s="1"/>
  <c r="CJ89" i="2"/>
  <c r="CL89" i="2" s="1"/>
  <c r="CX89" i="2" s="1"/>
  <c r="CY89" i="2" s="1"/>
  <c r="DA89" i="2" s="1"/>
  <c r="DB89" i="2" s="1"/>
  <c r="DM89" i="2" s="1"/>
  <c r="DO89" i="2" s="1"/>
  <c r="DP89" i="2" s="1"/>
  <c r="DQ89" i="2" s="1"/>
  <c r="ED89" i="2" s="1"/>
  <c r="EF89" i="2" s="1"/>
  <c r="EG89" i="2" s="1"/>
  <c r="EH89" i="2" s="1"/>
  <c r="EI89" i="2" s="1"/>
  <c r="EV89" i="2" s="1"/>
  <c r="EX89" i="2" s="1"/>
  <c r="EZ89" i="2" s="1"/>
  <c r="CI47" i="2"/>
  <c r="CK47" i="2" s="1"/>
  <c r="CJ55" i="2"/>
  <c r="CL55" i="2" s="1"/>
  <c r="CX55" i="2" s="1"/>
  <c r="CY55" i="2" s="1"/>
  <c r="DA55" i="2" s="1"/>
  <c r="DB55" i="2" s="1"/>
  <c r="DM55" i="2" s="1"/>
  <c r="DO55" i="2" s="1"/>
  <c r="DP55" i="2" s="1"/>
  <c r="DQ55" i="2" s="1"/>
  <c r="ED55" i="2" s="1"/>
  <c r="EF55" i="2" s="1"/>
  <c r="EG55" i="2" s="1"/>
  <c r="EH55" i="2" s="1"/>
  <c r="CJ72" i="2"/>
  <c r="CK72" i="2"/>
  <c r="DP96" i="2"/>
  <c r="DQ96" i="2" s="1"/>
  <c r="ED96" i="2" s="1"/>
  <c r="EF96" i="2" s="1"/>
  <c r="CJ51" i="2"/>
  <c r="CK51" i="2"/>
  <c r="CJ27" i="2"/>
  <c r="CK27" i="2"/>
  <c r="CK39" i="2"/>
  <c r="CI63" i="2"/>
  <c r="CK63" i="2" s="1"/>
  <c r="CJ65" i="2"/>
  <c r="CL65" i="2" s="1"/>
  <c r="CX65" i="2" s="1"/>
  <c r="CY65" i="2" s="1"/>
  <c r="DA65" i="2" s="1"/>
  <c r="DB65" i="2" s="1"/>
  <c r="DM65" i="2" s="1"/>
  <c r="DO65" i="2" s="1"/>
  <c r="DP65" i="2" s="1"/>
  <c r="DQ65" i="2" s="1"/>
  <c r="ED65" i="2" s="1"/>
  <c r="EF65" i="2" s="1"/>
  <c r="EG65" i="2" s="1"/>
  <c r="EH65" i="2" s="1"/>
  <c r="EI65" i="2" s="1"/>
  <c r="EV65" i="2" s="1"/>
  <c r="EX65" i="2" s="1"/>
  <c r="EZ65" i="2" s="1"/>
  <c r="CJ39" i="2"/>
  <c r="DP31" i="2"/>
  <c r="DQ31" i="2" s="1"/>
  <c r="ED31" i="2" s="1"/>
  <c r="EF31" i="2" s="1"/>
  <c r="EG95" i="2"/>
  <c r="EH95" i="2" s="1"/>
  <c r="EI95" i="2" s="1"/>
  <c r="EV95" i="2" s="1"/>
  <c r="EX95" i="2" s="1"/>
  <c r="DA80" i="2"/>
  <c r="DB80" i="2" s="1"/>
  <c r="DM80" i="2" s="1"/>
  <c r="DO80" i="2" s="1"/>
  <c r="DA64" i="2"/>
  <c r="DB64" i="2" s="1"/>
  <c r="DM64" i="2" s="1"/>
  <c r="DO64" i="2" s="1"/>
  <c r="CI78" i="2"/>
  <c r="CJ78" i="2" s="1"/>
  <c r="DP49" i="2"/>
  <c r="DQ49" i="2" s="1"/>
  <c r="ED49" i="2" s="1"/>
  <c r="EF49" i="2" s="1"/>
  <c r="DP32" i="2"/>
  <c r="DQ32" i="2" s="1"/>
  <c r="ED32" i="2" s="1"/>
  <c r="EF32" i="2" s="1"/>
  <c r="DP61" i="2"/>
  <c r="DQ61" i="2" s="1"/>
  <c r="ED61" i="2" s="1"/>
  <c r="EF61" i="2" s="1"/>
  <c r="DP86" i="2"/>
  <c r="DQ86" i="2" s="1"/>
  <c r="ED86" i="2" s="1"/>
  <c r="EF86" i="2" s="1"/>
  <c r="EG25" i="2"/>
  <c r="EH25" i="2" s="1"/>
  <c r="EI25" i="2" s="1"/>
  <c r="EV25" i="2" s="1"/>
  <c r="EX25" i="2" s="1"/>
  <c r="DP82" i="2"/>
  <c r="DQ82" i="2" s="1"/>
  <c r="ED82" i="2" s="1"/>
  <c r="EF82" i="2" s="1"/>
  <c r="EG38" i="2"/>
  <c r="EH38" i="2" s="1"/>
  <c r="EI38" i="2" s="1"/>
  <c r="EV38" i="2" s="1"/>
  <c r="EX38" i="2" s="1"/>
  <c r="EG53" i="2"/>
  <c r="EH53" i="2" s="1"/>
  <c r="EI53" i="2" s="1"/>
  <c r="EV53" i="2" s="1"/>
  <c r="EX53" i="2" s="1"/>
  <c r="DP36" i="2"/>
  <c r="DQ36" i="2" s="1"/>
  <c r="ED36" i="2" s="1"/>
  <c r="EF36" i="2" s="1"/>
  <c r="DP54" i="2"/>
  <c r="DQ54" i="2" s="1"/>
  <c r="ED54" i="2" s="1"/>
  <c r="EF54" i="2" s="1"/>
  <c r="DP62" i="2"/>
  <c r="DQ62" i="2" s="1"/>
  <c r="ED62" i="2" s="1"/>
  <c r="EF62" i="2" s="1"/>
  <c r="EZ16" i="2"/>
  <c r="DP58" i="2"/>
  <c r="DQ58" i="2" s="1"/>
  <c r="ED58" i="2" s="1"/>
  <c r="EF58" i="2" s="1"/>
  <c r="DP34" i="2"/>
  <c r="DQ34" i="2" s="1"/>
  <c r="ED34" i="2" s="1"/>
  <c r="EF34" i="2" s="1"/>
  <c r="CI77" i="2"/>
  <c r="CJ77" i="2" s="1"/>
  <c r="DP42" i="2"/>
  <c r="DQ42" i="2" s="1"/>
  <c r="ED42" i="2" s="1"/>
  <c r="EF42" i="2" s="1"/>
  <c r="EG73" i="2"/>
  <c r="EH73" i="2" s="1"/>
  <c r="EI73" i="2" s="1"/>
  <c r="EV73" i="2" s="1"/>
  <c r="EX73" i="2" s="1"/>
  <c r="EG48" i="2"/>
  <c r="EH48" i="2" s="1"/>
  <c r="EI48" i="2" s="1"/>
  <c r="EV48" i="2" s="1"/>
  <c r="EX48" i="2" s="1"/>
  <c r="DP37" i="2"/>
  <c r="DQ37" i="2" s="1"/>
  <c r="ED37" i="2" s="1"/>
  <c r="EF37" i="2" s="1"/>
  <c r="DP33" i="2"/>
  <c r="DQ33" i="2" s="1"/>
  <c r="ED33" i="2" s="1"/>
  <c r="EF33" i="2" s="1"/>
  <c r="EG68" i="2"/>
  <c r="EH68" i="2" s="1"/>
  <c r="EI68" i="2" s="1"/>
  <c r="EV68" i="2" s="1"/>
  <c r="EX68" i="2" s="1"/>
  <c r="CI67" i="2"/>
  <c r="CJ67" i="2" s="1"/>
  <c r="AW20" i="2"/>
  <c r="AU20" i="2"/>
  <c r="AU135" i="2" s="1"/>
  <c r="AU145" i="2" s="1"/>
  <c r="BA20" i="2"/>
  <c r="AG135" i="2"/>
  <c r="DP59" i="2"/>
  <c r="DQ59" i="2" s="1"/>
  <c r="ED59" i="2" s="1"/>
  <c r="EF59" i="2" s="1"/>
  <c r="DP75" i="2"/>
  <c r="DQ75" i="2" s="1"/>
  <c r="ED75" i="2" s="1"/>
  <c r="EF75" i="2" s="1"/>
  <c r="CI41" i="2"/>
  <c r="CJ41" i="2" s="1"/>
  <c r="DP19" i="2"/>
  <c r="DQ19" i="2" s="1"/>
  <c r="ED19" i="2" s="1"/>
  <c r="EF19" i="2" s="1"/>
  <c r="DP14" i="2"/>
  <c r="DQ14" i="2" s="1"/>
  <c r="ED14" i="2" s="1"/>
  <c r="EF14" i="2" s="1"/>
  <c r="DP71" i="2"/>
  <c r="DQ71" i="2" s="1"/>
  <c r="ED71" i="2" s="1"/>
  <c r="EF71" i="2" s="1"/>
  <c r="EG70" i="2"/>
  <c r="EH70" i="2" s="1"/>
  <c r="EI70" i="2" s="1"/>
  <c r="EV70" i="2" s="1"/>
  <c r="EX70" i="2" s="1"/>
  <c r="DA30" i="2"/>
  <c r="DB30" i="2" s="1"/>
  <c r="DM30" i="2" s="1"/>
  <c r="DO30" i="2" s="1"/>
  <c r="BO13" i="2"/>
  <c r="CL12" i="2"/>
  <c r="CK29" i="2"/>
  <c r="CL29" i="2" s="1"/>
  <c r="CX29" i="2" s="1"/>
  <c r="CY29" i="2" s="1"/>
  <c r="CK56" i="2"/>
  <c r="CL56" i="2" s="1"/>
  <c r="CX56" i="2" s="1"/>
  <c r="CY56" i="2" s="1"/>
  <c r="CK69" i="2"/>
  <c r="CL69" i="2" s="1"/>
  <c r="CX69" i="2" s="1"/>
  <c r="CY69" i="2" s="1"/>
  <c r="CK76" i="2"/>
  <c r="CL76" i="2" s="1"/>
  <c r="CX76" i="2" s="1"/>
  <c r="CY76" i="2" s="1"/>
  <c r="CK35" i="2"/>
  <c r="CL35" i="2" s="1"/>
  <c r="CX35" i="2" s="1"/>
  <c r="CY35" i="2" s="1"/>
  <c r="AX146" i="2"/>
  <c r="AX147" i="2" s="1"/>
  <c r="CI28" i="2"/>
  <c r="CJ28" i="2" s="1"/>
  <c r="CK22" i="2"/>
  <c r="CL22" i="2" s="1"/>
  <c r="CX22" i="2" s="1"/>
  <c r="CY22" i="2" s="1"/>
  <c r="CK91" i="2"/>
  <c r="CL91" i="2" s="1"/>
  <c r="CX91" i="2" s="1"/>
  <c r="CY91" i="2" s="1"/>
  <c r="CK83" i="2"/>
  <c r="CL83" i="2" s="1"/>
  <c r="CX83" i="2" s="1"/>
  <c r="CY83" i="2" s="1"/>
  <c r="DP44" i="2"/>
  <c r="DQ44" i="2" s="1"/>
  <c r="ED44" i="2" s="1"/>
  <c r="EF44" i="2" s="1"/>
  <c r="CI50" i="2"/>
  <c r="CJ50" i="2" s="1"/>
  <c r="CK45" i="2"/>
  <c r="CL45" i="2" s="1"/>
  <c r="CX45" i="2" s="1"/>
  <c r="CY45" i="2" s="1"/>
  <c r="DP24" i="2"/>
  <c r="DQ24" i="2" s="1"/>
  <c r="ED24" i="2" s="1"/>
  <c r="EF24" i="2" s="1"/>
  <c r="CK46" i="2"/>
  <c r="CL46" i="2" s="1"/>
  <c r="CX46" i="2" s="1"/>
  <c r="CY46" i="2" s="1"/>
  <c r="CK40" i="2"/>
  <c r="CL40" i="2" s="1"/>
  <c r="CX40" i="2" s="1"/>
  <c r="CY40" i="2" s="1"/>
  <c r="DP43" i="2"/>
  <c r="DQ43" i="2" s="1"/>
  <c r="ED43" i="2" s="1"/>
  <c r="EF43" i="2" s="1"/>
  <c r="CK92" i="2" l="1"/>
  <c r="CL92" i="2" s="1"/>
  <c r="CX92" i="2" s="1"/>
  <c r="CY92" i="2" s="1"/>
  <c r="DA92" i="2" s="1"/>
  <c r="DB92" i="2" s="1"/>
  <c r="DM92" i="2" s="1"/>
  <c r="DO92" i="2" s="1"/>
  <c r="BA145" i="2"/>
  <c r="BB145" i="2" s="1"/>
  <c r="BP20" i="3"/>
  <c r="AZ23" i="3"/>
  <c r="BM23" i="3" s="1"/>
  <c r="CX16" i="3"/>
  <c r="CY16" i="3" s="1"/>
  <c r="DL16" i="3" s="1"/>
  <c r="DM16" i="3" s="1"/>
  <c r="EE17" i="3"/>
  <c r="EF17" i="3"/>
  <c r="ES17" i="3" s="1"/>
  <c r="CH20" i="3"/>
  <c r="CI20" i="3" s="1"/>
  <c r="CW20" i="3" s="1"/>
  <c r="BO15" i="3"/>
  <c r="CF15" i="3" s="1"/>
  <c r="CG15" i="3" s="1"/>
  <c r="EE19" i="3"/>
  <c r="EF19" i="3" s="1"/>
  <c r="BO18" i="3"/>
  <c r="CF18" i="3" s="1"/>
  <c r="CG18" i="3" s="1"/>
  <c r="CX22" i="3"/>
  <c r="CY22" i="3" s="1"/>
  <c r="DL22" i="3" s="1"/>
  <c r="DM22" i="3" s="1"/>
  <c r="DO22" i="3" s="1"/>
  <c r="ED22" i="3" s="1"/>
  <c r="BA31" i="3"/>
  <c r="BB29" i="3"/>
  <c r="CK30" i="3"/>
  <c r="CJ37" i="3"/>
  <c r="BN23" i="3"/>
  <c r="BO23" i="3" s="1"/>
  <c r="CF23" i="3" s="1"/>
  <c r="BO21" i="3"/>
  <c r="CF21" i="3" s="1"/>
  <c r="CG21" i="3" s="1"/>
  <c r="AZ27" i="3"/>
  <c r="CL79" i="2"/>
  <c r="CX79" i="2" s="1"/>
  <c r="CY79" i="2" s="1"/>
  <c r="DA79" i="2" s="1"/>
  <c r="DB79" i="2" s="1"/>
  <c r="DM79" i="2" s="1"/>
  <c r="DO79" i="2" s="1"/>
  <c r="DP79" i="2" s="1"/>
  <c r="DQ79" i="2" s="1"/>
  <c r="ED79" i="2" s="1"/>
  <c r="EF79" i="2" s="1"/>
  <c r="EG79" i="2" s="1"/>
  <c r="EH79" i="2" s="1"/>
  <c r="EI79" i="2" s="1"/>
  <c r="EV79" i="2" s="1"/>
  <c r="EX79" i="2" s="1"/>
  <c r="CL66" i="2"/>
  <c r="CX66" i="2" s="1"/>
  <c r="CY66" i="2" s="1"/>
  <c r="DA66" i="2" s="1"/>
  <c r="DB66" i="2" s="1"/>
  <c r="DM66" i="2" s="1"/>
  <c r="DO66" i="2" s="1"/>
  <c r="DP66" i="2" s="1"/>
  <c r="DQ66" i="2" s="1"/>
  <c r="ED66" i="2" s="1"/>
  <c r="EF66" i="2" s="1"/>
  <c r="EG66" i="2" s="1"/>
  <c r="EH66" i="2" s="1"/>
  <c r="EI66" i="2" s="1"/>
  <c r="EV66" i="2" s="1"/>
  <c r="EX66" i="2" s="1"/>
  <c r="EZ66" i="2" s="1"/>
  <c r="CL51" i="2"/>
  <c r="CX51" i="2" s="1"/>
  <c r="CY51" i="2" s="1"/>
  <c r="DA51" i="2" s="1"/>
  <c r="DB51" i="2" s="1"/>
  <c r="DM51" i="2" s="1"/>
  <c r="DO51" i="2" s="1"/>
  <c r="DP51" i="2" s="1"/>
  <c r="DQ51" i="2" s="1"/>
  <c r="ED51" i="2" s="1"/>
  <c r="EF51" i="2" s="1"/>
  <c r="EG51" i="2" s="1"/>
  <c r="EH51" i="2" s="1"/>
  <c r="EI51" i="2" s="1"/>
  <c r="EV51" i="2" s="1"/>
  <c r="EX51" i="2" s="1"/>
  <c r="EZ51" i="2" s="1"/>
  <c r="CL72" i="2"/>
  <c r="CX72" i="2" s="1"/>
  <c r="CY72" i="2" s="1"/>
  <c r="DA72" i="2" s="1"/>
  <c r="DB72" i="2" s="1"/>
  <c r="DM72" i="2" s="1"/>
  <c r="DO72" i="2" s="1"/>
  <c r="DP72" i="2" s="1"/>
  <c r="DQ72" i="2" s="1"/>
  <c r="ED72" i="2" s="1"/>
  <c r="EF72" i="2" s="1"/>
  <c r="EG72" i="2" s="1"/>
  <c r="EH72" i="2" s="1"/>
  <c r="EI72" i="2" s="1"/>
  <c r="EV72" i="2" s="1"/>
  <c r="EX72" i="2" s="1"/>
  <c r="EZ72" i="2" s="1"/>
  <c r="EI55" i="2"/>
  <c r="EV55" i="2" s="1"/>
  <c r="EX55" i="2" s="1"/>
  <c r="EY55" i="2" s="1"/>
  <c r="FA55" i="2" s="1"/>
  <c r="FB55" i="2" s="1"/>
  <c r="CL39" i="2"/>
  <c r="CX39" i="2" s="1"/>
  <c r="CY39" i="2" s="1"/>
  <c r="DA39" i="2" s="1"/>
  <c r="DB39" i="2" s="1"/>
  <c r="DM39" i="2" s="1"/>
  <c r="DO39" i="2" s="1"/>
  <c r="CL27" i="2"/>
  <c r="CX27" i="2" s="1"/>
  <c r="CY27" i="2" s="1"/>
  <c r="DA27" i="2" s="1"/>
  <c r="DB27" i="2" s="1"/>
  <c r="DM27" i="2" s="1"/>
  <c r="DO27" i="2" s="1"/>
  <c r="DP27" i="2" s="1"/>
  <c r="DQ27" i="2" s="1"/>
  <c r="ED27" i="2" s="1"/>
  <c r="EF27" i="2" s="1"/>
  <c r="EG27" i="2" s="1"/>
  <c r="EH27" i="2" s="1"/>
  <c r="EI27" i="2" s="1"/>
  <c r="EV27" i="2" s="1"/>
  <c r="EX27" i="2" s="1"/>
  <c r="CJ47" i="2"/>
  <c r="CL47" i="2" s="1"/>
  <c r="CX47" i="2" s="1"/>
  <c r="CY47" i="2" s="1"/>
  <c r="DA47" i="2" s="1"/>
  <c r="DB47" i="2" s="1"/>
  <c r="DM47" i="2" s="1"/>
  <c r="DO47" i="2" s="1"/>
  <c r="DP47" i="2" s="1"/>
  <c r="DQ47" i="2" s="1"/>
  <c r="ED47" i="2" s="1"/>
  <c r="EF47" i="2" s="1"/>
  <c r="EG96" i="2"/>
  <c r="EH96" i="2" s="1"/>
  <c r="EI96" i="2" s="1"/>
  <c r="EV96" i="2" s="1"/>
  <c r="EX96" i="2" s="1"/>
  <c r="DP39" i="2"/>
  <c r="DQ39" i="2" s="1"/>
  <c r="ED39" i="2" s="1"/>
  <c r="EF39" i="2" s="1"/>
  <c r="EG39" i="2" s="1"/>
  <c r="EH39" i="2" s="1"/>
  <c r="EI39" i="2" s="1"/>
  <c r="EV39" i="2" s="1"/>
  <c r="EX39" i="2" s="1"/>
  <c r="EY39" i="2" s="1"/>
  <c r="DP90" i="2"/>
  <c r="DQ90" i="2" s="1"/>
  <c r="ED90" i="2" s="1"/>
  <c r="EF90" i="2" s="1"/>
  <c r="DP18" i="2"/>
  <c r="DQ18" i="2" s="1"/>
  <c r="ED18" i="2" s="1"/>
  <c r="EF18" i="2" s="1"/>
  <c r="EG18" i="2" s="1"/>
  <c r="EH18" i="2" s="1"/>
  <c r="EI18" i="2" s="1"/>
  <c r="EV18" i="2" s="1"/>
  <c r="EX18" i="2" s="1"/>
  <c r="EZ18" i="2" s="1"/>
  <c r="CJ63" i="2"/>
  <c r="CL63" i="2" s="1"/>
  <c r="CX63" i="2" s="1"/>
  <c r="CY63" i="2" s="1"/>
  <c r="DA63" i="2" s="1"/>
  <c r="DB63" i="2" s="1"/>
  <c r="DM63" i="2" s="1"/>
  <c r="DO63" i="2" s="1"/>
  <c r="DP63" i="2" s="1"/>
  <c r="DQ63" i="2" s="1"/>
  <c r="ED63" i="2" s="1"/>
  <c r="EF63" i="2" s="1"/>
  <c r="EG63" i="2" s="1"/>
  <c r="EH63" i="2" s="1"/>
  <c r="EI63" i="2" s="1"/>
  <c r="EV63" i="2" s="1"/>
  <c r="EX63" i="2" s="1"/>
  <c r="EZ63" i="2" s="1"/>
  <c r="DA46" i="2"/>
  <c r="DB46" i="2" s="1"/>
  <c r="DM46" i="2" s="1"/>
  <c r="DO46" i="2" s="1"/>
  <c r="DA22" i="2"/>
  <c r="DB22" i="2" s="1"/>
  <c r="DM22" i="2" s="1"/>
  <c r="DO22" i="2" s="1"/>
  <c r="DA69" i="2"/>
  <c r="DB69" i="2" s="1"/>
  <c r="DM69" i="2" s="1"/>
  <c r="DO69" i="2" s="1"/>
  <c r="EG43" i="2"/>
  <c r="EH43" i="2" s="1"/>
  <c r="EI43" i="2" s="1"/>
  <c r="EV43" i="2" s="1"/>
  <c r="EX43" i="2" s="1"/>
  <c r="EZ43" i="2" s="1"/>
  <c r="EG24" i="2"/>
  <c r="EH24" i="2" s="1"/>
  <c r="EI24" i="2" s="1"/>
  <c r="EV24" i="2" s="1"/>
  <c r="EX24" i="2" s="1"/>
  <c r="DA91" i="2"/>
  <c r="DB91" i="2" s="1"/>
  <c r="DM91" i="2" s="1"/>
  <c r="DO91" i="2" s="1"/>
  <c r="EG81" i="2"/>
  <c r="EH81" i="2" s="1"/>
  <c r="EI81" i="2" s="1"/>
  <c r="EV81" i="2" s="1"/>
  <c r="EX81" i="2" s="1"/>
  <c r="EZ81" i="2" s="1"/>
  <c r="DA76" i="2"/>
  <c r="DB76" i="2" s="1"/>
  <c r="DM76" i="2" s="1"/>
  <c r="DO76" i="2" s="1"/>
  <c r="DA56" i="2"/>
  <c r="DB56" i="2" s="1"/>
  <c r="DM56" i="2" s="1"/>
  <c r="DO56" i="2" s="1"/>
  <c r="EY70" i="2"/>
  <c r="FA70" i="2" s="1"/>
  <c r="FB70" i="2" s="1"/>
  <c r="EG14" i="2"/>
  <c r="EH14" i="2" s="1"/>
  <c r="EI14" i="2" s="1"/>
  <c r="EV14" i="2" s="1"/>
  <c r="EX14" i="2" s="1"/>
  <c r="EG75" i="2"/>
  <c r="EH75" i="2" s="1"/>
  <c r="EI75" i="2" s="1"/>
  <c r="EV75" i="2" s="1"/>
  <c r="EX75" i="2" s="1"/>
  <c r="EZ75" i="2" s="1"/>
  <c r="EY94" i="2"/>
  <c r="FA94" i="2" s="1"/>
  <c r="FB94" i="2" s="1"/>
  <c r="EG33" i="2"/>
  <c r="EH33" i="2" s="1"/>
  <c r="EI33" i="2" s="1"/>
  <c r="EV33" i="2" s="1"/>
  <c r="EX33" i="2" s="1"/>
  <c r="EZ33" i="2" s="1"/>
  <c r="EY73" i="2"/>
  <c r="FA73" i="2" s="1"/>
  <c r="FB73" i="2" s="1"/>
  <c r="EG58" i="2"/>
  <c r="EH58" i="2" s="1"/>
  <c r="EI58" i="2" s="1"/>
  <c r="EV58" i="2" s="1"/>
  <c r="EX58" i="2" s="1"/>
  <c r="EZ58" i="2" s="1"/>
  <c r="EG62" i="2"/>
  <c r="EH62" i="2" s="1"/>
  <c r="EI62" i="2" s="1"/>
  <c r="EV62" i="2" s="1"/>
  <c r="EX62" i="2" s="1"/>
  <c r="EY93" i="2"/>
  <c r="FA93" i="2" s="1"/>
  <c r="FB93" i="2" s="1"/>
  <c r="EY26" i="2"/>
  <c r="FA26" i="2" s="1"/>
  <c r="FB26" i="2" s="1"/>
  <c r="EY38" i="2"/>
  <c r="FA38" i="2" s="1"/>
  <c r="FB38" i="2" s="1"/>
  <c r="FJ38" i="2" s="1"/>
  <c r="EY25" i="2"/>
  <c r="FA25" i="2" s="1"/>
  <c r="FB25" i="2" s="1"/>
  <c r="EG32" i="2"/>
  <c r="EH32" i="2" s="1"/>
  <c r="EI32" i="2" s="1"/>
  <c r="EV32" i="2" s="1"/>
  <c r="EX32" i="2" s="1"/>
  <c r="EZ32" i="2" s="1"/>
  <c r="EG31" i="2"/>
  <c r="EH31" i="2" s="1"/>
  <c r="EI31" i="2" s="1"/>
  <c r="EV31" i="2" s="1"/>
  <c r="EX31" i="2" s="1"/>
  <c r="EZ31" i="2" s="1"/>
  <c r="DA83" i="2"/>
  <c r="DB83" i="2" s="1"/>
  <c r="DM83" i="2" s="1"/>
  <c r="DO83" i="2" s="1"/>
  <c r="DA35" i="2"/>
  <c r="DB35" i="2" s="1"/>
  <c r="DM35" i="2" s="1"/>
  <c r="DO35" i="2" s="1"/>
  <c r="EG71" i="2"/>
  <c r="EH71" i="2" s="1"/>
  <c r="EI71" i="2" s="1"/>
  <c r="EV71" i="2" s="1"/>
  <c r="EX71" i="2" s="1"/>
  <c r="EZ71" i="2" s="1"/>
  <c r="EG19" i="2"/>
  <c r="EH19" i="2" s="1"/>
  <c r="EI19" i="2" s="1"/>
  <c r="EV19" i="2" s="1"/>
  <c r="EX19" i="2" s="1"/>
  <c r="EG59" i="2"/>
  <c r="EH59" i="2" s="1"/>
  <c r="EI59" i="2" s="1"/>
  <c r="EV59" i="2" s="1"/>
  <c r="EX59" i="2" s="1"/>
  <c r="EZ59" i="2" s="1"/>
  <c r="EY68" i="2"/>
  <c r="FA68" i="2" s="1"/>
  <c r="FB68" i="2" s="1"/>
  <c r="EY48" i="2"/>
  <c r="FA48" i="2" s="1"/>
  <c r="FB48" i="2" s="1"/>
  <c r="EG42" i="2"/>
  <c r="EH42" i="2" s="1"/>
  <c r="EI42" i="2" s="1"/>
  <c r="EV42" i="2" s="1"/>
  <c r="EX42" i="2" s="1"/>
  <c r="EZ42" i="2" s="1"/>
  <c r="DP57" i="2"/>
  <c r="DQ57" i="2" s="1"/>
  <c r="ED57" i="2" s="1"/>
  <c r="EF57" i="2" s="1"/>
  <c r="EG74" i="2"/>
  <c r="EH74" i="2" s="1"/>
  <c r="EI74" i="2" s="1"/>
  <c r="EV74" i="2" s="1"/>
  <c r="EX74" i="2" s="1"/>
  <c r="EZ74" i="2" s="1"/>
  <c r="EY53" i="2"/>
  <c r="FA53" i="2" s="1"/>
  <c r="FB53" i="2" s="1"/>
  <c r="EG82" i="2"/>
  <c r="EH82" i="2" s="1"/>
  <c r="EI82" i="2" s="1"/>
  <c r="EV82" i="2" s="1"/>
  <c r="EX82" i="2" s="1"/>
  <c r="EZ82" i="2" s="1"/>
  <c r="EY98" i="2"/>
  <c r="FA98" i="2" s="1"/>
  <c r="FB98" i="2" s="1"/>
  <c r="EY95" i="2"/>
  <c r="FA95" i="2" s="1"/>
  <c r="FB95" i="2" s="1"/>
  <c r="DA45" i="2"/>
  <c r="DB45" i="2" s="1"/>
  <c r="DM45" i="2" s="1"/>
  <c r="DO45" i="2" s="1"/>
  <c r="EG84" i="2"/>
  <c r="EH84" i="2" s="1"/>
  <c r="EI84" i="2" s="1"/>
  <c r="EV84" i="2" s="1"/>
  <c r="EX84" i="2" s="1"/>
  <c r="DP30" i="2"/>
  <c r="DQ30" i="2" s="1"/>
  <c r="ED30" i="2" s="1"/>
  <c r="EF30" i="2" s="1"/>
  <c r="DP92" i="2"/>
  <c r="DQ92" i="2" s="1"/>
  <c r="ED92" i="2" s="1"/>
  <c r="EF92" i="2" s="1"/>
  <c r="AZ20" i="2"/>
  <c r="AZ135" i="2" s="1"/>
  <c r="AW135" i="2"/>
  <c r="AW145" i="2" s="1"/>
  <c r="EG37" i="2"/>
  <c r="EH37" i="2" s="1"/>
  <c r="EI37" i="2" s="1"/>
  <c r="EV37" i="2" s="1"/>
  <c r="EX37" i="2" s="1"/>
  <c r="EZ37" i="2" s="1"/>
  <c r="EG34" i="2"/>
  <c r="EH34" i="2" s="1"/>
  <c r="EI34" i="2" s="1"/>
  <c r="EV34" i="2" s="1"/>
  <c r="EX34" i="2" s="1"/>
  <c r="CK50" i="2"/>
  <c r="CL50" i="2" s="1"/>
  <c r="CX50" i="2" s="1"/>
  <c r="CY50" i="2" s="1"/>
  <c r="CK28" i="2"/>
  <c r="CL28" i="2" s="1"/>
  <c r="CX28" i="2" s="1"/>
  <c r="CY28" i="2" s="1"/>
  <c r="CX12" i="2"/>
  <c r="CY12" i="2" s="1"/>
  <c r="BP13" i="2"/>
  <c r="AS148" i="2"/>
  <c r="AT148" i="2" s="1"/>
  <c r="AG145" i="2"/>
  <c r="AU146" i="2"/>
  <c r="AU147" i="2" s="1"/>
  <c r="CK67" i="2"/>
  <c r="CL67" i="2" s="1"/>
  <c r="CX67" i="2" s="1"/>
  <c r="CY67" i="2" s="1"/>
  <c r="CK77" i="2"/>
  <c r="CL77" i="2" s="1"/>
  <c r="CX77" i="2" s="1"/>
  <c r="CY77" i="2" s="1"/>
  <c r="CK78" i="2"/>
  <c r="CL78" i="2" s="1"/>
  <c r="CX78" i="2" s="1"/>
  <c r="CY78" i="2" s="1"/>
  <c r="DA40" i="2"/>
  <c r="DB40" i="2" s="1"/>
  <c r="DM40" i="2" s="1"/>
  <c r="DO40" i="2" s="1"/>
  <c r="EG44" i="2"/>
  <c r="EH44" i="2" s="1"/>
  <c r="EI44" i="2" s="1"/>
  <c r="EV44" i="2" s="1"/>
  <c r="EX44" i="2" s="1"/>
  <c r="DA29" i="2"/>
  <c r="DB29" i="2" s="1"/>
  <c r="DM29" i="2" s="1"/>
  <c r="DO29" i="2" s="1"/>
  <c r="CK41" i="2"/>
  <c r="CL41" i="2" s="1"/>
  <c r="CX41" i="2" s="1"/>
  <c r="CY41" i="2" s="1"/>
  <c r="BM20" i="2"/>
  <c r="BA135" i="2"/>
  <c r="BB136" i="2" s="1"/>
  <c r="BC136" i="2" s="1"/>
  <c r="BD136" i="2" s="1"/>
  <c r="BE136" i="2" s="1"/>
  <c r="BF136" i="2" s="1"/>
  <c r="BG136" i="2" s="1"/>
  <c r="BH136" i="2" s="1"/>
  <c r="BI136" i="2" s="1"/>
  <c r="BJ136" i="2" s="1"/>
  <c r="BK136" i="2" s="1"/>
  <c r="BL136" i="2" s="1"/>
  <c r="EG54" i="2"/>
  <c r="EH54" i="2" s="1"/>
  <c r="EI54" i="2" s="1"/>
  <c r="EV54" i="2" s="1"/>
  <c r="EX54" i="2" s="1"/>
  <c r="EZ54" i="2" s="1"/>
  <c r="EG36" i="2"/>
  <c r="EH36" i="2" s="1"/>
  <c r="EI36" i="2" s="1"/>
  <c r="EV36" i="2" s="1"/>
  <c r="EX36" i="2" s="1"/>
  <c r="EG86" i="2"/>
  <c r="EH86" i="2" s="1"/>
  <c r="EI86" i="2" s="1"/>
  <c r="EV86" i="2" s="1"/>
  <c r="EX86" i="2" s="1"/>
  <c r="EZ86" i="2" s="1"/>
  <c r="EG61" i="2"/>
  <c r="EH61" i="2" s="1"/>
  <c r="EI61" i="2" s="1"/>
  <c r="EV61" i="2" s="1"/>
  <c r="EX61" i="2" s="1"/>
  <c r="EZ61" i="2" s="1"/>
  <c r="EG49" i="2"/>
  <c r="EH49" i="2" s="1"/>
  <c r="EI49" i="2" s="1"/>
  <c r="EV49" i="2" s="1"/>
  <c r="EX49" i="2" s="1"/>
  <c r="DP60" i="2"/>
  <c r="DQ60" i="2" s="1"/>
  <c r="ED60" i="2" s="1"/>
  <c r="EF60" i="2" s="1"/>
  <c r="DP64" i="2"/>
  <c r="DQ64" i="2" s="1"/>
  <c r="ED64" i="2" s="1"/>
  <c r="EF64" i="2" s="1"/>
  <c r="DP80" i="2"/>
  <c r="DQ80" i="2" s="1"/>
  <c r="ED80" i="2" s="1"/>
  <c r="EF80" i="2" s="1"/>
  <c r="DP52" i="2"/>
  <c r="DQ52" i="2" s="1"/>
  <c r="ED52" i="2" s="1"/>
  <c r="EF52" i="2" s="1"/>
  <c r="BP18" i="3" l="1"/>
  <c r="BP15" i="3"/>
  <c r="ES19" i="3"/>
  <c r="EV19" i="3" s="1"/>
  <c r="EE22" i="3"/>
  <c r="EF22" i="3" s="1"/>
  <c r="ES22" i="3" s="1"/>
  <c r="DN16" i="3"/>
  <c r="DO16" i="3" s="1"/>
  <c r="ED16" i="3" s="1"/>
  <c r="BP21" i="3"/>
  <c r="BC29" i="3"/>
  <c r="BB31" i="3"/>
  <c r="CH15" i="3"/>
  <c r="CI15" i="3"/>
  <c r="CG23" i="3"/>
  <c r="CH21" i="3"/>
  <c r="CI21" i="3" s="1"/>
  <c r="CW21" i="3" s="1"/>
  <c r="CK37" i="3"/>
  <c r="CL30" i="3"/>
  <c r="CH18" i="3"/>
  <c r="CI18" i="3" s="1"/>
  <c r="CW18" i="3" s="1"/>
  <c r="CX20" i="3"/>
  <c r="CY20" i="3" s="1"/>
  <c r="DL20" i="3" s="1"/>
  <c r="DM20" i="3" s="1"/>
  <c r="EV17" i="3"/>
  <c r="EU17" i="3"/>
  <c r="EZ26" i="2"/>
  <c r="EZ25" i="2"/>
  <c r="EZ38" i="2"/>
  <c r="EZ93" i="2"/>
  <c r="EZ73" i="2"/>
  <c r="EZ98" i="2"/>
  <c r="EZ48" i="2"/>
  <c r="EZ70" i="2"/>
  <c r="EY96" i="2"/>
  <c r="FA96" i="2" s="1"/>
  <c r="FB96" i="2" s="1"/>
  <c r="EG90" i="2"/>
  <c r="EH90" i="2" s="1"/>
  <c r="EI90" i="2" s="1"/>
  <c r="EV90" i="2" s="1"/>
  <c r="EX90" i="2" s="1"/>
  <c r="FA39" i="2"/>
  <c r="FB39" i="2" s="1"/>
  <c r="EZ39" i="2"/>
  <c r="EZ95" i="2"/>
  <c r="EZ53" i="2"/>
  <c r="EZ68" i="2"/>
  <c r="EZ94" i="2"/>
  <c r="EZ55" i="2"/>
  <c r="EY27" i="2"/>
  <c r="FA27" i="2" s="1"/>
  <c r="FB27" i="2" s="1"/>
  <c r="EG52" i="2"/>
  <c r="EH52" i="2" s="1"/>
  <c r="EI52" i="2" s="1"/>
  <c r="EV52" i="2" s="1"/>
  <c r="EX52" i="2" s="1"/>
  <c r="EZ52" i="2" s="1"/>
  <c r="EG80" i="2"/>
  <c r="EH80" i="2" s="1"/>
  <c r="EI80" i="2" s="1"/>
  <c r="EV80" i="2" s="1"/>
  <c r="EX80" i="2" s="1"/>
  <c r="EZ80" i="2" s="1"/>
  <c r="EY49" i="2"/>
  <c r="FA49" i="2" s="1"/>
  <c r="FB49" i="2" s="1"/>
  <c r="DP40" i="2"/>
  <c r="DQ40" i="2" s="1"/>
  <c r="ED40" i="2" s="1"/>
  <c r="EF40" i="2" s="1"/>
  <c r="DA67" i="2"/>
  <c r="DB67" i="2" s="1"/>
  <c r="DM67" i="2" s="1"/>
  <c r="DO67" i="2" s="1"/>
  <c r="EG92" i="2"/>
  <c r="EH92" i="2" s="1"/>
  <c r="EI92" i="2" s="1"/>
  <c r="EV92" i="2" s="1"/>
  <c r="EX92" i="2" s="1"/>
  <c r="EY79" i="2"/>
  <c r="FA79" i="2" s="1"/>
  <c r="FB79" i="2" s="1"/>
  <c r="DP83" i="2"/>
  <c r="DQ83" i="2" s="1"/>
  <c r="ED83" i="2" s="1"/>
  <c r="EF83" i="2" s="1"/>
  <c r="EG60" i="2"/>
  <c r="EH60" i="2" s="1"/>
  <c r="EI60" i="2" s="1"/>
  <c r="EV60" i="2" s="1"/>
  <c r="EX60" i="2" s="1"/>
  <c r="EZ60" i="2" s="1"/>
  <c r="EY36" i="2"/>
  <c r="FA36" i="2" s="1"/>
  <c r="FB36" i="2" s="1"/>
  <c r="DA78" i="2"/>
  <c r="DB78" i="2" s="1"/>
  <c r="DM78" i="2" s="1"/>
  <c r="DO78" i="2" s="1"/>
  <c r="DA50" i="2"/>
  <c r="DB50" i="2" s="1"/>
  <c r="DM50" i="2" s="1"/>
  <c r="DO50" i="2" s="1"/>
  <c r="EZ19" i="2"/>
  <c r="DP35" i="2"/>
  <c r="DQ35" i="2" s="1"/>
  <c r="ED35" i="2" s="1"/>
  <c r="EF35" i="2" s="1"/>
  <c r="EY14" i="2"/>
  <c r="FA14" i="2" s="1"/>
  <c r="FB14" i="2" s="1"/>
  <c r="DP56" i="2"/>
  <c r="DQ56" i="2" s="1"/>
  <c r="ED56" i="2" s="1"/>
  <c r="EF56" i="2" s="1"/>
  <c r="DP69" i="2"/>
  <c r="DQ69" i="2" s="1"/>
  <c r="ED69" i="2" s="1"/>
  <c r="EF69" i="2" s="1"/>
  <c r="DP29" i="2"/>
  <c r="DQ29" i="2" s="1"/>
  <c r="ED29" i="2" s="1"/>
  <c r="EF29" i="2" s="1"/>
  <c r="AG146" i="2"/>
  <c r="AG147" i="2" s="1"/>
  <c r="DA28" i="2"/>
  <c r="DB28" i="2" s="1"/>
  <c r="DM28" i="2" s="1"/>
  <c r="DO28" i="2" s="1"/>
  <c r="BC145" i="2"/>
  <c r="AW146" i="2"/>
  <c r="AW147" i="2" s="1"/>
  <c r="EG30" i="2"/>
  <c r="EH30" i="2" s="1"/>
  <c r="EI30" i="2" s="1"/>
  <c r="EV30" i="2" s="1"/>
  <c r="EX30" i="2" s="1"/>
  <c r="EZ30" i="2" s="1"/>
  <c r="EY84" i="2"/>
  <c r="FA84" i="2" s="1"/>
  <c r="FB84" i="2" s="1"/>
  <c r="FJ84" i="2" s="1"/>
  <c r="EG47" i="2"/>
  <c r="EH47" i="2" s="1"/>
  <c r="EI47" i="2" s="1"/>
  <c r="EV47" i="2" s="1"/>
  <c r="EX47" i="2" s="1"/>
  <c r="EZ47" i="2" s="1"/>
  <c r="EG57" i="2"/>
  <c r="EH57" i="2" s="1"/>
  <c r="EI57" i="2" s="1"/>
  <c r="EV57" i="2" s="1"/>
  <c r="EX57" i="2" s="1"/>
  <c r="EZ57" i="2" s="1"/>
  <c r="DA12" i="2"/>
  <c r="DB12" i="2" s="1"/>
  <c r="BA146" i="2"/>
  <c r="AZ145" i="2"/>
  <c r="EG64" i="2"/>
  <c r="EH64" i="2" s="1"/>
  <c r="EI64" i="2" s="1"/>
  <c r="EV64" i="2" s="1"/>
  <c r="EX64" i="2" s="1"/>
  <c r="EZ64" i="2" s="1"/>
  <c r="BO20" i="2"/>
  <c r="BM135" i="2"/>
  <c r="DA41" i="2"/>
  <c r="DB41" i="2" s="1"/>
  <c r="DM41" i="2" s="1"/>
  <c r="DO41" i="2" s="1"/>
  <c r="EY44" i="2"/>
  <c r="FA44" i="2" s="1"/>
  <c r="FB44" i="2" s="1"/>
  <c r="DA77" i="2"/>
  <c r="DB77" i="2" s="1"/>
  <c r="DM77" i="2" s="1"/>
  <c r="DO77" i="2" s="1"/>
  <c r="BR13" i="2"/>
  <c r="BS13" i="2" s="1"/>
  <c r="EY34" i="2"/>
  <c r="FA34" i="2" s="1"/>
  <c r="FB34" i="2" s="1"/>
  <c r="DP45" i="2"/>
  <c r="DQ45" i="2" s="1"/>
  <c r="ED45" i="2" s="1"/>
  <c r="EF45" i="2" s="1"/>
  <c r="EZ62" i="2"/>
  <c r="EZ135" i="2" s="1"/>
  <c r="FB62" i="2"/>
  <c r="DP76" i="2"/>
  <c r="DQ76" i="2" s="1"/>
  <c r="ED76" i="2" s="1"/>
  <c r="EF76" i="2" s="1"/>
  <c r="DP91" i="2"/>
  <c r="DQ91" i="2" s="1"/>
  <c r="ED91" i="2" s="1"/>
  <c r="EF91" i="2" s="1"/>
  <c r="EY24" i="2"/>
  <c r="FA24" i="2" s="1"/>
  <c r="FB24" i="2" s="1"/>
  <c r="DP22" i="2"/>
  <c r="DQ22" i="2" s="1"/>
  <c r="ED22" i="2" s="1"/>
  <c r="EF22" i="2" s="1"/>
  <c r="DP46" i="2"/>
  <c r="DQ46" i="2" s="1"/>
  <c r="ED46" i="2" s="1"/>
  <c r="EF46" i="2" s="1"/>
  <c r="EU19" i="3" l="1"/>
  <c r="BP23" i="3"/>
  <c r="CX21" i="3"/>
  <c r="CY21" i="3" s="1"/>
  <c r="DL21" i="3" s="1"/>
  <c r="DM21" i="3" s="1"/>
  <c r="EU22" i="3"/>
  <c r="EV22" i="3"/>
  <c r="EW22" i="3" s="1"/>
  <c r="CM30" i="3"/>
  <c r="CL37" i="3"/>
  <c r="CH23" i="3"/>
  <c r="BD29" i="3"/>
  <c r="BC31" i="3"/>
  <c r="DN20" i="3"/>
  <c r="DO20" i="3" s="1"/>
  <c r="ED20" i="3" s="1"/>
  <c r="CX18" i="3"/>
  <c r="CY18" i="3" s="1"/>
  <c r="DL18" i="3" s="1"/>
  <c r="DM18" i="3" s="1"/>
  <c r="CW15" i="3"/>
  <c r="CI23" i="3"/>
  <c r="EE16" i="3"/>
  <c r="EF16" i="3" s="1"/>
  <c r="ES16" i="3" s="1"/>
  <c r="EZ14" i="2"/>
  <c r="EZ34" i="2"/>
  <c r="EZ44" i="2"/>
  <c r="EZ79" i="2"/>
  <c r="EZ24" i="2"/>
  <c r="EY90" i="2"/>
  <c r="FA90" i="2" s="1"/>
  <c r="FB90" i="2" s="1"/>
  <c r="EZ36" i="2"/>
  <c r="EZ49" i="2"/>
  <c r="EZ27" i="2"/>
  <c r="EZ84" i="2"/>
  <c r="EZ96" i="2"/>
  <c r="EG46" i="2"/>
  <c r="EH46" i="2" s="1"/>
  <c r="EI46" i="2" s="1"/>
  <c r="EV46" i="2" s="1"/>
  <c r="EX46" i="2" s="1"/>
  <c r="EG76" i="2"/>
  <c r="EH76" i="2" s="1"/>
  <c r="EI76" i="2" s="1"/>
  <c r="EV76" i="2" s="1"/>
  <c r="EX76" i="2" s="1"/>
  <c r="DM12" i="2"/>
  <c r="DO12" i="2" s="1"/>
  <c r="EG29" i="2"/>
  <c r="EH29" i="2" s="1"/>
  <c r="EI29" i="2" s="1"/>
  <c r="EV29" i="2" s="1"/>
  <c r="EX29" i="2" s="1"/>
  <c r="EG45" i="2"/>
  <c r="EH45" i="2" s="1"/>
  <c r="EI45" i="2" s="1"/>
  <c r="EV45" i="2" s="1"/>
  <c r="EX45" i="2" s="1"/>
  <c r="EZ45" i="2" s="1"/>
  <c r="CH13" i="2"/>
  <c r="DP28" i="2"/>
  <c r="DQ28" i="2" s="1"/>
  <c r="ED28" i="2" s="1"/>
  <c r="EF28" i="2" s="1"/>
  <c r="EG69" i="2"/>
  <c r="EH69" i="2" s="1"/>
  <c r="EI69" i="2" s="1"/>
  <c r="EV69" i="2" s="1"/>
  <c r="EX69" i="2" s="1"/>
  <c r="EZ69" i="2" s="1"/>
  <c r="DP67" i="2"/>
  <c r="DQ67" i="2" s="1"/>
  <c r="ED67" i="2" s="1"/>
  <c r="EF67" i="2" s="1"/>
  <c r="DP77" i="2"/>
  <c r="DQ77" i="2" s="1"/>
  <c r="ED77" i="2" s="1"/>
  <c r="EF77" i="2" s="1"/>
  <c r="DP50" i="2"/>
  <c r="DQ50" i="2" s="1"/>
  <c r="ED50" i="2" s="1"/>
  <c r="EF50" i="2" s="1"/>
  <c r="EG40" i="2"/>
  <c r="EH40" i="2" s="1"/>
  <c r="EI40" i="2" s="1"/>
  <c r="EV40" i="2" s="1"/>
  <c r="EX40" i="2" s="1"/>
  <c r="EZ40" i="2" s="1"/>
  <c r="AZ146" i="2"/>
  <c r="AZ147" i="2" s="1"/>
  <c r="EG56" i="2"/>
  <c r="EH56" i="2" s="1"/>
  <c r="EI56" i="2" s="1"/>
  <c r="EV56" i="2" s="1"/>
  <c r="EX56" i="2" s="1"/>
  <c r="BP20" i="2"/>
  <c r="BO135" i="2"/>
  <c r="BB146" i="2"/>
  <c r="BA147" i="2"/>
  <c r="BD145" i="2"/>
  <c r="EG22" i="2"/>
  <c r="EH22" i="2" s="1"/>
  <c r="EI22" i="2" s="1"/>
  <c r="EV22" i="2" s="1"/>
  <c r="EX22" i="2" s="1"/>
  <c r="EZ22" i="2" s="1"/>
  <c r="EG91" i="2"/>
  <c r="EH91" i="2" s="1"/>
  <c r="EI91" i="2" s="1"/>
  <c r="EV91" i="2" s="1"/>
  <c r="EX91" i="2" s="1"/>
  <c r="DP41" i="2"/>
  <c r="DQ41" i="2" s="1"/>
  <c r="ED41" i="2" s="1"/>
  <c r="EF41" i="2" s="1"/>
  <c r="EG35" i="2"/>
  <c r="EH35" i="2" s="1"/>
  <c r="EI35" i="2" s="1"/>
  <c r="EV35" i="2" s="1"/>
  <c r="EX35" i="2" s="1"/>
  <c r="EZ35" i="2" s="1"/>
  <c r="DP78" i="2"/>
  <c r="DQ78" i="2" s="1"/>
  <c r="ED78" i="2" s="1"/>
  <c r="EF78" i="2" s="1"/>
  <c r="EG83" i="2"/>
  <c r="EH83" i="2" s="1"/>
  <c r="EI83" i="2" s="1"/>
  <c r="EV83" i="2" s="1"/>
  <c r="EX83" i="2" s="1"/>
  <c r="EZ83" i="2" s="1"/>
  <c r="EY92" i="2"/>
  <c r="FA92" i="2" s="1"/>
  <c r="FB92" i="2" s="1"/>
  <c r="EV16" i="3" l="1"/>
  <c r="EU16" i="3"/>
  <c r="DN18" i="3"/>
  <c r="DO18" i="3" s="1"/>
  <c r="ED18" i="3" s="1"/>
  <c r="EE20" i="3"/>
  <c r="EF20" i="3" s="1"/>
  <c r="ES20" i="3" s="1"/>
  <c r="DN21" i="3"/>
  <c r="DO21" i="3" s="1"/>
  <c r="ED21" i="3" s="1"/>
  <c r="CX15" i="3"/>
  <c r="CX23" i="3" s="1"/>
  <c r="CW23" i="3"/>
  <c r="BE29" i="3"/>
  <c r="BD31" i="3"/>
  <c r="EX22" i="3"/>
  <c r="EY22" i="3" s="1"/>
  <c r="CN30" i="3"/>
  <c r="CM37" i="3"/>
  <c r="EZ92" i="2"/>
  <c r="EZ90" i="2"/>
  <c r="EG77" i="2"/>
  <c r="EH77" i="2" s="1"/>
  <c r="EI77" i="2" s="1"/>
  <c r="EV77" i="2" s="1"/>
  <c r="EX77" i="2" s="1"/>
  <c r="EZ77" i="2" s="1"/>
  <c r="EY29" i="2"/>
  <c r="FA29" i="2" s="1"/>
  <c r="FB29" i="2" s="1"/>
  <c r="EY76" i="2"/>
  <c r="FA76" i="2" s="1"/>
  <c r="FB76" i="2" s="1"/>
  <c r="EG41" i="2"/>
  <c r="EH41" i="2" s="1"/>
  <c r="EI41" i="2" s="1"/>
  <c r="EV41" i="2" s="1"/>
  <c r="EX41" i="2" s="1"/>
  <c r="EZ41" i="2" s="1"/>
  <c r="EG50" i="2"/>
  <c r="EH50" i="2" s="1"/>
  <c r="EI50" i="2" s="1"/>
  <c r="EV50" i="2" s="1"/>
  <c r="EX50" i="2" s="1"/>
  <c r="EZ50" i="2" s="1"/>
  <c r="EG67" i="2"/>
  <c r="EH67" i="2" s="1"/>
  <c r="EI67" i="2" s="1"/>
  <c r="EV67" i="2" s="1"/>
  <c r="EX67" i="2" s="1"/>
  <c r="EZ67" i="2" s="1"/>
  <c r="EG28" i="2"/>
  <c r="EH28" i="2" s="1"/>
  <c r="EI28" i="2" s="1"/>
  <c r="EV28" i="2" s="1"/>
  <c r="EX28" i="2" s="1"/>
  <c r="EZ28" i="2" s="1"/>
  <c r="EY46" i="2"/>
  <c r="FA46" i="2" s="1"/>
  <c r="FB46" i="2" s="1"/>
  <c r="BE145" i="2"/>
  <c r="BC146" i="2"/>
  <c r="BB147" i="2"/>
  <c r="BR20" i="2"/>
  <c r="BR135" i="2" s="1"/>
  <c r="BS136" i="2" s="1"/>
  <c r="BT136" i="2" s="1"/>
  <c r="BU136" i="2" s="1"/>
  <c r="BV136" i="2" s="1"/>
  <c r="BW136" i="2" s="1"/>
  <c r="BX136" i="2" s="1"/>
  <c r="BY136" i="2" s="1"/>
  <c r="BZ136" i="2" s="1"/>
  <c r="CA136" i="2" s="1"/>
  <c r="CB136" i="2" s="1"/>
  <c r="CC136" i="2" s="1"/>
  <c r="CD136" i="2" s="1"/>
  <c r="CE136" i="2" s="1"/>
  <c r="BP135" i="2"/>
  <c r="EG78" i="2"/>
  <c r="EH78" i="2" s="1"/>
  <c r="EI78" i="2" s="1"/>
  <c r="EV78" i="2" s="1"/>
  <c r="EX78" i="2" s="1"/>
  <c r="EY91" i="2"/>
  <c r="FA91" i="2" s="1"/>
  <c r="FB91" i="2" s="1"/>
  <c r="EY56" i="2"/>
  <c r="FA56" i="2" s="1"/>
  <c r="FB56" i="2" s="1"/>
  <c r="CI13" i="2"/>
  <c r="CJ13" i="2" s="1"/>
  <c r="DP12" i="2"/>
  <c r="EV20" i="3" l="1"/>
  <c r="EW20" i="3" s="1"/>
  <c r="EU20" i="3"/>
  <c r="EE21" i="3"/>
  <c r="EF21" i="3" s="1"/>
  <c r="ES21" i="3" s="1"/>
  <c r="EE18" i="3"/>
  <c r="EF18" i="3" s="1"/>
  <c r="ES18" i="3" s="1"/>
  <c r="CN37" i="3"/>
  <c r="CO30" i="3"/>
  <c r="BF29" i="3"/>
  <c r="BE31" i="3"/>
  <c r="CY15" i="3"/>
  <c r="EZ56" i="2"/>
  <c r="EZ91" i="2"/>
  <c r="EZ46" i="2"/>
  <c r="EZ29" i="2"/>
  <c r="EY78" i="2"/>
  <c r="FA78" i="2" s="1"/>
  <c r="FB78" i="2" s="1"/>
  <c r="BS20" i="2"/>
  <c r="BD146" i="2"/>
  <c r="BC147" i="2"/>
  <c r="BF145" i="2"/>
  <c r="EZ76" i="2"/>
  <c r="DQ12" i="2"/>
  <c r="CK13" i="2"/>
  <c r="EU18" i="3" l="1"/>
  <c r="EV18" i="3"/>
  <c r="EW18" i="3" s="1"/>
  <c r="EU21" i="3"/>
  <c r="EV21" i="3"/>
  <c r="DL15" i="3"/>
  <c r="DM15" i="3" s="1"/>
  <c r="CY23" i="3"/>
  <c r="DL23" i="3" s="1"/>
  <c r="CP30" i="3"/>
  <c r="CO37" i="3"/>
  <c r="BF31" i="3"/>
  <c r="BG29" i="3"/>
  <c r="EX20" i="3"/>
  <c r="EY20" i="3" s="1"/>
  <c r="EZ78" i="2"/>
  <c r="CH20" i="2"/>
  <c r="BS135" i="2"/>
  <c r="CL13" i="2"/>
  <c r="ED12" i="2"/>
  <c r="BG145" i="2"/>
  <c r="BE146" i="2"/>
  <c r="BD147" i="2"/>
  <c r="BG31" i="3" l="1"/>
  <c r="BH29" i="3"/>
  <c r="EX18" i="3"/>
  <c r="EY18" i="3" s="1"/>
  <c r="CP37" i="3"/>
  <c r="CQ30" i="3"/>
  <c r="DN15" i="3"/>
  <c r="DN23" i="3" s="1"/>
  <c r="DM23" i="3"/>
  <c r="CH135" i="2"/>
  <c r="CH136" i="2" s="1"/>
  <c r="BS137" i="2"/>
  <c r="BH145" i="2"/>
  <c r="EF12" i="2"/>
  <c r="CX13" i="2"/>
  <c r="CY13" i="2" s="1"/>
  <c r="CI20" i="2"/>
  <c r="BF146" i="2"/>
  <c r="BE147" i="2"/>
  <c r="DO15" i="3" l="1"/>
  <c r="CR30" i="3"/>
  <c r="CQ37" i="3"/>
  <c r="BH31" i="3"/>
  <c r="BI29" i="3"/>
  <c r="CK20" i="2"/>
  <c r="CK135" i="2" s="1"/>
  <c r="CI135" i="2"/>
  <c r="DA13" i="2"/>
  <c r="BI145" i="2"/>
  <c r="CJ20" i="2"/>
  <c r="CJ135" i="2" s="1"/>
  <c r="BG146" i="2"/>
  <c r="BF147" i="2"/>
  <c r="EG12" i="2"/>
  <c r="CS30" i="3" l="1"/>
  <c r="CR37" i="3"/>
  <c r="BI31" i="3"/>
  <c r="BJ29" i="3"/>
  <c r="ED15" i="3"/>
  <c r="DO23" i="3"/>
  <c r="BJ145" i="2"/>
  <c r="EH12" i="2"/>
  <c r="BH146" i="2"/>
  <c r="BG147" i="2"/>
  <c r="DB13" i="2"/>
  <c r="CL20" i="2"/>
  <c r="BJ31" i="3" l="1"/>
  <c r="BK29" i="3"/>
  <c r="EE15" i="3"/>
  <c r="EE23" i="3" s="1"/>
  <c r="ED23" i="3"/>
  <c r="CT30" i="3"/>
  <c r="CS37" i="3"/>
  <c r="CX20" i="2"/>
  <c r="CY20" i="2" s="1"/>
  <c r="CL135" i="2"/>
  <c r="DM13" i="2"/>
  <c r="DO13" i="2" s="1"/>
  <c r="BI146" i="2"/>
  <c r="BH147" i="2"/>
  <c r="EI12" i="2"/>
  <c r="EV12" i="2" s="1"/>
  <c r="BK145" i="2"/>
  <c r="BL29" i="3" l="1"/>
  <c r="BK31" i="3"/>
  <c r="CT37" i="3"/>
  <c r="CU30" i="3"/>
  <c r="EF15" i="3"/>
  <c r="DP13" i="2"/>
  <c r="DQ13" i="2" s="1"/>
  <c r="EX12" i="2"/>
  <c r="CX135" i="2"/>
  <c r="CL136" i="2"/>
  <c r="CM136" i="2" s="1"/>
  <c r="CN136" i="2" s="1"/>
  <c r="CO136" i="2" s="1"/>
  <c r="CP136" i="2" s="1"/>
  <c r="BL145" i="2"/>
  <c r="BJ146" i="2"/>
  <c r="BI147" i="2"/>
  <c r="DA20" i="2"/>
  <c r="DA135" i="2" s="1"/>
  <c r="CY135" i="2"/>
  <c r="CY30" i="3" l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N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X30" i="3" s="1"/>
  <c r="EZ30" i="3" s="1"/>
  <c r="FA30" i="3" s="1"/>
  <c r="CU37" i="3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N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X37" i="3" s="1"/>
  <c r="EZ37" i="3" s="1"/>
  <c r="FA37" i="3" s="1"/>
  <c r="EF23" i="3"/>
  <c r="ES15" i="3"/>
  <c r="BQ29" i="3"/>
  <c r="BL31" i="3"/>
  <c r="BQ32" i="3" s="1"/>
  <c r="BQ34" i="3" s="1"/>
  <c r="DB20" i="2"/>
  <c r="DB135" i="2" s="1"/>
  <c r="DM135" i="2" s="1"/>
  <c r="ED13" i="2"/>
  <c r="BM145" i="2"/>
  <c r="EY12" i="2"/>
  <c r="BK146" i="2"/>
  <c r="BJ147" i="2"/>
  <c r="CQ136" i="2"/>
  <c r="CR136" i="2" s="1"/>
  <c r="CS136" i="2" s="1"/>
  <c r="CT136" i="2" s="1"/>
  <c r="CU136" i="2" s="1"/>
  <c r="CV136" i="2" s="1"/>
  <c r="CW136" i="2"/>
  <c r="DM20" i="2" l="1"/>
  <c r="DO20" i="2" s="1"/>
  <c r="DO135" i="2" s="1"/>
  <c r="EU15" i="3"/>
  <c r="EU23" i="3" s="1"/>
  <c r="ES23" i="3"/>
  <c r="EV15" i="3"/>
  <c r="BR29" i="3"/>
  <c r="BQ31" i="3"/>
  <c r="BR32" i="3" s="1"/>
  <c r="FA12" i="2"/>
  <c r="EZ12" i="2"/>
  <c r="BL146" i="2"/>
  <c r="BK147" i="2"/>
  <c r="BT145" i="2"/>
  <c r="EF13" i="2"/>
  <c r="DP20" i="2" l="1"/>
  <c r="DP135" i="2" s="1"/>
  <c r="BR31" i="3"/>
  <c r="BS29" i="3"/>
  <c r="EW14" i="3"/>
  <c r="EV23" i="3"/>
  <c r="EG13" i="2"/>
  <c r="BM146" i="2"/>
  <c r="BL147" i="2"/>
  <c r="BU145" i="2"/>
  <c r="DQ20" i="2" l="1"/>
  <c r="ED20" i="2" s="1"/>
  <c r="BS31" i="3"/>
  <c r="BT29" i="3"/>
  <c r="EX14" i="3"/>
  <c r="EX23" i="3" s="1"/>
  <c r="EX25" i="3" s="1"/>
  <c r="EX26" i="3" s="1"/>
  <c r="EX27" i="3" s="1"/>
  <c r="EW23" i="3"/>
  <c r="BR33" i="3"/>
  <c r="BS32" i="3"/>
  <c r="EH13" i="2"/>
  <c r="BV145" i="2"/>
  <c r="BT146" i="2"/>
  <c r="BM147" i="2"/>
  <c r="BN147" i="2" s="1"/>
  <c r="DQ135" i="2" l="1"/>
  <c r="EY14" i="3"/>
  <c r="EY23" i="3" s="1"/>
  <c r="BU29" i="3"/>
  <c r="BT31" i="3"/>
  <c r="BT32" i="3"/>
  <c r="BS33" i="3"/>
  <c r="BU146" i="2"/>
  <c r="BT147" i="2"/>
  <c r="EF20" i="2"/>
  <c r="ED135" i="2"/>
  <c r="EI13" i="2"/>
  <c r="EV13" i="2" s="1"/>
  <c r="BW145" i="2"/>
  <c r="BT33" i="3" l="1"/>
  <c r="BU32" i="3"/>
  <c r="BU31" i="3"/>
  <c r="BV29" i="3"/>
  <c r="BX145" i="2"/>
  <c r="EX13" i="2"/>
  <c r="EG20" i="2"/>
  <c r="EF135" i="2"/>
  <c r="BV146" i="2"/>
  <c r="BU147" i="2"/>
  <c r="BV31" i="3" l="1"/>
  <c r="BW29" i="3"/>
  <c r="BU33" i="3"/>
  <c r="BV32" i="3"/>
  <c r="EY13" i="2"/>
  <c r="EZ13" i="2" s="1"/>
  <c r="CF145" i="2"/>
  <c r="BY145" i="2"/>
  <c r="BW146" i="2"/>
  <c r="BV147" i="2"/>
  <c r="EH20" i="2"/>
  <c r="EG135" i="2"/>
  <c r="BX29" i="3" l="1"/>
  <c r="BW31" i="3"/>
  <c r="BV33" i="3"/>
  <c r="BW32" i="3"/>
  <c r="EH135" i="2"/>
  <c r="EI135" i="2" s="1"/>
  <c r="EK145" i="2" s="1"/>
  <c r="EI20" i="2"/>
  <c r="EV20" i="2" s="1"/>
  <c r="BX146" i="2"/>
  <c r="BW147" i="2"/>
  <c r="BZ145" i="2"/>
  <c r="FA13" i="2"/>
  <c r="BX32" i="3" l="1"/>
  <c r="BW33" i="3"/>
  <c r="BX31" i="3"/>
  <c r="BY29" i="3"/>
  <c r="FB13" i="2"/>
  <c r="CA145" i="2"/>
  <c r="BY146" i="2"/>
  <c r="CF146" i="2"/>
  <c r="CF147" i="2" s="1"/>
  <c r="BX147" i="2"/>
  <c r="EX20" i="2"/>
  <c r="EV135" i="2"/>
  <c r="EL145" i="2"/>
  <c r="BZ29" i="3" l="1"/>
  <c r="BY31" i="3"/>
  <c r="BX33" i="3"/>
  <c r="BY32" i="3"/>
  <c r="EM145" i="2"/>
  <c r="BZ146" i="2"/>
  <c r="BY147" i="2"/>
  <c r="EZ20" i="2"/>
  <c r="EY121" i="2"/>
  <c r="EX135" i="2"/>
  <c r="CB145" i="2"/>
  <c r="BY33" i="3" l="1"/>
  <c r="BZ32" i="3"/>
  <c r="BZ31" i="3"/>
  <c r="CA29" i="3"/>
  <c r="CC145" i="2"/>
  <c r="FA121" i="2"/>
  <c r="EY135" i="2"/>
  <c r="EY136" i="2" s="1"/>
  <c r="EN145" i="2"/>
  <c r="CA146" i="2"/>
  <c r="BZ147" i="2"/>
  <c r="CA31" i="3" l="1"/>
  <c r="CB32" i="3" s="1"/>
  <c r="CB29" i="3"/>
  <c r="CA32" i="3"/>
  <c r="BZ33" i="3"/>
  <c r="EO145" i="2"/>
  <c r="CB146" i="2"/>
  <c r="CA147" i="2"/>
  <c r="FB121" i="2"/>
  <c r="FJ121" i="2" s="1"/>
  <c r="FJ135" i="2" s="1"/>
  <c r="FA135" i="2"/>
  <c r="CD145" i="2"/>
  <c r="CC29" i="3" l="1"/>
  <c r="CB31" i="3"/>
  <c r="CC32" i="3" s="1"/>
  <c r="CC34" i="3" s="1"/>
  <c r="FB135" i="2"/>
  <c r="CE145" i="2"/>
  <c r="EP145" i="2"/>
  <c r="CC146" i="2"/>
  <c r="CB147" i="2"/>
  <c r="CC31" i="3" l="1"/>
  <c r="CI32" i="3" s="1"/>
  <c r="CI29" i="3"/>
  <c r="CD146" i="2"/>
  <c r="CC147" i="2"/>
  <c r="CL145" i="2"/>
  <c r="CI145" i="2"/>
  <c r="EQ145" i="2"/>
  <c r="CI31" i="3" l="1"/>
  <c r="CJ29" i="3"/>
  <c r="CI34" i="3"/>
  <c r="CJ32" i="3"/>
  <c r="ER145" i="2"/>
  <c r="CL152" i="2"/>
  <c r="CM145" i="2"/>
  <c r="CE146" i="2"/>
  <c r="CD147" i="2"/>
  <c r="CK32" i="3" l="1"/>
  <c r="CJ34" i="3"/>
  <c r="CK29" i="3"/>
  <c r="CJ36" i="3"/>
  <c r="CJ38" i="3" s="1"/>
  <c r="CJ31" i="3"/>
  <c r="CM152" i="2"/>
  <c r="CN145" i="2"/>
  <c r="CI146" i="2"/>
  <c r="CI147" i="2" s="1"/>
  <c r="CI149" i="2" s="1"/>
  <c r="CI150" i="2" s="1"/>
  <c r="CL146" i="2"/>
  <c r="CE147" i="2"/>
  <c r="ES145" i="2"/>
  <c r="CL29" i="3" l="1"/>
  <c r="CK36" i="3"/>
  <c r="CK38" i="3" s="1"/>
  <c r="CK31" i="3"/>
  <c r="CK34" i="3"/>
  <c r="CL32" i="3"/>
  <c r="ET145" i="2"/>
  <c r="CN152" i="2"/>
  <c r="CO145" i="2"/>
  <c r="CL153" i="2"/>
  <c r="CL154" i="2" s="1"/>
  <c r="CL155" i="2" s="1"/>
  <c r="CM146" i="2"/>
  <c r="CL147" i="2"/>
  <c r="CL150" i="2" s="1"/>
  <c r="CL34" i="3" l="1"/>
  <c r="CM32" i="3"/>
  <c r="CL31" i="3"/>
  <c r="CM29" i="3"/>
  <c r="CL36" i="3"/>
  <c r="CL38" i="3" s="1"/>
  <c r="CN146" i="2"/>
  <c r="CM153" i="2"/>
  <c r="CM154" i="2" s="1"/>
  <c r="CM147" i="2"/>
  <c r="CM150" i="2" s="1"/>
  <c r="CO152" i="2"/>
  <c r="CP145" i="2"/>
  <c r="EU145" i="2"/>
  <c r="FB145" i="2" s="1"/>
  <c r="FC145" i="2" l="1"/>
  <c r="CM31" i="3"/>
  <c r="CN29" i="3"/>
  <c r="CM36" i="3"/>
  <c r="CM38" i="3" s="1"/>
  <c r="CM34" i="3"/>
  <c r="CN32" i="3"/>
  <c r="CN153" i="2"/>
  <c r="CN154" i="2" s="1"/>
  <c r="CO146" i="2"/>
  <c r="CN147" i="2"/>
  <c r="CN150" i="2" s="1"/>
  <c r="CP152" i="2"/>
  <c r="CQ145" i="2"/>
  <c r="FD145" i="2" l="1"/>
  <c r="FE145" i="2" s="1"/>
  <c r="CN31" i="3"/>
  <c r="CO29" i="3"/>
  <c r="CN36" i="3"/>
  <c r="CN38" i="3" s="1"/>
  <c r="CN34" i="3"/>
  <c r="CO32" i="3"/>
  <c r="CQ152" i="2"/>
  <c r="CR145" i="2"/>
  <c r="CO153" i="2"/>
  <c r="CO154" i="2" s="1"/>
  <c r="CP146" i="2"/>
  <c r="CO147" i="2"/>
  <c r="CO150" i="2" s="1"/>
  <c r="CP29" i="3" l="1"/>
  <c r="CO36" i="3"/>
  <c r="CO38" i="3" s="1"/>
  <c r="CO31" i="3"/>
  <c r="CP32" i="3"/>
  <c r="CO34" i="3"/>
  <c r="CP153" i="2"/>
  <c r="CP154" i="2" s="1"/>
  <c r="CQ146" i="2"/>
  <c r="CP147" i="2"/>
  <c r="CP150" i="2" s="1"/>
  <c r="CR152" i="2"/>
  <c r="CS145" i="2"/>
  <c r="CP34" i="3" l="1"/>
  <c r="CQ32" i="3"/>
  <c r="CQ29" i="3"/>
  <c r="CP36" i="3"/>
  <c r="CP38" i="3" s="1"/>
  <c r="CP31" i="3"/>
  <c r="CS152" i="2"/>
  <c r="CT145" i="2"/>
  <c r="CQ153" i="2"/>
  <c r="CQ154" i="2" s="1"/>
  <c r="CR146" i="2"/>
  <c r="CQ147" i="2"/>
  <c r="CQ150" i="2" s="1"/>
  <c r="CQ34" i="3" l="1"/>
  <c r="CR32" i="3"/>
  <c r="CQ36" i="3"/>
  <c r="CQ38" i="3" s="1"/>
  <c r="CQ31" i="3"/>
  <c r="CR29" i="3"/>
  <c r="CS146" i="2"/>
  <c r="CR153" i="2"/>
  <c r="CR154" i="2" s="1"/>
  <c r="CR147" i="2"/>
  <c r="CR150" i="2" s="1"/>
  <c r="CT152" i="2"/>
  <c r="CU145" i="2"/>
  <c r="CS32" i="3" l="1"/>
  <c r="CR34" i="3"/>
  <c r="CR31" i="3"/>
  <c r="CR36" i="3"/>
  <c r="CR38" i="3" s="1"/>
  <c r="CS29" i="3"/>
  <c r="CU152" i="2"/>
  <c r="CV145" i="2"/>
  <c r="CT146" i="2"/>
  <c r="CS153" i="2"/>
  <c r="CS154" i="2" s="1"/>
  <c r="CS147" i="2"/>
  <c r="CS150" i="2" s="1"/>
  <c r="CS31" i="3" l="1"/>
  <c r="CT29" i="3"/>
  <c r="CS36" i="3"/>
  <c r="CS38" i="3" s="1"/>
  <c r="CS34" i="3"/>
  <c r="CT32" i="3"/>
  <c r="CT153" i="2"/>
  <c r="CT154" i="2" s="1"/>
  <c r="CU146" i="2"/>
  <c r="CT147" i="2"/>
  <c r="CT150" i="2" s="1"/>
  <c r="CV152" i="2"/>
  <c r="DB145" i="2"/>
  <c r="CT36" i="3" l="1"/>
  <c r="CT38" i="3" s="1"/>
  <c r="CT31" i="3"/>
  <c r="CU29" i="3"/>
  <c r="CU32" i="3"/>
  <c r="CT34" i="3"/>
  <c r="DC145" i="2"/>
  <c r="DB152" i="2"/>
  <c r="CU153" i="2"/>
  <c r="CU154" i="2" s="1"/>
  <c r="CV146" i="2"/>
  <c r="CU147" i="2"/>
  <c r="CU150" i="2" s="1"/>
  <c r="CY32" i="3" l="1"/>
  <c r="CU34" i="3"/>
  <c r="CU31" i="3"/>
  <c r="CU36" i="3"/>
  <c r="CU38" i="3" s="1"/>
  <c r="CY36" i="3"/>
  <c r="CY29" i="3"/>
  <c r="DC152" i="2"/>
  <c r="DB146" i="2"/>
  <c r="CV153" i="2"/>
  <c r="CV154" i="2" s="1"/>
  <c r="CW154" i="2" s="1"/>
  <c r="CV147" i="2"/>
  <c r="CV150" i="2" s="1"/>
  <c r="DD145" i="2"/>
  <c r="CY31" i="3" l="1"/>
  <c r="CZ29" i="3"/>
  <c r="CZ36" i="3"/>
  <c r="CY38" i="3"/>
  <c r="CY34" i="3"/>
  <c r="CZ32" i="3"/>
  <c r="DE145" i="2"/>
  <c r="DB153" i="2"/>
  <c r="DC146" i="2"/>
  <c r="DB147" i="2"/>
  <c r="DB150" i="2" s="1"/>
  <c r="DD152" i="2"/>
  <c r="CZ34" i="3" l="1"/>
  <c r="DA32" i="3"/>
  <c r="DA29" i="3"/>
  <c r="CZ31" i="3"/>
  <c r="DA36" i="3"/>
  <c r="CZ38" i="3"/>
  <c r="DE152" i="2"/>
  <c r="DC153" i="2"/>
  <c r="DB154" i="2"/>
  <c r="DF145" i="2"/>
  <c r="DD146" i="2"/>
  <c r="DC147" i="2"/>
  <c r="DC150" i="2" s="1"/>
  <c r="DA34" i="3" l="1"/>
  <c r="DB32" i="3"/>
  <c r="DB36" i="3"/>
  <c r="DA38" i="3"/>
  <c r="DA31" i="3"/>
  <c r="DB29" i="3"/>
  <c r="DE146" i="2"/>
  <c r="DD147" i="2"/>
  <c r="DD150" i="2" s="1"/>
  <c r="DD153" i="2"/>
  <c r="DC154" i="2"/>
  <c r="DF152" i="2"/>
  <c r="DG145" i="2"/>
  <c r="DB31" i="3" l="1"/>
  <c r="DC29" i="3"/>
  <c r="DC32" i="3"/>
  <c r="DB34" i="3"/>
  <c r="DC36" i="3"/>
  <c r="DB38" i="3"/>
  <c r="DH145" i="2"/>
  <c r="DE153" i="2"/>
  <c r="DD154" i="2"/>
  <c r="DF146" i="2"/>
  <c r="DE147" i="2"/>
  <c r="DE150" i="2" s="1"/>
  <c r="DG152" i="2"/>
  <c r="DD29" i="3" l="1"/>
  <c r="DC31" i="3"/>
  <c r="DC38" i="3"/>
  <c r="DD36" i="3"/>
  <c r="DD32" i="3"/>
  <c r="DC34" i="3"/>
  <c r="DH152" i="2"/>
  <c r="DG146" i="2"/>
  <c r="DF147" i="2"/>
  <c r="DF150" i="2" s="1"/>
  <c r="DF153" i="2"/>
  <c r="DE154" i="2"/>
  <c r="DI145" i="2"/>
  <c r="DE36" i="3" l="1"/>
  <c r="DD38" i="3"/>
  <c r="DD34" i="3"/>
  <c r="DE32" i="3"/>
  <c r="DE29" i="3"/>
  <c r="DD31" i="3"/>
  <c r="DG153" i="2"/>
  <c r="DF154" i="2"/>
  <c r="DH146" i="2"/>
  <c r="DG147" i="2"/>
  <c r="DG150" i="2" s="1"/>
  <c r="DI152" i="2"/>
  <c r="DJ145" i="2"/>
  <c r="DF32" i="3" l="1"/>
  <c r="DE34" i="3"/>
  <c r="DF29" i="3"/>
  <c r="DE31" i="3"/>
  <c r="DE38" i="3"/>
  <c r="DF36" i="3"/>
  <c r="DJ152" i="2"/>
  <c r="DI146" i="2"/>
  <c r="DH147" i="2"/>
  <c r="DH150" i="2" s="1"/>
  <c r="DH153" i="2"/>
  <c r="DG154" i="2"/>
  <c r="DK145" i="2"/>
  <c r="DG36" i="3" l="1"/>
  <c r="DF38" i="3"/>
  <c r="DG29" i="3"/>
  <c r="DF31" i="3"/>
  <c r="DG32" i="3"/>
  <c r="DF34" i="3"/>
  <c r="DL145" i="2"/>
  <c r="DI153" i="2"/>
  <c r="DH154" i="2"/>
  <c r="DJ146" i="2"/>
  <c r="DI147" i="2"/>
  <c r="DI150" i="2" s="1"/>
  <c r="DK152" i="2"/>
  <c r="DG34" i="3" l="1"/>
  <c r="DH32" i="3"/>
  <c r="DG31" i="3"/>
  <c r="DH29" i="3"/>
  <c r="DH36" i="3"/>
  <c r="DG38" i="3"/>
  <c r="DL152" i="2"/>
  <c r="DK146" i="2"/>
  <c r="DJ147" i="2"/>
  <c r="DJ150" i="2" s="1"/>
  <c r="DJ153" i="2"/>
  <c r="DI154" i="2"/>
  <c r="DP145" i="2"/>
  <c r="DH31" i="3" l="1"/>
  <c r="DI29" i="3"/>
  <c r="DH34" i="3"/>
  <c r="DI32" i="3"/>
  <c r="DI36" i="3"/>
  <c r="DH38" i="3"/>
  <c r="DK153" i="2"/>
  <c r="DJ154" i="2"/>
  <c r="DL146" i="2"/>
  <c r="DK147" i="2"/>
  <c r="DK150" i="2" s="1"/>
  <c r="DR145" i="2"/>
  <c r="DP152" i="2"/>
  <c r="DJ32" i="3" l="1"/>
  <c r="DI34" i="3"/>
  <c r="DJ29" i="3"/>
  <c r="DI31" i="3"/>
  <c r="DJ36" i="3"/>
  <c r="DI38" i="3"/>
  <c r="DR152" i="2"/>
  <c r="DP146" i="2"/>
  <c r="DL147" i="2"/>
  <c r="DL150" i="2" s="1"/>
  <c r="DL153" i="2"/>
  <c r="DK154" i="2"/>
  <c r="DS145" i="2"/>
  <c r="DN36" i="3" l="1"/>
  <c r="DJ38" i="3"/>
  <c r="DN29" i="3"/>
  <c r="DJ31" i="3"/>
  <c r="DJ34" i="3"/>
  <c r="DN32" i="3"/>
  <c r="DP153" i="2"/>
  <c r="DL154" i="2"/>
  <c r="DR146" i="2"/>
  <c r="DP147" i="2"/>
  <c r="DP150" i="2" s="1"/>
  <c r="DT145" i="2"/>
  <c r="DS152" i="2"/>
  <c r="DP32" i="3" l="1"/>
  <c r="DN34" i="3"/>
  <c r="DP29" i="3"/>
  <c r="DN31" i="3"/>
  <c r="DP36" i="3"/>
  <c r="DN38" i="3"/>
  <c r="DS146" i="2"/>
  <c r="DR147" i="2"/>
  <c r="DR150" i="2" s="1"/>
  <c r="DR153" i="2"/>
  <c r="DP154" i="2"/>
  <c r="DQ154" i="2" s="1"/>
  <c r="DT152" i="2"/>
  <c r="DU145" i="2"/>
  <c r="DQ36" i="3" l="1"/>
  <c r="DP38" i="3"/>
  <c r="DQ29" i="3"/>
  <c r="DP31" i="3"/>
  <c r="DP34" i="3"/>
  <c r="DQ32" i="3"/>
  <c r="DV145" i="2"/>
  <c r="DU152" i="2"/>
  <c r="DS153" i="2"/>
  <c r="DR154" i="2"/>
  <c r="DT146" i="2"/>
  <c r="DS147" i="2"/>
  <c r="DS150" i="2" s="1"/>
  <c r="DR32" i="3" l="1"/>
  <c r="DQ34" i="3"/>
  <c r="DR29" i="3"/>
  <c r="DQ31" i="3"/>
  <c r="DQ38" i="3"/>
  <c r="DR36" i="3"/>
  <c r="DU146" i="2"/>
  <c r="DT147" i="2"/>
  <c r="DT150" i="2" s="1"/>
  <c r="DT153" i="2"/>
  <c r="DS154" i="2"/>
  <c r="DS155" i="2" s="1"/>
  <c r="DV152" i="2"/>
  <c r="DW145" i="2"/>
  <c r="DS36" i="3" l="1"/>
  <c r="DR38" i="3"/>
  <c r="DS29" i="3"/>
  <c r="DR31" i="3"/>
  <c r="DR34" i="3"/>
  <c r="DS32" i="3"/>
  <c r="DW152" i="2"/>
  <c r="DU153" i="2"/>
  <c r="DT154" i="2"/>
  <c r="DT155" i="2" s="1"/>
  <c r="DV146" i="2"/>
  <c r="DU147" i="2"/>
  <c r="DU150" i="2" s="1"/>
  <c r="DX145" i="2"/>
  <c r="DS34" i="3" l="1"/>
  <c r="DT32" i="3"/>
  <c r="DT29" i="3"/>
  <c r="DS31" i="3"/>
  <c r="DS38" i="3"/>
  <c r="DT36" i="3"/>
  <c r="DW146" i="2"/>
  <c r="DV147" i="2"/>
  <c r="DV150" i="2" s="1"/>
  <c r="DV153" i="2"/>
  <c r="DU154" i="2"/>
  <c r="DU155" i="2" s="1"/>
  <c r="DX152" i="2"/>
  <c r="DY145" i="2"/>
  <c r="DU36" i="3" l="1"/>
  <c r="DT38" i="3"/>
  <c r="DU32" i="3"/>
  <c r="DT34" i="3"/>
  <c r="DU29" i="3"/>
  <c r="DT31" i="3"/>
  <c r="DW153" i="2"/>
  <c r="DV154" i="2"/>
  <c r="DX146" i="2"/>
  <c r="DW147" i="2"/>
  <c r="DW150" i="2" s="1"/>
  <c r="DZ145" i="2"/>
  <c r="DY152" i="2"/>
  <c r="DV29" i="3" l="1"/>
  <c r="DU31" i="3"/>
  <c r="DV32" i="3"/>
  <c r="DU34" i="3"/>
  <c r="DV36" i="3"/>
  <c r="DU38" i="3"/>
  <c r="DZ152" i="2"/>
  <c r="DY146" i="2"/>
  <c r="DX147" i="2"/>
  <c r="DX150" i="2" s="1"/>
  <c r="DX153" i="2"/>
  <c r="DW154" i="2"/>
  <c r="EA145" i="2"/>
  <c r="DW36" i="3" l="1"/>
  <c r="DV38" i="3"/>
  <c r="DW32" i="3"/>
  <c r="DV34" i="3"/>
  <c r="DW29" i="3"/>
  <c r="DV31" i="3"/>
  <c r="EB145" i="2"/>
  <c r="DY153" i="2"/>
  <c r="DX154" i="2"/>
  <c r="DZ146" i="2"/>
  <c r="DY147" i="2"/>
  <c r="DY150" i="2" s="1"/>
  <c r="EA152" i="2"/>
  <c r="DX29" i="3" l="1"/>
  <c r="DW31" i="3"/>
  <c r="DX32" i="3"/>
  <c r="DW34" i="3"/>
  <c r="DX36" i="3"/>
  <c r="DW38" i="3"/>
  <c r="EA146" i="2"/>
  <c r="DZ147" i="2"/>
  <c r="DZ150" i="2" s="1"/>
  <c r="DZ153" i="2"/>
  <c r="DY154" i="2"/>
  <c r="EB152" i="2"/>
  <c r="EC145" i="2"/>
  <c r="DY36" i="3" l="1"/>
  <c r="DX38" i="3"/>
  <c r="DY32" i="3"/>
  <c r="DX34" i="3"/>
  <c r="DY29" i="3"/>
  <c r="DX31" i="3"/>
  <c r="EA153" i="2"/>
  <c r="DZ154" i="2"/>
  <c r="EB146" i="2"/>
  <c r="EA147" i="2"/>
  <c r="EA150" i="2" s="1"/>
  <c r="EJ145" i="2"/>
  <c r="EC152" i="2"/>
  <c r="DY31" i="3" l="1"/>
  <c r="DZ29" i="3"/>
  <c r="DY34" i="3"/>
  <c r="DZ32" i="3"/>
  <c r="DZ36" i="3"/>
  <c r="DY38" i="3"/>
  <c r="EC146" i="2"/>
  <c r="EB147" i="2"/>
  <c r="EB150" i="2" s="1"/>
  <c r="EB153" i="2"/>
  <c r="EA154" i="2"/>
  <c r="EJ152" i="2"/>
  <c r="DZ34" i="3" l="1"/>
  <c r="EA32" i="3"/>
  <c r="EA29" i="3"/>
  <c r="DZ31" i="3"/>
  <c r="EA36" i="3"/>
  <c r="DZ38" i="3"/>
  <c r="EC153" i="2"/>
  <c r="EB154" i="2"/>
  <c r="EJ146" i="2"/>
  <c r="EC147" i="2"/>
  <c r="EC150" i="2" s="1"/>
  <c r="EK152" i="2"/>
  <c r="EB32" i="3" l="1"/>
  <c r="EA34" i="3"/>
  <c r="EB36" i="3"/>
  <c r="EA38" i="3"/>
  <c r="EB29" i="3"/>
  <c r="EA31" i="3"/>
  <c r="EL152" i="2"/>
  <c r="EK146" i="2"/>
  <c r="EJ147" i="2"/>
  <c r="EJ150" i="2" s="1"/>
  <c r="EJ153" i="2"/>
  <c r="EC154" i="2"/>
  <c r="EJ155" i="2" s="1"/>
  <c r="EK155" i="2" s="1"/>
  <c r="EL155" i="2" s="1"/>
  <c r="EM155" i="2" s="1"/>
  <c r="EN155" i="2" s="1"/>
  <c r="EO155" i="2" s="1"/>
  <c r="EP155" i="2" s="1"/>
  <c r="EQ155" i="2" s="1"/>
  <c r="ER155" i="2" s="1"/>
  <c r="ES155" i="2" s="1"/>
  <c r="ET155" i="2" s="1"/>
  <c r="EU155" i="2" s="1"/>
  <c r="FB155" i="2" s="1"/>
  <c r="FC155" i="2" s="1"/>
  <c r="FD155" i="2" s="1"/>
  <c r="FE155" i="2" s="1"/>
  <c r="EF29" i="3" l="1"/>
  <c r="EB31" i="3"/>
  <c r="EF36" i="3"/>
  <c r="EB38" i="3"/>
  <c r="EI32" i="3"/>
  <c r="EI34" i="3" s="1"/>
  <c r="EF32" i="3"/>
  <c r="EF34" i="3" s="1"/>
  <c r="EG32" i="3"/>
  <c r="EG34" i="3" s="1"/>
  <c r="EJ32" i="3"/>
  <c r="EH32" i="3"/>
  <c r="EH34" i="3" s="1"/>
  <c r="EB34" i="3"/>
  <c r="EK153" i="2"/>
  <c r="EJ154" i="2"/>
  <c r="EJ156" i="2" s="1"/>
  <c r="EL146" i="2"/>
  <c r="EK147" i="2"/>
  <c r="EK150" i="2" s="1"/>
  <c r="EM152" i="2"/>
  <c r="EK32" i="3" l="1"/>
  <c r="EJ34" i="3"/>
  <c r="EG36" i="3"/>
  <c r="EF38" i="3"/>
  <c r="EG29" i="3"/>
  <c r="EF31" i="3"/>
  <c r="EM146" i="2"/>
  <c r="EL147" i="2"/>
  <c r="EL150" i="2" s="1"/>
  <c r="EL153" i="2"/>
  <c r="EK154" i="2"/>
  <c r="EK156" i="2" s="1"/>
  <c r="EN152" i="2"/>
  <c r="EH29" i="3" l="1"/>
  <c r="EG31" i="3"/>
  <c r="EH36" i="3"/>
  <c r="EG38" i="3"/>
  <c r="EG39" i="3" s="1"/>
  <c r="EK34" i="3"/>
  <c r="EL32" i="3"/>
  <c r="EM153" i="2"/>
  <c r="EL154" i="2"/>
  <c r="EL156" i="2" s="1"/>
  <c r="EN146" i="2"/>
  <c r="EM147" i="2"/>
  <c r="EM150" i="2" s="1"/>
  <c r="EO152" i="2"/>
  <c r="EL34" i="3" l="1"/>
  <c r="EM32" i="3"/>
  <c r="EH38" i="3"/>
  <c r="EH39" i="3" s="1"/>
  <c r="EI36" i="3"/>
  <c r="EH31" i="3"/>
  <c r="EI29" i="3"/>
  <c r="EO146" i="2"/>
  <c r="EN147" i="2"/>
  <c r="EN150" i="2" s="1"/>
  <c r="EN153" i="2"/>
  <c r="EM154" i="2"/>
  <c r="EM156" i="2" s="1"/>
  <c r="EP152" i="2"/>
  <c r="EN32" i="3" l="1"/>
  <c r="EM34" i="3"/>
  <c r="EJ29" i="3"/>
  <c r="EI31" i="3"/>
  <c r="EJ36" i="3"/>
  <c r="EI38" i="3"/>
  <c r="EI39" i="3" s="1"/>
  <c r="EO153" i="2"/>
  <c r="EN154" i="2"/>
  <c r="EN156" i="2" s="1"/>
  <c r="EP146" i="2"/>
  <c r="EO147" i="2"/>
  <c r="EO150" i="2" s="1"/>
  <c r="EQ152" i="2"/>
  <c r="EJ38" i="3" l="1"/>
  <c r="EJ39" i="3" s="1"/>
  <c r="EK36" i="3"/>
  <c r="EK29" i="3"/>
  <c r="EJ31" i="3"/>
  <c r="EO32" i="3"/>
  <c r="EN34" i="3"/>
  <c r="EQ146" i="2"/>
  <c r="EP147" i="2"/>
  <c r="EP150" i="2" s="1"/>
  <c r="EP153" i="2"/>
  <c r="EO154" i="2"/>
  <c r="EO156" i="2" s="1"/>
  <c r="ER152" i="2"/>
  <c r="EP32" i="3" l="1"/>
  <c r="EO34" i="3"/>
  <c r="EK31" i="3"/>
  <c r="EL29" i="3"/>
  <c r="EK38" i="3"/>
  <c r="EK39" i="3" s="1"/>
  <c r="EL36" i="3"/>
  <c r="ES152" i="2"/>
  <c r="EQ153" i="2"/>
  <c r="EP154" i="2"/>
  <c r="EP156" i="2" s="1"/>
  <c r="ER146" i="2"/>
  <c r="EQ147" i="2"/>
  <c r="EQ150" i="2" s="1"/>
  <c r="EM29" i="3" l="1"/>
  <c r="EL31" i="3"/>
  <c r="EL38" i="3"/>
  <c r="EL39" i="3" s="1"/>
  <c r="EM36" i="3"/>
  <c r="EQ32" i="3"/>
  <c r="EP34" i="3"/>
  <c r="ES146" i="2"/>
  <c r="ER147" i="2"/>
  <c r="ER150" i="2" s="1"/>
  <c r="ER153" i="2"/>
  <c r="EQ154" i="2"/>
  <c r="EQ156" i="2" s="1"/>
  <c r="ET152" i="2"/>
  <c r="EQ34" i="3" l="1"/>
  <c r="ER32" i="3"/>
  <c r="EM38" i="3"/>
  <c r="EM39" i="3" s="1"/>
  <c r="EN36" i="3"/>
  <c r="EM31" i="3"/>
  <c r="EN29" i="3"/>
  <c r="EU152" i="2"/>
  <c r="FB152" i="2" s="1"/>
  <c r="ES153" i="2"/>
  <c r="ER154" i="2"/>
  <c r="ER156" i="2" s="1"/>
  <c r="ET146" i="2"/>
  <c r="ES147" i="2"/>
  <c r="ES150" i="2" s="1"/>
  <c r="ER34" i="3" l="1"/>
  <c r="EX32" i="3"/>
  <c r="FC152" i="2"/>
  <c r="EO29" i="3"/>
  <c r="EN31" i="3"/>
  <c r="EN38" i="3"/>
  <c r="EN39" i="3" s="1"/>
  <c r="EO36" i="3"/>
  <c r="EU146" i="2"/>
  <c r="ET147" i="2"/>
  <c r="ET150" i="2" s="1"/>
  <c r="ET153" i="2"/>
  <c r="ES154" i="2"/>
  <c r="ES156" i="2" s="1"/>
  <c r="EZ32" i="3" l="1"/>
  <c r="EX34" i="3"/>
  <c r="EU147" i="2"/>
  <c r="EU150" i="2" s="1"/>
  <c r="FB146" i="2"/>
  <c r="FD152" i="2"/>
  <c r="EO38" i="3"/>
  <c r="EO39" i="3" s="1"/>
  <c r="EP36" i="3"/>
  <c r="EO31" i="3"/>
  <c r="EP29" i="3"/>
  <c r="EU153" i="2"/>
  <c r="ET154" i="2"/>
  <c r="ET156" i="2" s="1"/>
  <c r="FA32" i="3" l="1"/>
  <c r="FA34" i="3" s="1"/>
  <c r="EZ34" i="3"/>
  <c r="EU154" i="2"/>
  <c r="EU156" i="2" s="1"/>
  <c r="FB153" i="2"/>
  <c r="FE152" i="2"/>
  <c r="FC146" i="2"/>
  <c r="FB147" i="2"/>
  <c r="FB150" i="2" s="1"/>
  <c r="EP31" i="3"/>
  <c r="EQ29" i="3"/>
  <c r="EQ36" i="3"/>
  <c r="EP38" i="3"/>
  <c r="EP39" i="3" s="1"/>
  <c r="FD146" i="2" l="1"/>
  <c r="FC147" i="2"/>
  <c r="FC150" i="2" s="1"/>
  <c r="FC153" i="2"/>
  <c r="FB154" i="2"/>
  <c r="FB156" i="2" s="1"/>
  <c r="ER29" i="3"/>
  <c r="EQ31" i="3"/>
  <c r="ER36" i="3"/>
  <c r="EQ38" i="3"/>
  <c r="EQ39" i="3" s="1"/>
  <c r="ER38" i="3" l="1"/>
  <c r="ER39" i="3" s="1"/>
  <c r="EX36" i="3"/>
  <c r="ER31" i="3"/>
  <c r="EX29" i="3"/>
  <c r="FD153" i="2"/>
  <c r="FC154" i="2"/>
  <c r="FC156" i="2" s="1"/>
  <c r="FD147" i="2"/>
  <c r="FD150" i="2" s="1"/>
  <c r="FE146" i="2"/>
  <c r="FE147" i="2" s="1"/>
  <c r="FE150" i="2" s="1"/>
  <c r="EZ29" i="3" l="1"/>
  <c r="EX31" i="3"/>
  <c r="EZ36" i="3"/>
  <c r="EX38" i="3"/>
  <c r="EX39" i="3" s="1"/>
  <c r="FE153" i="2"/>
  <c r="FE154" i="2" s="1"/>
  <c r="FE156" i="2" s="1"/>
  <c r="FD154" i="2"/>
  <c r="FD156" i="2" s="1"/>
  <c r="FA36" i="3" l="1"/>
  <c r="FA38" i="3" s="1"/>
  <c r="FA39" i="3" s="1"/>
  <c r="EZ38" i="3"/>
  <c r="EZ39" i="3" s="1"/>
  <c r="FA29" i="3"/>
  <c r="FA31" i="3" s="1"/>
  <c r="EZ31" i="3"/>
</calcChain>
</file>

<file path=xl/comments1.xml><?xml version="1.0" encoding="utf-8"?>
<comments xmlns="http://schemas.openxmlformats.org/spreadsheetml/2006/main">
  <authors>
    <author>Contador General</author>
    <author>Magdalena Diaz</author>
    <author>magdalena</author>
    <author>Contabilidad</author>
    <author>Magdalena</author>
    <author>ANA</author>
    <author>Lucia</author>
  </authors>
  <commentList>
    <comment ref="AJ50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29/2/08 
</t>
        </r>
      </text>
    </comment>
    <comment ref="Z52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en Diciembre/07</t>
        </r>
      </text>
    </comment>
    <comment ref="AH52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en enero/08
</t>
        </r>
      </text>
    </comment>
    <comment ref="AI52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31/1/08
</t>
        </r>
      </text>
    </comment>
    <comment ref="AJ52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29/2/08 
</t>
        </r>
      </text>
    </comment>
    <comment ref="FD103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PAGO DE FUNDACION
</t>
        </r>
      </text>
    </comment>
    <comment ref="H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EL 11/11/06 RECIBO DE CAJA 2262, CHEQUE 8782 BA</t>
        </r>
      </text>
    </comment>
    <comment ref="I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 2292 18/11/06 CHEQUE 8851 BA
</t>
        </r>
      </text>
    </comment>
    <comment ref="J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RC.2424 20/12/06 CHEQUE 9041 BA</t>
        </r>
      </text>
    </comment>
    <comment ref="K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RC2540 17/1/07 CHEQUE BA 9113
</t>
        </r>
      </text>
    </comment>
    <comment ref="P135" authorId="3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RC.2668 26/2/07 CHEQUE BA No.9190</t>
        </r>
      </text>
    </comment>
    <comment ref="Q135" authorId="3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RC.2757 30/307
CHEQUE
</t>
        </r>
      </text>
    </comment>
    <comment ref="R135" authorId="3" shapeId="0">
      <text>
        <r>
          <rPr>
            <b/>
            <sz val="8"/>
            <color indexed="81"/>
            <rFont val="Tahoma"/>
            <family val="2"/>
          </rPr>
          <t>Contabilidad
RC.2813 23/4/07
CHEQUE BA 9326</t>
        </r>
      </text>
    </comment>
    <comment ref="S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RC.2910 31/5/07 FEDECACES DE R.L. CHEQUE 9378 BANCO AGRICOLA </t>
        </r>
      </text>
    </comment>
    <comment ref="T135" authorId="2" shapeId="0">
      <text>
        <r>
          <rPr>
            <b/>
            <sz val="8"/>
            <color indexed="81"/>
            <rFont val="Tahoma"/>
            <family val="2"/>
          </rPr>
          <t>magdalena:RC.2952 FEDECACES CHEQUE 9442 BANCO AGRICOLA 13/6/07</t>
        </r>
      </text>
    </comment>
    <comment ref="W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 2788 29/9/07 CHEQUE BA No.09661</t>
        </r>
      </text>
    </comment>
    <comment ref="Z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5/12/07 DEPOSITO A CUENTA DE FEDECACES V19
</t>
        </r>
      </text>
    </comment>
    <comment ref="AH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11/1/08 DEPOSITO A CUENTA DE FEDECACES V19</t>
        </r>
      </text>
    </comment>
    <comment ref="AI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NOTA DE ABONO DEL 20/2/08 A CUENTA DE FEDECACES V19</t>
        </r>
      </text>
    </comment>
    <comment ref="AK135" authorId="0" shapeId="0">
      <text>
        <r>
          <rPr>
            <b/>
            <sz val="8"/>
            <color indexed="81"/>
            <rFont val="Tahoma"/>
            <family val="2"/>
          </rPr>
          <t>Contador General: Nota de abono 10/4/08 cuenta V19 mes de Marzo</t>
        </r>
      </text>
    </comment>
    <comment ref="AL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15/5/08 en cuenta SF V19
</t>
        </r>
      </text>
    </comment>
    <comment ref="AM135" authorId="0" shapeId="0">
      <text>
        <r>
          <rPr>
            <b/>
            <sz val="8"/>
            <color indexed="81"/>
            <rFont val="Tahoma"/>
            <family val="2"/>
          </rPr>
          <t xml:space="preserve">Contador General RETIROS FOSECOOP $1916.00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$ 2.374.03 PAGADO EL 7/7/08 CUENTA 520 SEGV19</t>
        </r>
      </text>
    </comment>
    <comment ref="AO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13/8/08 cuenta SEG V19 $2411.87</t>
        </r>
      </text>
    </comment>
    <comment ref="AP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9/9/08 Fedecaces V19</t>
        </r>
      </text>
    </comment>
    <comment ref="AQ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4/10/08 FEDECACES V19
</t>
        </r>
      </text>
    </comment>
    <comment ref="AR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12/11/08 Fedecaces V19</t>
        </r>
      </text>
    </comment>
    <comment ref="AS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2/12/08 Fedecaces V19</t>
        </r>
      </text>
    </comment>
    <comment ref="AT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30/12/08 Fedecaces V19
</t>
        </r>
      </text>
    </comment>
    <comment ref="BE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29/4/09</t>
        </r>
      </text>
    </comment>
    <comment ref="BF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1/6/09 
</t>
        </r>
      </text>
    </comment>
    <comment ref="BJ135" authorId="0" shapeId="0">
      <text>
        <r>
          <rPr>
            <b/>
            <sz val="8"/>
            <color indexed="81"/>
            <rFont val="Tahoma"/>
            <family val="2"/>
          </rPr>
          <t xml:space="preserve">Contador General:
PAGADO EN NOV
</t>
        </r>
      </text>
    </comment>
    <comment ref="BK135" authorId="0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EN NOV</t>
        </r>
      </text>
    </comment>
    <comment ref="BL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Mes de Noviembre 2009 pagado el 16/12/09
</t>
        </r>
      </text>
    </comment>
    <comment ref="BT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EN ENERO 2010
</t>
        </r>
      </text>
    </comment>
    <comment ref="BW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EL 5/4/2010</t>
        </r>
      </text>
    </comment>
    <comment ref="BX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el 10/5/2010
</t>
        </r>
      </text>
    </comment>
    <comment ref="BY135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1/6/2010 registrado el 31/5/2010
</t>
        </r>
      </text>
    </comment>
    <comment ref="BZ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31/7/2010
</t>
        </r>
      </text>
    </comment>
    <comment ref="CA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18/9/2010
</t>
        </r>
      </text>
    </comment>
    <comment ref="CB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18/9/2010
</t>
        </r>
      </text>
    </comment>
    <comment ref="CC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12/10/2010
</t>
        </r>
      </text>
    </comment>
    <comment ref="CD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PAGADO EL 3/12/2010
</t>
        </r>
      </text>
    </comment>
    <comment ref="CE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PAGADO EL 3/12/2010
</t>
        </r>
      </text>
    </comment>
    <comment ref="CM135" authorId="1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PAGADO EL 17/1/2011
</t>
        </r>
      </text>
    </comment>
    <comment ref="CN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31/3/2011
</t>
        </r>
      </text>
    </comment>
    <comment ref="CO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25/5/2011
</t>
        </r>
      </text>
    </comment>
    <comment ref="CP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1/6/2011
</t>
        </r>
      </text>
    </comment>
    <comment ref="CQ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19/8/2011
</t>
        </r>
      </text>
    </comment>
    <comment ref="CR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14/9/2011
</t>
        </r>
      </text>
    </comment>
    <comment ref="CS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12/10/2011
</t>
        </r>
      </text>
    </comment>
    <comment ref="CT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1/11/2011</t>
        </r>
      </text>
    </comment>
    <comment ref="CU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17/12/2011
</t>
        </r>
      </text>
    </comment>
    <comment ref="CV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30/12/2011
</t>
        </r>
      </text>
    </comment>
    <comment ref="DC135" authorId="5" shapeId="0">
      <text>
        <r>
          <rPr>
            <b/>
            <sz val="8"/>
            <color indexed="81"/>
            <rFont val="Tahoma"/>
            <family val="2"/>
          </rPr>
          <t xml:space="preserve">PAGADO EL 16/2/2012
</t>
        </r>
      </text>
    </comment>
    <comment ref="DD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DEPOSITO DEL 3/3/2012
</t>
        </r>
      </text>
    </comment>
    <comment ref="DF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26/5/2012</t>
        </r>
      </text>
    </comment>
    <comment ref="DG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4/7/2012
</t>
        </r>
      </text>
    </comment>
    <comment ref="DH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28/8/2012
</t>
        </r>
      </text>
    </comment>
    <comment ref="DI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20/9/2012</t>
        </r>
      </text>
    </comment>
    <comment ref="DJ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12-10-2012
</t>
        </r>
      </text>
    </comment>
    <comment ref="DK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23/11/2012
</t>
        </r>
      </text>
    </comment>
    <comment ref="DL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17/12/2012
</t>
        </r>
      </text>
    </comment>
    <comment ref="DR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16/1/2013</t>
        </r>
      </text>
    </comment>
    <comment ref="DS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20/2/2013</t>
        </r>
      </text>
    </comment>
    <comment ref="DT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16/3/2013</t>
        </r>
      </text>
    </comment>
    <comment ref="DU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25/4/2013
</t>
        </r>
      </text>
    </comment>
    <comment ref="DV135" authorId="6" shapeId="0">
      <text>
        <r>
          <rPr>
            <b/>
            <sz val="8"/>
            <color indexed="8"/>
            <rFont val="Tahoma"/>
            <family val="2"/>
          </rPr>
          <t xml:space="preserve">JOHANNA:
PAGADO 
4/5/2013
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DW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15/6/2013</t>
        </r>
      </text>
    </comment>
    <comment ref="DX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12/7/2013
</t>
        </r>
      </text>
    </comment>
    <comment ref="DY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DEPOSITADO EL 1/8/2013</t>
        </r>
      </text>
    </comment>
    <comment ref="DZ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Agosto y Septiembre 2013 el 25/10/2013</t>
        </r>
      </text>
    </comment>
    <comment ref="EB135" authorId="4" shapeId="0">
      <text>
        <r>
          <rPr>
            <b/>
            <sz val="9"/>
            <color indexed="81"/>
            <rFont val="Tahoma"/>
            <family val="2"/>
          </rPr>
          <t xml:space="preserve">Magdalena:DEPOSITADO EL 16/11/2013
</t>
        </r>
      </text>
    </comment>
    <comment ref="EC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DEPOSITADO 13/12/2013
</t>
        </r>
      </text>
    </comment>
    <comment ref="EJ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DEPOSITO DEL 17/1/2014</t>
        </r>
      </text>
    </comment>
    <comment ref="EK135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DEPOSITO DEL 8/2/2014
</t>
        </r>
      </text>
    </comment>
    <comment ref="EL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Deposito del 12/3/2014
</t>
        </r>
      </text>
    </comment>
    <comment ref="EM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Deposito del 4/4/2014
</t>
        </r>
      </text>
    </comment>
    <comment ref="EN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Deposito del 15/5/14
</t>
        </r>
      </text>
    </comment>
    <comment ref="EO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Deposito del 10/6/14
</t>
        </r>
      </text>
    </comment>
    <comment ref="EP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10/7/2014
</t>
        </r>
      </text>
    </comment>
    <comment ref="EQ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20/8/2014
</t>
        </r>
      </text>
    </comment>
    <comment ref="ER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20/9/14
</t>
        </r>
      </text>
    </comment>
    <comment ref="ES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EL 29/10/2014</t>
        </r>
      </text>
    </comment>
    <comment ref="ET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EL 20/11/2014</t>
        </r>
      </text>
    </comment>
    <comment ref="EU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EL 29/12/2014
</t>
        </r>
      </text>
    </comment>
    <comment ref="FC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el 15/1/2015</t>
        </r>
      </text>
    </comment>
    <comment ref="FE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5806.35 pagado el 19/5/2015
</t>
        </r>
      </text>
    </comment>
    <comment ref="FF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17/7/2015 US$ 5.658.54</t>
        </r>
      </text>
    </comment>
    <comment ref="FG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5858.4 19/9/2015
</t>
        </r>
      </text>
    </comment>
    <comment ref="FH135" authorId="1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14/10/2015
</t>
        </r>
      </text>
    </comment>
    <comment ref="U142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RC.3058 20/7/07 CHEQUE 09504 BANCO AGRICOLA
</t>
        </r>
      </text>
    </comment>
    <comment ref="V142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RC.3203 FEDECACES DE R.L. CHEQUE 9598 BANCO AGRICOLA
</t>
        </r>
      </text>
    </comment>
    <comment ref="X142" authorId="2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RC.3377 DE FECHA 30/10/07</t>
        </r>
      </text>
    </comment>
  </commentList>
</comments>
</file>

<file path=xl/comments2.xml><?xml version="1.0" encoding="utf-8"?>
<comments xmlns="http://schemas.openxmlformats.org/spreadsheetml/2006/main">
  <authors>
    <author>magdalena</author>
    <author>Contabilidad</author>
    <author>Contador General</author>
    <author>Magdalena Diaz</author>
    <author>Magdalena</author>
  </authors>
  <commentList>
    <comment ref="L22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TRASLADO DE FEDECACES
</t>
        </r>
      </text>
    </comment>
    <comment ref="P23" authorId="1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RC.2714 FUNDACION ASESORES ING-13/3/07 EFECTIVO</t>
        </r>
      </text>
    </comment>
    <comment ref="Q23" authorId="1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RC.2755 30/3/07 EFECTIVO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 xml:space="preserve">magdalena
RC 2909 US$ 1056.91 31/5/07
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RC.2909 POR US$ 1056.91 31/5/07
</t>
        </r>
      </text>
    </comment>
    <comment ref="T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RC.2909 POR US$ 1.056.91 EL 31/5/07 </t>
        </r>
      </text>
    </comment>
    <comment ref="U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RC.3061 PAGO EN EFECTIVO
20/7/07
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RC.3263 PAGO EN EFECTIVO
20/9/07</t>
        </r>
      </text>
    </comment>
    <comment ref="W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RC.3263 PAGO EN EFECTIVO
20/9/07
</t>
        </r>
      </text>
    </comment>
    <comment ref="X23" authorId="1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INGRESO DEL 17/10/07 RC.3334 EFECTIVO
</t>
        </r>
      </text>
    </comment>
    <comment ref="Y23" authorId="1" shape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RC.3469 27/11/07
</t>
        </r>
      </text>
    </comment>
    <comment ref="Z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RC.3526 PAGO EN EFECTIVO 10/12/07
</t>
        </r>
      </text>
    </comment>
    <comment ref="AG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NOTA DE ABONO DEL 30/1/08 
</t>
        </r>
      </text>
    </comment>
    <comment ref="AH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NOTA DE ABONO DEL 25/2/08 CUENTA DE FEDECACES V19
</t>
        </r>
      </text>
    </comment>
    <comment ref="AI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18/3/08 deposito a cuenta de Fedecaces V19</t>
        </r>
      </text>
    </comment>
    <comment ref="AJ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23/4/08 
deposito a cuenta de Fedecaces V19</t>
        </r>
      </text>
    </comment>
    <comment ref="AK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12/5/08 a cuenta de SF V19
</t>
        </r>
      </text>
    </comment>
    <comment ref="AM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17/7/08 $ 114.38 CUENTA FEDECACES V19</t>
        </r>
      </text>
    </comment>
    <comment ref="AN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2/8/08 Fedecaces V19</t>
        </r>
      </text>
    </comment>
    <comment ref="AO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3/9/08 FEDECACES V19
</t>
        </r>
      </text>
    </comment>
    <comment ref="AP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9/10/08</t>
        </r>
      </text>
    </comment>
    <comment ref="AQ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3/11/08 FEDECACES V19</t>
        </r>
      </text>
    </comment>
    <comment ref="BA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24/1/09
</t>
        </r>
      </text>
    </comment>
    <comment ref="BF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28/5/09 520SEGV19
</t>
        </r>
      </text>
    </comment>
    <comment ref="BI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EN SEPTIEMBRE
</t>
        </r>
      </text>
    </comment>
    <comment ref="BJ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pagado el 5/10/09 contabilizado el 29/12/09
</t>
        </r>
      </text>
    </comment>
    <comment ref="BK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11/11/2009</t>
        </r>
      </text>
    </comment>
    <comment ref="BL23" authorId="2" shapeId="0">
      <text>
        <r>
          <rPr>
            <b/>
            <sz val="8"/>
            <color indexed="81"/>
            <rFont val="Tahoma"/>
            <family val="2"/>
          </rPr>
          <t>Contador General:</t>
        </r>
        <r>
          <rPr>
            <sz val="8"/>
            <color indexed="81"/>
            <rFont val="Tahoma"/>
            <family val="2"/>
          </rPr>
          <t xml:space="preserve">
17/12/09 </t>
        </r>
      </text>
    </comment>
    <comment ref="BR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PAGADO EN FEBRERO
2010</t>
        </r>
      </text>
    </comment>
    <comment ref="BS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23/3/2010
</t>
        </r>
      </text>
    </comment>
    <comment ref="BT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12/4/2010
</t>
        </r>
      </text>
    </comment>
    <comment ref="BU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14/5/2010</t>
        </r>
      </text>
    </comment>
    <comment ref="BV23" authorId="0" shapeId="0">
      <text>
        <r>
          <rPr>
            <b/>
            <sz val="8"/>
            <color indexed="81"/>
            <rFont val="Tahoma"/>
            <family val="2"/>
          </rPr>
          <t>magdalena:</t>
        </r>
        <r>
          <rPr>
            <sz val="8"/>
            <color indexed="81"/>
            <rFont val="Tahoma"/>
            <family val="2"/>
          </rPr>
          <t xml:space="preserve">
31/5/2010</t>
        </r>
      </text>
    </comment>
    <comment ref="BW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2/7/2010
</t>
        </r>
      </text>
    </comment>
    <comment ref="BX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17/8/10
</t>
        </r>
      </text>
    </comment>
    <comment ref="BY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1/9/2010</t>
        </r>
      </text>
    </comment>
    <comment ref="BZ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19/10/2010</t>
        </r>
      </text>
    </comment>
    <comment ref="CA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30/11/2010</t>
        </r>
      </text>
    </comment>
    <comment ref="CB23" authorId="3" shapeId="0">
      <text>
        <r>
          <rPr>
            <b/>
            <sz val="8"/>
            <color indexed="81"/>
            <rFont val="Tahoma"/>
            <family val="2"/>
          </rPr>
          <t>Magdalena Diaz</t>
        </r>
        <r>
          <rPr>
            <sz val="8"/>
            <color indexed="81"/>
            <rFont val="Tahoma"/>
            <family val="2"/>
          </rPr>
          <t xml:space="preserve">
16/12/2010
</t>
        </r>
      </text>
    </comment>
    <comment ref="CC23" authorId="3" shapeId="0">
      <text>
        <r>
          <rPr>
            <b/>
            <sz val="8"/>
            <color indexed="81"/>
            <rFont val="Tahoma"/>
            <family val="2"/>
          </rPr>
          <t>Magdalena Diaz:</t>
        </r>
        <r>
          <rPr>
            <sz val="8"/>
            <color indexed="81"/>
            <rFont val="Tahoma"/>
            <family val="2"/>
          </rPr>
          <t xml:space="preserve">
31/12/2010
</t>
        </r>
      </text>
    </comment>
    <comment ref="CJ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7/2/2011</t>
        </r>
      </text>
    </comment>
    <comment ref="CK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31/3/2011
</t>
        </r>
      </text>
    </comment>
    <comment ref="CL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25/4/11
</t>
        </r>
      </text>
    </comment>
    <comment ref="CM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26/5/2011
</t>
        </r>
      </text>
    </comment>
    <comment ref="CN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3/6/2011</t>
        </r>
      </text>
    </comment>
    <comment ref="CO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30/6/2011
</t>
        </r>
      </text>
    </comment>
    <comment ref="CP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11/8/2011
</t>
        </r>
      </text>
    </comment>
    <comment ref="CQ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6/9/2011
</t>
        </r>
      </text>
    </comment>
    <comment ref="CR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15/10/2011
</t>
        </r>
      </text>
    </comment>
    <comment ref="CS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4/11/2011</t>
        </r>
      </text>
    </comment>
    <comment ref="CT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16/12/2011
</t>
        </r>
      </text>
    </comment>
    <comment ref="CU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30/12/2011
</t>
        </r>
      </text>
    </comment>
    <comment ref="CZ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22/2/2012</t>
        </r>
      </text>
    </comment>
    <comment ref="DA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12/3/2012
</t>
        </r>
      </text>
    </comment>
    <comment ref="DC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EN MAYO 3/5/2012
</t>
        </r>
      </text>
    </comment>
    <comment ref="DD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31/5/2012
</t>
        </r>
      </text>
    </comment>
    <comment ref="DE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5/7/2012</t>
        </r>
      </text>
    </comment>
    <comment ref="DF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24/8/2012
</t>
        </r>
      </text>
    </comment>
    <comment ref="DG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6/9/2012</t>
        </r>
      </text>
    </comment>
    <comment ref="DH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5/10/2012</t>
        </r>
      </text>
    </comment>
    <comment ref="DI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31/10/2012
</t>
        </r>
      </text>
    </comment>
    <comment ref="DJ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7/12/12
</t>
        </r>
      </text>
    </comment>
    <comment ref="DP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EL 11/1/2013
</t>
        </r>
      </text>
    </comment>
    <comment ref="DQ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PAGADO EN FEBRERO 
</t>
        </r>
      </text>
    </comment>
    <comment ref="DR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28/2/2013 REGISTRADO HASTA EL 8/3/2013
</t>
        </r>
      </text>
    </comment>
    <comment ref="DS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29/3/2013 NO REGISTRADO</t>
        </r>
      </text>
    </comment>
    <comment ref="DT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29/4/2013 REG.EN MAYO 2013
</t>
        </r>
      </text>
    </comment>
    <comment ref="DU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29/5/2013</t>
        </r>
      </text>
    </comment>
    <comment ref="DV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27/6/2013</t>
        </r>
      </text>
    </comment>
    <comment ref="DW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3/5/2013</t>
        </r>
      </text>
    </comment>
    <comment ref="DX23" authorId="4" shapeId="0">
      <text>
        <r>
          <rPr>
            <b/>
            <sz val="9"/>
            <color indexed="81"/>
            <rFont val="Tahoma"/>
            <family val="2"/>
          </rPr>
          <t>Magdalena:</t>
        </r>
        <r>
          <rPr>
            <sz val="9"/>
            <color indexed="81"/>
            <rFont val="Tahoma"/>
            <family val="2"/>
          </rPr>
          <t xml:space="preserve">
31/8/2013</t>
        </r>
      </text>
    </comment>
    <comment ref="EG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3/2/2014</t>
        </r>
      </text>
    </comment>
    <comment ref="EH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5/3/2014
</t>
        </r>
      </text>
    </comment>
    <comment ref="EI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3/4/2014
</t>
        </r>
      </text>
    </comment>
    <comment ref="EJ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2/5/2014
</t>
        </r>
      </text>
    </comment>
    <comment ref="EL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JUNIO 3/7/2014</t>
        </r>
      </text>
    </comment>
    <comment ref="EN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3/9/14
</t>
        </r>
      </text>
    </comment>
    <comment ref="EO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24/10/14
</t>
        </r>
      </text>
    </comment>
    <comment ref="EP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29/11/14
</t>
        </r>
      </text>
    </comment>
    <comment ref="EQ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22/12/14
</t>
        </r>
      </text>
    </comment>
    <comment ref="ER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31/12/14
</t>
        </r>
      </text>
    </comment>
    <comment ref="EZ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EN FEBRERO</t>
        </r>
      </text>
    </comment>
    <comment ref="FA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EN MARZO</t>
        </r>
      </text>
    </comment>
    <comment ref="FB23" authorId="3" shapeId="0">
      <text>
        <r>
          <rPr>
            <b/>
            <sz val="9"/>
            <color indexed="81"/>
            <rFont val="Tahoma"/>
            <family val="2"/>
          </rPr>
          <t>Magdalena Diaz:</t>
        </r>
        <r>
          <rPr>
            <sz val="9"/>
            <color indexed="81"/>
            <rFont val="Tahoma"/>
            <family val="2"/>
          </rPr>
          <t xml:space="preserve">
pagado en abril
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J" type="102" refreshedVersion="5" minRefreshableVersion="5">
    <extLst>
      <ext xmlns:x15="http://schemas.microsoft.com/office/spreadsheetml/2010/11/main" uri="{DE250136-89BD-433C-8126-D09CA5730AF9}">
        <x15:connection id="Rango-2fbf80e8-7e81-4ea4-97c5-ac3e440c9f59" autoDelete="1">
          <x15:rangePr sourceName="_xlcn.WorksheetConnection_Hoja1AJ1"/>
        </x15:connection>
      </ext>
    </extLst>
  </connection>
</connections>
</file>

<file path=xl/sharedStrings.xml><?xml version="1.0" encoding="utf-8"?>
<sst xmlns="http://schemas.openxmlformats.org/spreadsheetml/2006/main" count="624" uniqueCount="270">
  <si>
    <t>NOMBRE</t>
  </si>
  <si>
    <t>MAYO</t>
  </si>
  <si>
    <t>FOSECOOP ASESORES PARA EL DESARROLLO</t>
  </si>
  <si>
    <t>ABRIL</t>
  </si>
  <si>
    <t xml:space="preserve">MAYO </t>
  </si>
  <si>
    <t>NOE SAUL SACHEZ RIVERA</t>
  </si>
  <si>
    <t>NIIDIA LIZETT MARTINEZ NAVES</t>
  </si>
  <si>
    <t>EVELYN PATRICIA GARRIDO DE CALEROS</t>
  </si>
  <si>
    <t>NELSON EDUARDO VASQUEZ RIVAS</t>
  </si>
  <si>
    <t xml:space="preserve">JAIME ARTURO NAVARRETE VENTURA </t>
  </si>
  <si>
    <t>MORIS ALBERTO MOLINA MENDEZ</t>
  </si>
  <si>
    <t>ADELA ARAUJO MARTINEZ</t>
  </si>
  <si>
    <t>FOSECOOP FEDECACES DE R.L</t>
  </si>
  <si>
    <t>TOTAL</t>
  </si>
  <si>
    <t>DAYSI MARTINA ROSALES DE MERINO</t>
  </si>
  <si>
    <t>BERTA SILVIA MENA DE MORAN</t>
  </si>
  <si>
    <t>VILMA DEL CARMEN CISNEROS</t>
  </si>
  <si>
    <t>ARISTIDES ALBERTO MENJIVAR DERAS</t>
  </si>
  <si>
    <t>KARINA ELIZABETH MEDRANO ARTIGA</t>
  </si>
  <si>
    <t>JOSE EDUARDO CUBIAS NOLASCO</t>
  </si>
  <si>
    <t>SAMUEL ENRIQUE CRESPIN DOMIGUEZ</t>
  </si>
  <si>
    <t>CLAUDIA LISSETE LADAVERDE SALAZAR</t>
  </si>
  <si>
    <t>BERNANDO ENRIQUE MEDRANO ARTIGA</t>
  </si>
  <si>
    <t>LUDMILA VICTORIA GALINDO DE HERNANDEZ</t>
  </si>
  <si>
    <t xml:space="preserve">DALILA YEANETH ESTRADA DE SANCHEZ </t>
  </si>
  <si>
    <t>HUGO ARMANDO ANAYA BELTRAN</t>
  </si>
  <si>
    <t>ROSA NELIS PARADA DE HERNANDEZ</t>
  </si>
  <si>
    <t>CECILIA GUADALUPE CRUZ DE ALVARADO</t>
  </si>
  <si>
    <t>JESSICA MARIELA CHOTO</t>
  </si>
  <si>
    <t>DELMY YANIRA BELTRAN DE PEREZ</t>
  </si>
  <si>
    <t>EDWIN FRANCISCO RAMIREZ MATA</t>
  </si>
  <si>
    <t>JESSICA MINERH VASQUEZ MOLINA</t>
  </si>
  <si>
    <t>SAUL ANTONIO NERIO GUEVARA</t>
  </si>
  <si>
    <t>CARLOS WILFREDO MORENO MELENDEZ</t>
  </si>
  <si>
    <t>LUIS ANTONIO RIVERA MORENO</t>
  </si>
  <si>
    <t>MARIO ERNESTO QUINTANILLA VALENCIA</t>
  </si>
  <si>
    <t>EDGAR OTONIEL MARTINEZ DIAZ</t>
  </si>
  <si>
    <t>ALMA ARACELI RODRIGUEZ MERINO</t>
  </si>
  <si>
    <t>MELVIN WILFREDO VANEGAS HENRIQUEZ</t>
  </si>
  <si>
    <t>HUGO ERNESTO GOZALEZ PAZ</t>
  </si>
  <si>
    <t>BEATRIZ YESENIA HENRIQUEZ REYNOSA</t>
  </si>
  <si>
    <t>DAVID VASQUEZ MORALES</t>
  </si>
  <si>
    <t>MARIA ELENA NERIO DE SERRANO</t>
  </si>
  <si>
    <t>FRANKLIN OTONIEL TREMINIO CASTRO</t>
  </si>
  <si>
    <t>JOSE WILFREDO CALERO VASQUEZ</t>
  </si>
  <si>
    <t>RAFAEL ALFREDO CRUZ HUEZO</t>
  </si>
  <si>
    <t>VICTOR MANUEL PEREZ PEREZ</t>
  </si>
  <si>
    <t>EVELYN GUADALUPE GOMEZ</t>
  </si>
  <si>
    <t>ANA GUADALUPE QUINTANILLACHAVEZ</t>
  </si>
  <si>
    <t>MISAEL EDUARDO BARAHONA ANGEL</t>
  </si>
  <si>
    <t>RAUL EDUARDO MAURICIO CAMPOS</t>
  </si>
  <si>
    <t>MIRIAM ELIZABETH CAMPOS DE MORENO</t>
  </si>
  <si>
    <t>MARIA DE LOS ANGELES ORELLANA</t>
  </si>
  <si>
    <t>LUIS ALONSO MARTINEZ CRUZ</t>
  </si>
  <si>
    <t>OSCAR LEONEL PEREZ JOVEL</t>
  </si>
  <si>
    <t>MANUEL DE JESUS SANTOS ARTEAGA</t>
  </si>
  <si>
    <t>VERONICA GUADALUPE SACHEZ GALLEGOS</t>
  </si>
  <si>
    <t>NERY DEL CARMEN ZEPÈDA DE PORTILLO</t>
  </si>
  <si>
    <t>GUILLERMO ALFREDO BRAN LOPEZ</t>
  </si>
  <si>
    <t>JESUS HERNANDEZ MARTINEZ</t>
  </si>
  <si>
    <t>JESUS ALVARENGA</t>
  </si>
  <si>
    <t>ROBERTO MOLINA SARAVIA</t>
  </si>
  <si>
    <t>OSCAR HUMBERTO PEREZ</t>
  </si>
  <si>
    <t>CARLOS MAURICIO PARADA</t>
  </si>
  <si>
    <t>BUENAVETURA ARGUETA PORTILLO</t>
  </si>
  <si>
    <t>WILFREDO CARDOZA RAMIREZ</t>
  </si>
  <si>
    <t>DINORA ROMERO</t>
  </si>
  <si>
    <t>MARTIN ANTONIO MORENO</t>
  </si>
  <si>
    <t>MARIA ELENA DIAZ</t>
  </si>
  <si>
    <t>JOEL HUMBERTO ZELAYA</t>
  </si>
  <si>
    <t>AMILCAR MEJIA JOVEL</t>
  </si>
  <si>
    <t>ANGELA ELIZABETH MOLINA</t>
  </si>
  <si>
    <t>MANUEL ANTONIO RAMOS</t>
  </si>
  <si>
    <t>MARCOS ANTONIO GONZALEZ</t>
  </si>
  <si>
    <t>HECTOR DAVID CORDOVA</t>
  </si>
  <si>
    <t>ROSA LIDIA PREZA</t>
  </si>
  <si>
    <t>MIGUEL ANGEL BAIREZ</t>
  </si>
  <si>
    <t>JUNIO</t>
  </si>
  <si>
    <t>ANA PATRICIA HERNANDEZ  CASTRO</t>
  </si>
  <si>
    <t>CARLOS ARMANDO ARGUETA</t>
  </si>
  <si>
    <t xml:space="preserve">VICENTE ALFREDO CASTELLON </t>
  </si>
  <si>
    <t>GILBERTO NELSON ALFARO</t>
  </si>
  <si>
    <t>JULIO</t>
  </si>
  <si>
    <t>AGOSTO</t>
  </si>
  <si>
    <t>ROMELIA CONTRERAS</t>
  </si>
  <si>
    <t>MERCEDES HERRERA DE RAMIREZ</t>
  </si>
  <si>
    <t>SEPTIEMBRE</t>
  </si>
  <si>
    <t>OCTUBRE</t>
  </si>
  <si>
    <t>NOVIEMBRE</t>
  </si>
  <si>
    <t>YOLANDA AMERICA HIDALGO</t>
  </si>
  <si>
    <t>JOSE IVAR GARCIA</t>
  </si>
  <si>
    <t>DICIEMBRE</t>
  </si>
  <si>
    <t>AÑO 2006</t>
  </si>
  <si>
    <t>TOTAL               ACUMULADO</t>
  </si>
  <si>
    <t xml:space="preserve">ENERO </t>
  </si>
  <si>
    <t xml:space="preserve">FEBRERO </t>
  </si>
  <si>
    <t>MARZO</t>
  </si>
  <si>
    <t xml:space="preserve">AGOSTO </t>
  </si>
  <si>
    <t>ISSA BEATRIZ GALVAN DIAZ</t>
  </si>
  <si>
    <t>ANA JOSEFINA MELGAR</t>
  </si>
  <si>
    <t>ENERO</t>
  </si>
  <si>
    <t>FEBRERO</t>
  </si>
  <si>
    <t>ALIRIO DE JESUS HERNANDEZ</t>
  </si>
  <si>
    <t>ANA ESTER GALINDO</t>
  </si>
  <si>
    <t>FRANCISCO NOE LEMUS</t>
  </si>
  <si>
    <t>MANUEL DE JESUS CORDOVA</t>
  </si>
  <si>
    <t>FRANCISCO JOSE MORAN MENDEZ</t>
  </si>
  <si>
    <t>TOTAL AÑO 2006</t>
  </si>
  <si>
    <t>RENDIMIENTOS</t>
  </si>
  <si>
    <t>AHORRO</t>
  </si>
  <si>
    <t>15% PARTICIPACION</t>
  </si>
  <si>
    <t>APORTES</t>
  </si>
  <si>
    <t>JULISSA LISBETH VAQUERO HERNANDEZ</t>
  </si>
  <si>
    <t>OMAR WILLY BENDEK SALUME</t>
  </si>
  <si>
    <t>MIGUEL HUMBERTO GUIROLA MENDOZA</t>
  </si>
  <si>
    <t>DIVIDENDOS</t>
  </si>
  <si>
    <t>TOTAL AL 31/12/07</t>
  </si>
  <si>
    <t>AHORRO AÑO 2007</t>
  </si>
  <si>
    <t>AHORRO TOTALES+ DIVIDENDOS AÑO 2006</t>
  </si>
  <si>
    <t>APORTES AÑO 2007</t>
  </si>
  <si>
    <t>APORTE TOTAL +DIVIDENDOS 2006</t>
  </si>
  <si>
    <t>15% 2007</t>
  </si>
  <si>
    <t>MILAGRO RECINOS ALVAREGA</t>
  </si>
  <si>
    <t>LUIS EDUARDO MENDEZ</t>
  </si>
  <si>
    <t>ROMEO ERNESTO CERVELLON</t>
  </si>
  <si>
    <t>AHORRO TOTALES+ DIVIDENDOS AÑO 2006 y 2007</t>
  </si>
  <si>
    <t>AHORRO 2008</t>
  </si>
  <si>
    <t>15% 2006-2007-2008</t>
  </si>
  <si>
    <t>APORTES 2008</t>
  </si>
  <si>
    <t>APORTES TOTALES + DIVIDENDOS</t>
  </si>
  <si>
    <t>15% TOTAL</t>
  </si>
  <si>
    <t>TOTAL ACUMULADO AL 31/12/08</t>
  </si>
  <si>
    <t>TOTAL AL 31/12/08</t>
  </si>
  <si>
    <t xml:space="preserve">AHORRO </t>
  </si>
  <si>
    <t xml:space="preserve">ACUMULADO </t>
  </si>
  <si>
    <t>ACUMULADO</t>
  </si>
  <si>
    <t xml:space="preserve">RETIRO </t>
  </si>
  <si>
    <t>EDWIN ERNESTO SIGUENZA AQUINO</t>
  </si>
  <si>
    <t>LETICIA RAMIREZ DE SANABRIA</t>
  </si>
  <si>
    <t xml:space="preserve">RAFAEL ANTONIO TURCIOS MORAN </t>
  </si>
  <si>
    <t>JAIME ISRAEL PIMENTEL SILVA</t>
  </si>
  <si>
    <t>DETALLE RETIROS MES DE OCTUBRE  2009</t>
  </si>
  <si>
    <t>DEVOLUCION FOSECOOP</t>
  </si>
  <si>
    <t>TRANSF-450</t>
  </si>
  <si>
    <t>FEDECACES</t>
  </si>
  <si>
    <t>TRANSF-467</t>
  </si>
  <si>
    <t>TRANSF-470</t>
  </si>
  <si>
    <t>TRANSF-497</t>
  </si>
  <si>
    <t>DETALLE RETIROS MES DE SEPTIEMBRE 2009</t>
  </si>
  <si>
    <t>TRANSF-403</t>
  </si>
  <si>
    <t>DETALLE RETIROS MES DE AGOSTO  2009</t>
  </si>
  <si>
    <t>TRANSF-365</t>
  </si>
  <si>
    <t>DETALLE RETIROS MES DE JULIO  2009</t>
  </si>
  <si>
    <t>TRANSF-280</t>
  </si>
  <si>
    <t>DETALLE RETIROS MES DE JUNIO  2009</t>
  </si>
  <si>
    <t>TRANSF-225</t>
  </si>
  <si>
    <t>DETALLE RETIROS MES DE MAYO  2009</t>
  </si>
  <si>
    <t>TRANSF-183</t>
  </si>
  <si>
    <t>TRANSF-190</t>
  </si>
  <si>
    <t>TRANSF-191</t>
  </si>
  <si>
    <t>TRANSF-198</t>
  </si>
  <si>
    <t>TRANSF-209</t>
  </si>
  <si>
    <t>DETALLE RETIROS MES DE ABRIL  2009</t>
  </si>
  <si>
    <t>TRANSF-172</t>
  </si>
  <si>
    <t>TRANSF-173</t>
  </si>
  <si>
    <t>TRANSF-175</t>
  </si>
  <si>
    <t>OT-2A</t>
  </si>
  <si>
    <t>TRANSF-128</t>
  </si>
  <si>
    <t>TRANSF-154</t>
  </si>
  <si>
    <t>TRANSF-157</t>
  </si>
  <si>
    <t>TRASNF-162</t>
  </si>
  <si>
    <t>TRANSF-164</t>
  </si>
  <si>
    <t>DETALLE RETIROS MES DE MARZO  2009</t>
  </si>
  <si>
    <t>TRANSF-79</t>
  </si>
  <si>
    <t>TRANSF-83</t>
  </si>
  <si>
    <t>TRANSF-89</t>
  </si>
  <si>
    <t>TRANSF-113</t>
  </si>
  <si>
    <t>TRANSF-104</t>
  </si>
  <si>
    <t>DETALLE RETIROS MES DE ENERO  2009</t>
  </si>
  <si>
    <t>TRANSF-003</t>
  </si>
  <si>
    <t>TRANSF-012</t>
  </si>
  <si>
    <t xml:space="preserve">TOTAL </t>
  </si>
  <si>
    <t>APORTES 2009</t>
  </si>
  <si>
    <t>TOTAL ACUMULADO</t>
  </si>
  <si>
    <t>RETIROS</t>
  </si>
  <si>
    <t xml:space="preserve">SALDO ACUMULADO </t>
  </si>
  <si>
    <t>TOTAL ACUMULADO AL 31/12/09</t>
  </si>
  <si>
    <t>RETIROS 2010</t>
  </si>
  <si>
    <t xml:space="preserve">MARZO </t>
  </si>
  <si>
    <t>DIV.</t>
  </si>
  <si>
    <t>AHORRO+APORTES+DIVIDENDOS</t>
  </si>
  <si>
    <t>TOTAL AÑO 2010</t>
  </si>
  <si>
    <t>AHORROS</t>
  </si>
  <si>
    <t xml:space="preserve">PARTICIPACION </t>
  </si>
  <si>
    <t>ENERO/FEBRERO/MARZO</t>
  </si>
  <si>
    <t xml:space="preserve">ABRIL </t>
  </si>
  <si>
    <t>ISAAC WILFREDO CACERES</t>
  </si>
  <si>
    <t xml:space="preserve">SALDO REAL </t>
  </si>
  <si>
    <t>JUNIO-JULIO</t>
  </si>
  <si>
    <t>RETIROS NO DESCARGADOS JUNIO 2010-SEPTIEMBRE 2011</t>
  </si>
  <si>
    <t>ROXANA YANETH ALVARADO</t>
  </si>
  <si>
    <t xml:space="preserve">OCTUBRE </t>
  </si>
  <si>
    <t>SALDO AL 31/12/2011</t>
  </si>
  <si>
    <t>RETIROS 2012</t>
  </si>
  <si>
    <t>NOE MENJIVAR MARTINEZ</t>
  </si>
  <si>
    <t>TOTAL AL 31/12/2011</t>
  </si>
  <si>
    <t>CLAUDIA BEATRIZ JUAREZ</t>
  </si>
  <si>
    <t>JOSE RICARDO VALDEZ SERMEÑO</t>
  </si>
  <si>
    <t>MAYO/JUNIO</t>
  </si>
  <si>
    <t>ROBERTO ANTONIO HERNANDEZ</t>
  </si>
  <si>
    <t>MONTO SUJETO A CAP</t>
  </si>
  <si>
    <t>TOTAL AL 31/12/2012</t>
  </si>
  <si>
    <t>IRENE GRISELDA DOMINGUEZ</t>
  </si>
  <si>
    <t>JOSE EZEQUIEL ESCOBAR ACOSTA</t>
  </si>
  <si>
    <t>RUTH MARISOL MOREIRA MENDEZ</t>
  </si>
  <si>
    <t>SUB-TOTAL</t>
  </si>
  <si>
    <t>RETIROS 2013</t>
  </si>
  <si>
    <t>DIV/12</t>
  </si>
  <si>
    <t>CAPITALIZACION</t>
  </si>
  <si>
    <t>JORGE ALBERTO HEREDIA</t>
  </si>
  <si>
    <t>RICARDO ALFONSO TURCIOS</t>
  </si>
  <si>
    <t>MONTO SUJETO A DIVIDENDOS</t>
  </si>
  <si>
    <t>RICARDO RODRIGUEZ</t>
  </si>
  <si>
    <t>MAYDEL DE LA CRUZ MARTINEZ</t>
  </si>
  <si>
    <t>ERICK ALEXANDER MARTINEZ</t>
  </si>
  <si>
    <t>GILDA GRISELDA HENRIQUEZ SANCHEZ</t>
  </si>
  <si>
    <t>JOSE FRANCISCO MUNTO CENTENO</t>
  </si>
  <si>
    <t>LUIS ENRIQUE CORDOVA ANDINO</t>
  </si>
  <si>
    <t>MIRIAM JEANNETTE PEREZ RIVAS</t>
  </si>
  <si>
    <t>RUTH MENJIVAR MARTINEZ</t>
  </si>
  <si>
    <t>TOTAL 2014</t>
  </si>
  <si>
    <t>SALDO AL 31/12/2014</t>
  </si>
  <si>
    <t>SALDO SUJETO A RENDIMIENTOS</t>
  </si>
  <si>
    <t>FONDO SF</t>
  </si>
  <si>
    <t>INGRESO EN 2014</t>
  </si>
  <si>
    <t>TOTAL AL 31/12/2014</t>
  </si>
  <si>
    <t>Retiros</t>
  </si>
  <si>
    <t>Saldo al 31/1/2015</t>
  </si>
  <si>
    <t>ENERO Y FEBRERO 2015</t>
  </si>
  <si>
    <t>EDWIN OMAR MORALES DUARTE</t>
  </si>
  <si>
    <t>NELSON EDUARDO VASQUEZ</t>
  </si>
  <si>
    <t>BRENDA MARIA PACHECO PALACIOS</t>
  </si>
  <si>
    <t>SALVADOR ANTONIO PEÑATE BARRERA</t>
  </si>
  <si>
    <t>TITO ANTONIO CORTEZ</t>
  </si>
  <si>
    <t xml:space="preserve">NELSON MAURICIO LARA MERCADO </t>
  </si>
  <si>
    <t>LUZ MARIA RUIZ ROMERO</t>
  </si>
  <si>
    <t>EVELYN RAQUEL CARDOZA MANCIA</t>
  </si>
  <si>
    <t>GLORIA CONCEPCION MONTES</t>
  </si>
  <si>
    <t>CLAUDIA JUAREZ</t>
  </si>
  <si>
    <t>MARZO Y ABRIL</t>
  </si>
  <si>
    <t>MAYO Y JUNIO</t>
  </si>
  <si>
    <t>JULIO Y AGOSTO</t>
  </si>
  <si>
    <t>MAY</t>
  </si>
  <si>
    <t>JUN</t>
  </si>
  <si>
    <t>nombre</t>
  </si>
  <si>
    <t>ANA GLORB12:B90IA PORTILLO BONILLA</t>
  </si>
  <si>
    <t>Etiquetas de fila</t>
  </si>
  <si>
    <t>NELSON MAURICIO LARA MERCADO</t>
  </si>
  <si>
    <t>RAFAEL ANTONIO TURCIOS MORAN</t>
  </si>
  <si>
    <t>Total general</t>
  </si>
  <si>
    <t>Suma de TOTAL AL 31/12/2014</t>
  </si>
  <si>
    <t>Suma de Dec-14</t>
  </si>
  <si>
    <t>Suma de ENERO Y FEBRERO 2015</t>
  </si>
  <si>
    <t>Suma de MARZO Y ABRIL</t>
  </si>
  <si>
    <t>Suma de MAYO Y JUNIO</t>
  </si>
  <si>
    <t>Suma de JULIO Y AGOSTO</t>
  </si>
  <si>
    <t>Suma de SEPTIEMBRE</t>
  </si>
  <si>
    <t>Suma de Retiros</t>
  </si>
  <si>
    <t>Suma de Saldo al 31/1/2015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</si>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</sst>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dd/mm/yyyy;@"/>
    <numFmt numFmtId="167" formatCode="_([$$-440A]* #,##0.00_);_([$$-440A]* \(#,##0.00\);_([$$-440A]* &quot;-&quot;??_);_(@_)"/>
    <numFmt numFmtId="168" formatCode="_(* #,##0.0000000000000000_);_(* \(#,##0.00000000000000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0"/>
      <color indexed="10"/>
      <name val="Century Gothic"/>
      <family val="2"/>
    </font>
    <font>
      <sz val="8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Century Gothic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2" xfId="0" applyNumberFormat="1" applyFont="1" applyFill="1" applyBorder="1"/>
    <xf numFmtId="4" fontId="2" fillId="0" borderId="3" xfId="0" applyNumberFormat="1" applyFont="1" applyFill="1" applyBorder="1"/>
    <xf numFmtId="4" fontId="2" fillId="0" borderId="0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4" fontId="2" fillId="2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5" fontId="2" fillId="0" borderId="0" xfId="0" applyNumberFormat="1" applyFont="1" applyFill="1" applyBorder="1"/>
    <xf numFmtId="164" fontId="2" fillId="0" borderId="0" xfId="0" applyNumberFormat="1" applyFont="1"/>
    <xf numFmtId="165" fontId="7" fillId="3" borderId="0" xfId="0" applyNumberFormat="1" applyFont="1" applyFill="1"/>
    <xf numFmtId="165" fontId="2" fillId="2" borderId="0" xfId="0" applyNumberFormat="1" applyFont="1" applyFill="1"/>
    <xf numFmtId="0" fontId="2" fillId="2" borderId="0" xfId="0" applyFont="1" applyFill="1"/>
    <xf numFmtId="4" fontId="2" fillId="2" borderId="0" xfId="0" applyNumberFormat="1" applyFont="1" applyFill="1"/>
    <xf numFmtId="0" fontId="6" fillId="2" borderId="0" xfId="1" applyFill="1" applyAlignment="1" applyProtection="1"/>
    <xf numFmtId="0" fontId="3" fillId="2" borderId="0" xfId="0" applyFont="1" applyFill="1" applyAlignment="1"/>
    <xf numFmtId="0" fontId="2" fillId="2" borderId="0" xfId="0" applyFont="1" applyFill="1" applyAlignment="1"/>
    <xf numFmtId="4" fontId="2" fillId="2" borderId="0" xfId="0" applyNumberFormat="1" applyFont="1" applyFill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4" fontId="7" fillId="2" borderId="1" xfId="0" applyNumberFormat="1" applyFont="1" applyFill="1" applyBorder="1"/>
    <xf numFmtId="166" fontId="2" fillId="2" borderId="0" xfId="0" applyNumberFormat="1" applyFont="1" applyFill="1"/>
    <xf numFmtId="14" fontId="2" fillId="2" borderId="0" xfId="0" applyNumberFormat="1" applyFont="1" applyFill="1"/>
    <xf numFmtId="4" fontId="7" fillId="2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4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/>
    </xf>
    <xf numFmtId="165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44" fontId="2" fillId="2" borderId="0" xfId="2" applyFont="1" applyFill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2" fillId="4" borderId="0" xfId="0" applyNumberFormat="1" applyFont="1" applyFill="1" applyBorder="1"/>
    <xf numFmtId="44" fontId="2" fillId="4" borderId="0" xfId="2" applyFont="1" applyFill="1"/>
    <xf numFmtId="44" fontId="2" fillId="4" borderId="0" xfId="2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7" fontId="2" fillId="2" borderId="0" xfId="0" applyNumberFormat="1" applyFont="1" applyFill="1"/>
    <xf numFmtId="167" fontId="2" fillId="4" borderId="0" xfId="0" applyNumberFormat="1" applyFont="1" applyFill="1"/>
    <xf numFmtId="167" fontId="2" fillId="3" borderId="0" xfId="0" applyNumberFormat="1" applyFont="1" applyFill="1"/>
    <xf numFmtId="4" fontId="2" fillId="3" borderId="0" xfId="0" applyNumberFormat="1" applyFont="1" applyFill="1"/>
    <xf numFmtId="165" fontId="7" fillId="2" borderId="0" xfId="0" applyNumberFormat="1" applyFont="1" applyFill="1"/>
    <xf numFmtId="4" fontId="3" fillId="2" borderId="0" xfId="0" applyNumberFormat="1" applyFont="1" applyFill="1"/>
    <xf numFmtId="0" fontId="2" fillId="2" borderId="0" xfId="0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1" xfId="0" applyFont="1" applyFill="1" applyBorder="1"/>
    <xf numFmtId="4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right" vertical="center" wrapText="1"/>
    </xf>
    <xf numFmtId="4" fontId="7" fillId="3" borderId="1" xfId="0" applyNumberFormat="1" applyFont="1" applyFill="1" applyBorder="1"/>
    <xf numFmtId="165" fontId="2" fillId="3" borderId="0" xfId="0" applyNumberFormat="1" applyFont="1" applyFill="1"/>
    <xf numFmtId="4" fontId="3" fillId="3" borderId="0" xfId="0" applyNumberFormat="1" applyFont="1" applyFill="1"/>
    <xf numFmtId="167" fontId="7" fillId="3" borderId="0" xfId="0" applyNumberFormat="1" applyFont="1" applyFill="1"/>
    <xf numFmtId="164" fontId="7" fillId="2" borderId="0" xfId="0" applyNumberFormat="1" applyFont="1" applyFill="1"/>
    <xf numFmtId="164" fontId="2" fillId="2" borderId="0" xfId="0" applyNumberFormat="1" applyFont="1" applyFill="1"/>
    <xf numFmtId="167" fontId="2" fillId="5" borderId="0" xfId="0" applyNumberFormat="1" applyFont="1" applyFill="1"/>
    <xf numFmtId="4" fontId="2" fillId="2" borderId="0" xfId="0" applyNumberFormat="1" applyFont="1" applyFill="1" applyBorder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3" fillId="2" borderId="1" xfId="0" applyFont="1" applyFill="1" applyBorder="1"/>
    <xf numFmtId="167" fontId="2" fillId="0" borderId="0" xfId="0" applyNumberFormat="1" applyFont="1"/>
    <xf numFmtId="167" fontId="2" fillId="6" borderId="0" xfId="0" applyNumberFormat="1" applyFont="1" applyFill="1"/>
    <xf numFmtId="0" fontId="8" fillId="2" borderId="0" xfId="0" applyFont="1" applyFill="1" applyAlignment="1">
      <alignment horizontal="center" vertical="center" wrapText="1"/>
    </xf>
    <xf numFmtId="0" fontId="2" fillId="7" borderId="1" xfId="0" applyFont="1" applyFill="1" applyBorder="1"/>
    <xf numFmtId="167" fontId="2" fillId="2" borderId="0" xfId="0" applyNumberFormat="1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center" vertical="center" wrapText="1"/>
    </xf>
    <xf numFmtId="167" fontId="11" fillId="2" borderId="0" xfId="0" applyNumberFormat="1" applyFont="1" applyFill="1" applyAlignment="1">
      <alignment horizontal="center" vertical="center" wrapText="1"/>
    </xf>
    <xf numFmtId="0" fontId="2" fillId="8" borderId="0" xfId="0" applyFont="1" applyFill="1" applyBorder="1"/>
    <xf numFmtId="164" fontId="2" fillId="2" borderId="0" xfId="0" applyNumberFormat="1" applyFont="1" applyFill="1" applyAlignment="1">
      <alignment horizontal="center" vertical="center" wrapText="1"/>
    </xf>
    <xf numFmtId="164" fontId="2" fillId="8" borderId="1" xfId="0" applyNumberFormat="1" applyFont="1" applyFill="1" applyBorder="1"/>
    <xf numFmtId="164" fontId="2" fillId="2" borderId="1" xfId="0" applyNumberFormat="1" applyFont="1" applyFill="1" applyBorder="1"/>
    <xf numFmtId="164" fontId="2" fillId="8" borderId="0" xfId="0" applyNumberFormat="1" applyFont="1" applyFill="1" applyBorder="1"/>
    <xf numFmtId="0" fontId="2" fillId="0" borderId="0" xfId="0" applyFont="1" applyAlignment="1">
      <alignment wrapText="1"/>
    </xf>
    <xf numFmtId="14" fontId="2" fillId="2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/>
    <xf numFmtId="0" fontId="14" fillId="9" borderId="0" xfId="0" applyFont="1" applyFill="1" applyAlignment="1">
      <alignment vertical="top"/>
    </xf>
    <xf numFmtId="0" fontId="2" fillId="9" borderId="0" xfId="0" applyFont="1" applyFill="1"/>
    <xf numFmtId="0" fontId="2" fillId="0" borderId="1" xfId="0" applyFont="1" applyBorder="1" applyAlignment="1">
      <alignment horizontal="left"/>
    </xf>
    <xf numFmtId="168" fontId="3" fillId="9" borderId="0" xfId="0" applyNumberFormat="1" applyFont="1" applyFill="1"/>
    <xf numFmtId="0" fontId="2" fillId="2" borderId="1" xfId="0" applyFont="1" applyFill="1" applyBorder="1" applyAlignment="1">
      <alignment horizontal="center" wrapText="1"/>
    </xf>
    <xf numFmtId="17" fontId="2" fillId="2" borderId="0" xfId="0" applyNumberFormat="1" applyFont="1" applyFill="1" applyAlignment="1">
      <alignment wrapText="1"/>
    </xf>
    <xf numFmtId="17" fontId="14" fillId="9" borderId="0" xfId="0" applyNumberFormat="1" applyFont="1" applyFill="1" applyAlignment="1">
      <alignment wrapText="1"/>
    </xf>
    <xf numFmtId="165" fontId="3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textRotation="90"/>
    </xf>
    <xf numFmtId="4" fontId="2" fillId="2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6" xfId="0" applyFont="1" applyFill="1" applyBorder="1" applyAlignment="1">
      <alignment wrapText="1"/>
    </xf>
    <xf numFmtId="17" fontId="2" fillId="2" borderId="6" xfId="0" applyNumberFormat="1" applyFont="1" applyFill="1" applyBorder="1" applyAlignment="1">
      <alignment wrapText="1"/>
    </xf>
    <xf numFmtId="17" fontId="2" fillId="2" borderId="6" xfId="0" applyNumberFormat="1" applyFont="1" applyFill="1" applyBorder="1" applyAlignment="1">
      <alignment horizontal="center" vertical="center" wrapText="1"/>
    </xf>
    <xf numFmtId="0" fontId="2" fillId="7" borderId="6" xfId="0" applyFont="1" applyFill="1" applyBorder="1"/>
    <xf numFmtId="0" fontId="0" fillId="0" borderId="6" xfId="0" applyBorder="1" applyAlignment="1">
      <alignment horizontal="center"/>
    </xf>
    <xf numFmtId="167" fontId="2" fillId="2" borderId="6" xfId="0" applyNumberFormat="1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úl Quezada" refreshedDate="42323.486456828701" backgroundQuery="1" createdVersion="5" refreshedVersion="5" minRefreshableVersion="3" recordCount="0" supportSubquery="1" supportAdvancedDrill="1">
  <cacheSource type="external" connectionId="1"/>
  <cacheFields count="10">
    <cacheField name="[Rango].[nombre].[nombre]" caption="nombre" numFmtId="0" level="1">
      <sharedItems count="61">
        <s v="ANA GLORB12:B90IA PORTILLO BONILLA"/>
        <s v="ANA JOSEFINA MELGAR"/>
        <s v="BEATRIZ YESENIA HENRIQUEZ REYNOSA"/>
        <s v="BERTA SILVIA MENA DE MORAN"/>
        <s v="BRENDA MARIA PACHECO PALACIOS"/>
        <s v="BUENAVETURA ARGUETA PORTILLO"/>
        <s v="CECILIA GUADALUPE CRUZ DE ALVARADO"/>
        <s v="CLAUDIA LISSETE LADAVERDE SALAZAR"/>
        <s v="DELMY YANIRA BELTRAN DE PEREZ"/>
        <s v="DINORA ROMERO"/>
        <s v="EDGAR OTONIEL MARTINEZ DIAZ"/>
        <s v="EDWIN OMAR MORALES DUARTE"/>
        <s v="ERICK ALEXANDER MARTINEZ"/>
        <s v="EVELYN GUADALUPE GOMEZ"/>
        <s v="FONDO SF"/>
        <s v="FRANCISCO JOSE MORAN MENDEZ"/>
        <s v="FRANCISCO NOE LEMUS"/>
        <s v="FRANKLIN OTONIEL TREMINIO CASTRO"/>
        <s v="GILBERTO NELSON ALFARO"/>
        <s v="GILDA GRISELDA HENRIQUEZ SANCHEZ"/>
        <s v="GLORIA CONCEPCION MONTES"/>
        <s v="HECTOR DAVID CORDOVA"/>
        <s v="HUGO ARMANDO ANAYA BELTRAN"/>
        <s v="IRENE GRISELDA DOMINGUEZ"/>
        <s v="ISAAC WILFREDO CACERES"/>
        <s v="ISSA BEATRIZ GALVAN DIAZ"/>
        <s v="JESUS HERNANDEZ MARTINEZ"/>
        <s v="JOEL HUMBERTO ZELAYA"/>
        <s v="JORGE ALBERTO HEREDIA"/>
        <s v="JOSE EZEQUIEL ESCOBAR ACOSTA"/>
        <s v="JOSE FRANCISCO MUNTO CENTENO"/>
        <s v="JULISSA LISBETH VAQUERO HERNANDEZ"/>
        <s v="LETICIA RAMIREZ DE SANABRIA"/>
        <s v="LUIS ALONSO MARTINEZ CRUZ"/>
        <s v="LUIS ANTONIO RIVERA MORENO"/>
        <s v="LUIS EDUARDO MENDEZ"/>
        <s v="LUIS ENRIQUE CORDOVA ANDINO"/>
        <s v="LUZ MARIA RUIZ ROMERO"/>
        <s v="MANUEL DE JESUS CORDOVA"/>
        <s v="MARCOS ANTONIO GONZALEZ"/>
        <s v="MARIA DE LOS ANGELES ORELLANA"/>
        <s v="MAYDEL DE LA CRUZ MARTINEZ"/>
        <s v="MIGUEL HUMBERTO GUIROLA MENDOZA"/>
        <s v="MIRIAM ELIZABETH CAMPOS DE MORENO"/>
        <s v="MIRIAM JEANNETTE PEREZ RIVAS"/>
        <s v="MORIS ALBERTO MOLINA MENDEZ"/>
        <s v="NELSON EDUARDO VASQUEZ"/>
        <s v="NELSON MAURICIO LARA MERCADO"/>
        <s v="NOE MENJIVAR MARTINEZ"/>
        <s v="RAFAEL ANTONIO TURCIOS MORAN"/>
        <s v="RICARDO ALFONSO TURCIOS"/>
        <s v="RICARDO RODRIGUEZ"/>
        <s v="ROBERTO ANTONIO HERNANDEZ"/>
        <s v="ROSA NELIS PARADA DE HERNANDEZ"/>
        <s v="ROXANA YANETH ALVARADO"/>
        <s v="RUTH MARISOL MOREIRA MENDEZ"/>
        <s v="RUTH MENJIVAR MARTINEZ"/>
        <s v="SALVADOR ANTONIO PEÑATE BARRERA"/>
        <s v="SAUL ANTONIO NERIO GUEVARA"/>
        <s v="TITO ANTONIO CORTEZ"/>
        <s v="VICTOR MANUEL PEREZ PEREZ"/>
      </sharedItems>
    </cacheField>
    <cacheField name="[Measures].[Suma de TOTAL AL 31122014]" caption="Suma de TOTAL AL 31122014" numFmtId="0" hierarchy="10" level="32767"/>
    <cacheField name="[Measures].[Suma de Dec-14]" caption="Suma de Dec-14" numFmtId="0" hierarchy="11" level="32767"/>
    <cacheField name="[Measures].[Suma de ENERO Y FEBRERO 2015]" caption="Suma de ENERO Y FEBRERO 2015" numFmtId="0" hierarchy="12" level="32767"/>
    <cacheField name="[Measures].[Suma de MARZO Y ABRIL]" caption="Suma de MARZO Y ABRIL" numFmtId="0" hierarchy="13" level="32767"/>
    <cacheField name="[Measures].[Suma de MAYO Y JUNIO]" caption="Suma de MAYO Y JUNIO" numFmtId="0" hierarchy="14" level="32767"/>
    <cacheField name="[Measures].[Suma de JULIO Y AGOSTO]" caption="Suma de JULIO Y AGOSTO" numFmtId="0" hierarchy="15" level="32767"/>
    <cacheField name="[Measures].[Suma de SEPTIEMBRE]" caption="Suma de SEPTIEMBRE" numFmtId="0" hierarchy="16" level="32767"/>
    <cacheField name="[Measures].[Suma de Retiros]" caption="Suma de Retiros" numFmtId="0" hierarchy="17" level="32767"/>
    <cacheField name="[Measures].[Suma de Saldo al 3112015]" caption="Suma de Saldo al 3112015" numFmtId="0" hierarchy="18" level="32767"/>
  </cacheFields>
  <cacheHierarchies count="21">
    <cacheHierarchy uniqueName="[Rango].[nombre]" caption="nombre" attribute="1" defaultMemberUniqueName="[Rango].[nombre].[All]" allUniqueName="[Rango].[nombre].[All]" dimensionUniqueName="[Rango]" displayFolder="" count="2" memberValueDatatype="130" unbalanced="0">
      <fieldsUsage count="2">
        <fieldUsage x="-1"/>
        <fieldUsage x="0"/>
      </fieldsUsage>
    </cacheHierarchy>
    <cacheHierarchy uniqueName="[Rango].[TOTAL AL 31/12/2014]" caption="TOTAL AL 31/12/2014" attribute="1" defaultMemberUniqueName="[Rango].[TOTAL AL 31/12/2014].[All]" allUniqueName="[Rango].[TOTAL AL 31/12/2014].[All]" dimensionUniqueName="[Rango]" displayFolder="" count="0" memberValueDatatype="5" unbalanced="0"/>
    <cacheHierarchy uniqueName="[Rango].[Dec-14]" caption="Dec-14" attribute="1" defaultMemberUniqueName="[Rango].[Dec-14].[All]" allUniqueName="[Rango].[Dec-14].[All]" dimensionUniqueName="[Rango]" displayFolder="" count="0" memberValueDatatype="5" unbalanced="0"/>
    <cacheHierarchy uniqueName="[Rango].[ENERO Y FEBRERO 2015]" caption="ENERO Y FEBRERO 2015" attribute="1" defaultMemberUniqueName="[Rango].[ENERO Y FEBRERO 2015].[All]" allUniqueName="[Rango].[ENERO Y FEBRERO 2015].[All]" dimensionUniqueName="[Rango]" displayFolder="" count="0" memberValueDatatype="5" unbalanced="0"/>
    <cacheHierarchy uniqueName="[Rango].[MARZO Y ABRIL]" caption="MARZO Y ABRIL" attribute="1" defaultMemberUniqueName="[Rango].[MARZO Y ABRIL].[All]" allUniqueName="[Rango].[MARZO Y ABRIL].[All]" dimensionUniqueName="[Rango]" displayFolder="" count="0" memberValueDatatype="5" unbalanced="0"/>
    <cacheHierarchy uniqueName="[Rango].[MAYO Y JUNIO]" caption="MAYO Y JUNIO" attribute="1" defaultMemberUniqueName="[Rango].[MAYO Y JUNIO].[All]" allUniqueName="[Rango].[MAYO Y JUNIO].[All]" dimensionUniqueName="[Rango]" displayFolder="" count="0" memberValueDatatype="5" unbalanced="0"/>
    <cacheHierarchy uniqueName="[Rango].[JULIO Y AGOSTO]" caption="JULIO Y AGOSTO" attribute="1" defaultMemberUniqueName="[Rango].[JULIO Y AGOSTO].[All]" allUniqueName="[Rango].[JULIO Y AGOSTO].[All]" dimensionUniqueName="[Rango]" displayFolder="" count="0" memberValueDatatype="5" unbalanced="0"/>
    <cacheHierarchy uniqueName="[Rango].[SEPTIEMBRE]" caption="SEPTIEMBRE" attribute="1" defaultMemberUniqueName="[Rango].[SEPTIEMBRE].[All]" allUniqueName="[Rango].[SEPTIEMBRE].[All]" dimensionUniqueName="[Rango]" displayFolder="" count="0" memberValueDatatype="5" unbalanced="0"/>
    <cacheHierarchy uniqueName="[Rango].[Retiros]" caption="Retiros" attribute="1" defaultMemberUniqueName="[Rango].[Retiros].[All]" allUniqueName="[Rango].[Retiros].[All]" dimensionUniqueName="[Rango]" displayFolder="" count="0" memberValueDatatype="20" unbalanced="0"/>
    <cacheHierarchy uniqueName="[Rango].[Saldo al 31/1/2015]" caption="Saldo al 31/1/2015" attribute="1" defaultMemberUniqueName="[Rango].[Saldo al 31/1/2015].[All]" allUniqueName="[Rango].[Saldo al 31/1/2015].[All]" dimensionUniqueName="[Rango]" displayFolder="" count="0" memberValueDatatype="5" unbalanced="0"/>
    <cacheHierarchy uniqueName="[Measures].[Suma de TOTAL AL 31122014]" caption="Suma de TOTAL AL 31122014" measure="1" displayFolder="" measureGroup="Rang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Dec-14]" caption="Suma de Dec-14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NERO Y FEBRERO 2015]" caption="Suma de ENERO Y FEBRERO 2015" measure="1" displayFolder="" measureGroup="Rang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ARZO Y ABRIL]" caption="Suma de MARZO Y ABRIL" measure="1" displayFolder="" measureGroup="Rang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YO Y JUNIO]" caption="Suma de MAYO Y JUNIO" measure="1" displayFolder="" measureGroup="Rang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JULIO Y AGOSTO]" caption="Suma de JULIO Y AGOSTO" measure="1" displayFolder="" measureGroup="Rango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SEPTIEMBRE]" caption="Suma de SEPTIEMBRE" measure="1" displayFolder="" measureGroup="Rango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Retiros]" caption="Suma de Retiros" measure="1" displayFolder="" measureGroup="Rango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do al 3112015]" caption="Suma de Saldo al 3112015" measure="1" displayFolder="" measureGroup="Rango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úl Quezada" refreshedDate="42323.486457060186" createdVersion="5" refreshedVersion="5" minRefreshableVersion="3" recordCount="123">
  <cacheSource type="worksheet">
    <worksheetSource ref="A1:K1048576" sheet="Hoja1"/>
  </cacheSource>
  <cacheFields count="10">
    <cacheField name="nombre" numFmtId="0">
      <sharedItems containsBlank="1"/>
    </cacheField>
    <cacheField name="TOTAL AL 31/12/2014" numFmtId="0">
      <sharedItems containsString="0" containsBlank="1" containsNumber="1" minValue="-64.29000000000002" maxValue="19598.3"/>
    </cacheField>
    <cacheField name="dic-14" numFmtId="0">
      <sharedItems containsString="0" containsBlank="1" containsNumber="1" minValue="8.74" maxValue="4034.5"/>
    </cacheField>
    <cacheField name="ENERO Y FEBRERO 2015" numFmtId="0">
      <sharedItems containsString="0" containsBlank="1" containsNumber="1" minValue="11.5" maxValue="345"/>
    </cacheField>
    <cacheField name="MARZO Y ABRIL" numFmtId="0">
      <sharedItems containsString="0" containsBlank="1" containsNumber="1" minValue="11.5" maxValue="345"/>
    </cacheField>
    <cacheField name="MAYO Y JUNIO" numFmtId="0">
      <sharedItems containsString="0" containsBlank="1" containsNumber="1" minValue="11.5" maxValue="345"/>
    </cacheField>
    <cacheField name="JULIO Y AGOSTO" numFmtId="0">
      <sharedItems containsString="0" containsBlank="1" containsNumber="1" minValue="11.5" maxValue="345"/>
    </cacheField>
    <cacheField name="SEPTIEMBRE" numFmtId="0">
      <sharedItems containsString="0" containsBlank="1" containsNumber="1" minValue="9.4700000000000006" maxValue="172.5"/>
    </cacheField>
    <cacheField name="Retiros" numFmtId="0">
      <sharedItems containsString="0" containsBlank="1" containsNumber="1" containsInteger="1" minValue="200" maxValue="3000"/>
    </cacheField>
    <cacheField name="Saldo al 31/1/2015" numFmtId="0">
      <sharedItems containsString="0" containsBlank="1" containsNumber="1" minValue="23.79" maxValue="2132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ANA GLORB12:B90IA PORTILLO BONILLA"/>
    <n v="11068.509999999998"/>
    <n v="172.5"/>
    <n v="345"/>
    <n v="345"/>
    <n v="345"/>
    <n v="345"/>
    <n v="172.5"/>
    <m/>
    <n v="12793.509999999998"/>
  </r>
  <r>
    <s v="BERTA SILVIA MENA DE MORAN"/>
    <n v="14802.400000000001"/>
    <n v="172.5"/>
    <n v="345"/>
    <n v="345"/>
    <n v="345"/>
    <n v="345"/>
    <n v="172.5"/>
    <m/>
    <n v="16527.400000000001"/>
  </r>
  <r>
    <s v="BEATRIZ YESENIA HENRIQUEZ REYNOSA"/>
    <n v="647.82000000000028"/>
    <n v="138"/>
    <n v="276"/>
    <n v="276"/>
    <n v="276"/>
    <n v="276"/>
    <n v="138"/>
    <m/>
    <n v="2027.8200000000002"/>
  </r>
  <r>
    <s v="ISSA BEATRIZ GALVAN DIAZ"/>
    <n v="3123.0099999999998"/>
    <n v="172.5"/>
    <n v="345"/>
    <n v="345"/>
    <n v="345"/>
    <n v="345"/>
    <n v="172.5"/>
    <m/>
    <n v="4848.01"/>
  </r>
  <r>
    <s v="HUGO ARMANDO ANAYA BELTRAN"/>
    <n v="351.56"/>
    <n v="69"/>
    <n v="138"/>
    <n v="138"/>
    <n v="138"/>
    <n v="138"/>
    <n v="69"/>
    <n v="350"/>
    <n v="691.56"/>
  </r>
  <r>
    <s v="ROSA NELIS PARADA DE HERNANDEZ"/>
    <n v="1414.15"/>
    <n v="86.26"/>
    <n v="172.5"/>
    <n v="172.5"/>
    <n v="172.5"/>
    <n v="172.58"/>
    <n v="86.33"/>
    <m/>
    <n v="2276.8200000000002"/>
  </r>
  <r>
    <s v="CECILIA GUADALUPE CRUZ DE ALVARADO"/>
    <n v="5089.2699999999995"/>
    <n v="4034.5"/>
    <n v="69"/>
    <n v="69"/>
    <n v="69"/>
    <n v="69"/>
    <n v="34.5"/>
    <n v="3000"/>
    <n v="6434.27"/>
  </r>
  <r>
    <s v="FRANCISCO JOSE MORAN MENDEZ"/>
    <n v="1685.39"/>
    <n v="41.86"/>
    <n v="85.73"/>
    <n v="91.77"/>
    <n v="91.77"/>
    <n v="91.74"/>
    <n v="45.86"/>
    <m/>
    <n v="2134.12"/>
  </r>
  <r>
    <s v="SAUL ANTONIO NERIO GUEVARA"/>
    <n v="11440.08"/>
    <n v="172.5"/>
    <n v="345"/>
    <n v="345"/>
    <n v="345"/>
    <n v="345"/>
    <n v="172.5"/>
    <m/>
    <n v="13165.08"/>
  </r>
  <r>
    <s v="LUIS ANTONIO RIVERA MORENO"/>
    <n v="1930.49"/>
    <n v="54.06"/>
    <n v="113"/>
    <n v="117.9"/>
    <n v="117.9"/>
    <n v="117.84"/>
    <n v="58.89"/>
    <m/>
    <n v="2510.0800000000004"/>
  </r>
  <r>
    <s v="EDGAR OTONIEL MARTINEZ DIAZ"/>
    <n v="1395.2499999999998"/>
    <n v="34.5"/>
    <n v="69"/>
    <n v="69"/>
    <n v="69"/>
    <n v="69"/>
    <n v="34.5"/>
    <m/>
    <n v="1740.2499999999998"/>
  </r>
  <r>
    <s v="FRANKLIN OTONIEL TREMINIO CASTRO"/>
    <n v="3017.75"/>
    <n v="86.26"/>
    <n v="172.5"/>
    <n v="172.5"/>
    <n v="172.5"/>
    <n v="172.58"/>
    <n v="86.33"/>
    <m/>
    <n v="3880.42"/>
  </r>
  <r>
    <s v="ANA JOSEFINA MELGAR"/>
    <n v="4337.3300000000008"/>
    <n v="86.26"/>
    <n v="172.52"/>
    <n v="172.52"/>
    <n v="172.52"/>
    <n v="172.52"/>
    <n v="86.27"/>
    <m/>
    <n v="5199.9400000000032"/>
  </r>
  <r>
    <s v="VICTOR MANUEL PEREZ PEREZ"/>
    <n v="1524.9099999999999"/>
    <n v="25.3"/>
    <n v="52.43"/>
    <n v="54.53"/>
    <n v="54.53"/>
    <n v="54.5"/>
    <n v="27.25"/>
    <m/>
    <n v="1793.4499999999998"/>
  </r>
  <r>
    <s v="EVELYN GUADALUPE GOMEZ"/>
    <n v="1202.22"/>
    <n v="27.94"/>
    <n v="58.25"/>
    <n v="60.97"/>
    <n v="60.97"/>
    <n v="60.94"/>
    <n v="30.47"/>
    <m/>
    <n v="1501.7600000000002"/>
  </r>
  <r>
    <s v="MIRIAM ELIZABETH CAMPOS DE MORENO"/>
    <n v="9794.3599999999988"/>
    <n v="172.5"/>
    <n v="345"/>
    <n v="345"/>
    <n v="345"/>
    <n v="345"/>
    <n v="172.5"/>
    <m/>
    <n v="11519.359999999999"/>
  </r>
  <r>
    <s v="MARIA DE LOS ANGELES ORELLANA"/>
    <n v="94.949999999999974"/>
    <n v="43.12"/>
    <n v="89.96"/>
    <n v="94.21"/>
    <n v="94.21"/>
    <n v="94.18"/>
    <n v="47.06"/>
    <n v="400"/>
    <n v="157.68999999999991"/>
  </r>
  <r>
    <s v="LUIS ALONSO MARTINEZ CRUZ"/>
    <n v="1535.8999999999999"/>
    <n v="172.5"/>
    <n v="345"/>
    <n v="345"/>
    <n v="345"/>
    <n v="345"/>
    <n v="172.5"/>
    <n v="1300"/>
    <n v="1960.8999999999999"/>
  </r>
  <r>
    <s v="JESUS HERNANDEZ MARTINEZ"/>
    <n v="-64.29000000000002"/>
    <n v="21.16"/>
    <n v="42.32"/>
    <n v="46"/>
    <n v="46"/>
    <n v="46"/>
    <n v="23"/>
    <m/>
    <n v="160.18999999999997"/>
  </r>
  <r>
    <s v="BUENAVETURA ARGUETA PORTILLO"/>
    <n v="2606.8900000000003"/>
    <n v="46"/>
    <n v="80.5"/>
    <n v="80.5"/>
    <n v="80.94"/>
    <n v="82.8"/>
    <n v="46"/>
    <m/>
    <n v="3023.6300000000006"/>
  </r>
  <r>
    <s v="DINORA ROMERO"/>
    <n v="155.90000000000003"/>
    <m/>
    <n v="23"/>
    <n v="80.5"/>
    <m/>
    <n v="46"/>
    <n v="23"/>
    <m/>
    <n v="328.40000000000003"/>
  </r>
  <r>
    <s v="JOEL HUMBERTO ZELAYA"/>
    <n v="140.97"/>
    <n v="11.5"/>
    <n v="23"/>
    <n v="11.5"/>
    <n v="23"/>
    <n v="23"/>
    <m/>
    <m/>
    <n v="232.97"/>
  </r>
  <r>
    <s v="GILBERTO NELSON ALFARO"/>
    <n v="433.18"/>
    <n v="23"/>
    <n v="11.5"/>
    <n v="23"/>
    <n v="34.5"/>
    <n v="11.5"/>
    <m/>
    <m/>
    <n v="536.68000000000006"/>
  </r>
  <r>
    <s v="MARCOS ANTONIO GONZALEZ"/>
    <n v="295.26"/>
    <m/>
    <m/>
    <m/>
    <m/>
    <m/>
    <m/>
    <m/>
    <n v="295.26"/>
  </r>
  <r>
    <s v="HECTOR DAVID CORDOVA"/>
    <n v="19598.3"/>
    <n v="172.5"/>
    <n v="345"/>
    <n v="345"/>
    <n v="345"/>
    <n v="345"/>
    <n v="172.5"/>
    <m/>
    <n v="21323.3"/>
  </r>
  <r>
    <s v="FRANCISCO NOE LEMUS"/>
    <n v="1275.53"/>
    <m/>
    <m/>
    <m/>
    <m/>
    <m/>
    <m/>
    <m/>
    <n v="1275.53"/>
  </r>
  <r>
    <s v="MANUEL DE JESUS CORDOVA"/>
    <n v="644.92000000000007"/>
    <m/>
    <m/>
    <m/>
    <m/>
    <m/>
    <m/>
    <m/>
    <n v="644.92000000000007"/>
  </r>
  <r>
    <s v="LETICIA RAMIREZ DE SANABRIA"/>
    <n v="578.17999999999995"/>
    <m/>
    <m/>
    <m/>
    <m/>
    <m/>
    <m/>
    <m/>
    <n v="578.17999999999995"/>
  </r>
  <r>
    <s v="JULISSA LISBETH VAQUERO HERNANDEZ"/>
    <n v="1438.48"/>
    <n v="20.48"/>
    <n v="42.68"/>
    <n v="44.62"/>
    <n v="44.62"/>
    <n v="44.68"/>
    <n v="22.37"/>
    <m/>
    <n v="1657.9299999999998"/>
  </r>
  <r>
    <s v="MIGUEL HUMBERTO GUIROLA MENDOZA"/>
    <n v="3852.58"/>
    <n v="51.76"/>
    <n v="103.52"/>
    <n v="103.52"/>
    <n v="103.52"/>
    <n v="103.52"/>
    <n v="51.77"/>
    <m/>
    <n v="4370.1900000000014"/>
  </r>
  <r>
    <s v="LUIS EDUARDO MENDEZ"/>
    <n v="2475.5"/>
    <m/>
    <m/>
    <n v="60.95"/>
    <n v="57.5"/>
    <n v="28.75"/>
    <n v="37.950000000000003"/>
    <m/>
    <n v="2660.6499999999996"/>
  </r>
  <r>
    <s v="RAFAEL ANTONIO TURCIOS MORAN "/>
    <n v="1048.78"/>
    <n v="46"/>
    <n v="92"/>
    <n v="92.35"/>
    <n v="92"/>
    <n v="92"/>
    <n v="46"/>
    <n v="800"/>
    <n v="709.13"/>
  </r>
  <r>
    <s v="ISAAC WILFREDO CACERES"/>
    <n v="707.06"/>
    <n v="23"/>
    <n v="34.5"/>
    <n v="23"/>
    <n v="23"/>
    <n v="11.5"/>
    <n v="11.5"/>
    <m/>
    <n v="833.56"/>
  </r>
  <r>
    <s v="ROXANA YANETH ALVARADO"/>
    <n v="40.78"/>
    <n v="8.74"/>
    <n v="18.29"/>
    <n v="19.09"/>
    <n v="19.09"/>
    <n v="19.010000000000002"/>
    <n v="9.4700000000000006"/>
    <m/>
    <n v="134.47000000000003"/>
  </r>
  <r>
    <s v="NOE MENJIVAR MARTINEZ"/>
    <n v="593.65000000000009"/>
    <n v="23"/>
    <n v="46"/>
    <n v="46"/>
    <n v="46"/>
    <n v="46"/>
    <n v="23"/>
    <m/>
    <n v="823.65000000000009"/>
  </r>
  <r>
    <s v="IRENE GRISELDA DOMINGUEZ"/>
    <n v="23.79"/>
    <m/>
    <m/>
    <m/>
    <m/>
    <m/>
    <m/>
    <m/>
    <n v="23.79"/>
  </r>
  <r>
    <s v="JOSE EZEQUIEL ESCOBAR ACOSTA"/>
    <n v="188.38"/>
    <m/>
    <n v="23"/>
    <n v="11.5"/>
    <n v="23"/>
    <n v="23"/>
    <m/>
    <m/>
    <n v="268.88"/>
  </r>
  <r>
    <s v="RUTH MARISOL MOREIRA MENDEZ"/>
    <n v="124.25"/>
    <m/>
    <n v="23"/>
    <m/>
    <m/>
    <m/>
    <m/>
    <m/>
    <n v="147.25"/>
  </r>
  <r>
    <s v="ROBERTO ANTONIO HERNANDEZ"/>
    <n v="790.63"/>
    <m/>
    <n v="328.11"/>
    <n v="92"/>
    <n v="80.5"/>
    <n v="187.45"/>
    <m/>
    <m/>
    <n v="1478.69"/>
  </r>
  <r>
    <s v="JORGE ALBERTO HEREDIA"/>
    <n v="141.88"/>
    <m/>
    <n v="23"/>
    <m/>
    <m/>
    <m/>
    <m/>
    <m/>
    <n v="164.88"/>
  </r>
  <r>
    <s v="RICARDO ALFONSO TURCIOS"/>
    <n v="369.40000000000003"/>
    <n v="28.75"/>
    <n v="57.5"/>
    <n v="57.5"/>
    <n v="28.75"/>
    <n v="57.5"/>
    <n v="28.75"/>
    <m/>
    <n v="628.15000000000009"/>
  </r>
  <r>
    <s v="RICARDO RODRIGUEZ"/>
    <n v="116.79"/>
    <n v="46"/>
    <n v="86.25"/>
    <n v="23"/>
    <n v="46"/>
    <m/>
    <m/>
    <n v="200"/>
    <n v="118.04000000000002"/>
  </r>
  <r>
    <s v="MAYDEL DE LA CRUZ MARTINEZ"/>
    <n v="98.14"/>
    <n v="24.16"/>
    <n v="50.57"/>
    <n v="53.13"/>
    <n v="53.13"/>
    <n v="53.1"/>
    <n v="26.54"/>
    <m/>
    <n v="358.77000000000004"/>
  </r>
  <r>
    <s v="DELMY YANIRA BELTRAN DE PEREZ"/>
    <n v="105.13"/>
    <n v="25.88"/>
    <n v="54.19"/>
    <n v="56.95"/>
    <n v="56.95"/>
    <n v="56.98"/>
    <n v="28.5"/>
    <m/>
    <n v="384.58"/>
  </r>
  <r>
    <s v="ERICK ALEXANDER MARTINEZ"/>
    <n v="89.94"/>
    <n v="22.14"/>
    <n v="46.16"/>
    <n v="48.3"/>
    <n v="48.3"/>
    <n v="48.36"/>
    <n v="24.21"/>
    <m/>
    <n v="327.41000000000003"/>
  </r>
  <r>
    <s v="GILDA GRISELDA HENRIQUEZ SANCHEZ"/>
    <n v="89.94"/>
    <n v="22.14"/>
    <n v="46.16"/>
    <n v="48.3"/>
    <n v="48.3"/>
    <n v="48.36"/>
    <n v="24.21"/>
    <m/>
    <n v="327.41000000000003"/>
  </r>
  <r>
    <s v="CLAUDIA LISSETE LADAVERDE SALAZAR"/>
    <n v="42.04"/>
    <n v="20.7"/>
    <n v="42.86"/>
    <n v="44.53"/>
    <n v="44.53"/>
    <n v="44.5"/>
    <n v="22.23"/>
    <m/>
    <n v="261.39"/>
  </r>
  <r>
    <s v="JOSE FRANCISCO MUNTO CENTENO"/>
    <n v="18.689999999999998"/>
    <n v="9.1999999999999993"/>
    <n v="19.21"/>
    <n v="20.76"/>
    <n v="23"/>
    <n v="22.98"/>
    <n v="11.48"/>
    <m/>
    <n v="125.32000000000001"/>
  </r>
  <r>
    <s v="LUIS ENRIQUE CORDOVA ANDINO"/>
    <n v="18.689999999999998"/>
    <n v="9.1999999999999993"/>
    <n v="19.21"/>
    <n v="20.76"/>
    <n v="23"/>
    <n v="22.98"/>
    <n v="11.48"/>
    <m/>
    <n v="125.32000000000001"/>
  </r>
  <r>
    <s v="MIRIAM JEANNETTE PEREZ RIVAS"/>
    <n v="58.39"/>
    <n v="57.5"/>
    <n v="115"/>
    <n v="115"/>
    <n v="115"/>
    <n v="115"/>
    <n v="57.5"/>
    <m/>
    <n v="633.39"/>
  </r>
  <r>
    <s v="RUTH MENJIVAR MARTINEZ"/>
    <n v="11.68"/>
    <n v="11.5"/>
    <m/>
    <n v="11.5"/>
    <n v="11.5"/>
    <n v="11.5"/>
    <m/>
    <m/>
    <n v="57.68"/>
  </r>
  <r>
    <s v="FONDO SF"/>
    <n v="38.299999999999997"/>
    <m/>
    <m/>
    <m/>
    <m/>
    <m/>
    <m/>
    <m/>
    <n v="38.299999999999997"/>
  </r>
  <r>
    <s v="EDWIN OMAR MORALES DUARTE"/>
    <m/>
    <m/>
    <n v="30.82"/>
    <n v="32.200000000000003"/>
    <n v="32.200000000000003"/>
    <n v="32.200000000000003"/>
    <n v="16.100000000000001"/>
    <m/>
    <n v="143.52000000000001"/>
  </r>
  <r>
    <s v="NELSON EDUARDO VASQUEZ"/>
    <m/>
    <m/>
    <n v="120.75"/>
    <n v="120.75"/>
    <n v="120.75"/>
    <n v="120.79"/>
    <n v="60.42"/>
    <m/>
    <n v="543.46"/>
  </r>
  <r>
    <s v="MORIS ALBERTO MOLINA MENDEZ"/>
    <m/>
    <m/>
    <n v="86.24"/>
    <n v="86.24"/>
    <n v="86.24"/>
    <n v="86.24"/>
    <n v="43.12"/>
    <m/>
    <n v="388.08"/>
  </r>
  <r>
    <s v="BRENDA MARIA PACHECO PALACIOS"/>
    <m/>
    <m/>
    <n v="69"/>
    <n v="69"/>
    <n v="69"/>
    <n v="69"/>
    <n v="34.5"/>
    <m/>
    <n v="310.5"/>
  </r>
  <r>
    <s v="SALVADOR ANTONIO PEÑATE BARRERA"/>
    <m/>
    <m/>
    <n v="34.5"/>
    <n v="34.5"/>
    <n v="34.5"/>
    <n v="34.58"/>
    <n v="17.329999999999998"/>
    <m/>
    <n v="155.40999999999997"/>
  </r>
  <r>
    <s v="TITO ANTONIO CORTEZ"/>
    <m/>
    <m/>
    <n v="34.520000000000003"/>
    <n v="34.520000000000003"/>
    <n v="34.520000000000003"/>
    <n v="34.520000000000003"/>
    <n v="17.27"/>
    <m/>
    <n v="155.35000000000002"/>
  </r>
  <r>
    <s v="NELSON MAURICIO LARA MERCADO "/>
    <m/>
    <m/>
    <n v="50.2"/>
    <n v="52.35"/>
    <n v="52.35"/>
    <n v="52.38"/>
    <n v="26.2"/>
    <m/>
    <n v="233.48"/>
  </r>
  <r>
    <s v="LUZ MARIA RUIZ ROMERO"/>
    <m/>
    <m/>
    <n v="41.98"/>
    <n v="83.95"/>
    <n v="83.95"/>
    <n v="83.98"/>
    <n v="42.01"/>
    <m/>
    <n v="335.87"/>
  </r>
  <r>
    <s v="GLORIA CONCEPCION MONTES"/>
    <m/>
    <m/>
    <n v="34.5"/>
    <n v="92"/>
    <n v="69"/>
    <n v="69"/>
    <m/>
    <m/>
    <n v="264.5"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6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:J65" firstHeaderRow="0" firstDataRow="1" firstDataCol="1"/>
  <pivotFields count="10">
    <pivotField axis="axisRow" allDrilled="1" showAll="0" dataSourceSort="1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a de TOTAL AL 31/12/2014" fld="1" baseField="0" baseItem="0"/>
    <dataField name="Suma de Dec-14" fld="2" baseField="0" baseItem="0"/>
    <dataField name="Suma de ENERO Y FEBRERO 2015" fld="3" baseField="0" baseItem="0"/>
    <dataField name="Suma de MARZO Y ABRIL" fld="4" baseField="0" baseItem="0"/>
    <dataField name="Suma de MAYO Y JUNIO" fld="5" baseField="0" baseItem="0"/>
    <dataField name="Suma de JULIO Y AGOSTO" fld="6" baseField="0" baseItem="0"/>
    <dataField name="Suma de SEPTIEMBRE" fld="7" baseField="0" baseItem="0"/>
    <dataField name="Suma de Retiros" fld="8" baseField="0" baseItem="0"/>
    <dataField name="Suma de Saldo al 31/1/2015" fld="9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J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Tabla dinámica1" cacheId="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IY65548"/>
  <sheetViews>
    <sheetView topLeftCell="B3" zoomScaleNormal="100" workbookViewId="0">
      <selection activeCell="FB12" sqref="FB12:FI12"/>
    </sheetView>
  </sheetViews>
  <sheetFormatPr baseColWidth="10" defaultColWidth="11.44140625" defaultRowHeight="13.2" x14ac:dyDescent="0.25"/>
  <cols>
    <col min="1" max="1" width="5" style="25" customWidth="1"/>
    <col min="2" max="2" width="52.109375" style="25" customWidth="1"/>
    <col min="3" max="3" width="9.109375" style="25" hidden="1" customWidth="1"/>
    <col min="4" max="5" width="11" style="25" hidden="1" customWidth="1"/>
    <col min="6" max="6" width="10.44140625" style="25" hidden="1" customWidth="1"/>
    <col min="7" max="7" width="13.109375" style="25" hidden="1" customWidth="1"/>
    <col min="8" max="8" width="15.44140625" style="25" hidden="1" customWidth="1"/>
    <col min="9" max="9" width="13.6640625" style="25" hidden="1" customWidth="1"/>
    <col min="10" max="10" width="16" style="25" hidden="1" customWidth="1"/>
    <col min="11" max="11" width="15.109375" style="25" hidden="1" customWidth="1"/>
    <col min="12" max="12" width="17.44140625" style="25" hidden="1" customWidth="1"/>
    <col min="13" max="13" width="13.5546875" style="25" hidden="1" customWidth="1"/>
    <col min="14" max="14" width="13.33203125" style="25" hidden="1" customWidth="1"/>
    <col min="15" max="15" width="18.5546875" style="25" hidden="1" customWidth="1"/>
    <col min="16" max="16" width="12.33203125" style="25" hidden="1" customWidth="1"/>
    <col min="17" max="17" width="13.88671875" style="25" hidden="1" customWidth="1"/>
    <col min="18" max="18" width="12" style="25" hidden="1" customWidth="1"/>
    <col min="19" max="19" width="10.33203125" style="25" hidden="1" customWidth="1"/>
    <col min="20" max="21" width="11" style="25" hidden="1" customWidth="1"/>
    <col min="22" max="22" width="10.44140625" style="25" hidden="1" customWidth="1"/>
    <col min="23" max="23" width="13.6640625" style="25" hidden="1" customWidth="1"/>
    <col min="24" max="24" width="15.44140625" style="25" hidden="1" customWidth="1"/>
    <col min="25" max="25" width="13.6640625" style="25" hidden="1" customWidth="1"/>
    <col min="26" max="26" width="16" style="25" hidden="1" customWidth="1"/>
    <col min="27" max="27" width="15.109375" style="25" hidden="1" customWidth="1"/>
    <col min="28" max="28" width="14.44140625" style="25" hidden="1" customWidth="1"/>
    <col min="29" max="29" width="13.5546875" style="25" hidden="1" customWidth="1"/>
    <col min="30" max="30" width="18.109375" style="25" hidden="1" customWidth="1"/>
    <col min="31" max="31" width="9" style="25" hidden="1" customWidth="1"/>
    <col min="32" max="32" width="16.88671875" style="25" hidden="1" customWidth="1"/>
    <col min="33" max="33" width="13.44140625" style="25" hidden="1" customWidth="1"/>
    <col min="34" max="34" width="15.109375" style="25" hidden="1" customWidth="1"/>
    <col min="35" max="36" width="11.44140625" style="25" hidden="1" customWidth="1"/>
    <col min="37" max="37" width="11.5546875" style="25" hidden="1" customWidth="1"/>
    <col min="38" max="38" width="11.33203125" style="25" hidden="1" customWidth="1"/>
    <col min="39" max="39" width="11.88671875" style="25" hidden="1" customWidth="1"/>
    <col min="40" max="40" width="11" style="25" hidden="1" customWidth="1"/>
    <col min="41" max="41" width="10.44140625" style="25" hidden="1" customWidth="1"/>
    <col min="42" max="42" width="13.109375" style="25" hidden="1" customWidth="1"/>
    <col min="43" max="43" width="15.44140625" style="25" hidden="1" customWidth="1"/>
    <col min="44" max="44" width="13.6640625" style="25" hidden="1" customWidth="1"/>
    <col min="45" max="45" width="16" style="25" hidden="1" customWidth="1"/>
    <col min="46" max="46" width="15.109375" style="25" hidden="1" customWidth="1"/>
    <col min="47" max="47" width="9.109375" style="25" hidden="1" customWidth="1"/>
    <col min="48" max="48" width="17.88671875" style="25" hidden="1" customWidth="1"/>
    <col min="49" max="49" width="9" style="25" hidden="1" customWidth="1"/>
    <col min="50" max="50" width="21" style="25" hidden="1" customWidth="1"/>
    <col min="51" max="51" width="16.88671875" style="25" hidden="1" customWidth="1"/>
    <col min="52" max="52" width="14.6640625" style="25" hidden="1" customWidth="1"/>
    <col min="53" max="53" width="26.109375" style="25" hidden="1" customWidth="1"/>
    <col min="54" max="54" width="9.44140625" style="25" hidden="1" customWidth="1"/>
    <col min="55" max="59" width="12" style="25" hidden="1" customWidth="1"/>
    <col min="60" max="60" width="12" style="24" hidden="1" customWidth="1"/>
    <col min="61" max="61" width="12.109375" style="24" hidden="1" customWidth="1"/>
    <col min="62" max="62" width="14.44140625" style="24" hidden="1" customWidth="1"/>
    <col min="63" max="63" width="12.6640625" style="24" hidden="1" customWidth="1"/>
    <col min="64" max="64" width="15" style="24" hidden="1" customWidth="1"/>
    <col min="65" max="65" width="16.44140625" style="24" hidden="1" customWidth="1"/>
    <col min="66" max="67" width="12.109375" style="25" hidden="1" customWidth="1"/>
    <col min="68" max="68" width="25.5546875" style="25" hidden="1" customWidth="1"/>
    <col min="69" max="69" width="12.88671875" style="25" hidden="1" customWidth="1"/>
    <col min="70" max="70" width="10.88671875" style="25" hidden="1" customWidth="1"/>
    <col min="71" max="71" width="23.33203125" style="25" hidden="1" customWidth="1"/>
    <col min="72" max="72" width="15.109375" style="25" hidden="1" customWidth="1"/>
    <col min="73" max="73" width="12" style="25" hidden="1" customWidth="1"/>
    <col min="74" max="74" width="13.33203125" style="25" hidden="1" customWidth="1"/>
    <col min="75" max="79" width="12" style="25" hidden="1" customWidth="1"/>
    <col min="80" max="80" width="13.109375" style="25" hidden="1" customWidth="1"/>
    <col min="81" max="81" width="15.44140625" style="25" hidden="1" customWidth="1"/>
    <col min="82" max="82" width="13.6640625" style="25" hidden="1" customWidth="1"/>
    <col min="83" max="83" width="16" style="25" hidden="1" customWidth="1"/>
    <col min="84" max="84" width="17" style="25" hidden="1" customWidth="1"/>
    <col min="85" max="85" width="10.44140625" style="25" hidden="1" customWidth="1"/>
    <col min="86" max="86" width="17.44140625" style="25" hidden="1" customWidth="1"/>
    <col min="87" max="87" width="22.44140625" style="25" hidden="1" customWidth="1"/>
    <col min="88" max="88" width="17.6640625" style="25" hidden="1" customWidth="1"/>
    <col min="89" max="89" width="19.6640625" style="25" hidden="1" customWidth="1"/>
    <col min="90" max="90" width="21.5546875" style="25" hidden="1" customWidth="1"/>
    <col min="91" max="91" width="15.88671875" style="25" hidden="1" customWidth="1"/>
    <col min="92" max="92" width="26.109375" style="25" hidden="1" customWidth="1"/>
    <col min="93" max="94" width="13.44140625" style="25" hidden="1" customWidth="1"/>
    <col min="95" max="95" width="17.6640625" style="25" hidden="1" customWidth="1"/>
    <col min="96" max="96" width="14.33203125" style="25" hidden="1" customWidth="1"/>
    <col min="97" max="97" width="16.44140625" style="25" hidden="1" customWidth="1"/>
    <col min="98" max="98" width="14.44140625" style="25" hidden="1" customWidth="1"/>
    <col min="99" max="99" width="17" style="25" hidden="1" customWidth="1"/>
    <col min="100" max="100" width="15.88671875" style="25" hidden="1" customWidth="1"/>
    <col min="101" max="101" width="29.33203125" style="81" hidden="1" customWidth="1"/>
    <col min="102" max="102" width="14.6640625" style="25" hidden="1" customWidth="1"/>
    <col min="103" max="103" width="12" style="25" hidden="1" customWidth="1"/>
    <col min="104" max="104" width="11" style="25" hidden="1" customWidth="1"/>
    <col min="105" max="105" width="10.44140625" style="25" hidden="1" customWidth="1"/>
    <col min="106" max="106" width="12.44140625" style="25" hidden="1" customWidth="1"/>
    <col min="107" max="107" width="12.44140625" style="63" hidden="1" customWidth="1"/>
    <col min="108" max="108" width="13.88671875" style="63" hidden="1" customWidth="1"/>
    <col min="109" max="109" width="12.5546875" style="63" hidden="1" customWidth="1"/>
    <col min="110" max="110" width="12.44140625" style="63" hidden="1" customWidth="1"/>
    <col min="111" max="111" width="17.88671875" style="63" hidden="1" customWidth="1"/>
    <col min="112" max="112" width="12.44140625" style="63" hidden="1" customWidth="1"/>
    <col min="113" max="113" width="13.6640625" style="63" hidden="1" customWidth="1"/>
    <col min="114" max="114" width="16" style="63" hidden="1" customWidth="1"/>
    <col min="115" max="115" width="14.33203125" style="63" hidden="1" customWidth="1"/>
    <col min="116" max="116" width="16.5546875" style="63" hidden="1" customWidth="1"/>
    <col min="117" max="117" width="12.44140625" style="63" hidden="1" customWidth="1"/>
    <col min="118" max="118" width="11.44140625" style="63" hidden="1" customWidth="1"/>
    <col min="119" max="119" width="18.88671875" style="63" hidden="1" customWidth="1"/>
    <col min="120" max="120" width="13.44140625" style="63" hidden="1" customWidth="1"/>
    <col min="121" max="121" width="16.6640625" style="81" hidden="1" customWidth="1"/>
    <col min="122" max="134" width="13.44140625" style="81" hidden="1" customWidth="1"/>
    <col min="135" max="135" width="12.44140625" style="81" hidden="1" customWidth="1"/>
    <col min="136" max="136" width="13.44140625" style="81" hidden="1" customWidth="1"/>
    <col min="137" max="137" width="13.44140625" style="25" hidden="1" customWidth="1"/>
    <col min="138" max="138" width="10.44140625" style="25" hidden="1" customWidth="1"/>
    <col min="139" max="139" width="11.44140625" style="25" hidden="1" customWidth="1"/>
    <col min="140" max="145" width="12.44140625" style="25" hidden="1" customWidth="1"/>
    <col min="146" max="146" width="13.109375" style="25" hidden="1" customWidth="1"/>
    <col min="147" max="150" width="12.44140625" style="25" hidden="1" customWidth="1"/>
    <col min="151" max="151" width="12.44140625" style="105" hidden="1" customWidth="1"/>
    <col min="152" max="152" width="11.44140625" style="25" hidden="1" customWidth="1"/>
    <col min="153" max="153" width="8" style="25" hidden="1" customWidth="1"/>
    <col min="154" max="154" width="12.44140625" style="25" hidden="1" customWidth="1"/>
    <col min="155" max="155" width="13.6640625" style="25" hidden="1" customWidth="1"/>
    <col min="156" max="156" width="8.88671875" style="25" hidden="1" customWidth="1"/>
    <col min="157" max="157" width="14" style="25" hidden="1" customWidth="1"/>
    <col min="158" max="158" width="14.44140625" style="25" customWidth="1"/>
    <col min="159" max="159" width="15.88671875" style="25" bestFit="1" customWidth="1"/>
    <col min="160" max="160" width="12.109375" style="25" bestFit="1" customWidth="1"/>
    <col min="161" max="161" width="12.44140625" style="25" bestFit="1" customWidth="1"/>
    <col min="162" max="164" width="12.44140625" style="25" customWidth="1"/>
    <col min="165" max="165" width="11.44140625" style="25"/>
    <col min="166" max="166" width="12.44140625" style="25" bestFit="1" customWidth="1"/>
    <col min="167" max="16384" width="11.44140625" style="25"/>
  </cols>
  <sheetData>
    <row r="1" spans="1:259" ht="14.4" x14ac:dyDescent="0.25">
      <c r="C1" s="26"/>
      <c r="D1" s="26"/>
      <c r="E1" s="26"/>
      <c r="F1" s="26"/>
      <c r="G1" s="26"/>
      <c r="H1" s="26"/>
      <c r="I1" s="26"/>
      <c r="J1" s="26"/>
      <c r="K1" s="26">
        <v>8</v>
      </c>
      <c r="L1" s="26"/>
      <c r="M1" s="26"/>
      <c r="N1" s="26"/>
      <c r="O1" s="26"/>
      <c r="EU1" s="104"/>
    </row>
    <row r="2" spans="1:259" ht="14.4" x14ac:dyDescent="0.25"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EU2" s="104"/>
    </row>
    <row r="3" spans="1:259" ht="14.4" x14ac:dyDescent="0.25"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EU3" s="104"/>
    </row>
    <row r="4" spans="1:259" ht="14.4" x14ac:dyDescent="0.2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EU4" s="104"/>
    </row>
    <row r="5" spans="1:259" ht="14.4" x14ac:dyDescent="0.25">
      <c r="B5" s="2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EU5" s="104"/>
    </row>
    <row r="6" spans="1:259" ht="14.4" x14ac:dyDescent="0.25"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EU6" s="104"/>
    </row>
    <row r="7" spans="1:259" ht="14.4" x14ac:dyDescent="0.25">
      <c r="B7" s="28" t="s">
        <v>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EU7" s="104"/>
    </row>
    <row r="8" spans="1:259" ht="14.4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EU8" s="104"/>
      <c r="FA8" s="107"/>
    </row>
    <row r="9" spans="1:259" ht="14.4" x14ac:dyDescent="0.25">
      <c r="B9" s="27"/>
      <c r="C9" s="113" t="s">
        <v>92</v>
      </c>
      <c r="D9" s="113"/>
      <c r="E9" s="113"/>
      <c r="F9" s="113"/>
      <c r="G9" s="113"/>
      <c r="H9" s="113"/>
      <c r="I9" s="113"/>
      <c r="J9" s="113"/>
      <c r="K9" s="113"/>
      <c r="L9" s="113"/>
      <c r="M9" s="30"/>
      <c r="N9" s="30"/>
      <c r="O9" s="30"/>
      <c r="P9" s="114">
        <v>2007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>
        <v>2008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5">
        <v>2009</v>
      </c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EU9" s="104"/>
    </row>
    <row r="10" spans="1:259" ht="39.6" x14ac:dyDescent="0.3">
      <c r="A10" s="84"/>
      <c r="B10" s="108" t="s">
        <v>0</v>
      </c>
      <c r="C10" s="31" t="s">
        <v>3</v>
      </c>
      <c r="D10" s="31" t="s">
        <v>1</v>
      </c>
      <c r="E10" s="31" t="s">
        <v>77</v>
      </c>
      <c r="F10" s="31" t="s">
        <v>82</v>
      </c>
      <c r="G10" s="31" t="s">
        <v>83</v>
      </c>
      <c r="H10" s="31" t="s">
        <v>86</v>
      </c>
      <c r="I10" s="31" t="s">
        <v>87</v>
      </c>
      <c r="J10" s="31" t="s">
        <v>88</v>
      </c>
      <c r="K10" s="31" t="s">
        <v>91</v>
      </c>
      <c r="L10" s="32" t="s">
        <v>93</v>
      </c>
      <c r="M10" s="32" t="s">
        <v>109</v>
      </c>
      <c r="N10" s="32" t="s">
        <v>111</v>
      </c>
      <c r="O10" s="32" t="s">
        <v>108</v>
      </c>
      <c r="P10" s="33" t="s">
        <v>94</v>
      </c>
      <c r="Q10" s="33" t="s">
        <v>95</v>
      </c>
      <c r="R10" s="33" t="s">
        <v>96</v>
      </c>
      <c r="S10" s="33" t="s">
        <v>3</v>
      </c>
      <c r="T10" s="33" t="s">
        <v>1</v>
      </c>
      <c r="U10" s="33" t="s">
        <v>77</v>
      </c>
      <c r="V10" s="33" t="s">
        <v>82</v>
      </c>
      <c r="W10" s="33" t="s">
        <v>97</v>
      </c>
      <c r="X10" s="33" t="s">
        <v>86</v>
      </c>
      <c r="Y10" s="33" t="s">
        <v>87</v>
      </c>
      <c r="Z10" s="33" t="s">
        <v>88</v>
      </c>
      <c r="AA10" s="33" t="s">
        <v>91</v>
      </c>
      <c r="AB10" s="32" t="s">
        <v>119</v>
      </c>
      <c r="AC10" s="34" t="s">
        <v>121</v>
      </c>
      <c r="AD10" s="32" t="s">
        <v>120</v>
      </c>
      <c r="AE10" s="34">
        <v>0.15</v>
      </c>
      <c r="AF10" s="32" t="s">
        <v>115</v>
      </c>
      <c r="AG10" s="32" t="s">
        <v>116</v>
      </c>
      <c r="AH10" s="33" t="s">
        <v>91</v>
      </c>
      <c r="AI10" s="35">
        <v>39448</v>
      </c>
      <c r="AJ10" s="35">
        <v>39479</v>
      </c>
      <c r="AK10" s="35">
        <v>39508</v>
      </c>
      <c r="AL10" s="35">
        <v>39539</v>
      </c>
      <c r="AM10" s="35">
        <v>39569</v>
      </c>
      <c r="AN10" s="35" t="s">
        <v>77</v>
      </c>
      <c r="AO10" s="35" t="s">
        <v>82</v>
      </c>
      <c r="AP10" s="35" t="s">
        <v>83</v>
      </c>
      <c r="AQ10" s="35" t="s">
        <v>86</v>
      </c>
      <c r="AR10" s="35" t="s">
        <v>87</v>
      </c>
      <c r="AS10" s="35" t="s">
        <v>88</v>
      </c>
      <c r="AT10" s="35" t="s">
        <v>91</v>
      </c>
      <c r="AU10" s="35"/>
      <c r="AV10" s="36" t="s">
        <v>128</v>
      </c>
      <c r="AW10" s="34">
        <v>0.15</v>
      </c>
      <c r="AX10" s="36" t="s">
        <v>129</v>
      </c>
      <c r="AY10" s="36" t="s">
        <v>115</v>
      </c>
      <c r="AZ10" s="36" t="s">
        <v>130</v>
      </c>
      <c r="BA10" s="32" t="s">
        <v>131</v>
      </c>
      <c r="BB10" s="25" t="s">
        <v>100</v>
      </c>
      <c r="BC10" s="25" t="s">
        <v>101</v>
      </c>
      <c r="BD10" s="25" t="s">
        <v>96</v>
      </c>
      <c r="BE10" s="25" t="s">
        <v>3</v>
      </c>
      <c r="BF10" s="25" t="s">
        <v>1</v>
      </c>
      <c r="BG10" s="25" t="s">
        <v>77</v>
      </c>
      <c r="BH10" s="24" t="s">
        <v>82</v>
      </c>
      <c r="BI10" s="24" t="s">
        <v>83</v>
      </c>
      <c r="BJ10" s="24" t="s">
        <v>86</v>
      </c>
      <c r="BK10" s="24" t="s">
        <v>87</v>
      </c>
      <c r="BL10" s="24" t="s">
        <v>88</v>
      </c>
      <c r="BM10" s="24" t="s">
        <v>135</v>
      </c>
      <c r="BN10" s="61" t="s">
        <v>136</v>
      </c>
      <c r="BO10" s="61" t="s">
        <v>181</v>
      </c>
      <c r="BP10" s="62" t="s">
        <v>182</v>
      </c>
      <c r="BQ10" s="70">
        <v>0.15</v>
      </c>
      <c r="BR10" s="36" t="s">
        <v>189</v>
      </c>
      <c r="BS10" s="71" t="s">
        <v>186</v>
      </c>
      <c r="BT10" s="69" t="s">
        <v>91</v>
      </c>
      <c r="BU10" s="69" t="s">
        <v>100</v>
      </c>
      <c r="BV10" s="69" t="s">
        <v>101</v>
      </c>
      <c r="BW10" s="69" t="s">
        <v>96</v>
      </c>
      <c r="BX10" s="69" t="s">
        <v>3</v>
      </c>
      <c r="BY10" s="69" t="s">
        <v>1</v>
      </c>
      <c r="BZ10" s="69" t="s">
        <v>77</v>
      </c>
      <c r="CA10" s="69" t="s">
        <v>82</v>
      </c>
      <c r="CB10" s="69" t="s">
        <v>83</v>
      </c>
      <c r="CC10" s="69" t="s">
        <v>86</v>
      </c>
      <c r="CD10" s="69" t="s">
        <v>87</v>
      </c>
      <c r="CE10" s="69" t="s">
        <v>88</v>
      </c>
      <c r="CF10" s="69" t="s">
        <v>187</v>
      </c>
      <c r="CG10" s="69"/>
      <c r="CH10" s="69" t="s">
        <v>183</v>
      </c>
      <c r="CI10" s="91" t="s">
        <v>190</v>
      </c>
      <c r="CJ10" s="91" t="s">
        <v>110</v>
      </c>
      <c r="CK10" s="69" t="s">
        <v>108</v>
      </c>
      <c r="CL10" s="69" t="s">
        <v>191</v>
      </c>
      <c r="CM10" s="69" t="s">
        <v>91</v>
      </c>
      <c r="CN10" s="84" t="s">
        <v>194</v>
      </c>
      <c r="CO10" s="85" t="s">
        <v>195</v>
      </c>
      <c r="CP10" s="85" t="s">
        <v>1</v>
      </c>
      <c r="CQ10" s="85" t="s">
        <v>198</v>
      </c>
      <c r="CR10" s="85" t="s">
        <v>83</v>
      </c>
      <c r="CS10" s="85" t="s">
        <v>86</v>
      </c>
      <c r="CT10" s="85" t="s">
        <v>87</v>
      </c>
      <c r="CU10" s="85" t="s">
        <v>88</v>
      </c>
      <c r="CV10" s="85" t="s">
        <v>91</v>
      </c>
      <c r="CW10" s="86" t="s">
        <v>199</v>
      </c>
      <c r="CX10" s="25" t="s">
        <v>197</v>
      </c>
      <c r="DC10" s="93" t="s">
        <v>100</v>
      </c>
      <c r="DD10" s="93" t="s">
        <v>101</v>
      </c>
      <c r="DE10" s="93" t="s">
        <v>96</v>
      </c>
      <c r="DF10" s="93" t="s">
        <v>3</v>
      </c>
      <c r="DG10" s="93" t="s">
        <v>208</v>
      </c>
      <c r="DH10" s="93" t="s">
        <v>82</v>
      </c>
      <c r="DI10" s="93" t="s">
        <v>83</v>
      </c>
      <c r="DJ10" s="93" t="s">
        <v>86</v>
      </c>
      <c r="DK10" s="93" t="s">
        <v>87</v>
      </c>
      <c r="DL10" s="93" t="s">
        <v>88</v>
      </c>
      <c r="DM10" s="93"/>
      <c r="DN10" s="93"/>
      <c r="DO10" s="95" t="s">
        <v>210</v>
      </c>
      <c r="DP10" s="93" t="s">
        <v>217</v>
      </c>
      <c r="DQ10" s="97" t="s">
        <v>211</v>
      </c>
      <c r="DR10" s="102">
        <v>41244</v>
      </c>
      <c r="DS10" s="102">
        <v>41275</v>
      </c>
      <c r="DT10" s="102">
        <v>41306</v>
      </c>
      <c r="DU10" s="102">
        <v>41334</v>
      </c>
      <c r="DV10" s="102">
        <v>41365</v>
      </c>
      <c r="DW10" s="102">
        <v>41395</v>
      </c>
      <c r="DX10" s="102">
        <v>41426</v>
      </c>
      <c r="DY10" s="102">
        <v>41456</v>
      </c>
      <c r="DZ10" s="102">
        <v>41487</v>
      </c>
      <c r="EA10" s="102">
        <v>41518</v>
      </c>
      <c r="EB10" s="102">
        <v>41548</v>
      </c>
      <c r="EC10" s="102">
        <v>41579</v>
      </c>
      <c r="ED10" s="97" t="s">
        <v>215</v>
      </c>
      <c r="EE10" s="97" t="s">
        <v>216</v>
      </c>
      <c r="EF10" s="97" t="s">
        <v>13</v>
      </c>
      <c r="EG10" s="69" t="s">
        <v>221</v>
      </c>
      <c r="EH10" s="69"/>
      <c r="EI10" s="69"/>
      <c r="EJ10" s="94">
        <v>41609</v>
      </c>
      <c r="EK10" s="109">
        <v>41640</v>
      </c>
      <c r="EL10" s="109">
        <v>41671</v>
      </c>
      <c r="EM10" s="109">
        <v>41699</v>
      </c>
      <c r="EN10" s="109">
        <v>41730</v>
      </c>
      <c r="EO10" s="109">
        <v>41760</v>
      </c>
      <c r="EP10" s="109">
        <v>41791</v>
      </c>
      <c r="EQ10" s="109">
        <v>41821</v>
      </c>
      <c r="ER10" s="109">
        <v>41852</v>
      </c>
      <c r="ES10" s="109">
        <v>41883</v>
      </c>
      <c r="ET10" s="109">
        <v>41913</v>
      </c>
      <c r="EU10" s="110">
        <v>41944</v>
      </c>
      <c r="EV10" s="84" t="s">
        <v>13</v>
      </c>
      <c r="EW10" s="84" t="s">
        <v>184</v>
      </c>
      <c r="EX10" s="84" t="s">
        <v>231</v>
      </c>
      <c r="EY10" s="91" t="s">
        <v>232</v>
      </c>
      <c r="FA10" s="84" t="s">
        <v>108</v>
      </c>
      <c r="FB10" s="84" t="s">
        <v>235</v>
      </c>
      <c r="FC10" s="109">
        <v>41974</v>
      </c>
      <c r="FD10" s="94" t="s">
        <v>238</v>
      </c>
      <c r="FE10" s="94" t="s">
        <v>249</v>
      </c>
      <c r="FF10" s="94" t="s">
        <v>250</v>
      </c>
      <c r="FG10" s="109" t="s">
        <v>251</v>
      </c>
      <c r="FH10" s="109" t="s">
        <v>86</v>
      </c>
      <c r="FI10" s="84" t="s">
        <v>236</v>
      </c>
      <c r="FJ10" s="84" t="s">
        <v>237</v>
      </c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/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  <c r="IE10" s="84"/>
      <c r="IF10" s="84"/>
      <c r="IG10" s="84"/>
      <c r="IH10" s="84"/>
      <c r="II10" s="84"/>
      <c r="IJ10" s="84"/>
      <c r="IK10" s="84"/>
      <c r="IL10" s="84"/>
      <c r="IM10" s="84"/>
      <c r="IN10" s="84"/>
      <c r="IO10" s="84"/>
      <c r="IP10" s="84"/>
      <c r="IQ10" s="84"/>
      <c r="IR10" s="84"/>
      <c r="IS10" s="84"/>
      <c r="IT10" s="84"/>
      <c r="IU10" s="84"/>
      <c r="IV10" s="84"/>
      <c r="IW10" s="84"/>
      <c r="IX10" s="84"/>
      <c r="IY10" s="84"/>
    </row>
    <row r="11" spans="1:259" ht="14.4" x14ac:dyDescent="0.25"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>
        <f>SUM(P11:AH11)</f>
        <v>0</v>
      </c>
      <c r="BO11" s="24">
        <f t="shared" ref="BO11:BO16" si="0">+BM11-BN11</f>
        <v>0</v>
      </c>
      <c r="EU11" s="104"/>
    </row>
    <row r="12" spans="1:259" ht="14.4" x14ac:dyDescent="0.25">
      <c r="A12" s="25">
        <v>1</v>
      </c>
      <c r="B12" s="92" t="s">
        <v>255</v>
      </c>
      <c r="C12" s="74">
        <v>126.16</v>
      </c>
      <c r="D12" s="74">
        <v>126.16</v>
      </c>
      <c r="E12" s="74">
        <v>126.16</v>
      </c>
      <c r="F12" s="74">
        <v>126.16</v>
      </c>
      <c r="G12" s="74">
        <v>126.16</v>
      </c>
      <c r="H12" s="74">
        <v>126.16</v>
      </c>
      <c r="I12" s="74">
        <v>126.16</v>
      </c>
      <c r="J12" s="74">
        <v>126.16</v>
      </c>
      <c r="K12" s="74">
        <v>126.16</v>
      </c>
      <c r="L12" s="74">
        <f>SUM(C12:K12)</f>
        <v>1135.4399999999998</v>
      </c>
      <c r="M12" s="74">
        <f>+L12/1.15</f>
        <v>987.33913043478253</v>
      </c>
      <c r="N12" s="74">
        <f>+M12*15%</f>
        <v>148.10086956521738</v>
      </c>
      <c r="O12" s="74">
        <f>+M12*0.01190523024</f>
        <v>11.754499672787478</v>
      </c>
      <c r="P12" s="73">
        <v>126.16</v>
      </c>
      <c r="Q12" s="74">
        <v>126.16</v>
      </c>
      <c r="R12" s="74">
        <v>130.76</v>
      </c>
      <c r="S12" s="74">
        <v>130.76</v>
      </c>
      <c r="T12" s="74">
        <v>130.76</v>
      </c>
      <c r="U12" s="74">
        <v>130.76</v>
      </c>
      <c r="V12" s="74">
        <v>130.76</v>
      </c>
      <c r="W12" s="74">
        <v>130.76</v>
      </c>
      <c r="X12" s="74">
        <v>130.76</v>
      </c>
      <c r="Y12" s="74">
        <v>130.76</v>
      </c>
      <c r="Z12" s="74">
        <v>130.76</v>
      </c>
      <c r="AA12" s="74"/>
      <c r="AB12" s="74">
        <f>SUM(P12:Z12)/1.15</f>
        <v>1242.7478260869566</v>
      </c>
      <c r="AC12" s="74">
        <f>+AB12*0.15</f>
        <v>186.41217391304349</v>
      </c>
      <c r="AD12" s="74">
        <f>+AB12+M12+O12</f>
        <v>2241.8414561945265</v>
      </c>
      <c r="AE12" s="74">
        <f>+AC12+N12</f>
        <v>334.5130434782609</v>
      </c>
      <c r="AF12" s="74">
        <f>+AD12*0.03497435342</f>
        <v>78.406955400554821</v>
      </c>
      <c r="AG12" s="74">
        <f>SUM(AD12:AF12)</f>
        <v>2654.7614550733424</v>
      </c>
      <c r="AH12" s="74">
        <v>130.76</v>
      </c>
      <c r="AI12" s="74">
        <v>130.76</v>
      </c>
      <c r="AJ12" s="74">
        <v>130.76</v>
      </c>
      <c r="AK12" s="74">
        <v>135.36000000000001</v>
      </c>
      <c r="AL12" s="74">
        <v>135.36000000000001</v>
      </c>
      <c r="AM12" s="74">
        <v>135.36000000000001</v>
      </c>
      <c r="AN12" s="74">
        <v>135.36000000000001</v>
      </c>
      <c r="AO12" s="74">
        <v>135.36000000000001</v>
      </c>
      <c r="AP12" s="74">
        <v>135.36000000000001</v>
      </c>
      <c r="AQ12" s="74">
        <v>135.36000000000001</v>
      </c>
      <c r="AR12" s="74">
        <v>135.36000000000001</v>
      </c>
      <c r="AS12" s="74">
        <v>135.36000000000001</v>
      </c>
      <c r="AT12" s="74">
        <v>135.36000000000001</v>
      </c>
      <c r="AU12" s="74">
        <f>SUM(AG12:AT12)</f>
        <v>4400.6414550733434</v>
      </c>
      <c r="AV12" s="74">
        <f>SUM(AH12:AT12)/1.15</f>
        <v>1518.156521739131</v>
      </c>
      <c r="AW12" s="74">
        <f>+AV12*0.15</f>
        <v>227.72347826086965</v>
      </c>
      <c r="AX12" s="74">
        <f>+AV12+AD12+AF12</f>
        <v>3838.4049333342123</v>
      </c>
      <c r="AY12" s="75">
        <f>+AX12*0.03253649250699</f>
        <v>124.88823335222204</v>
      </c>
      <c r="AZ12" s="74">
        <f t="shared" ref="AZ12:AZ19" si="1">+AW12+AE12</f>
        <v>562.23652173913058</v>
      </c>
      <c r="BA12" s="76">
        <f t="shared" ref="BA12:BA75" si="2">SUM(AG12:AT12)+AY12</f>
        <v>4525.5296884255658</v>
      </c>
      <c r="BB12" s="72">
        <v>135.36000000000001</v>
      </c>
      <c r="BC12" s="72">
        <v>135.36000000000001</v>
      </c>
      <c r="BD12" s="72">
        <v>135.36000000000001</v>
      </c>
      <c r="BE12" s="72">
        <v>135.36000000000001</v>
      </c>
      <c r="BF12" s="72">
        <v>135.36000000000001</v>
      </c>
      <c r="BG12" s="72">
        <v>135.36000000000001</v>
      </c>
      <c r="BH12" s="77">
        <v>135.36000000000001</v>
      </c>
      <c r="BI12" s="77">
        <v>135.36000000000001</v>
      </c>
      <c r="BJ12" s="77">
        <v>135.36000000000001</v>
      </c>
      <c r="BK12" s="77">
        <v>135.36000000000001</v>
      </c>
      <c r="BL12" s="77">
        <v>135.36000000000001</v>
      </c>
      <c r="BM12" s="77">
        <f>SUM(BA12:BL12)</f>
        <v>6014.4896884255622</v>
      </c>
      <c r="BN12" s="65"/>
      <c r="BO12" s="65">
        <f t="shared" si="0"/>
        <v>6014.4896884255622</v>
      </c>
      <c r="BP12" s="65">
        <f>+BO12</f>
        <v>6014.4896884255622</v>
      </c>
      <c r="BQ12" s="65"/>
      <c r="BR12" s="78">
        <f>0.0377577203777849*BP12</f>
        <v>227.09341987064303</v>
      </c>
      <c r="BS12" s="65">
        <f>SUM(BP12:BR12)</f>
        <v>6241.583108296205</v>
      </c>
      <c r="BT12" s="65">
        <v>135.36000000000001</v>
      </c>
      <c r="BU12" s="65">
        <v>135.36000000000001</v>
      </c>
      <c r="BV12" s="72">
        <v>143.52000000000001</v>
      </c>
      <c r="BW12" s="72">
        <v>143.52000000000001</v>
      </c>
      <c r="BX12" s="72">
        <v>143.52000000000001</v>
      </c>
      <c r="BY12" s="72">
        <v>143.52000000000001</v>
      </c>
      <c r="BZ12" s="72">
        <v>143.52000000000001</v>
      </c>
      <c r="CA12" s="72">
        <v>143.52000000000001</v>
      </c>
      <c r="CB12" s="72">
        <v>143.52000000000001</v>
      </c>
      <c r="CC12" s="72">
        <v>143.52000000000001</v>
      </c>
      <c r="CD12" s="72">
        <v>143.52000000000001</v>
      </c>
      <c r="CE12" s="72">
        <v>143.52000000000001</v>
      </c>
      <c r="CF12" s="72"/>
      <c r="CG12" s="72"/>
      <c r="CH12" s="65">
        <f>SUM(BS12:CE12)-CF12</f>
        <v>7947.5031082962087</v>
      </c>
      <c r="CI12" s="65">
        <f t="shared" ref="CI12:CI43" si="3">+CH12</f>
        <v>7947.5031082962087</v>
      </c>
      <c r="CJ12" s="65">
        <f>+CH12-CI12</f>
        <v>0</v>
      </c>
      <c r="CK12" s="65">
        <f>0.0166765241411347*CI12</f>
        <v>132.53672744724477</v>
      </c>
      <c r="CL12" s="65">
        <f>SUM(CI12:CK12)</f>
        <v>8080.0398357434533</v>
      </c>
      <c r="CM12" s="72">
        <v>143.52000000000001</v>
      </c>
      <c r="CN12" s="72">
        <v>465.78</v>
      </c>
      <c r="CO12" s="72">
        <v>155.26</v>
      </c>
      <c r="CP12" s="72">
        <v>155.26</v>
      </c>
      <c r="CQ12" s="72">
        <v>310.52</v>
      </c>
      <c r="CR12" s="72">
        <v>155.26</v>
      </c>
      <c r="CS12" s="72">
        <v>155.26</v>
      </c>
      <c r="CT12" s="25">
        <v>155.26</v>
      </c>
      <c r="CU12" s="25">
        <v>155.26</v>
      </c>
      <c r="CV12" s="25">
        <v>155.26</v>
      </c>
      <c r="CW12" s="87">
        <v>5500</v>
      </c>
      <c r="CX12" s="65">
        <f>SUM(CL12:CV12)-CW12</f>
        <v>4586.6798357434564</v>
      </c>
      <c r="CY12" s="65">
        <f>+CX12</f>
        <v>4586.6798357434564</v>
      </c>
      <c r="CZ12" s="72"/>
      <c r="DA12" s="89">
        <f>ROUND(0.012799085722059*CY12,2)</f>
        <v>58.71</v>
      </c>
      <c r="DB12" s="65">
        <f>+CY12+CZ12+DA12</f>
        <v>4645.3898357434564</v>
      </c>
      <c r="DC12" s="63">
        <v>155.26</v>
      </c>
      <c r="DD12" s="63">
        <v>170.44</v>
      </c>
      <c r="DE12" s="63">
        <v>165.38</v>
      </c>
      <c r="DF12" s="63">
        <v>165.38</v>
      </c>
      <c r="DG12" s="63">
        <v>330.76</v>
      </c>
      <c r="DH12" s="63">
        <v>165.38</v>
      </c>
      <c r="DI12" s="63">
        <v>165.38</v>
      </c>
      <c r="DJ12" s="63">
        <v>165.38</v>
      </c>
      <c r="DK12" s="63">
        <v>165.38</v>
      </c>
      <c r="DL12" s="63">
        <v>165.38</v>
      </c>
      <c r="DM12" s="90">
        <f>+DB12+DC12+DD12+DE12+DF12+DG12+DH12+DI12+DJ12+DK12+DL12</f>
        <v>6459.5098357434572</v>
      </c>
      <c r="DO12" s="63">
        <f>+DM12-DN12</f>
        <v>6459.5098357434572</v>
      </c>
      <c r="DP12" s="63">
        <f>+ROUND(DO12*0.0161824281635815,2)</f>
        <v>104.53</v>
      </c>
      <c r="DQ12" s="81">
        <f>+DO12+DP12</f>
        <v>6564.0398357434569</v>
      </c>
      <c r="DR12" s="81">
        <v>165.38</v>
      </c>
      <c r="DS12" s="81">
        <v>165.38</v>
      </c>
      <c r="DT12" s="81">
        <v>172.5</v>
      </c>
      <c r="DU12" s="81">
        <v>172.5</v>
      </c>
      <c r="DV12" s="98">
        <v>172.5</v>
      </c>
      <c r="DW12" s="99">
        <v>172.5</v>
      </c>
      <c r="DX12" s="99">
        <v>172.5</v>
      </c>
      <c r="DY12" s="52">
        <v>172.5</v>
      </c>
      <c r="DZ12" s="52">
        <f>345/2</f>
        <v>172.5</v>
      </c>
      <c r="EA12" s="52">
        <v>172.5</v>
      </c>
      <c r="EB12" s="52">
        <v>172.5</v>
      </c>
      <c r="EC12" s="81">
        <v>172.5</v>
      </c>
      <c r="ED12" s="81">
        <f>SUM(DQ12:EC12)</f>
        <v>8619.7998357434572</v>
      </c>
      <c r="EF12" s="81">
        <f>+ED12-EE12</f>
        <v>8619.7998357434572</v>
      </c>
      <c r="EG12" s="63">
        <f>+EF12</f>
        <v>8619.7998357434572</v>
      </c>
      <c r="EH12" s="1">
        <f t="shared" ref="EH12:EH75" si="4">+ROUND(EG12*0.0213554371626913,2)</f>
        <v>184.08</v>
      </c>
      <c r="EI12" s="63">
        <f>+EF12+EH12</f>
        <v>8803.8798357434571</v>
      </c>
      <c r="EJ12" s="53">
        <v>172.5</v>
      </c>
      <c r="EK12" s="25">
        <v>172.5</v>
      </c>
      <c r="EL12" s="25">
        <v>172.5</v>
      </c>
      <c r="EM12" s="25">
        <v>172.5</v>
      </c>
      <c r="EN12" s="25">
        <v>172.5</v>
      </c>
      <c r="EO12" s="25">
        <v>172.5</v>
      </c>
      <c r="EP12" s="25">
        <v>172.5</v>
      </c>
      <c r="EQ12" s="25">
        <v>172.5</v>
      </c>
      <c r="ER12" s="25">
        <v>172.5</v>
      </c>
      <c r="ES12" s="25">
        <v>172.5</v>
      </c>
      <c r="ET12" s="25">
        <v>172.5</v>
      </c>
      <c r="EU12" s="104">
        <v>172.5</v>
      </c>
      <c r="EV12" s="63">
        <f>+ROUND(SUM(EI12:EU12),2)</f>
        <v>10873.88</v>
      </c>
      <c r="EX12" s="63">
        <f>+EV12-EW12</f>
        <v>10873.88</v>
      </c>
      <c r="EY12" s="63">
        <f>+EX12</f>
        <v>10873.88</v>
      </c>
      <c r="EZ12" s="63">
        <f>+EX12-EY12</f>
        <v>0</v>
      </c>
      <c r="FA12" s="25">
        <f>ROUND(EY12*0.0178985231781469,2)</f>
        <v>194.63</v>
      </c>
      <c r="FB12" s="63">
        <f>+EX12+FA12</f>
        <v>11068.509999999998</v>
      </c>
      <c r="FC12" s="25">
        <v>172.5</v>
      </c>
      <c r="FD12" s="25">
        <v>345</v>
      </c>
      <c r="FE12" s="25">
        <v>345</v>
      </c>
      <c r="FF12" s="25">
        <v>345</v>
      </c>
      <c r="FG12" s="25">
        <v>345</v>
      </c>
      <c r="FH12" s="25">
        <v>172.5</v>
      </c>
      <c r="FJ12" s="63">
        <f>+FB12+FC12-FI12+FD12+FE12+FF12+FG12+FH12</f>
        <v>12793.509999999998</v>
      </c>
    </row>
    <row r="13" spans="1:259" ht="14.4" x14ac:dyDescent="0.25">
      <c r="A13" s="25">
        <v>2</v>
      </c>
      <c r="B13" s="92" t="s">
        <v>15</v>
      </c>
      <c r="C13" s="74">
        <v>69</v>
      </c>
      <c r="D13" s="74">
        <v>69</v>
      </c>
      <c r="E13" s="74">
        <v>69</v>
      </c>
      <c r="F13" s="74">
        <v>69</v>
      </c>
      <c r="G13" s="74">
        <v>69</v>
      </c>
      <c r="H13" s="74">
        <v>69</v>
      </c>
      <c r="I13" s="74">
        <v>69</v>
      </c>
      <c r="J13" s="74">
        <v>69</v>
      </c>
      <c r="K13" s="74">
        <v>69</v>
      </c>
      <c r="L13" s="74">
        <f t="shared" ref="L13:L76" si="5">SUM(C13:K13)</f>
        <v>621</v>
      </c>
      <c r="M13" s="74">
        <f t="shared" ref="M13:M76" si="6">+L13/1.15</f>
        <v>540</v>
      </c>
      <c r="N13" s="74">
        <f t="shared" ref="N13:N76" si="7">+M13*15%</f>
        <v>81</v>
      </c>
      <c r="O13" s="74">
        <f t="shared" ref="O13:O76" si="8">+M13*0.01190523024</f>
        <v>6.4288243296000003</v>
      </c>
      <c r="P13" s="73">
        <v>69</v>
      </c>
      <c r="Q13" s="74">
        <v>69</v>
      </c>
      <c r="R13" s="74">
        <v>69</v>
      </c>
      <c r="S13" s="74">
        <v>69</v>
      </c>
      <c r="T13" s="74">
        <v>69</v>
      </c>
      <c r="U13" s="74">
        <v>69</v>
      </c>
      <c r="V13" s="74">
        <v>69</v>
      </c>
      <c r="W13" s="74">
        <v>69</v>
      </c>
      <c r="X13" s="74">
        <v>69</v>
      </c>
      <c r="Y13" s="74">
        <v>69</v>
      </c>
      <c r="Z13" s="74">
        <v>69</v>
      </c>
      <c r="AA13" s="74"/>
      <c r="AB13" s="74">
        <f t="shared" ref="AB13:AB76" si="9">SUM(P13:Z13)/1.15</f>
        <v>660</v>
      </c>
      <c r="AC13" s="74">
        <f t="shared" ref="AC13:AC76" si="10">+AB13*0.15</f>
        <v>99</v>
      </c>
      <c r="AD13" s="74">
        <f t="shared" ref="AD13:AD76" si="11">+AB13+M13+O13</f>
        <v>1206.4288243296</v>
      </c>
      <c r="AE13" s="74">
        <f t="shared" ref="AE13:AE76" si="12">+AC13+N13</f>
        <v>180</v>
      </c>
      <c r="AF13" s="74">
        <f t="shared" ref="AF13:AF76" si="13">+AD13*0.03497435342</f>
        <v>42.194068078178525</v>
      </c>
      <c r="AG13" s="74">
        <f t="shared" ref="AG13:AG76" si="14">SUM(AD13:AF13)</f>
        <v>1428.6228924077786</v>
      </c>
      <c r="AH13" s="74">
        <v>69</v>
      </c>
      <c r="AI13" s="74">
        <v>69</v>
      </c>
      <c r="AJ13" s="74">
        <v>69</v>
      </c>
      <c r="AK13" s="74">
        <v>69</v>
      </c>
      <c r="AL13" s="74">
        <v>34.5</v>
      </c>
      <c r="AM13" s="74">
        <v>34.5</v>
      </c>
      <c r="AN13" s="74">
        <v>69</v>
      </c>
      <c r="AO13" s="74">
        <v>69</v>
      </c>
      <c r="AP13" s="74">
        <v>69</v>
      </c>
      <c r="AQ13" s="74">
        <v>69</v>
      </c>
      <c r="AR13" s="74">
        <v>69</v>
      </c>
      <c r="AS13" s="74">
        <v>69</v>
      </c>
      <c r="AT13" s="74">
        <v>115.06</v>
      </c>
      <c r="AU13" s="74">
        <f t="shared" ref="AU13:AU76" si="15">SUM(AG13:AT13)</f>
        <v>2302.6828924077786</v>
      </c>
      <c r="AV13" s="74">
        <f t="shared" ref="AV13:AV76" si="16">SUM(AH13:AT13)/1.15</f>
        <v>760.05217391304348</v>
      </c>
      <c r="AW13" s="74">
        <f t="shared" ref="AW13:AW76" si="17">+AV13*0.15</f>
        <v>114.00782608695651</v>
      </c>
      <c r="AX13" s="74">
        <f t="shared" ref="AX13:AX34" si="18">+AV13+AD13+AF13</f>
        <v>2008.6750663208222</v>
      </c>
      <c r="AY13" s="75">
        <f t="shared" ref="AY13:AY76" si="19">+AX13*0.03253649250699</f>
        <v>65.355241244325072</v>
      </c>
      <c r="AZ13" s="74">
        <f t="shared" si="1"/>
        <v>294.00782608695653</v>
      </c>
      <c r="BA13" s="76">
        <f t="shared" si="2"/>
        <v>2368.0381336521036</v>
      </c>
      <c r="BB13" s="72">
        <v>115.06</v>
      </c>
      <c r="BC13" s="72">
        <v>115.06</v>
      </c>
      <c r="BD13" s="72">
        <v>115.06</v>
      </c>
      <c r="BE13" s="72">
        <v>115.06</v>
      </c>
      <c r="BF13" s="72">
        <v>115.06</v>
      </c>
      <c r="BG13" s="72">
        <v>115.06</v>
      </c>
      <c r="BH13" s="77">
        <v>115.06</v>
      </c>
      <c r="BI13" s="77">
        <v>115.06</v>
      </c>
      <c r="BJ13" s="77">
        <v>115.06</v>
      </c>
      <c r="BK13" s="77">
        <v>115.06</v>
      </c>
      <c r="BL13" s="77">
        <v>115.06</v>
      </c>
      <c r="BM13" s="77">
        <f>SUM(BA13:BL13)</f>
        <v>3633.698133652103</v>
      </c>
      <c r="BN13" s="65"/>
      <c r="BO13" s="65">
        <f t="shared" si="0"/>
        <v>3633.698133652103</v>
      </c>
      <c r="BP13" s="65">
        <f>+BO13</f>
        <v>3633.698133652103</v>
      </c>
      <c r="BQ13" s="65"/>
      <c r="BR13" s="78">
        <f t="shared" ref="BR13:BR76" si="20">0.0377577203777849*BP13</f>
        <v>137.20015806771497</v>
      </c>
      <c r="BS13" s="65">
        <f t="shared" ref="BS13:BS76" si="21">SUM(BP13:BR13)</f>
        <v>3770.8982917198182</v>
      </c>
      <c r="BT13" s="65">
        <v>115.06</v>
      </c>
      <c r="BU13" s="65">
        <v>115.06</v>
      </c>
      <c r="BV13" s="72">
        <v>172.5</v>
      </c>
      <c r="BW13" s="72">
        <v>172.5</v>
      </c>
      <c r="BX13" s="72">
        <v>172.5</v>
      </c>
      <c r="BY13" s="72">
        <v>172.5</v>
      </c>
      <c r="BZ13" s="72">
        <v>172.5</v>
      </c>
      <c r="CA13" s="72">
        <v>172.5</v>
      </c>
      <c r="CB13" s="72">
        <v>172.5</v>
      </c>
      <c r="CC13" s="72">
        <v>172.5</v>
      </c>
      <c r="CD13" s="72">
        <v>172.5</v>
      </c>
      <c r="CE13" s="72">
        <v>172.5</v>
      </c>
      <c r="CF13" s="72"/>
      <c r="CG13" s="72"/>
      <c r="CH13" s="65">
        <f>SUM(BS13:CE13)-CF13</f>
        <v>5726.0182917198181</v>
      </c>
      <c r="CI13" s="65">
        <f t="shared" si="3"/>
        <v>5726.0182917198181</v>
      </c>
      <c r="CJ13" s="65">
        <f t="shared" ref="CJ13:CJ76" si="22">+CH13-CI13</f>
        <v>0</v>
      </c>
      <c r="CK13" s="65">
        <f t="shared" ref="CK13:CK76" si="23">0.0166765241411347*CI13</f>
        <v>95.490082274444418</v>
      </c>
      <c r="CL13" s="65">
        <f t="shared" ref="CL13:CL76" si="24">SUM(CI13:CK13)</f>
        <v>5821.5083739942629</v>
      </c>
      <c r="CM13" s="72">
        <v>172.5</v>
      </c>
      <c r="CN13" s="72">
        <v>517.5</v>
      </c>
      <c r="CO13" s="72">
        <v>172.5</v>
      </c>
      <c r="CP13" s="72">
        <v>172.5</v>
      </c>
      <c r="CQ13" s="72">
        <v>345</v>
      </c>
      <c r="CR13" s="72">
        <v>172.5</v>
      </c>
      <c r="CS13" s="72">
        <v>172.5</v>
      </c>
      <c r="CT13" s="25">
        <v>172.5</v>
      </c>
      <c r="CU13" s="25">
        <v>172.5</v>
      </c>
      <c r="CV13" s="25">
        <v>172.5</v>
      </c>
      <c r="CW13" s="87"/>
      <c r="CX13" s="65">
        <f t="shared" ref="CX13:CX76" si="25">SUM(CL13:CV13)-CW13</f>
        <v>8064.0083739942629</v>
      </c>
      <c r="CY13" s="65">
        <f>+CX13</f>
        <v>8064.0083739942629</v>
      </c>
      <c r="CZ13" s="72"/>
      <c r="DA13" s="89">
        <f t="shared" ref="DA13:DA76" si="26">ROUND(0.012799085722059*CY13,2)</f>
        <v>103.21</v>
      </c>
      <c r="DB13" s="65">
        <f t="shared" ref="DB13:DB76" si="27">+CY13+CZ13+DA13</f>
        <v>8167.2183739942629</v>
      </c>
      <c r="DC13" s="63">
        <v>172.5</v>
      </c>
      <c r="DD13" s="63">
        <v>172.5</v>
      </c>
      <c r="DE13" s="63">
        <v>172.5</v>
      </c>
      <c r="DF13" s="63">
        <v>172.5</v>
      </c>
      <c r="DG13" s="63">
        <v>345</v>
      </c>
      <c r="DH13" s="63">
        <v>172.5</v>
      </c>
      <c r="DI13" s="63">
        <v>172.5</v>
      </c>
      <c r="DJ13" s="63">
        <v>172.5</v>
      </c>
      <c r="DK13" s="63">
        <v>172.5</v>
      </c>
      <c r="DL13" s="63">
        <v>172.5</v>
      </c>
      <c r="DM13" s="90">
        <f t="shared" ref="DM13:DM76" si="28">+DB13+DC13+DD13+DE13+DF13+DG13+DH13+DI13+DJ13+DK13+DL13</f>
        <v>10064.718373994263</v>
      </c>
      <c r="DO13" s="63">
        <f t="shared" ref="DO13:DO76" si="29">+DM13-DN13</f>
        <v>10064.718373994263</v>
      </c>
      <c r="DP13" s="63">
        <f t="shared" ref="DP13:DP76" si="30">+ROUND(DO13*0.0161824281635815,2)</f>
        <v>162.87</v>
      </c>
      <c r="DQ13" s="81">
        <f t="shared" ref="DQ13:DQ76" si="31">+DO13+DP13</f>
        <v>10227.588373994264</v>
      </c>
      <c r="DR13" s="81">
        <v>172.5</v>
      </c>
      <c r="DS13" s="81">
        <v>172.5</v>
      </c>
      <c r="DT13" s="81">
        <v>172.5</v>
      </c>
      <c r="DU13" s="81">
        <v>86.25</v>
      </c>
      <c r="DV13" s="98">
        <v>172.5</v>
      </c>
      <c r="DW13" s="99">
        <v>172.5</v>
      </c>
      <c r="DX13" s="99">
        <v>172.5</v>
      </c>
      <c r="DY13" s="52">
        <v>172.5</v>
      </c>
      <c r="DZ13" s="52">
        <f>345/2</f>
        <v>172.5</v>
      </c>
      <c r="EA13" s="52">
        <v>172.5</v>
      </c>
      <c r="EB13" s="52">
        <v>172.5</v>
      </c>
      <c r="EC13" s="81">
        <v>172.5</v>
      </c>
      <c r="ED13" s="81">
        <f t="shared" ref="ED13:ED76" si="32">SUM(DQ13:EC13)</f>
        <v>12211.338373994264</v>
      </c>
      <c r="EF13" s="81">
        <f>+ED13-EE13</f>
        <v>12211.338373994264</v>
      </c>
      <c r="EG13" s="63">
        <f t="shared" ref="EG13:EG76" si="33">+EF13</f>
        <v>12211.338373994264</v>
      </c>
      <c r="EH13" s="1">
        <f t="shared" si="4"/>
        <v>260.77999999999997</v>
      </c>
      <c r="EI13" s="63">
        <f t="shared" ref="EI13:EI76" si="34">+EF13+EH13</f>
        <v>12472.118373994264</v>
      </c>
      <c r="EJ13" s="53">
        <v>172.5</v>
      </c>
      <c r="EK13" s="25">
        <v>172.5</v>
      </c>
      <c r="EL13" s="25">
        <v>172.5</v>
      </c>
      <c r="EM13" s="25">
        <v>172.5</v>
      </c>
      <c r="EN13" s="25">
        <v>172.5</v>
      </c>
      <c r="EO13" s="25">
        <v>172.5</v>
      </c>
      <c r="EP13" s="25">
        <v>172.5</v>
      </c>
      <c r="EQ13" s="25">
        <v>172.5</v>
      </c>
      <c r="ER13" s="25">
        <v>172.5</v>
      </c>
      <c r="ES13" s="25">
        <v>172.5</v>
      </c>
      <c r="ET13" s="25">
        <v>172.5</v>
      </c>
      <c r="EU13" s="104">
        <v>172.5</v>
      </c>
      <c r="EV13" s="63">
        <f t="shared" ref="EV13:EV76" si="35">+ROUND(SUM(EI13:EU13),2)</f>
        <v>14542.12</v>
      </c>
      <c r="EX13" s="63">
        <f t="shared" ref="EX13:EX76" si="36">+EV13-EW13</f>
        <v>14542.12</v>
      </c>
      <c r="EY13" s="63">
        <f>+EX13</f>
        <v>14542.12</v>
      </c>
      <c r="EZ13" s="63">
        <f t="shared" ref="EZ13:EZ76" si="37">+EX13-EY13</f>
        <v>0</v>
      </c>
      <c r="FA13" s="25">
        <f t="shared" ref="FA13:FA76" si="38">ROUND(EY13*0.0178985231781469,2)</f>
        <v>260.27999999999997</v>
      </c>
      <c r="FB13" s="63">
        <f>+EX13+FA13</f>
        <v>14802.400000000001</v>
      </c>
      <c r="FC13" s="25">
        <v>172.5</v>
      </c>
      <c r="FD13" s="25">
        <v>345</v>
      </c>
      <c r="FE13" s="25">
        <v>345</v>
      </c>
      <c r="FF13" s="25">
        <v>345</v>
      </c>
      <c r="FG13" s="25">
        <v>345</v>
      </c>
      <c r="FH13" s="25">
        <v>172.5</v>
      </c>
      <c r="FJ13" s="63">
        <f t="shared" ref="FJ13:FJ76" si="39">+FB13+FC13-FI13+FD13+FE13+FF13+FG13+FH13</f>
        <v>16527.400000000001</v>
      </c>
    </row>
    <row r="14" spans="1:259" ht="14.4" x14ac:dyDescent="0.25">
      <c r="A14" s="25">
        <v>3</v>
      </c>
      <c r="B14" s="92" t="s">
        <v>40</v>
      </c>
      <c r="C14" s="74">
        <v>75.44</v>
      </c>
      <c r="D14" s="74">
        <v>75.44</v>
      </c>
      <c r="E14" s="74">
        <v>75.44</v>
      </c>
      <c r="F14" s="74">
        <v>75.44</v>
      </c>
      <c r="G14" s="74">
        <v>75.44</v>
      </c>
      <c r="H14" s="74">
        <v>75.44</v>
      </c>
      <c r="I14" s="74">
        <v>75.44</v>
      </c>
      <c r="J14" s="74">
        <v>75.44</v>
      </c>
      <c r="K14" s="74">
        <v>75.44</v>
      </c>
      <c r="L14" s="74">
        <f t="shared" si="5"/>
        <v>678.96</v>
      </c>
      <c r="M14" s="74">
        <f t="shared" si="6"/>
        <v>590.40000000000009</v>
      </c>
      <c r="N14" s="74">
        <f t="shared" si="7"/>
        <v>88.560000000000016</v>
      </c>
      <c r="O14" s="74">
        <f t="shared" si="8"/>
        <v>7.0288479336960012</v>
      </c>
      <c r="P14" s="73">
        <v>75.44</v>
      </c>
      <c r="Q14" s="74">
        <v>75.44</v>
      </c>
      <c r="R14" s="74">
        <v>79.760000000000005</v>
      </c>
      <c r="S14" s="74">
        <v>79.760000000000005</v>
      </c>
      <c r="T14" s="74">
        <v>79.760000000000005</v>
      </c>
      <c r="U14" s="74">
        <v>79.760000000000005</v>
      </c>
      <c r="V14" s="74">
        <v>79.760000000000005</v>
      </c>
      <c r="W14" s="74">
        <v>79.760000000000005</v>
      </c>
      <c r="X14" s="74">
        <v>79.760000000000005</v>
      </c>
      <c r="Y14" s="74">
        <v>79.760000000000005</v>
      </c>
      <c r="Z14" s="74">
        <v>79.760000000000005</v>
      </c>
      <c r="AA14" s="74"/>
      <c r="AB14" s="74">
        <f t="shared" si="9"/>
        <v>755.40869565217395</v>
      </c>
      <c r="AC14" s="74">
        <f t="shared" si="10"/>
        <v>113.31130434782609</v>
      </c>
      <c r="AD14" s="74">
        <f t="shared" si="11"/>
        <v>1352.83754358587</v>
      </c>
      <c r="AE14" s="74">
        <f t="shared" si="12"/>
        <v>201.87130434782611</v>
      </c>
      <c r="AF14" s="74">
        <f t="shared" si="13"/>
        <v>47.314618369216873</v>
      </c>
      <c r="AG14" s="74">
        <f t="shared" si="14"/>
        <v>1602.0234663029128</v>
      </c>
      <c r="AH14" s="74">
        <v>79.760000000000005</v>
      </c>
      <c r="AI14" s="74">
        <v>79.760000000000005</v>
      </c>
      <c r="AJ14" s="74">
        <v>79.760000000000005</v>
      </c>
      <c r="AK14" s="74">
        <v>82.92</v>
      </c>
      <c r="AL14" s="74">
        <v>82.92</v>
      </c>
      <c r="AM14" s="74">
        <v>82.92</v>
      </c>
      <c r="AN14" s="74">
        <v>82.92</v>
      </c>
      <c r="AO14" s="74">
        <v>82.92</v>
      </c>
      <c r="AP14" s="74">
        <v>82.92</v>
      </c>
      <c r="AQ14" s="74">
        <v>82.92</v>
      </c>
      <c r="AR14" s="74">
        <v>82.92</v>
      </c>
      <c r="AS14" s="74">
        <v>82.92</v>
      </c>
      <c r="AT14" s="74">
        <v>82.92</v>
      </c>
      <c r="AU14" s="74">
        <f t="shared" si="15"/>
        <v>2670.5034663029132</v>
      </c>
      <c r="AV14" s="74">
        <f t="shared" si="16"/>
        <v>929.11304347826081</v>
      </c>
      <c r="AW14" s="74">
        <f t="shared" si="17"/>
        <v>139.36695652173913</v>
      </c>
      <c r="AX14" s="74">
        <f t="shared" si="18"/>
        <v>2329.2652054333475</v>
      </c>
      <c r="AY14" s="75">
        <f t="shared" si="19"/>
        <v>75.786119903374626</v>
      </c>
      <c r="AZ14" s="74">
        <f t="shared" si="1"/>
        <v>341.23826086956524</v>
      </c>
      <c r="BA14" s="76">
        <f t="shared" si="2"/>
        <v>2746.2895862062878</v>
      </c>
      <c r="BB14" s="72">
        <v>82.92</v>
      </c>
      <c r="BC14" s="72">
        <v>82.92</v>
      </c>
      <c r="BD14" s="72">
        <v>82.92</v>
      </c>
      <c r="BE14" s="72">
        <v>82.92</v>
      </c>
      <c r="BF14" s="72">
        <v>82.92</v>
      </c>
      <c r="BG14" s="72">
        <v>82.92</v>
      </c>
      <c r="BH14" s="77">
        <v>82.92</v>
      </c>
      <c r="BI14" s="77">
        <v>82.92</v>
      </c>
      <c r="BJ14" s="77">
        <v>82.92</v>
      </c>
      <c r="BK14" s="77">
        <v>82.92</v>
      </c>
      <c r="BL14" s="77">
        <v>82.92</v>
      </c>
      <c r="BM14" s="77">
        <f>SUM(BA14:BL14)</f>
        <v>3658.4095862062886</v>
      </c>
      <c r="BN14" s="65"/>
      <c r="BO14" s="65">
        <f t="shared" si="0"/>
        <v>3658.4095862062886</v>
      </c>
      <c r="BP14" s="65">
        <f>+BO14</f>
        <v>3658.4095862062886</v>
      </c>
      <c r="BQ14" s="65"/>
      <c r="BR14" s="78">
        <f t="shared" si="20"/>
        <v>138.13320618338483</v>
      </c>
      <c r="BS14" s="65">
        <f t="shared" si="21"/>
        <v>3796.5427923896737</v>
      </c>
      <c r="BT14" s="65">
        <v>82.92</v>
      </c>
      <c r="BU14" s="65">
        <v>82.92</v>
      </c>
      <c r="BV14" s="72">
        <v>86.26</v>
      </c>
      <c r="BW14" s="72">
        <v>86.26</v>
      </c>
      <c r="BX14" s="72">
        <v>86.26</v>
      </c>
      <c r="BY14" s="72">
        <v>86.26</v>
      </c>
      <c r="BZ14" s="72">
        <v>86.26</v>
      </c>
      <c r="CA14" s="72">
        <v>86.26</v>
      </c>
      <c r="CB14" s="72">
        <v>86.26</v>
      </c>
      <c r="CC14" s="72">
        <v>86.26</v>
      </c>
      <c r="CD14" s="72">
        <v>86.26</v>
      </c>
      <c r="CE14" s="72">
        <v>86.26</v>
      </c>
      <c r="CF14" s="72"/>
      <c r="CG14" s="72"/>
      <c r="CH14" s="65">
        <f>SUM(BS14:CE14)-CF14</f>
        <v>4824.9827923896755</v>
      </c>
      <c r="CI14" s="65">
        <f t="shared" si="3"/>
        <v>4824.9827923896755</v>
      </c>
      <c r="CJ14" s="65">
        <f t="shared" si="22"/>
        <v>0</v>
      </c>
      <c r="CK14" s="65">
        <f t="shared" si="23"/>
        <v>80.463942017845937</v>
      </c>
      <c r="CL14" s="65">
        <f t="shared" si="24"/>
        <v>4905.446734407521</v>
      </c>
      <c r="CM14" s="72">
        <v>86.26</v>
      </c>
      <c r="CN14" s="72">
        <v>258.77999999999997</v>
      </c>
      <c r="CO14" s="72">
        <v>86.26</v>
      </c>
      <c r="CP14" s="72">
        <v>138</v>
      </c>
      <c r="CQ14" s="72">
        <v>276</v>
      </c>
      <c r="CR14" s="72">
        <v>138</v>
      </c>
      <c r="CS14" s="72">
        <v>138</v>
      </c>
      <c r="CT14" s="25">
        <v>138</v>
      </c>
      <c r="CU14" s="25">
        <v>138</v>
      </c>
      <c r="CV14" s="25">
        <v>138</v>
      </c>
      <c r="CW14" s="87"/>
      <c r="CX14" s="65">
        <f t="shared" si="25"/>
        <v>6440.7467344075212</v>
      </c>
      <c r="CY14" s="65">
        <f>+CX14</f>
        <v>6440.7467344075212</v>
      </c>
      <c r="CZ14" s="72"/>
      <c r="DA14" s="89">
        <f t="shared" si="26"/>
        <v>82.44</v>
      </c>
      <c r="DB14" s="65">
        <f t="shared" si="27"/>
        <v>6523.1867344075208</v>
      </c>
      <c r="DC14" s="63">
        <v>138</v>
      </c>
      <c r="DD14" s="63">
        <v>138</v>
      </c>
      <c r="DE14" s="63">
        <v>138</v>
      </c>
      <c r="DF14" s="63">
        <v>138</v>
      </c>
      <c r="DG14" s="63">
        <v>276</v>
      </c>
      <c r="DH14" s="63">
        <v>138</v>
      </c>
      <c r="DI14" s="63">
        <v>138</v>
      </c>
      <c r="DJ14" s="63">
        <v>138</v>
      </c>
      <c r="DK14" s="63">
        <v>138</v>
      </c>
      <c r="DL14" s="63">
        <v>138</v>
      </c>
      <c r="DM14" s="90">
        <f t="shared" si="28"/>
        <v>8041.1867344075208</v>
      </c>
      <c r="DN14" s="63">
        <v>6799.18</v>
      </c>
      <c r="DO14" s="63">
        <f t="shared" si="29"/>
        <v>1242.0067344075205</v>
      </c>
      <c r="DP14" s="63">
        <f t="shared" si="30"/>
        <v>20.100000000000001</v>
      </c>
      <c r="DQ14" s="81">
        <f t="shared" si="31"/>
        <v>1262.1067344075204</v>
      </c>
      <c r="DR14" s="81">
        <v>138</v>
      </c>
      <c r="DS14" s="81">
        <v>138</v>
      </c>
      <c r="DT14" s="81">
        <v>138</v>
      </c>
      <c r="DU14" s="81">
        <v>138</v>
      </c>
      <c r="DV14" s="98">
        <v>138</v>
      </c>
      <c r="DW14" s="99">
        <v>138</v>
      </c>
      <c r="DX14" s="99">
        <v>138</v>
      </c>
      <c r="DY14" s="52">
        <v>138</v>
      </c>
      <c r="DZ14" s="52">
        <f>276/2</f>
        <v>138</v>
      </c>
      <c r="EA14" s="52">
        <v>138</v>
      </c>
      <c r="EB14" s="52">
        <v>138</v>
      </c>
      <c r="EC14" s="81">
        <v>138</v>
      </c>
      <c r="ED14" s="81">
        <f t="shared" si="32"/>
        <v>2918.1067344075204</v>
      </c>
      <c r="EF14" s="81">
        <f>+ED14-EE14</f>
        <v>2918.1067344075204</v>
      </c>
      <c r="EG14" s="63">
        <f t="shared" si="33"/>
        <v>2918.1067344075204</v>
      </c>
      <c r="EH14" s="1">
        <f t="shared" si="4"/>
        <v>62.32</v>
      </c>
      <c r="EI14" s="63">
        <f t="shared" si="34"/>
        <v>2980.4267344075206</v>
      </c>
      <c r="EJ14" s="53">
        <v>138</v>
      </c>
      <c r="EK14" s="25">
        <v>138</v>
      </c>
      <c r="EL14" s="25">
        <v>138</v>
      </c>
      <c r="EM14" s="25">
        <v>138</v>
      </c>
      <c r="EN14" s="25">
        <v>138</v>
      </c>
      <c r="EO14" s="25">
        <v>138</v>
      </c>
      <c r="EP14" s="25">
        <v>138</v>
      </c>
      <c r="EQ14" s="25">
        <v>138</v>
      </c>
      <c r="ER14" s="25">
        <v>138</v>
      </c>
      <c r="ES14" s="25">
        <v>138</v>
      </c>
      <c r="ET14" s="25">
        <v>138</v>
      </c>
      <c r="EU14" s="104">
        <v>138</v>
      </c>
      <c r="EV14" s="63">
        <f t="shared" si="35"/>
        <v>4636.43</v>
      </c>
      <c r="EW14" s="25">
        <v>4000</v>
      </c>
      <c r="EX14" s="63">
        <f t="shared" si="36"/>
        <v>636.43000000000029</v>
      </c>
      <c r="EY14" s="63">
        <f>+EX14</f>
        <v>636.43000000000029</v>
      </c>
      <c r="EZ14" s="63">
        <f t="shared" si="37"/>
        <v>0</v>
      </c>
      <c r="FA14" s="25">
        <f t="shared" si="38"/>
        <v>11.39</v>
      </c>
      <c r="FB14" s="63">
        <f>+EX14+FA14</f>
        <v>647.82000000000028</v>
      </c>
      <c r="FC14" s="25">
        <v>138</v>
      </c>
      <c r="FD14" s="25">
        <v>276</v>
      </c>
      <c r="FE14" s="25">
        <v>276</v>
      </c>
      <c r="FF14" s="25">
        <v>276</v>
      </c>
      <c r="FG14" s="25">
        <v>276</v>
      </c>
      <c r="FH14" s="25">
        <v>138</v>
      </c>
      <c r="FJ14" s="63">
        <f t="shared" si="39"/>
        <v>2027.8200000000002</v>
      </c>
    </row>
    <row r="15" spans="1:259" ht="14.4" hidden="1" x14ac:dyDescent="0.25">
      <c r="A15" s="25">
        <v>4</v>
      </c>
      <c r="B15" s="88" t="s">
        <v>16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>
        <f t="shared" si="6"/>
        <v>0</v>
      </c>
      <c r="N15" s="38">
        <f t="shared" si="7"/>
        <v>0</v>
      </c>
      <c r="O15" s="38">
        <f t="shared" si="8"/>
        <v>0</v>
      </c>
      <c r="P15" s="3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>
        <f t="shared" si="9"/>
        <v>0</v>
      </c>
      <c r="AC15" s="38">
        <f t="shared" si="10"/>
        <v>0</v>
      </c>
      <c r="AD15" s="38">
        <f t="shared" si="11"/>
        <v>0</v>
      </c>
      <c r="AE15" s="38">
        <f t="shared" si="12"/>
        <v>0</v>
      </c>
      <c r="AF15" s="38">
        <f t="shared" si="13"/>
        <v>0</v>
      </c>
      <c r="AG15" s="38">
        <f t="shared" si="14"/>
        <v>0</v>
      </c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>
        <f t="shared" si="15"/>
        <v>0</v>
      </c>
      <c r="AV15" s="38">
        <f t="shared" si="16"/>
        <v>0</v>
      </c>
      <c r="AW15" s="38">
        <f t="shared" si="17"/>
        <v>0</v>
      </c>
      <c r="AX15" s="38">
        <f t="shared" si="18"/>
        <v>0</v>
      </c>
      <c r="AY15" s="18">
        <f t="shared" si="19"/>
        <v>0</v>
      </c>
      <c r="AZ15" s="38">
        <f t="shared" si="1"/>
        <v>0</v>
      </c>
      <c r="BA15" s="39">
        <f t="shared" si="2"/>
        <v>0</v>
      </c>
      <c r="BM15" s="24">
        <f>SUM(BA15:BL15)</f>
        <v>0</v>
      </c>
      <c r="BN15" s="63"/>
      <c r="BO15" s="63">
        <f t="shared" si="0"/>
        <v>0</v>
      </c>
      <c r="BP15" s="63">
        <f>ROUND(SUM(BB15:BL15)/1.15,2)</f>
        <v>0</v>
      </c>
      <c r="BQ15" s="63"/>
      <c r="BR15" s="68">
        <f t="shared" si="20"/>
        <v>0</v>
      </c>
      <c r="BS15" s="63">
        <f t="shared" si="21"/>
        <v>0</v>
      </c>
      <c r="BT15" s="63"/>
      <c r="BU15" s="63"/>
      <c r="CH15" s="65">
        <f t="shared" ref="CH15:CH78" si="40">SUM(BS15:CE15)-CF15</f>
        <v>0</v>
      </c>
      <c r="CI15" s="65">
        <f t="shared" si="3"/>
        <v>0</v>
      </c>
      <c r="CJ15" s="65">
        <f t="shared" si="22"/>
        <v>0</v>
      </c>
      <c r="CK15" s="65">
        <f t="shared" si="23"/>
        <v>0</v>
      </c>
      <c r="CL15" s="65">
        <f t="shared" si="24"/>
        <v>0</v>
      </c>
      <c r="CX15" s="65">
        <f t="shared" si="25"/>
        <v>0</v>
      </c>
      <c r="CY15" s="65">
        <f t="shared" ref="CY15:CY23" si="41">+CX15</f>
        <v>0</v>
      </c>
      <c r="DA15" s="89">
        <f t="shared" si="26"/>
        <v>0</v>
      </c>
      <c r="DB15" s="65">
        <f t="shared" si="27"/>
        <v>0</v>
      </c>
      <c r="DM15" s="90">
        <f t="shared" si="28"/>
        <v>0</v>
      </c>
      <c r="DO15" s="63">
        <f t="shared" si="29"/>
        <v>0</v>
      </c>
      <c r="DP15" s="63">
        <f t="shared" si="30"/>
        <v>0</v>
      </c>
      <c r="DQ15" s="81">
        <f t="shared" si="31"/>
        <v>0</v>
      </c>
      <c r="DV15" s="100"/>
      <c r="ED15" s="81">
        <f t="shared" si="32"/>
        <v>0</v>
      </c>
      <c r="EF15" s="81">
        <f t="shared" ref="EF15:EF43" si="42">+ED15-EE15</f>
        <v>0</v>
      </c>
      <c r="EG15" s="63">
        <f t="shared" si="33"/>
        <v>0</v>
      </c>
      <c r="EH15" s="1">
        <f t="shared" si="4"/>
        <v>0</v>
      </c>
      <c r="EI15" s="63">
        <f t="shared" si="34"/>
        <v>0</v>
      </c>
      <c r="EU15" s="104"/>
      <c r="EV15" s="63">
        <f t="shared" si="35"/>
        <v>0</v>
      </c>
      <c r="EX15" s="63">
        <f t="shared" si="36"/>
        <v>0</v>
      </c>
      <c r="EZ15" s="63">
        <f t="shared" si="37"/>
        <v>0</v>
      </c>
      <c r="FA15" s="25">
        <f t="shared" si="38"/>
        <v>0</v>
      </c>
      <c r="FJ15" s="63">
        <f t="shared" si="39"/>
        <v>0</v>
      </c>
    </row>
    <row r="16" spans="1:259" ht="14.4" hidden="1" x14ac:dyDescent="0.25">
      <c r="A16" s="25">
        <v>5</v>
      </c>
      <c r="B16" s="37" t="s">
        <v>17</v>
      </c>
      <c r="C16" s="38">
        <v>57.04</v>
      </c>
      <c r="D16" s="38">
        <v>57.04</v>
      </c>
      <c r="E16" s="38">
        <v>57.04</v>
      </c>
      <c r="F16" s="38">
        <v>57.04</v>
      </c>
      <c r="G16" s="38">
        <v>57.04</v>
      </c>
      <c r="H16" s="38">
        <v>57.04</v>
      </c>
      <c r="I16" s="38">
        <v>57.04</v>
      </c>
      <c r="J16" s="38">
        <v>57.04</v>
      </c>
      <c r="K16" s="38">
        <v>57.04</v>
      </c>
      <c r="L16" s="38">
        <f t="shared" si="5"/>
        <v>513.36</v>
      </c>
      <c r="M16" s="38">
        <f t="shared" si="6"/>
        <v>446.40000000000003</v>
      </c>
      <c r="N16" s="38">
        <f t="shared" si="7"/>
        <v>66.960000000000008</v>
      </c>
      <c r="O16" s="38">
        <f t="shared" si="8"/>
        <v>5.314494779136</v>
      </c>
      <c r="P16" s="37">
        <v>57.04</v>
      </c>
      <c r="Q16" s="38">
        <v>57.04</v>
      </c>
      <c r="R16" s="38">
        <v>60.5</v>
      </c>
      <c r="S16" s="38">
        <v>60.5</v>
      </c>
      <c r="T16" s="38">
        <v>60.5</v>
      </c>
      <c r="U16" s="38">
        <v>60.5</v>
      </c>
      <c r="V16" s="38">
        <v>60.5</v>
      </c>
      <c r="W16" s="38">
        <v>60.5</v>
      </c>
      <c r="X16" s="38">
        <v>60.5</v>
      </c>
      <c r="Y16" s="38">
        <v>60.5</v>
      </c>
      <c r="Z16" s="38">
        <v>60.5</v>
      </c>
      <c r="AA16" s="38"/>
      <c r="AB16" s="38">
        <f t="shared" si="9"/>
        <v>572.67826086956518</v>
      </c>
      <c r="AC16" s="38">
        <f t="shared" si="10"/>
        <v>85.901739130434777</v>
      </c>
      <c r="AD16" s="38">
        <f t="shared" si="11"/>
        <v>1024.3927556487013</v>
      </c>
      <c r="AE16" s="38">
        <f t="shared" si="12"/>
        <v>152.86173913043478</v>
      </c>
      <c r="AF16" s="38">
        <f t="shared" si="13"/>
        <v>35.827474276945381</v>
      </c>
      <c r="AG16" s="38">
        <f t="shared" si="14"/>
        <v>1213.0819690560816</v>
      </c>
      <c r="AH16" s="38">
        <v>60.5</v>
      </c>
      <c r="AI16" s="38">
        <v>60.5</v>
      </c>
      <c r="AJ16" s="38">
        <v>60.5</v>
      </c>
      <c r="AK16" s="38">
        <v>65.099999999999994</v>
      </c>
      <c r="AL16" s="38">
        <v>65.099999999999994</v>
      </c>
      <c r="AM16" s="38">
        <v>65.099999999999994</v>
      </c>
      <c r="AN16" s="38">
        <v>65.099999999999994</v>
      </c>
      <c r="AO16" s="38">
        <v>65.099999999999994</v>
      </c>
      <c r="AP16" s="38">
        <v>65.099999999999994</v>
      </c>
      <c r="AQ16" s="38">
        <v>65.099999999999994</v>
      </c>
      <c r="AR16" s="38"/>
      <c r="AS16" s="38"/>
      <c r="AT16" s="38"/>
      <c r="AU16" s="38">
        <f t="shared" si="15"/>
        <v>1850.2819690560809</v>
      </c>
      <c r="AV16" s="38">
        <f t="shared" si="16"/>
        <v>554.08695652173924</v>
      </c>
      <c r="AW16" s="38">
        <f t="shared" si="17"/>
        <v>83.113043478260877</v>
      </c>
      <c r="AX16" s="38">
        <f t="shared" si="18"/>
        <v>1614.3071864473859</v>
      </c>
      <c r="AY16" s="18">
        <f t="shared" si="19"/>
        <v>52.523893675825477</v>
      </c>
      <c r="AZ16" s="38">
        <f t="shared" si="1"/>
        <v>235.97478260869565</v>
      </c>
      <c r="BA16" s="39">
        <f t="shared" si="2"/>
        <v>1902.8058627319065</v>
      </c>
      <c r="BM16" s="24">
        <f>SUM(BA16:BL16)</f>
        <v>1902.8058627319065</v>
      </c>
      <c r="BN16" s="82"/>
      <c r="BO16" s="63">
        <f t="shared" si="0"/>
        <v>1902.8058627319065</v>
      </c>
      <c r="BP16" s="63">
        <f>+BO16</f>
        <v>1902.8058627319065</v>
      </c>
      <c r="BQ16" s="63"/>
      <c r="BR16" s="68">
        <v>4.1500000000000004</v>
      </c>
      <c r="BS16" s="63">
        <f t="shared" si="21"/>
        <v>1906.9558627319066</v>
      </c>
      <c r="BT16" s="63"/>
      <c r="BU16" s="63"/>
      <c r="CF16" s="25">
        <v>1792.95</v>
      </c>
      <c r="CH16" s="65">
        <f t="shared" si="40"/>
        <v>114.00586273190652</v>
      </c>
      <c r="CI16" s="65">
        <f t="shared" si="3"/>
        <v>114.00586273190652</v>
      </c>
      <c r="CJ16" s="65">
        <f t="shared" si="22"/>
        <v>0</v>
      </c>
      <c r="CK16" s="65">
        <v>1.9</v>
      </c>
      <c r="CL16" s="65">
        <f t="shared" si="24"/>
        <v>115.90586273190652</v>
      </c>
      <c r="CX16" s="65">
        <f t="shared" si="25"/>
        <v>115.90586273190652</v>
      </c>
      <c r="CY16" s="65">
        <f t="shared" si="41"/>
        <v>115.90586273190652</v>
      </c>
      <c r="DA16" s="89">
        <f t="shared" si="26"/>
        <v>1.48</v>
      </c>
      <c r="DB16" s="65">
        <f t="shared" si="27"/>
        <v>117.38586273190653</v>
      </c>
      <c r="DM16" s="90">
        <f t="shared" si="28"/>
        <v>117.38586273190653</v>
      </c>
      <c r="DO16" s="63">
        <f t="shared" si="29"/>
        <v>117.38586273190653</v>
      </c>
      <c r="DP16" s="63">
        <f t="shared" si="30"/>
        <v>1.9</v>
      </c>
      <c r="DQ16" s="81">
        <f t="shared" si="31"/>
        <v>119.28586273190653</v>
      </c>
      <c r="DV16" s="100"/>
      <c r="ED16" s="81">
        <f t="shared" si="32"/>
        <v>119.28586273190653</v>
      </c>
      <c r="EF16" s="81">
        <f t="shared" si="42"/>
        <v>119.28586273190653</v>
      </c>
      <c r="EG16" s="63">
        <f t="shared" si="33"/>
        <v>119.28586273190653</v>
      </c>
      <c r="EH16" s="1">
        <f t="shared" si="4"/>
        <v>2.5499999999999998</v>
      </c>
      <c r="EI16" s="63">
        <f t="shared" si="34"/>
        <v>121.83586273190653</v>
      </c>
      <c r="EU16" s="104"/>
      <c r="EV16" s="63">
        <f t="shared" si="35"/>
        <v>121.84</v>
      </c>
      <c r="EX16" s="63">
        <f t="shared" si="36"/>
        <v>121.84</v>
      </c>
      <c r="EZ16" s="63">
        <f t="shared" si="37"/>
        <v>121.84</v>
      </c>
      <c r="FA16" s="25">
        <f t="shared" si="38"/>
        <v>0</v>
      </c>
      <c r="FJ16" s="63">
        <f t="shared" si="39"/>
        <v>0</v>
      </c>
    </row>
    <row r="17" spans="1:166" ht="14.4" hidden="1" x14ac:dyDescent="0.25">
      <c r="A17" s="25">
        <v>6</v>
      </c>
      <c r="B17" s="37" t="s">
        <v>18</v>
      </c>
      <c r="C17" s="38">
        <v>20.66</v>
      </c>
      <c r="D17" s="38">
        <v>20.66</v>
      </c>
      <c r="E17" s="38">
        <v>20.66</v>
      </c>
      <c r="F17" s="38">
        <v>20.66</v>
      </c>
      <c r="G17" s="38">
        <v>20.66</v>
      </c>
      <c r="H17" s="38">
        <v>20.66</v>
      </c>
      <c r="I17" s="38">
        <v>20.66</v>
      </c>
      <c r="J17" s="38">
        <v>0</v>
      </c>
      <c r="K17" s="38"/>
      <c r="L17" s="38">
        <f t="shared" si="5"/>
        <v>144.62</v>
      </c>
      <c r="M17" s="38">
        <f t="shared" si="6"/>
        <v>125.75652173913045</v>
      </c>
      <c r="N17" s="38">
        <f t="shared" si="7"/>
        <v>18.863478260869567</v>
      </c>
      <c r="O17" s="38">
        <f t="shared" si="8"/>
        <v>1.4971603454859133</v>
      </c>
      <c r="P17" s="37">
        <v>10.33</v>
      </c>
      <c r="Q17" s="38">
        <v>20.72</v>
      </c>
      <c r="R17" s="38">
        <v>21.8</v>
      </c>
      <c r="S17" s="38">
        <v>21.8</v>
      </c>
      <c r="T17" s="38">
        <v>21.8</v>
      </c>
      <c r="U17" s="38">
        <v>21.8</v>
      </c>
      <c r="V17" s="38">
        <v>21.8</v>
      </c>
      <c r="W17" s="38">
        <v>21.8</v>
      </c>
      <c r="X17" s="38">
        <v>21.8</v>
      </c>
      <c r="Y17" s="38">
        <v>21.8</v>
      </c>
      <c r="Z17" s="38">
        <v>21.8</v>
      </c>
      <c r="AA17" s="38"/>
      <c r="AB17" s="38">
        <f t="shared" si="9"/>
        <v>197.60869565217396</v>
      </c>
      <c r="AC17" s="38">
        <f t="shared" si="10"/>
        <v>29.641304347826093</v>
      </c>
      <c r="AD17" s="38">
        <f t="shared" si="11"/>
        <v>324.86237773679034</v>
      </c>
      <c r="AE17" s="38">
        <f t="shared" si="12"/>
        <v>48.504782608695663</v>
      </c>
      <c r="AF17" s="38">
        <f t="shared" si="13"/>
        <v>11.361851611828046</v>
      </c>
      <c r="AG17" s="38">
        <f t="shared" si="14"/>
        <v>384.72901195731407</v>
      </c>
      <c r="AH17" s="38">
        <v>21.8</v>
      </c>
      <c r="AI17" s="38">
        <v>21.8</v>
      </c>
      <c r="AJ17" s="38">
        <v>21.8</v>
      </c>
      <c r="AK17" s="38">
        <v>23.23</v>
      </c>
      <c r="AL17" s="38">
        <v>23.24</v>
      </c>
      <c r="AM17" s="38">
        <v>23.24</v>
      </c>
      <c r="AN17" s="38">
        <v>23.24</v>
      </c>
      <c r="AO17" s="38">
        <v>23.24</v>
      </c>
      <c r="AP17" s="38"/>
      <c r="AQ17" s="38"/>
      <c r="AR17" s="38"/>
      <c r="AS17" s="38"/>
      <c r="AT17" s="38">
        <v>-548.53</v>
      </c>
      <c r="AU17" s="38">
        <f t="shared" si="15"/>
        <v>17.789011957314187</v>
      </c>
      <c r="AV17" s="38">
        <f t="shared" si="16"/>
        <v>-319.07826086956521</v>
      </c>
      <c r="AW17" s="38">
        <f t="shared" si="17"/>
        <v>-47.861739130434778</v>
      </c>
      <c r="AX17" s="38">
        <f t="shared" si="18"/>
        <v>17.145968479053167</v>
      </c>
      <c r="AY17" s="18">
        <f t="shared" si="19"/>
        <v>0.55786967494380002</v>
      </c>
      <c r="AZ17" s="38">
        <f t="shared" si="1"/>
        <v>0.64304347826088559</v>
      </c>
      <c r="BA17" s="39">
        <f t="shared" si="2"/>
        <v>18.346881632257986</v>
      </c>
      <c r="BM17" s="24">
        <f t="shared" ref="BM17:BM80" si="43">SUM(BA17:BL17)</f>
        <v>18.346881632257986</v>
      </c>
      <c r="BN17" s="63"/>
      <c r="BO17" s="63">
        <f t="shared" ref="BO17:BO80" si="44">+BM17-BN17</f>
        <v>18.346881632257986</v>
      </c>
      <c r="BP17" s="63">
        <f>+BO17</f>
        <v>18.346881632257986</v>
      </c>
      <c r="BQ17" s="63"/>
      <c r="BR17" s="68">
        <f t="shared" si="20"/>
        <v>0.69273642647511491</v>
      </c>
      <c r="BS17" s="63">
        <f t="shared" si="21"/>
        <v>19.039618058733101</v>
      </c>
      <c r="BT17" s="63"/>
      <c r="BU17" s="63"/>
      <c r="CH17" s="65">
        <f t="shared" si="40"/>
        <v>19.039618058733101</v>
      </c>
      <c r="CI17" s="65">
        <f t="shared" si="3"/>
        <v>19.039618058733101</v>
      </c>
      <c r="CJ17" s="65">
        <f t="shared" si="22"/>
        <v>0</v>
      </c>
      <c r="CK17" s="65">
        <f t="shared" si="23"/>
        <v>0.31751465019444675</v>
      </c>
      <c r="CL17" s="65">
        <f t="shared" si="24"/>
        <v>19.357132708927548</v>
      </c>
      <c r="CX17" s="65">
        <f t="shared" si="25"/>
        <v>19.357132708927548</v>
      </c>
      <c r="CY17" s="65">
        <f t="shared" si="41"/>
        <v>19.357132708927548</v>
      </c>
      <c r="DA17" s="89">
        <f t="shared" si="26"/>
        <v>0.25</v>
      </c>
      <c r="DB17" s="65">
        <f t="shared" si="27"/>
        <v>19.607132708927548</v>
      </c>
      <c r="DM17" s="90">
        <f t="shared" si="28"/>
        <v>19.607132708927548</v>
      </c>
      <c r="DO17" s="63">
        <f t="shared" si="29"/>
        <v>19.607132708927548</v>
      </c>
      <c r="DP17" s="63">
        <f t="shared" si="30"/>
        <v>0.32</v>
      </c>
      <c r="DQ17" s="81">
        <f t="shared" si="31"/>
        <v>19.927132708927548</v>
      </c>
      <c r="DV17" s="100"/>
      <c r="ED17" s="81">
        <f t="shared" si="32"/>
        <v>19.927132708927548</v>
      </c>
      <c r="EF17" s="81">
        <f t="shared" si="42"/>
        <v>19.927132708927548</v>
      </c>
      <c r="EG17" s="63">
        <f t="shared" si="33"/>
        <v>19.927132708927548</v>
      </c>
      <c r="EH17" s="1">
        <f t="shared" si="4"/>
        <v>0.43</v>
      </c>
      <c r="EI17" s="63">
        <f t="shared" si="34"/>
        <v>20.357132708927548</v>
      </c>
      <c r="EU17" s="104"/>
      <c r="EV17" s="63">
        <f t="shared" si="35"/>
        <v>20.36</v>
      </c>
      <c r="EX17" s="63">
        <f t="shared" si="36"/>
        <v>20.36</v>
      </c>
      <c r="EZ17" s="63">
        <f t="shared" si="37"/>
        <v>20.36</v>
      </c>
      <c r="FA17" s="25">
        <f t="shared" si="38"/>
        <v>0</v>
      </c>
      <c r="FJ17" s="63">
        <f t="shared" si="39"/>
        <v>0</v>
      </c>
    </row>
    <row r="18" spans="1:166" ht="14.4" hidden="1" x14ac:dyDescent="0.25">
      <c r="A18" s="25">
        <v>7</v>
      </c>
      <c r="B18" s="37" t="s">
        <v>19</v>
      </c>
      <c r="C18" s="38">
        <v>21.62</v>
      </c>
      <c r="D18" s="38">
        <v>21.62</v>
      </c>
      <c r="E18" s="38">
        <v>21.62</v>
      </c>
      <c r="F18" s="38">
        <v>21.62</v>
      </c>
      <c r="G18" s="38">
        <v>21.62</v>
      </c>
      <c r="H18" s="38">
        <v>21.62</v>
      </c>
      <c r="I18" s="38">
        <v>21.62</v>
      </c>
      <c r="J18" s="38">
        <v>21.62</v>
      </c>
      <c r="K18" s="38">
        <v>21.62</v>
      </c>
      <c r="L18" s="38">
        <f t="shared" si="5"/>
        <v>194.58</v>
      </c>
      <c r="M18" s="38">
        <f t="shared" si="6"/>
        <v>169.20000000000002</v>
      </c>
      <c r="N18" s="38">
        <f t="shared" si="7"/>
        <v>25.380000000000003</v>
      </c>
      <c r="O18" s="38">
        <f t="shared" si="8"/>
        <v>2.0143649566080004</v>
      </c>
      <c r="P18" s="37">
        <v>21.62</v>
      </c>
      <c r="Q18" s="38">
        <v>21.62</v>
      </c>
      <c r="R18" s="38">
        <v>22.78</v>
      </c>
      <c r="S18" s="38">
        <v>22.78</v>
      </c>
      <c r="T18" s="38">
        <v>22.78</v>
      </c>
      <c r="U18" s="38">
        <v>22.78</v>
      </c>
      <c r="V18" s="38">
        <v>22.78</v>
      </c>
      <c r="W18" s="38">
        <v>25.88</v>
      </c>
      <c r="X18" s="38">
        <v>25.88</v>
      </c>
      <c r="Y18" s="38">
        <v>25.88</v>
      </c>
      <c r="Z18" s="38">
        <v>25.88</v>
      </c>
      <c r="AA18" s="38"/>
      <c r="AB18" s="38">
        <f t="shared" si="9"/>
        <v>226.66086956521744</v>
      </c>
      <c r="AC18" s="38">
        <f t="shared" si="10"/>
        <v>33.999130434782614</v>
      </c>
      <c r="AD18" s="38">
        <f t="shared" si="11"/>
        <v>397.87523452182546</v>
      </c>
      <c r="AE18" s="38">
        <f t="shared" si="12"/>
        <v>59.379130434782617</v>
      </c>
      <c r="AF18" s="38">
        <f t="shared" si="13"/>
        <v>13.915429069231708</v>
      </c>
      <c r="AG18" s="38">
        <f t="shared" si="14"/>
        <v>471.16979402583979</v>
      </c>
      <c r="AH18" s="38">
        <v>25.88</v>
      </c>
      <c r="AI18" s="38">
        <v>25.88</v>
      </c>
      <c r="AJ18" s="38">
        <v>25.88</v>
      </c>
      <c r="AK18" s="38">
        <v>28.18</v>
      </c>
      <c r="AL18" s="38">
        <v>28.18</v>
      </c>
      <c r="AM18" s="38">
        <v>28.18</v>
      </c>
      <c r="AN18" s="38">
        <v>28.18</v>
      </c>
      <c r="AO18" s="38">
        <v>28.18</v>
      </c>
      <c r="AP18" s="38"/>
      <c r="AQ18" s="38"/>
      <c r="AR18" s="38"/>
      <c r="AS18" s="38"/>
      <c r="AT18" s="38">
        <v>-668.44</v>
      </c>
      <c r="AU18" s="38">
        <f t="shared" si="15"/>
        <v>21.269794025839474</v>
      </c>
      <c r="AV18" s="38">
        <f t="shared" si="16"/>
        <v>-391.21739130434787</v>
      </c>
      <c r="AW18" s="38">
        <f t="shared" si="17"/>
        <v>-58.682608695652178</v>
      </c>
      <c r="AX18" s="38">
        <f t="shared" si="18"/>
        <v>20.573272286709297</v>
      </c>
      <c r="AY18" s="18">
        <f t="shared" si="19"/>
        <v>0.66938211960078209</v>
      </c>
      <c r="AZ18" s="38">
        <f t="shared" si="1"/>
        <v>0.69652173913043924</v>
      </c>
      <c r="BA18" s="39">
        <f t="shared" si="2"/>
        <v>21.939176145440257</v>
      </c>
      <c r="BM18" s="24">
        <f t="shared" si="43"/>
        <v>21.939176145440257</v>
      </c>
      <c r="BN18" s="63"/>
      <c r="BO18" s="63">
        <f t="shared" si="44"/>
        <v>21.939176145440257</v>
      </c>
      <c r="BP18" s="63">
        <f>+BO18</f>
        <v>21.939176145440257</v>
      </c>
      <c r="BQ18" s="63"/>
      <c r="BR18" s="68">
        <f t="shared" si="20"/>
        <v>0.82837327821850204</v>
      </c>
      <c r="BS18" s="63">
        <f t="shared" si="21"/>
        <v>22.76754942365876</v>
      </c>
      <c r="BT18" s="63"/>
      <c r="BU18" s="63"/>
      <c r="CH18" s="65">
        <f t="shared" si="40"/>
        <v>22.76754942365876</v>
      </c>
      <c r="CI18" s="65">
        <f t="shared" si="3"/>
        <v>22.76754942365876</v>
      </c>
      <c r="CJ18" s="65">
        <f t="shared" si="22"/>
        <v>0</v>
      </c>
      <c r="CK18" s="65">
        <f t="shared" si="23"/>
        <v>0.37968358759812271</v>
      </c>
      <c r="CL18" s="65">
        <f t="shared" si="24"/>
        <v>23.147233011256883</v>
      </c>
      <c r="CX18" s="65">
        <f t="shared" si="25"/>
        <v>23.147233011256883</v>
      </c>
      <c r="CY18" s="65">
        <f t="shared" si="41"/>
        <v>23.147233011256883</v>
      </c>
      <c r="DA18" s="89">
        <f t="shared" si="26"/>
        <v>0.3</v>
      </c>
      <c r="DB18" s="65">
        <f t="shared" si="27"/>
        <v>23.447233011256884</v>
      </c>
      <c r="DM18" s="90">
        <f t="shared" si="28"/>
        <v>23.447233011256884</v>
      </c>
      <c r="DO18" s="63">
        <f t="shared" si="29"/>
        <v>23.447233011256884</v>
      </c>
      <c r="DP18" s="63">
        <f t="shared" si="30"/>
        <v>0.38</v>
      </c>
      <c r="DQ18" s="81">
        <f t="shared" si="31"/>
        <v>23.827233011256883</v>
      </c>
      <c r="DV18" s="100"/>
      <c r="ED18" s="81">
        <f t="shared" si="32"/>
        <v>23.827233011256883</v>
      </c>
      <c r="EF18" s="81">
        <f t="shared" si="42"/>
        <v>23.827233011256883</v>
      </c>
      <c r="EG18" s="63">
        <f t="shared" si="33"/>
        <v>23.827233011256883</v>
      </c>
      <c r="EH18" s="1">
        <f t="shared" si="4"/>
        <v>0.51</v>
      </c>
      <c r="EI18" s="63">
        <f t="shared" si="34"/>
        <v>24.337233011256885</v>
      </c>
      <c r="EU18" s="104"/>
      <c r="EV18" s="63">
        <f t="shared" si="35"/>
        <v>24.34</v>
      </c>
      <c r="EX18" s="63">
        <f t="shared" si="36"/>
        <v>24.34</v>
      </c>
      <c r="EZ18" s="63">
        <f t="shared" si="37"/>
        <v>24.34</v>
      </c>
      <c r="FA18" s="25">
        <f t="shared" si="38"/>
        <v>0</v>
      </c>
      <c r="FJ18" s="63">
        <f t="shared" si="39"/>
        <v>0</v>
      </c>
    </row>
    <row r="19" spans="1:166" ht="14.4" hidden="1" x14ac:dyDescent="0.25">
      <c r="A19" s="25">
        <v>8</v>
      </c>
      <c r="B19" s="37" t="s">
        <v>20</v>
      </c>
      <c r="C19" s="38">
        <v>14.4</v>
      </c>
      <c r="D19" s="38">
        <v>14.4</v>
      </c>
      <c r="E19" s="38">
        <v>14.4</v>
      </c>
      <c r="F19" s="38">
        <v>14.4</v>
      </c>
      <c r="G19" s="38">
        <v>14.4</v>
      </c>
      <c r="H19" s="38">
        <v>14.4</v>
      </c>
      <c r="I19" s="38">
        <v>14.4</v>
      </c>
      <c r="J19" s="38">
        <v>14.4</v>
      </c>
      <c r="K19" s="38">
        <v>14.4</v>
      </c>
      <c r="L19" s="38">
        <f t="shared" si="5"/>
        <v>129.60000000000002</v>
      </c>
      <c r="M19" s="38">
        <f t="shared" si="6"/>
        <v>112.69565217391307</v>
      </c>
      <c r="N19" s="38">
        <f t="shared" si="7"/>
        <v>16.904347826086962</v>
      </c>
      <c r="O19" s="38">
        <f t="shared" si="8"/>
        <v>1.3416676861773917</v>
      </c>
      <c r="P19" s="37">
        <v>14.4</v>
      </c>
      <c r="Q19" s="38">
        <v>14.4</v>
      </c>
      <c r="R19" s="38">
        <v>15.54</v>
      </c>
      <c r="S19" s="38">
        <v>20.28</v>
      </c>
      <c r="T19" s="38">
        <v>15.54</v>
      </c>
      <c r="U19" s="38">
        <v>15.54</v>
      </c>
      <c r="V19" s="38">
        <v>15.54</v>
      </c>
      <c r="W19" s="38">
        <v>15.54</v>
      </c>
      <c r="X19" s="38">
        <v>15.54</v>
      </c>
      <c r="Y19" s="38">
        <v>15.54</v>
      </c>
      <c r="Z19" s="38">
        <v>15.54</v>
      </c>
      <c r="AA19" s="38"/>
      <c r="AB19" s="38">
        <f t="shared" si="9"/>
        <v>150.78260869565213</v>
      </c>
      <c r="AC19" s="38">
        <f t="shared" si="10"/>
        <v>22.617391304347819</v>
      </c>
      <c r="AD19" s="38">
        <f t="shared" si="11"/>
        <v>264.81992855574259</v>
      </c>
      <c r="AE19" s="38">
        <f t="shared" si="12"/>
        <v>39.521739130434781</v>
      </c>
      <c r="AF19" s="38">
        <f t="shared" si="13"/>
        <v>9.2619057739676922</v>
      </c>
      <c r="AG19" s="38">
        <f t="shared" si="14"/>
        <v>313.60357346014507</v>
      </c>
      <c r="AH19" s="38">
        <v>15.54</v>
      </c>
      <c r="AI19" s="38">
        <v>15.54</v>
      </c>
      <c r="AJ19" s="38">
        <v>7.77</v>
      </c>
      <c r="AK19" s="38">
        <v>16.420000000000002</v>
      </c>
      <c r="AL19" s="38">
        <v>16.420000000000002</v>
      </c>
      <c r="AM19" s="38">
        <v>16.420000000000002</v>
      </c>
      <c r="AN19" s="38">
        <v>16.420000000000002</v>
      </c>
      <c r="AO19" s="38">
        <v>8.2100000000000009</v>
      </c>
      <c r="AP19" s="38"/>
      <c r="AQ19" s="38"/>
      <c r="AR19" s="38"/>
      <c r="AS19" s="38"/>
      <c r="AT19" s="38">
        <v>-379.21</v>
      </c>
      <c r="AU19" s="38">
        <f t="shared" si="15"/>
        <v>47.133573460145158</v>
      </c>
      <c r="AV19" s="38">
        <f t="shared" si="16"/>
        <v>-231.71304347826086</v>
      </c>
      <c r="AW19" s="38">
        <f t="shared" si="17"/>
        <v>-34.756956521739127</v>
      </c>
      <c r="AX19" s="38">
        <f t="shared" si="18"/>
        <v>42.368790851449425</v>
      </c>
      <c r="AY19" s="18">
        <f t="shared" si="19"/>
        <v>1.3785318460684106</v>
      </c>
      <c r="AZ19" s="38">
        <f t="shared" si="1"/>
        <v>4.7647826086956542</v>
      </c>
      <c r="BA19" s="39">
        <f t="shared" si="2"/>
        <v>48.51210530621357</v>
      </c>
      <c r="BM19" s="24">
        <f t="shared" si="43"/>
        <v>48.51210530621357</v>
      </c>
      <c r="BN19" s="63"/>
      <c r="BO19" s="63">
        <f t="shared" si="44"/>
        <v>48.51210530621357</v>
      </c>
      <c r="BP19" s="63">
        <f>+BO19</f>
        <v>48.51210530621357</v>
      </c>
      <c r="BQ19" s="63"/>
      <c r="BR19" s="68">
        <f t="shared" si="20"/>
        <v>1.8317065070896672</v>
      </c>
      <c r="BS19" s="63">
        <f t="shared" si="21"/>
        <v>50.34381181330324</v>
      </c>
      <c r="BT19" s="63"/>
      <c r="BU19" s="63"/>
      <c r="CH19" s="65">
        <f t="shared" si="40"/>
        <v>50.34381181330324</v>
      </c>
      <c r="CI19" s="65">
        <f t="shared" si="3"/>
        <v>50.34381181330324</v>
      </c>
      <c r="CJ19" s="65">
        <f t="shared" si="22"/>
        <v>0</v>
      </c>
      <c r="CK19" s="65">
        <f t="shared" si="23"/>
        <v>0.8395597930612938</v>
      </c>
      <c r="CL19" s="65">
        <f t="shared" si="24"/>
        <v>51.183371606364531</v>
      </c>
      <c r="CX19" s="65">
        <f t="shared" si="25"/>
        <v>51.183371606364531</v>
      </c>
      <c r="CY19" s="65">
        <f t="shared" si="41"/>
        <v>51.183371606364531</v>
      </c>
      <c r="DA19" s="89">
        <f t="shared" si="26"/>
        <v>0.66</v>
      </c>
      <c r="DB19" s="65">
        <f t="shared" si="27"/>
        <v>51.843371606364528</v>
      </c>
      <c r="DM19" s="90">
        <f t="shared" si="28"/>
        <v>51.843371606364528</v>
      </c>
      <c r="DO19" s="63">
        <f t="shared" si="29"/>
        <v>51.843371606364528</v>
      </c>
      <c r="DP19" s="63">
        <f t="shared" si="30"/>
        <v>0.84</v>
      </c>
      <c r="DQ19" s="81">
        <f t="shared" si="31"/>
        <v>52.683371606364531</v>
      </c>
      <c r="DV19" s="100"/>
      <c r="ED19" s="81">
        <f t="shared" si="32"/>
        <v>52.683371606364531</v>
      </c>
      <c r="EF19" s="81">
        <f t="shared" si="42"/>
        <v>52.683371606364531</v>
      </c>
      <c r="EG19" s="63">
        <f t="shared" si="33"/>
        <v>52.683371606364531</v>
      </c>
      <c r="EH19" s="1">
        <f t="shared" si="4"/>
        <v>1.1299999999999999</v>
      </c>
      <c r="EI19" s="63">
        <f t="shared" si="34"/>
        <v>53.813371606364534</v>
      </c>
      <c r="EU19" s="104"/>
      <c r="EV19" s="63">
        <f t="shared" si="35"/>
        <v>53.81</v>
      </c>
      <c r="EX19" s="63">
        <f t="shared" si="36"/>
        <v>53.81</v>
      </c>
      <c r="EZ19" s="63">
        <f t="shared" si="37"/>
        <v>53.81</v>
      </c>
      <c r="FA19" s="25">
        <f t="shared" si="38"/>
        <v>0</v>
      </c>
      <c r="FJ19" s="63">
        <f t="shared" si="39"/>
        <v>0</v>
      </c>
    </row>
    <row r="20" spans="1:166" ht="14.4" hidden="1" x14ac:dyDescent="0.25">
      <c r="A20" s="25">
        <v>9</v>
      </c>
      <c r="B20" s="37" t="s">
        <v>21</v>
      </c>
      <c r="C20" s="38">
        <v>21.4</v>
      </c>
      <c r="D20" s="38">
        <v>19.84</v>
      </c>
      <c r="E20" s="38">
        <v>19.84</v>
      </c>
      <c r="F20" s="38">
        <v>9.92</v>
      </c>
      <c r="G20" s="38">
        <v>0</v>
      </c>
      <c r="H20" s="38">
        <v>0</v>
      </c>
      <c r="I20" s="38">
        <v>19.84</v>
      </c>
      <c r="J20" s="38">
        <v>19.84</v>
      </c>
      <c r="K20" s="38">
        <v>19.84</v>
      </c>
      <c r="L20" s="38">
        <f t="shared" si="5"/>
        <v>130.52000000000001</v>
      </c>
      <c r="M20" s="38">
        <f t="shared" si="6"/>
        <v>113.49565217391306</v>
      </c>
      <c r="N20" s="38">
        <f t="shared" si="7"/>
        <v>17.024347826086959</v>
      </c>
      <c r="O20" s="38">
        <f t="shared" si="8"/>
        <v>1.3511918703693915</v>
      </c>
      <c r="P20" s="37">
        <v>19.84</v>
      </c>
      <c r="Q20" s="38">
        <v>19.84</v>
      </c>
      <c r="R20" s="38">
        <v>21</v>
      </c>
      <c r="S20" s="38">
        <v>16.260000000000002</v>
      </c>
      <c r="T20" s="38">
        <v>21</v>
      </c>
      <c r="U20" s="38">
        <v>21</v>
      </c>
      <c r="V20" s="38">
        <v>21</v>
      </c>
      <c r="W20" s="38">
        <v>21</v>
      </c>
      <c r="X20" s="38">
        <v>21</v>
      </c>
      <c r="Y20" s="38">
        <v>21</v>
      </c>
      <c r="Z20" s="38">
        <v>21</v>
      </c>
      <c r="AA20" s="38"/>
      <c r="AB20" s="38">
        <f t="shared" si="9"/>
        <v>194.73043478260871</v>
      </c>
      <c r="AC20" s="38">
        <f t="shared" si="10"/>
        <v>29.209565217391305</v>
      </c>
      <c r="AD20" s="38">
        <f t="shared" si="11"/>
        <v>309.57727882689119</v>
      </c>
      <c r="AE20" s="38">
        <f t="shared" si="12"/>
        <v>46.233913043478267</v>
      </c>
      <c r="AF20" s="38">
        <f t="shared" si="13"/>
        <v>10.827265160493575</v>
      </c>
      <c r="AG20" s="38">
        <f t="shared" si="14"/>
        <v>366.63845703086304</v>
      </c>
      <c r="AH20" s="38">
        <v>21</v>
      </c>
      <c r="AI20" s="38">
        <v>21</v>
      </c>
      <c r="AJ20" s="38">
        <v>21</v>
      </c>
      <c r="AK20" s="38">
        <v>22.43</v>
      </c>
      <c r="AL20" s="38">
        <v>22.42</v>
      </c>
      <c r="AM20" s="38">
        <v>22.42</v>
      </c>
      <c r="AN20" s="38"/>
      <c r="AO20" s="38"/>
      <c r="AP20" s="38"/>
      <c r="AQ20" s="38"/>
      <c r="AR20" s="38"/>
      <c r="AS20" s="38"/>
      <c r="AT20" s="38">
        <f>-460.45-21.55</f>
        <v>-482</v>
      </c>
      <c r="AU20" s="38">
        <f t="shared" si="15"/>
        <v>14.908457030863076</v>
      </c>
      <c r="AV20" s="38">
        <v>0</v>
      </c>
      <c r="AW20" s="38">
        <f>SUM(AG20:AT20)</f>
        <v>14.908457030863076</v>
      </c>
      <c r="AX20" s="38">
        <v>0</v>
      </c>
      <c r="AY20" s="18">
        <f t="shared" si="19"/>
        <v>0</v>
      </c>
      <c r="AZ20" s="38">
        <f>+AW20</f>
        <v>14.908457030863076</v>
      </c>
      <c r="BA20" s="39">
        <f t="shared" si="2"/>
        <v>14.908457030863076</v>
      </c>
      <c r="BM20" s="24">
        <f t="shared" si="43"/>
        <v>14.908457030863076</v>
      </c>
      <c r="BN20" s="63"/>
      <c r="BO20" s="63">
        <f t="shared" si="44"/>
        <v>14.908457030863076</v>
      </c>
      <c r="BP20" s="63">
        <f>+BO20</f>
        <v>14.908457030863076</v>
      </c>
      <c r="BQ20" s="63"/>
      <c r="BR20" s="68">
        <f t="shared" si="20"/>
        <v>0.56290935183554935</v>
      </c>
      <c r="BS20" s="63">
        <f t="shared" si="21"/>
        <v>15.471366382698625</v>
      </c>
      <c r="BT20" s="63"/>
      <c r="BU20" s="63"/>
      <c r="CH20" s="65">
        <f t="shared" si="40"/>
        <v>15.471366382698625</v>
      </c>
      <c r="CI20" s="65">
        <f t="shared" si="3"/>
        <v>15.471366382698625</v>
      </c>
      <c r="CJ20" s="65">
        <f t="shared" si="22"/>
        <v>0</v>
      </c>
      <c r="CK20" s="65">
        <f t="shared" si="23"/>
        <v>0.25800861497741345</v>
      </c>
      <c r="CL20" s="65">
        <f t="shared" si="24"/>
        <v>15.729374997676038</v>
      </c>
      <c r="CX20" s="65">
        <f t="shared" si="25"/>
        <v>15.729374997676038</v>
      </c>
      <c r="CY20" s="65">
        <f t="shared" si="41"/>
        <v>15.729374997676038</v>
      </c>
      <c r="DA20" s="89">
        <f t="shared" si="26"/>
        <v>0.2</v>
      </c>
      <c r="DB20" s="65">
        <f t="shared" si="27"/>
        <v>15.929374997676037</v>
      </c>
      <c r="DM20" s="90">
        <f t="shared" si="28"/>
        <v>15.929374997676037</v>
      </c>
      <c r="DO20" s="63">
        <f t="shared" si="29"/>
        <v>15.929374997676037</v>
      </c>
      <c r="DP20" s="63">
        <f t="shared" si="30"/>
        <v>0.26</v>
      </c>
      <c r="DQ20" s="81">
        <f t="shared" si="31"/>
        <v>16.189374997676037</v>
      </c>
      <c r="DV20" s="100"/>
      <c r="ED20" s="81">
        <f t="shared" si="32"/>
        <v>16.189374997676037</v>
      </c>
      <c r="EF20" s="81">
        <f t="shared" si="42"/>
        <v>16.189374997676037</v>
      </c>
      <c r="EG20" s="63">
        <f t="shared" si="33"/>
        <v>16.189374997676037</v>
      </c>
      <c r="EH20" s="1">
        <f t="shared" si="4"/>
        <v>0.35</v>
      </c>
      <c r="EI20" s="63">
        <f t="shared" si="34"/>
        <v>16.539374997676038</v>
      </c>
      <c r="EU20" s="104"/>
      <c r="EV20" s="63">
        <f t="shared" si="35"/>
        <v>16.54</v>
      </c>
      <c r="EX20" s="63">
        <f t="shared" si="36"/>
        <v>16.54</v>
      </c>
      <c r="EZ20" s="63">
        <f t="shared" si="37"/>
        <v>16.54</v>
      </c>
      <c r="FA20" s="25">
        <f t="shared" si="38"/>
        <v>0</v>
      </c>
      <c r="FJ20" s="63">
        <f t="shared" si="39"/>
        <v>0</v>
      </c>
    </row>
    <row r="21" spans="1:166" ht="14.4" hidden="1" x14ac:dyDescent="0.25">
      <c r="A21" s="25">
        <v>5.76</v>
      </c>
      <c r="B21" s="37" t="s">
        <v>22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f t="shared" si="5"/>
        <v>0</v>
      </c>
      <c r="M21" s="38">
        <f t="shared" si="6"/>
        <v>0</v>
      </c>
      <c r="N21" s="38">
        <f t="shared" si="7"/>
        <v>0</v>
      </c>
      <c r="O21" s="38">
        <f t="shared" si="8"/>
        <v>0</v>
      </c>
      <c r="P21" s="3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>
        <f t="shared" si="9"/>
        <v>0</v>
      </c>
      <c r="AC21" s="38">
        <f t="shared" si="10"/>
        <v>0</v>
      </c>
      <c r="AD21" s="38">
        <f t="shared" si="11"/>
        <v>0</v>
      </c>
      <c r="AE21" s="38">
        <f t="shared" si="12"/>
        <v>0</v>
      </c>
      <c r="AF21" s="38">
        <f t="shared" si="13"/>
        <v>0</v>
      </c>
      <c r="AG21" s="38">
        <f t="shared" si="14"/>
        <v>0</v>
      </c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>
        <f t="shared" si="15"/>
        <v>0</v>
      </c>
      <c r="AV21" s="38">
        <f t="shared" si="16"/>
        <v>0</v>
      </c>
      <c r="AW21" s="38">
        <f t="shared" si="17"/>
        <v>0</v>
      </c>
      <c r="AX21" s="38">
        <f t="shared" si="18"/>
        <v>0</v>
      </c>
      <c r="AY21" s="18">
        <f t="shared" si="19"/>
        <v>0</v>
      </c>
      <c r="AZ21" s="38">
        <f>+AW21+AE21</f>
        <v>0</v>
      </c>
      <c r="BA21" s="39">
        <f t="shared" si="2"/>
        <v>0</v>
      </c>
      <c r="BM21" s="24">
        <f t="shared" si="43"/>
        <v>0</v>
      </c>
      <c r="BN21" s="63"/>
      <c r="BO21" s="63">
        <f t="shared" si="44"/>
        <v>0</v>
      </c>
      <c r="BP21" s="63">
        <f>ROUND(SUM(BB21:BL21)/1.15,2)</f>
        <v>0</v>
      </c>
      <c r="BQ21" s="63"/>
      <c r="BR21" s="68">
        <f t="shared" si="20"/>
        <v>0</v>
      </c>
      <c r="BS21" s="63">
        <f t="shared" si="21"/>
        <v>0</v>
      </c>
      <c r="BT21" s="63"/>
      <c r="BU21" s="63"/>
      <c r="CH21" s="65">
        <f t="shared" si="40"/>
        <v>0</v>
      </c>
      <c r="CI21" s="65">
        <f t="shared" si="3"/>
        <v>0</v>
      </c>
      <c r="CJ21" s="65">
        <f t="shared" si="22"/>
        <v>0</v>
      </c>
      <c r="CK21" s="65">
        <f t="shared" si="23"/>
        <v>0</v>
      </c>
      <c r="CL21" s="65">
        <f t="shared" si="24"/>
        <v>0</v>
      </c>
      <c r="CX21" s="65">
        <f t="shared" si="25"/>
        <v>0</v>
      </c>
      <c r="CY21" s="65">
        <f t="shared" si="41"/>
        <v>0</v>
      </c>
      <c r="DA21" s="89">
        <f t="shared" si="26"/>
        <v>0</v>
      </c>
      <c r="DB21" s="65">
        <f t="shared" si="27"/>
        <v>0</v>
      </c>
      <c r="DM21" s="90">
        <f t="shared" si="28"/>
        <v>0</v>
      </c>
      <c r="DO21" s="63">
        <f t="shared" si="29"/>
        <v>0</v>
      </c>
      <c r="DP21" s="63">
        <f t="shared" si="30"/>
        <v>0</v>
      </c>
      <c r="DQ21" s="81">
        <f t="shared" si="31"/>
        <v>0</v>
      </c>
      <c r="DV21" s="100"/>
      <c r="ED21" s="81">
        <f t="shared" si="32"/>
        <v>0</v>
      </c>
      <c r="EF21" s="81">
        <f t="shared" si="42"/>
        <v>0</v>
      </c>
      <c r="EG21" s="63">
        <f t="shared" si="33"/>
        <v>0</v>
      </c>
      <c r="EH21" s="1">
        <f t="shared" si="4"/>
        <v>0</v>
      </c>
      <c r="EI21" s="63">
        <f t="shared" si="34"/>
        <v>0</v>
      </c>
      <c r="EU21" s="104"/>
      <c r="EV21" s="63">
        <f t="shared" si="35"/>
        <v>0</v>
      </c>
      <c r="EX21" s="63">
        <f t="shared" si="36"/>
        <v>0</v>
      </c>
      <c r="EZ21" s="63">
        <f t="shared" si="37"/>
        <v>0</v>
      </c>
      <c r="FA21" s="25">
        <f t="shared" si="38"/>
        <v>0</v>
      </c>
      <c r="FJ21" s="63">
        <f t="shared" si="39"/>
        <v>0</v>
      </c>
    </row>
    <row r="22" spans="1:166" ht="14.4" hidden="1" x14ac:dyDescent="0.25">
      <c r="A22" s="25">
        <v>10</v>
      </c>
      <c r="B22" s="37" t="s">
        <v>23</v>
      </c>
      <c r="C22" s="38">
        <v>24.72</v>
      </c>
      <c r="D22" s="38">
        <v>24.72</v>
      </c>
      <c r="E22" s="38">
        <v>24.72</v>
      </c>
      <c r="F22" s="38">
        <v>24.72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f t="shared" si="5"/>
        <v>98.88</v>
      </c>
      <c r="M22" s="38">
        <f t="shared" si="6"/>
        <v>85.982608695652175</v>
      </c>
      <c r="N22" s="38">
        <f t="shared" si="7"/>
        <v>12.897391304347826</v>
      </c>
      <c r="O22" s="38">
        <f t="shared" si="8"/>
        <v>1.0236427531575651</v>
      </c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>
        <f t="shared" si="9"/>
        <v>0</v>
      </c>
      <c r="AC22" s="38">
        <f t="shared" si="10"/>
        <v>0</v>
      </c>
      <c r="AD22" s="38">
        <f t="shared" si="11"/>
        <v>87.006251448809735</v>
      </c>
      <c r="AE22" s="38">
        <f t="shared" si="12"/>
        <v>12.897391304347826</v>
      </c>
      <c r="AF22" s="38">
        <f t="shared" si="13"/>
        <v>3.0429873879200589</v>
      </c>
      <c r="AG22" s="38">
        <f t="shared" si="14"/>
        <v>102.94663014107762</v>
      </c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>
        <v>-85.98</v>
      </c>
      <c r="AU22" s="38">
        <f t="shared" si="15"/>
        <v>16.966630141077616</v>
      </c>
      <c r="AV22" s="38">
        <v>0</v>
      </c>
      <c r="AW22" s="38">
        <f>SUM(AG22:AT22)</f>
        <v>16.966630141077616</v>
      </c>
      <c r="AX22" s="38">
        <v>0</v>
      </c>
      <c r="AY22" s="18">
        <f t="shared" si="19"/>
        <v>0</v>
      </c>
      <c r="AZ22" s="38">
        <f>+AW22</f>
        <v>16.966630141077616</v>
      </c>
      <c r="BA22" s="39">
        <f t="shared" si="2"/>
        <v>16.966630141077616</v>
      </c>
      <c r="BM22" s="24">
        <f t="shared" si="43"/>
        <v>16.966630141077616</v>
      </c>
      <c r="BN22" s="63"/>
      <c r="BO22" s="63">
        <f t="shared" si="44"/>
        <v>16.966630141077616</v>
      </c>
      <c r="BP22" s="63">
        <f>+BO22</f>
        <v>16.966630141077616</v>
      </c>
      <c r="BQ22" s="63"/>
      <c r="BR22" s="68">
        <f t="shared" si="20"/>
        <v>0.64062127662010582</v>
      </c>
      <c r="BS22" s="63">
        <f t="shared" si="21"/>
        <v>17.607251417697722</v>
      </c>
      <c r="BT22" s="63"/>
      <c r="BU22" s="63"/>
      <c r="CH22" s="65">
        <f t="shared" si="40"/>
        <v>17.607251417697722</v>
      </c>
      <c r="CI22" s="65">
        <f t="shared" si="3"/>
        <v>17.607251417697722</v>
      </c>
      <c r="CJ22" s="65">
        <f t="shared" si="22"/>
        <v>0</v>
      </c>
      <c r="CK22" s="65">
        <f t="shared" si="23"/>
        <v>0.29362775332626423</v>
      </c>
      <c r="CL22" s="65">
        <f t="shared" si="24"/>
        <v>17.900879171023984</v>
      </c>
      <c r="CX22" s="65">
        <f t="shared" si="25"/>
        <v>17.900879171023984</v>
      </c>
      <c r="CY22" s="65">
        <f t="shared" si="41"/>
        <v>17.900879171023984</v>
      </c>
      <c r="DA22" s="89">
        <f t="shared" si="26"/>
        <v>0.23</v>
      </c>
      <c r="DB22" s="65">
        <f t="shared" si="27"/>
        <v>18.130879171023984</v>
      </c>
      <c r="DM22" s="90">
        <f t="shared" si="28"/>
        <v>18.130879171023984</v>
      </c>
      <c r="DO22" s="63">
        <f t="shared" si="29"/>
        <v>18.130879171023984</v>
      </c>
      <c r="DP22" s="63">
        <f t="shared" si="30"/>
        <v>0.28999999999999998</v>
      </c>
      <c r="DQ22" s="81">
        <f t="shared" si="31"/>
        <v>18.420879171023984</v>
      </c>
      <c r="DV22" s="100"/>
      <c r="ED22" s="81">
        <f t="shared" si="32"/>
        <v>18.420879171023984</v>
      </c>
      <c r="EF22" s="81">
        <f t="shared" si="42"/>
        <v>18.420879171023984</v>
      </c>
      <c r="EG22" s="63">
        <f t="shared" si="33"/>
        <v>18.420879171023984</v>
      </c>
      <c r="EH22" s="1">
        <f t="shared" si="4"/>
        <v>0.39</v>
      </c>
      <c r="EI22" s="63">
        <f t="shared" si="34"/>
        <v>18.810879171023984</v>
      </c>
      <c r="EU22" s="104"/>
      <c r="EV22" s="63">
        <f t="shared" si="35"/>
        <v>18.809999999999999</v>
      </c>
      <c r="EX22" s="63">
        <f t="shared" si="36"/>
        <v>18.809999999999999</v>
      </c>
      <c r="EZ22" s="63">
        <f t="shared" si="37"/>
        <v>18.809999999999999</v>
      </c>
      <c r="FA22" s="25">
        <f t="shared" si="38"/>
        <v>0</v>
      </c>
      <c r="FJ22" s="63">
        <f t="shared" si="39"/>
        <v>0</v>
      </c>
    </row>
    <row r="23" spans="1:166" ht="14.4" hidden="1" x14ac:dyDescent="0.25">
      <c r="A23" s="25">
        <f>18.4+18.4</f>
        <v>36.799999999999997</v>
      </c>
      <c r="B23" s="37" t="s">
        <v>24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f t="shared" si="5"/>
        <v>0</v>
      </c>
      <c r="M23" s="38">
        <f t="shared" si="6"/>
        <v>0</v>
      </c>
      <c r="N23" s="38">
        <f t="shared" si="7"/>
        <v>0</v>
      </c>
      <c r="O23" s="38">
        <f t="shared" si="8"/>
        <v>0</v>
      </c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>
        <f t="shared" si="9"/>
        <v>0</v>
      </c>
      <c r="AC23" s="38">
        <f t="shared" si="10"/>
        <v>0</v>
      </c>
      <c r="AD23" s="38">
        <f t="shared" si="11"/>
        <v>0</v>
      </c>
      <c r="AE23" s="38">
        <f t="shared" si="12"/>
        <v>0</v>
      </c>
      <c r="AF23" s="38">
        <f t="shared" si="13"/>
        <v>0</v>
      </c>
      <c r="AG23" s="38">
        <f t="shared" si="14"/>
        <v>0</v>
      </c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>
        <f t="shared" si="15"/>
        <v>0</v>
      </c>
      <c r="AV23" s="38">
        <f t="shared" si="16"/>
        <v>0</v>
      </c>
      <c r="AW23" s="38">
        <f t="shared" si="17"/>
        <v>0</v>
      </c>
      <c r="AX23" s="38">
        <f t="shared" si="18"/>
        <v>0</v>
      </c>
      <c r="AY23" s="18">
        <f t="shared" si="19"/>
        <v>0</v>
      </c>
      <c r="AZ23" s="38">
        <f>+AW23+AE23</f>
        <v>0</v>
      </c>
      <c r="BA23" s="39">
        <f t="shared" si="2"/>
        <v>0</v>
      </c>
      <c r="BM23" s="24">
        <f t="shared" si="43"/>
        <v>0</v>
      </c>
      <c r="BN23" s="63"/>
      <c r="BO23" s="63">
        <f t="shared" si="44"/>
        <v>0</v>
      </c>
      <c r="BP23" s="63">
        <f>ROUND(SUM(BB23:BL23)/1.15,2)</f>
        <v>0</v>
      </c>
      <c r="BQ23" s="63"/>
      <c r="BR23" s="68">
        <f t="shared" si="20"/>
        <v>0</v>
      </c>
      <c r="BS23" s="63">
        <f t="shared" si="21"/>
        <v>0</v>
      </c>
      <c r="BT23" s="63"/>
      <c r="BU23" s="63"/>
      <c r="CH23" s="65">
        <f t="shared" si="40"/>
        <v>0</v>
      </c>
      <c r="CI23" s="65">
        <f t="shared" si="3"/>
        <v>0</v>
      </c>
      <c r="CJ23" s="65">
        <f t="shared" si="22"/>
        <v>0</v>
      </c>
      <c r="CK23" s="65">
        <f t="shared" si="23"/>
        <v>0</v>
      </c>
      <c r="CL23" s="65">
        <f t="shared" si="24"/>
        <v>0</v>
      </c>
      <c r="CX23" s="65">
        <f t="shared" si="25"/>
        <v>0</v>
      </c>
      <c r="CY23" s="65">
        <f t="shared" si="41"/>
        <v>0</v>
      </c>
      <c r="DA23" s="89">
        <f t="shared" si="26"/>
        <v>0</v>
      </c>
      <c r="DB23" s="65">
        <f t="shared" si="27"/>
        <v>0</v>
      </c>
      <c r="DM23" s="90">
        <f t="shared" si="28"/>
        <v>0</v>
      </c>
      <c r="DO23" s="63">
        <f t="shared" si="29"/>
        <v>0</v>
      </c>
      <c r="DP23" s="63">
        <f t="shared" si="30"/>
        <v>0</v>
      </c>
      <c r="DQ23" s="81">
        <f t="shared" si="31"/>
        <v>0</v>
      </c>
      <c r="DV23" s="100"/>
      <c r="ED23" s="81">
        <f t="shared" si="32"/>
        <v>0</v>
      </c>
      <c r="EF23" s="81">
        <f t="shared" si="42"/>
        <v>0</v>
      </c>
      <c r="EG23" s="63">
        <f t="shared" si="33"/>
        <v>0</v>
      </c>
      <c r="EH23" s="1">
        <f t="shared" si="4"/>
        <v>0</v>
      </c>
      <c r="EI23" s="63">
        <f t="shared" si="34"/>
        <v>0</v>
      </c>
      <c r="EU23" s="104"/>
      <c r="EV23" s="63">
        <f t="shared" si="35"/>
        <v>0</v>
      </c>
      <c r="EX23" s="63">
        <f t="shared" si="36"/>
        <v>0</v>
      </c>
      <c r="EZ23" s="63">
        <f t="shared" si="37"/>
        <v>0</v>
      </c>
      <c r="FA23" s="25">
        <f t="shared" si="38"/>
        <v>0</v>
      </c>
      <c r="FJ23" s="63">
        <f t="shared" si="39"/>
        <v>0</v>
      </c>
    </row>
    <row r="24" spans="1:166" ht="14.4" x14ac:dyDescent="0.25">
      <c r="A24" s="25">
        <v>11</v>
      </c>
      <c r="B24" s="92" t="s">
        <v>98</v>
      </c>
      <c r="C24" s="74">
        <v>61.3</v>
      </c>
      <c r="D24" s="74">
        <v>61.3</v>
      </c>
      <c r="E24" s="74">
        <v>61.3</v>
      </c>
      <c r="F24" s="74">
        <v>61.3</v>
      </c>
      <c r="G24" s="74">
        <v>61.3</v>
      </c>
      <c r="H24" s="74">
        <v>61.3</v>
      </c>
      <c r="I24" s="74">
        <v>61.3</v>
      </c>
      <c r="J24" s="74">
        <v>61.3</v>
      </c>
      <c r="K24" s="74">
        <v>61.3</v>
      </c>
      <c r="L24" s="74">
        <f t="shared" si="5"/>
        <v>551.70000000000005</v>
      </c>
      <c r="M24" s="74">
        <f t="shared" si="6"/>
        <v>479.73913043478268</v>
      </c>
      <c r="N24" s="74">
        <f t="shared" si="7"/>
        <v>71.960869565217394</v>
      </c>
      <c r="O24" s="74">
        <f t="shared" si="8"/>
        <v>5.7114048029634787</v>
      </c>
      <c r="P24" s="73">
        <v>61.3</v>
      </c>
      <c r="Q24" s="74">
        <v>61.3</v>
      </c>
      <c r="R24" s="74">
        <v>65.040000000000006</v>
      </c>
      <c r="S24" s="74">
        <v>65.040000000000006</v>
      </c>
      <c r="T24" s="74">
        <v>65.040000000000006</v>
      </c>
      <c r="U24" s="74">
        <v>65.040000000000006</v>
      </c>
      <c r="V24" s="74">
        <v>65.040000000000006</v>
      </c>
      <c r="W24" s="74">
        <v>69</v>
      </c>
      <c r="X24" s="74">
        <v>69</v>
      </c>
      <c r="Y24" s="74">
        <v>69</v>
      </c>
      <c r="Z24" s="74">
        <v>69</v>
      </c>
      <c r="AA24" s="74"/>
      <c r="AB24" s="74">
        <f t="shared" si="9"/>
        <v>629.39130434782624</v>
      </c>
      <c r="AC24" s="74">
        <f t="shared" si="10"/>
        <v>94.408695652173932</v>
      </c>
      <c r="AD24" s="74">
        <f t="shared" si="11"/>
        <v>1114.8418395855724</v>
      </c>
      <c r="AE24" s="74">
        <f t="shared" si="12"/>
        <v>166.36956521739131</v>
      </c>
      <c r="AF24" s="74">
        <f t="shared" si="13"/>
        <v>38.990872505068758</v>
      </c>
      <c r="AG24" s="74">
        <f t="shared" si="14"/>
        <v>1320.2022773080325</v>
      </c>
      <c r="AH24" s="74">
        <v>69</v>
      </c>
      <c r="AI24" s="74">
        <v>69</v>
      </c>
      <c r="AJ24" s="74">
        <v>69</v>
      </c>
      <c r="AK24" s="74">
        <v>71.88</v>
      </c>
      <c r="AL24" s="74">
        <v>71.88</v>
      </c>
      <c r="AM24" s="74">
        <v>71.88</v>
      </c>
      <c r="AN24" s="74">
        <v>71.88</v>
      </c>
      <c r="AO24" s="74">
        <v>71.88</v>
      </c>
      <c r="AP24" s="74">
        <v>71.88</v>
      </c>
      <c r="AQ24" s="74">
        <v>71.88</v>
      </c>
      <c r="AR24" s="74">
        <v>71.88</v>
      </c>
      <c r="AS24" s="74">
        <v>71.88</v>
      </c>
      <c r="AT24" s="74">
        <v>71.88</v>
      </c>
      <c r="AU24" s="74">
        <f t="shared" si="15"/>
        <v>2246.0022773080336</v>
      </c>
      <c r="AV24" s="74">
        <f t="shared" si="16"/>
        <v>805.04347826086962</v>
      </c>
      <c r="AW24" s="74">
        <f t="shared" si="17"/>
        <v>120.75652173913043</v>
      </c>
      <c r="AX24" s="74">
        <f t="shared" si="18"/>
        <v>1958.8761903515108</v>
      </c>
      <c r="AY24" s="75">
        <f t="shared" si="19"/>
        <v>63.734960489493048</v>
      </c>
      <c r="AZ24" s="74">
        <f>+AW24+AE24</f>
        <v>287.12608695652176</v>
      </c>
      <c r="BA24" s="76">
        <f t="shared" si="2"/>
        <v>2309.7372377975266</v>
      </c>
      <c r="BB24" s="72">
        <v>71.88</v>
      </c>
      <c r="BC24" s="72">
        <v>71.88</v>
      </c>
      <c r="BD24" s="72">
        <v>71.88</v>
      </c>
      <c r="BE24" s="72">
        <v>71.88</v>
      </c>
      <c r="BF24" s="72">
        <v>71.88</v>
      </c>
      <c r="BG24" s="72">
        <v>71.88</v>
      </c>
      <c r="BH24" s="77">
        <v>71.88</v>
      </c>
      <c r="BI24" s="77">
        <v>71.88</v>
      </c>
      <c r="BJ24" s="77">
        <v>71.88</v>
      </c>
      <c r="BK24" s="77">
        <v>71.88</v>
      </c>
      <c r="BL24" s="77">
        <v>71.88</v>
      </c>
      <c r="BM24" s="77">
        <f t="shared" si="43"/>
        <v>3100.4172377975278</v>
      </c>
      <c r="BN24" s="65"/>
      <c r="BO24" s="65">
        <f t="shared" si="44"/>
        <v>3100.4172377975278</v>
      </c>
      <c r="BP24" s="65">
        <f t="shared" ref="BP24:BP55" si="45">+BO24</f>
        <v>3100.4172377975278</v>
      </c>
      <c r="BQ24" s="65"/>
      <c r="BR24" s="78">
        <f t="shared" si="20"/>
        <v>117.06468711922329</v>
      </c>
      <c r="BS24" s="65">
        <f t="shared" si="21"/>
        <v>3217.4819249167513</v>
      </c>
      <c r="BT24" s="65">
        <v>71.88</v>
      </c>
      <c r="BU24" s="65">
        <v>74.180000000000007</v>
      </c>
      <c r="BV24" s="72">
        <v>82.18</v>
      </c>
      <c r="BW24" s="72">
        <v>82.18</v>
      </c>
      <c r="BX24" s="72">
        <v>82.18</v>
      </c>
      <c r="BY24" s="72">
        <v>82.18</v>
      </c>
      <c r="BZ24" s="72">
        <v>82.18</v>
      </c>
      <c r="CA24" s="72">
        <v>82.18</v>
      </c>
      <c r="CB24" s="72">
        <v>82.18</v>
      </c>
      <c r="CC24" s="72">
        <v>82.18</v>
      </c>
      <c r="CD24" s="72">
        <v>82.18</v>
      </c>
      <c r="CE24" s="72">
        <v>82.18</v>
      </c>
      <c r="CF24" s="72"/>
      <c r="CG24" s="72"/>
      <c r="CH24" s="65">
        <f t="shared" si="40"/>
        <v>4185.34192491675</v>
      </c>
      <c r="CI24" s="65">
        <f t="shared" si="3"/>
        <v>4185.34192491675</v>
      </c>
      <c r="CJ24" s="65">
        <f t="shared" si="22"/>
        <v>0</v>
      </c>
      <c r="CK24" s="65">
        <f t="shared" si="23"/>
        <v>69.79695564977736</v>
      </c>
      <c r="CL24" s="65">
        <f t="shared" si="24"/>
        <v>4255.1388805665274</v>
      </c>
      <c r="CM24" s="72">
        <v>82.18</v>
      </c>
      <c r="CN24" s="72">
        <v>258.77999999999997</v>
      </c>
      <c r="CO24" s="72">
        <v>86.26</v>
      </c>
      <c r="CP24" s="72">
        <v>86.26</v>
      </c>
      <c r="CQ24" s="72">
        <v>172.52</v>
      </c>
      <c r="CR24" s="72">
        <v>86.26</v>
      </c>
      <c r="CS24" s="72">
        <v>86.26</v>
      </c>
      <c r="CT24" s="25">
        <v>86.26</v>
      </c>
      <c r="CU24" s="25">
        <v>86.26</v>
      </c>
      <c r="CV24" s="25">
        <v>86.26</v>
      </c>
      <c r="CW24" s="87"/>
      <c r="CX24" s="65">
        <f t="shared" si="25"/>
        <v>5372.4388805665294</v>
      </c>
      <c r="CY24" s="65">
        <f>+CX24</f>
        <v>5372.4388805665294</v>
      </c>
      <c r="CZ24" s="72"/>
      <c r="DA24" s="89">
        <f t="shared" si="26"/>
        <v>68.760000000000005</v>
      </c>
      <c r="DB24" s="65">
        <f t="shared" si="27"/>
        <v>5441.1988805665296</v>
      </c>
      <c r="DC24" s="63">
        <v>86.26</v>
      </c>
      <c r="DD24" s="63">
        <v>86.26</v>
      </c>
      <c r="DE24" s="63">
        <v>86.26</v>
      </c>
      <c r="DF24" s="63">
        <v>86.26</v>
      </c>
      <c r="DG24" s="63">
        <v>172.52</v>
      </c>
      <c r="DH24" s="63">
        <v>86.26</v>
      </c>
      <c r="DI24" s="63">
        <v>86.26</v>
      </c>
      <c r="DJ24" s="63">
        <v>86.26</v>
      </c>
      <c r="DK24" s="63">
        <v>86.26</v>
      </c>
      <c r="DL24" s="63">
        <v>86.26</v>
      </c>
      <c r="DM24" s="90">
        <f t="shared" si="28"/>
        <v>6390.058880566532</v>
      </c>
      <c r="DO24" s="63">
        <f t="shared" si="29"/>
        <v>6390.058880566532</v>
      </c>
      <c r="DP24" s="63">
        <f t="shared" si="30"/>
        <v>103.41</v>
      </c>
      <c r="DQ24" s="81">
        <f t="shared" si="31"/>
        <v>6493.4688805665319</v>
      </c>
      <c r="DR24" s="81">
        <v>86.26</v>
      </c>
      <c r="DS24" s="81">
        <v>172.5</v>
      </c>
      <c r="DT24" s="81">
        <v>172.5</v>
      </c>
      <c r="DU24" s="81">
        <v>172.5</v>
      </c>
      <c r="DV24" s="98">
        <v>172.5</v>
      </c>
      <c r="DW24" s="99">
        <v>172.5</v>
      </c>
      <c r="DX24" s="99">
        <v>172.5</v>
      </c>
      <c r="DY24" s="52">
        <v>172.5</v>
      </c>
      <c r="DZ24" s="52">
        <v>129.37</v>
      </c>
      <c r="EA24" s="52">
        <v>129.38</v>
      </c>
      <c r="EB24" s="52">
        <v>258.75</v>
      </c>
      <c r="EC24" s="81">
        <v>172.5</v>
      </c>
      <c r="ED24" s="81">
        <f t="shared" si="32"/>
        <v>8477.2288805665321</v>
      </c>
      <c r="EE24" s="81">
        <v>7500</v>
      </c>
      <c r="EF24" s="81">
        <f>+ED24-EE24</f>
        <v>977.2288805665321</v>
      </c>
      <c r="EG24" s="63">
        <f t="shared" si="33"/>
        <v>977.2288805665321</v>
      </c>
      <c r="EH24" s="1">
        <f t="shared" si="4"/>
        <v>20.87</v>
      </c>
      <c r="EI24" s="63">
        <f t="shared" si="34"/>
        <v>998.0988805665321</v>
      </c>
      <c r="EJ24" s="53">
        <v>172.5</v>
      </c>
      <c r="EK24" s="25">
        <v>172.5</v>
      </c>
      <c r="EL24" s="25">
        <v>172.5</v>
      </c>
      <c r="EM24" s="25">
        <v>172.5</v>
      </c>
      <c r="EN24" s="25">
        <v>172.5</v>
      </c>
      <c r="EO24" s="25">
        <v>172.5</v>
      </c>
      <c r="EP24" s="25">
        <v>172.5</v>
      </c>
      <c r="EQ24" s="25">
        <v>172.5</v>
      </c>
      <c r="ER24" s="25">
        <v>172.5</v>
      </c>
      <c r="ES24" s="25">
        <v>172.5</v>
      </c>
      <c r="ET24" s="25">
        <v>172.5</v>
      </c>
      <c r="EU24" s="104">
        <v>172.5</v>
      </c>
      <c r="EV24" s="63">
        <f t="shared" si="35"/>
        <v>3068.1</v>
      </c>
      <c r="EX24" s="63">
        <f t="shared" si="36"/>
        <v>3068.1</v>
      </c>
      <c r="EY24" s="63">
        <f>+EX24</f>
        <v>3068.1</v>
      </c>
      <c r="EZ24" s="63">
        <f t="shared" si="37"/>
        <v>0</v>
      </c>
      <c r="FA24" s="25">
        <f t="shared" si="38"/>
        <v>54.91</v>
      </c>
      <c r="FB24" s="63">
        <f>+EX24+FA24</f>
        <v>3123.0099999999998</v>
      </c>
      <c r="FC24" s="25">
        <v>172.5</v>
      </c>
      <c r="FD24" s="25">
        <v>345</v>
      </c>
      <c r="FE24" s="25">
        <v>345</v>
      </c>
      <c r="FF24" s="25">
        <v>345</v>
      </c>
      <c r="FG24" s="25">
        <v>345</v>
      </c>
      <c r="FH24" s="25">
        <v>172.5</v>
      </c>
      <c r="FJ24" s="63">
        <f t="shared" si="39"/>
        <v>4848.01</v>
      </c>
    </row>
    <row r="25" spans="1:166" ht="14.4" x14ac:dyDescent="0.25">
      <c r="A25" s="25">
        <v>12</v>
      </c>
      <c r="B25" s="92" t="s">
        <v>25</v>
      </c>
      <c r="C25" s="74">
        <v>23.24</v>
      </c>
      <c r="D25" s="74">
        <v>23.24</v>
      </c>
      <c r="E25" s="74">
        <v>23.24</v>
      </c>
      <c r="F25" s="74">
        <v>23.24</v>
      </c>
      <c r="G25" s="74">
        <v>23.24</v>
      </c>
      <c r="H25" s="74">
        <v>23.24</v>
      </c>
      <c r="I25" s="74">
        <v>23.24</v>
      </c>
      <c r="J25" s="74">
        <v>23.24</v>
      </c>
      <c r="K25" s="74">
        <v>23.24</v>
      </c>
      <c r="L25" s="74">
        <f t="shared" si="5"/>
        <v>209.16000000000003</v>
      </c>
      <c r="M25" s="74">
        <f t="shared" si="6"/>
        <v>181.87826086956525</v>
      </c>
      <c r="N25" s="74">
        <f t="shared" si="7"/>
        <v>27.281739130434786</v>
      </c>
      <c r="O25" s="74">
        <f t="shared" si="8"/>
        <v>2.165302571302957</v>
      </c>
      <c r="P25" s="73">
        <v>23.24</v>
      </c>
      <c r="Q25" s="74">
        <v>23.24</v>
      </c>
      <c r="R25" s="74">
        <v>24.5</v>
      </c>
      <c r="S25" s="74">
        <v>24.5</v>
      </c>
      <c r="T25" s="74">
        <v>24.5</v>
      </c>
      <c r="U25" s="74">
        <v>24.5</v>
      </c>
      <c r="V25" s="74">
        <v>24.5</v>
      </c>
      <c r="W25" s="74">
        <v>25.54</v>
      </c>
      <c r="X25" s="74">
        <v>25.54</v>
      </c>
      <c r="Y25" s="74">
        <v>25.54</v>
      </c>
      <c r="Z25" s="74">
        <v>25.54</v>
      </c>
      <c r="AA25" s="74"/>
      <c r="AB25" s="74">
        <f t="shared" si="9"/>
        <v>235.77391304347827</v>
      </c>
      <c r="AC25" s="74">
        <f t="shared" si="10"/>
        <v>35.366086956521741</v>
      </c>
      <c r="AD25" s="74">
        <f t="shared" si="11"/>
        <v>419.81747648434646</v>
      </c>
      <c r="AE25" s="74">
        <f t="shared" si="12"/>
        <v>62.647826086956528</v>
      </c>
      <c r="AF25" s="74">
        <f t="shared" si="13"/>
        <v>14.682844794456072</v>
      </c>
      <c r="AG25" s="74">
        <f t="shared" si="14"/>
        <v>497.14814736575903</v>
      </c>
      <c r="AH25" s="74">
        <v>25.54</v>
      </c>
      <c r="AI25" s="74">
        <v>25.54</v>
      </c>
      <c r="AJ25" s="74">
        <v>25.54</v>
      </c>
      <c r="AK25" s="74">
        <v>26.46</v>
      </c>
      <c r="AL25" s="74">
        <v>26.46</v>
      </c>
      <c r="AM25" s="74">
        <v>26.46</v>
      </c>
      <c r="AN25" s="74">
        <v>26.46</v>
      </c>
      <c r="AO25" s="74">
        <v>26.46</v>
      </c>
      <c r="AP25" s="74">
        <v>26.46</v>
      </c>
      <c r="AQ25" s="74">
        <v>26.46</v>
      </c>
      <c r="AR25" s="74">
        <v>26.46</v>
      </c>
      <c r="AS25" s="74">
        <v>26.46</v>
      </c>
      <c r="AT25" s="74">
        <v>26.46</v>
      </c>
      <c r="AU25" s="74">
        <f t="shared" si="15"/>
        <v>838.36814736575934</v>
      </c>
      <c r="AV25" s="74">
        <f t="shared" si="16"/>
        <v>296.71304347826089</v>
      </c>
      <c r="AW25" s="74">
        <f t="shared" si="17"/>
        <v>44.506956521739134</v>
      </c>
      <c r="AX25" s="74">
        <f t="shared" si="18"/>
        <v>731.21336475706335</v>
      </c>
      <c r="AY25" s="75">
        <f t="shared" si="19"/>
        <v>23.791118163429136</v>
      </c>
      <c r="AZ25" s="74">
        <f>+AW25+AE25</f>
        <v>107.15478260869565</v>
      </c>
      <c r="BA25" s="76">
        <f t="shared" si="2"/>
        <v>862.15926552918847</v>
      </c>
      <c r="BB25" s="72">
        <v>26.46</v>
      </c>
      <c r="BC25" s="72">
        <v>26.46</v>
      </c>
      <c r="BD25" s="72">
        <v>26.46</v>
      </c>
      <c r="BE25" s="72">
        <v>33.07</v>
      </c>
      <c r="BF25" s="72">
        <v>39.68</v>
      </c>
      <c r="BG25" s="72">
        <v>39.68</v>
      </c>
      <c r="BH25" s="77">
        <v>39.68</v>
      </c>
      <c r="BI25" s="77">
        <v>39.68</v>
      </c>
      <c r="BJ25" s="77">
        <v>39.68</v>
      </c>
      <c r="BK25" s="77">
        <v>39.68</v>
      </c>
      <c r="BL25" s="77">
        <v>39.68</v>
      </c>
      <c r="BM25" s="77">
        <f t="shared" si="43"/>
        <v>1252.3692655291889</v>
      </c>
      <c r="BN25" s="65">
        <v>900</v>
      </c>
      <c r="BO25" s="65">
        <f t="shared" si="44"/>
        <v>352.36926552918885</v>
      </c>
      <c r="BP25" s="65">
        <f t="shared" si="45"/>
        <v>352.36926552918885</v>
      </c>
      <c r="BQ25" s="65"/>
      <c r="BR25" s="78">
        <f t="shared" si="20"/>
        <v>13.304660197576553</v>
      </c>
      <c r="BS25" s="65">
        <f t="shared" si="21"/>
        <v>365.67392572676539</v>
      </c>
      <c r="BT25" s="65">
        <v>39.68</v>
      </c>
      <c r="BU25" s="65">
        <v>41.4</v>
      </c>
      <c r="BV25" s="72">
        <v>45.88</v>
      </c>
      <c r="BW25" s="72">
        <v>45.88</v>
      </c>
      <c r="BX25" s="72">
        <v>45.88</v>
      </c>
      <c r="BY25" s="72">
        <v>45.88</v>
      </c>
      <c r="BZ25" s="72">
        <v>22.94</v>
      </c>
      <c r="CA25" s="72">
        <v>45.88</v>
      </c>
      <c r="CB25" s="72">
        <v>45.88</v>
      </c>
      <c r="CC25" s="72">
        <v>45.88</v>
      </c>
      <c r="CD25" s="72">
        <v>45.88</v>
      </c>
      <c r="CE25" s="72">
        <v>45.88</v>
      </c>
      <c r="CF25" s="72"/>
      <c r="CG25" s="72"/>
      <c r="CH25" s="65">
        <f t="shared" si="40"/>
        <v>882.61392572676539</v>
      </c>
      <c r="CI25" s="65">
        <f t="shared" si="3"/>
        <v>882.61392572676539</v>
      </c>
      <c r="CJ25" s="65">
        <f t="shared" si="22"/>
        <v>0</v>
      </c>
      <c r="CK25" s="65">
        <f t="shared" si="23"/>
        <v>14.718932439684071</v>
      </c>
      <c r="CL25" s="65">
        <f t="shared" si="24"/>
        <v>897.33285816644945</v>
      </c>
      <c r="CM25" s="72">
        <v>45.88</v>
      </c>
      <c r="CN25" s="72">
        <v>149.4</v>
      </c>
      <c r="CO25" s="72">
        <v>49.8</v>
      </c>
      <c r="CP25" s="72">
        <v>49.8</v>
      </c>
      <c r="CQ25" s="72">
        <v>99.6</v>
      </c>
      <c r="CR25" s="72">
        <v>46.8</v>
      </c>
      <c r="CS25" s="72">
        <v>49.8</v>
      </c>
      <c r="CT25" s="25">
        <v>49.8</v>
      </c>
      <c r="CU25" s="25">
        <v>49.8</v>
      </c>
      <c r="CV25" s="25">
        <v>49.8</v>
      </c>
      <c r="CW25" s="87">
        <f>200+390</f>
        <v>590</v>
      </c>
      <c r="CX25" s="65">
        <f t="shared" si="25"/>
        <v>947.81285816644913</v>
      </c>
      <c r="CY25" s="65">
        <f t="shared" ref="CY25:CY88" si="46">+CX25</f>
        <v>947.81285816644913</v>
      </c>
      <c r="CZ25" s="72"/>
      <c r="DA25" s="89">
        <f t="shared" si="26"/>
        <v>12.13</v>
      </c>
      <c r="DB25" s="65">
        <f t="shared" si="27"/>
        <v>959.94285816644913</v>
      </c>
      <c r="DC25" s="63">
        <v>49.8</v>
      </c>
      <c r="DD25" s="63">
        <v>52.74</v>
      </c>
      <c r="DE25" s="63">
        <v>60.38</v>
      </c>
      <c r="DF25" s="63">
        <v>69</v>
      </c>
      <c r="DG25" s="63">
        <v>138</v>
      </c>
      <c r="DH25" s="63">
        <v>69</v>
      </c>
      <c r="DI25" s="63">
        <v>69</v>
      </c>
      <c r="DJ25" s="63">
        <v>69</v>
      </c>
      <c r="DK25" s="63">
        <v>69</v>
      </c>
      <c r="DL25" s="63">
        <v>69</v>
      </c>
      <c r="DM25" s="90">
        <f t="shared" si="28"/>
        <v>1674.8628581664491</v>
      </c>
      <c r="DN25" s="63">
        <f>400+400</f>
        <v>800</v>
      </c>
      <c r="DO25" s="63">
        <f t="shared" si="29"/>
        <v>874.86285816644909</v>
      </c>
      <c r="DP25" s="63">
        <f t="shared" si="30"/>
        <v>14.16</v>
      </c>
      <c r="DQ25" s="81">
        <f t="shared" si="31"/>
        <v>889.02285816644905</v>
      </c>
      <c r="DR25" s="81">
        <v>69</v>
      </c>
      <c r="DS25" s="81">
        <v>69</v>
      </c>
      <c r="DT25" s="81">
        <v>69</v>
      </c>
      <c r="DU25" s="81">
        <v>69</v>
      </c>
      <c r="DV25" s="98">
        <v>69</v>
      </c>
      <c r="DW25" s="99">
        <v>69</v>
      </c>
      <c r="DX25" s="99">
        <v>69</v>
      </c>
      <c r="DY25" s="52">
        <v>69</v>
      </c>
      <c r="DZ25" s="52">
        <v>69</v>
      </c>
      <c r="EA25" s="52">
        <v>69</v>
      </c>
      <c r="EB25" s="52">
        <v>69</v>
      </c>
      <c r="EC25" s="81">
        <v>69</v>
      </c>
      <c r="ED25" s="81">
        <f t="shared" si="32"/>
        <v>1717.0228581664492</v>
      </c>
      <c r="EE25" s="81">
        <f>400+500+500+300</f>
        <v>1700</v>
      </c>
      <c r="EF25" s="81">
        <f>+ED25-EE25</f>
        <v>17.022858166449168</v>
      </c>
      <c r="EG25" s="63">
        <f t="shared" si="33"/>
        <v>17.022858166449168</v>
      </c>
      <c r="EH25" s="1">
        <f t="shared" si="4"/>
        <v>0.36</v>
      </c>
      <c r="EI25" s="63">
        <f t="shared" si="34"/>
        <v>17.382858166449168</v>
      </c>
      <c r="EJ25" s="53">
        <v>69</v>
      </c>
      <c r="EK25" s="25">
        <v>69</v>
      </c>
      <c r="EL25" s="25">
        <v>69</v>
      </c>
      <c r="EM25" s="25">
        <v>69</v>
      </c>
      <c r="EN25" s="25">
        <v>69</v>
      </c>
      <c r="EO25" s="25">
        <v>69</v>
      </c>
      <c r="EP25" s="25">
        <v>69</v>
      </c>
      <c r="EQ25" s="25">
        <v>69</v>
      </c>
      <c r="ER25" s="25">
        <v>69</v>
      </c>
      <c r="ES25" s="25">
        <v>69</v>
      </c>
      <c r="ET25" s="25">
        <v>69</v>
      </c>
      <c r="EU25" s="104">
        <v>69</v>
      </c>
      <c r="EV25" s="63">
        <f t="shared" si="35"/>
        <v>845.38</v>
      </c>
      <c r="EW25" s="25">
        <f>200+300</f>
        <v>500</v>
      </c>
      <c r="EX25" s="63">
        <f t="shared" si="36"/>
        <v>345.38</v>
      </c>
      <c r="EY25" s="63">
        <f>+EX25</f>
        <v>345.38</v>
      </c>
      <c r="EZ25" s="63">
        <f t="shared" si="37"/>
        <v>0</v>
      </c>
      <c r="FA25" s="25">
        <f t="shared" si="38"/>
        <v>6.18</v>
      </c>
      <c r="FB25" s="63">
        <f>+EX25+FA25</f>
        <v>351.56</v>
      </c>
      <c r="FC25" s="25">
        <v>69</v>
      </c>
      <c r="FD25" s="25">
        <v>138</v>
      </c>
      <c r="FE25" s="25">
        <v>138</v>
      </c>
      <c r="FF25" s="25">
        <v>138</v>
      </c>
      <c r="FG25" s="25">
        <v>138</v>
      </c>
      <c r="FH25" s="25">
        <v>69</v>
      </c>
      <c r="FI25" s="25">
        <v>350</v>
      </c>
      <c r="FJ25" s="63">
        <f t="shared" si="39"/>
        <v>691.56</v>
      </c>
    </row>
    <row r="26" spans="1:166" ht="14.4" x14ac:dyDescent="0.25">
      <c r="A26" s="25">
        <v>13</v>
      </c>
      <c r="B26" s="92" t="s">
        <v>26</v>
      </c>
      <c r="C26" s="74">
        <v>52.78</v>
      </c>
      <c r="D26" s="74">
        <v>52.78</v>
      </c>
      <c r="E26" s="74">
        <v>52.78</v>
      </c>
      <c r="F26" s="74">
        <v>52.78</v>
      </c>
      <c r="G26" s="74">
        <v>52.78</v>
      </c>
      <c r="H26" s="74">
        <v>52.78</v>
      </c>
      <c r="I26" s="74">
        <v>52.78</v>
      </c>
      <c r="J26" s="74">
        <v>52.78</v>
      </c>
      <c r="K26" s="74">
        <v>52.78</v>
      </c>
      <c r="L26" s="74">
        <f t="shared" si="5"/>
        <v>475.01999999999987</v>
      </c>
      <c r="M26" s="74">
        <f t="shared" si="6"/>
        <v>413.06086956521733</v>
      </c>
      <c r="N26" s="74">
        <f t="shared" si="7"/>
        <v>61.959130434782594</v>
      </c>
      <c r="O26" s="74">
        <f t="shared" si="8"/>
        <v>4.9175847553085212</v>
      </c>
      <c r="P26" s="73">
        <v>52.78</v>
      </c>
      <c r="Q26" s="74">
        <v>52.78</v>
      </c>
      <c r="R26" s="74">
        <v>55.66</v>
      </c>
      <c r="S26" s="74">
        <v>55.66</v>
      </c>
      <c r="T26" s="74">
        <v>55.66</v>
      </c>
      <c r="U26" s="74">
        <v>55.66</v>
      </c>
      <c r="V26" s="74">
        <v>55.66</v>
      </c>
      <c r="W26" s="74">
        <v>55.66</v>
      </c>
      <c r="X26" s="74">
        <v>55.66</v>
      </c>
      <c r="Y26" s="74">
        <v>55.66</v>
      </c>
      <c r="Z26" s="74">
        <v>55.66</v>
      </c>
      <c r="AA26" s="74"/>
      <c r="AB26" s="74">
        <f t="shared" si="9"/>
        <v>527.39130434782589</v>
      </c>
      <c r="AC26" s="74">
        <f t="shared" si="10"/>
        <v>79.108695652173878</v>
      </c>
      <c r="AD26" s="74">
        <f t="shared" si="11"/>
        <v>945.36975866835178</v>
      </c>
      <c r="AE26" s="74">
        <f t="shared" si="12"/>
        <v>141.06782608695647</v>
      </c>
      <c r="AF26" s="74">
        <f t="shared" si="13"/>
        <v>33.063696052247046</v>
      </c>
      <c r="AG26" s="74">
        <f t="shared" si="14"/>
        <v>1119.5012808075553</v>
      </c>
      <c r="AH26" s="74">
        <v>55.66</v>
      </c>
      <c r="AI26" s="74">
        <v>55.66</v>
      </c>
      <c r="AJ26" s="74">
        <v>55.66</v>
      </c>
      <c r="AK26" s="74">
        <v>58.54</v>
      </c>
      <c r="AL26" s="74">
        <v>58.54</v>
      </c>
      <c r="AM26" s="74">
        <v>58.54</v>
      </c>
      <c r="AN26" s="74">
        <v>58.54</v>
      </c>
      <c r="AO26" s="74">
        <v>58.54</v>
      </c>
      <c r="AP26" s="74">
        <v>58.54</v>
      </c>
      <c r="AQ26" s="74">
        <v>58.54</v>
      </c>
      <c r="AR26" s="74">
        <v>58.54</v>
      </c>
      <c r="AS26" s="74">
        <v>58.54</v>
      </c>
      <c r="AT26" s="74">
        <v>58.54</v>
      </c>
      <c r="AU26" s="74">
        <f t="shared" si="15"/>
        <v>1871.8812808075552</v>
      </c>
      <c r="AV26" s="74">
        <f t="shared" si="16"/>
        <v>654.24347826086955</v>
      </c>
      <c r="AW26" s="74">
        <f t="shared" si="17"/>
        <v>98.13652173913043</v>
      </c>
      <c r="AX26" s="74">
        <f t="shared" si="18"/>
        <v>1632.6769329814683</v>
      </c>
      <c r="AY26" s="75">
        <f t="shared" si="19"/>
        <v>53.121580796286956</v>
      </c>
      <c r="AZ26" s="74">
        <f>+AW26+AE26</f>
        <v>239.20434782608692</v>
      </c>
      <c r="BA26" s="76">
        <f t="shared" si="2"/>
        <v>1925.0028616038421</v>
      </c>
      <c r="BB26" s="72">
        <v>58.54</v>
      </c>
      <c r="BC26" s="72">
        <v>58.54</v>
      </c>
      <c r="BD26" s="72">
        <v>58.54</v>
      </c>
      <c r="BE26" s="72">
        <v>58.54</v>
      </c>
      <c r="BF26" s="72">
        <v>58.54</v>
      </c>
      <c r="BG26" s="72">
        <v>58.54</v>
      </c>
      <c r="BH26" s="77">
        <v>58.54</v>
      </c>
      <c r="BI26" s="77">
        <v>58.54</v>
      </c>
      <c r="BJ26" s="77">
        <v>58.54</v>
      </c>
      <c r="BK26" s="77">
        <v>58.54</v>
      </c>
      <c r="BL26" s="77">
        <v>58.54</v>
      </c>
      <c r="BM26" s="77">
        <f t="shared" si="43"/>
        <v>2568.9428616038417</v>
      </c>
      <c r="BN26" s="65"/>
      <c r="BO26" s="65">
        <f t="shared" si="44"/>
        <v>2568.9428616038417</v>
      </c>
      <c r="BP26" s="65">
        <f t="shared" si="45"/>
        <v>2568.9428616038417</v>
      </c>
      <c r="BQ26" s="65"/>
      <c r="BR26" s="78">
        <f t="shared" si="20"/>
        <v>96.997426234944427</v>
      </c>
      <c r="BS26" s="65">
        <f t="shared" si="21"/>
        <v>2665.9402878387859</v>
      </c>
      <c r="BT26" s="65">
        <v>58.54</v>
      </c>
      <c r="BU26" s="65">
        <v>58.54</v>
      </c>
      <c r="BV26" s="72">
        <v>62.98</v>
      </c>
      <c r="BW26" s="72">
        <v>62.98</v>
      </c>
      <c r="BX26" s="72">
        <v>62.98</v>
      </c>
      <c r="BY26" s="72">
        <v>62.98</v>
      </c>
      <c r="BZ26" s="72">
        <v>62.98</v>
      </c>
      <c r="CA26" s="72">
        <v>62.98</v>
      </c>
      <c r="CB26" s="72">
        <v>62.98</v>
      </c>
      <c r="CC26" s="72">
        <v>62.98</v>
      </c>
      <c r="CD26" s="72">
        <v>62.98</v>
      </c>
      <c r="CE26" s="72">
        <v>62.98</v>
      </c>
      <c r="CF26" s="72"/>
      <c r="CG26" s="72">
        <v>2700</v>
      </c>
      <c r="CH26" s="65">
        <f>SUM(BS26:CE26)-CF26</f>
        <v>3412.820287838786</v>
      </c>
      <c r="CI26" s="65">
        <f t="shared" si="3"/>
        <v>3412.820287838786</v>
      </c>
      <c r="CJ26" s="65">
        <f t="shared" si="22"/>
        <v>0</v>
      </c>
      <c r="CK26" s="65">
        <f t="shared" si="23"/>
        <v>56.913979919497791</v>
      </c>
      <c r="CL26" s="65">
        <f t="shared" si="24"/>
        <v>3469.7342677582837</v>
      </c>
      <c r="CM26" s="72">
        <v>62.98</v>
      </c>
      <c r="CN26" s="72">
        <v>206.52</v>
      </c>
      <c r="CO26" s="72">
        <v>68.84</v>
      </c>
      <c r="CP26" s="72">
        <v>68.84</v>
      </c>
      <c r="CQ26" s="72">
        <v>137.68</v>
      </c>
      <c r="CR26" s="72">
        <v>68.84</v>
      </c>
      <c r="CS26" s="72">
        <v>68.84</v>
      </c>
      <c r="CT26" s="25">
        <v>68.84</v>
      </c>
      <c r="CU26" s="25">
        <v>68.84</v>
      </c>
      <c r="CV26" s="25">
        <v>68.84</v>
      </c>
      <c r="CW26" s="87">
        <v>2700</v>
      </c>
      <c r="CX26" s="65">
        <f t="shared" si="25"/>
        <v>1658.7942677582841</v>
      </c>
      <c r="CY26" s="65">
        <f t="shared" si="46"/>
        <v>1658.7942677582841</v>
      </c>
      <c r="CZ26" s="72"/>
      <c r="DA26" s="89">
        <f t="shared" si="26"/>
        <v>21.23</v>
      </c>
      <c r="DB26" s="65">
        <f t="shared" si="27"/>
        <v>1680.0242677582842</v>
      </c>
      <c r="DC26" s="63">
        <v>68.84</v>
      </c>
      <c r="DD26" s="63">
        <v>78.92</v>
      </c>
      <c r="DE26" s="63">
        <v>75.56</v>
      </c>
      <c r="DF26" s="63">
        <v>75.56</v>
      </c>
      <c r="DG26" s="63">
        <v>151.12</v>
      </c>
      <c r="DH26" s="63">
        <v>75.56</v>
      </c>
      <c r="DI26" s="63">
        <v>75.56</v>
      </c>
      <c r="DJ26" s="63">
        <v>75.56</v>
      </c>
      <c r="DK26" s="63">
        <v>75.56</v>
      </c>
      <c r="DL26" s="63">
        <v>75.56</v>
      </c>
      <c r="DM26" s="90">
        <f t="shared" si="28"/>
        <v>2507.8242677582839</v>
      </c>
      <c r="DN26" s="63">
        <v>1200</v>
      </c>
      <c r="DO26" s="63">
        <f t="shared" si="29"/>
        <v>1307.8242677582839</v>
      </c>
      <c r="DP26" s="63">
        <f t="shared" si="30"/>
        <v>21.16</v>
      </c>
      <c r="DQ26" s="81">
        <f t="shared" si="31"/>
        <v>1328.984267758284</v>
      </c>
      <c r="DR26" s="81">
        <v>75.56</v>
      </c>
      <c r="DS26" s="81">
        <v>75.56</v>
      </c>
      <c r="DT26" s="81">
        <v>83.1</v>
      </c>
      <c r="DU26" s="81">
        <v>83.1</v>
      </c>
      <c r="DV26" s="98">
        <v>83.1</v>
      </c>
      <c r="DW26" s="99">
        <v>83.1</v>
      </c>
      <c r="DX26" s="99">
        <v>83.1</v>
      </c>
      <c r="DY26" s="52">
        <v>83.1</v>
      </c>
      <c r="DZ26" s="52">
        <f>166.2/2</f>
        <v>83.1</v>
      </c>
      <c r="EA26" s="52">
        <v>83.1</v>
      </c>
      <c r="EB26" s="52">
        <v>83.1</v>
      </c>
      <c r="EC26" s="81">
        <v>83.1</v>
      </c>
      <c r="ED26" s="81">
        <f t="shared" si="32"/>
        <v>2311.1042677582832</v>
      </c>
      <c r="EF26" s="81">
        <f>+ED26-EE26</f>
        <v>2311.1042677582832</v>
      </c>
      <c r="EG26" s="63">
        <f t="shared" si="33"/>
        <v>2311.1042677582832</v>
      </c>
      <c r="EH26" s="1">
        <f t="shared" si="4"/>
        <v>49.35</v>
      </c>
      <c r="EI26" s="63">
        <f t="shared" si="34"/>
        <v>2360.4542677582831</v>
      </c>
      <c r="EJ26" s="53">
        <v>83.1</v>
      </c>
      <c r="EK26" s="25">
        <v>83.1</v>
      </c>
      <c r="EL26" s="25">
        <v>86.25</v>
      </c>
      <c r="EM26" s="25">
        <v>86.27</v>
      </c>
      <c r="EN26" s="25">
        <v>86.27</v>
      </c>
      <c r="EO26" s="25">
        <v>86.27</v>
      </c>
      <c r="EP26" s="25">
        <v>86.27</v>
      </c>
      <c r="EQ26" s="25">
        <v>86.26</v>
      </c>
      <c r="ER26" s="25">
        <v>86.26</v>
      </c>
      <c r="ES26" s="25">
        <v>86.26</v>
      </c>
      <c r="ET26" s="25">
        <v>86.26</v>
      </c>
      <c r="EU26" s="104">
        <v>86.26</v>
      </c>
      <c r="EV26" s="63">
        <f t="shared" si="35"/>
        <v>3389.28</v>
      </c>
      <c r="EW26" s="25">
        <v>2000</v>
      </c>
      <c r="EX26" s="63">
        <f t="shared" si="36"/>
        <v>1389.2800000000002</v>
      </c>
      <c r="EY26" s="63">
        <f>+EX26</f>
        <v>1389.2800000000002</v>
      </c>
      <c r="EZ26" s="63">
        <f t="shared" si="37"/>
        <v>0</v>
      </c>
      <c r="FA26" s="25">
        <f t="shared" si="38"/>
        <v>24.87</v>
      </c>
      <c r="FB26" s="63">
        <f>+EX26+FA26</f>
        <v>1414.15</v>
      </c>
      <c r="FC26" s="25">
        <v>86.26</v>
      </c>
      <c r="FD26" s="25">
        <v>172.5</v>
      </c>
      <c r="FE26" s="25">
        <v>172.5</v>
      </c>
      <c r="FF26" s="25">
        <v>172.5</v>
      </c>
      <c r="FG26" s="25">
        <v>172.58</v>
      </c>
      <c r="FH26" s="25">
        <v>86.33</v>
      </c>
      <c r="FJ26" s="63">
        <f t="shared" si="39"/>
        <v>2276.8200000000002</v>
      </c>
    </row>
    <row r="27" spans="1:166" ht="14.4" x14ac:dyDescent="0.25">
      <c r="A27" s="25">
        <v>14</v>
      </c>
      <c r="B27" s="92" t="s">
        <v>27</v>
      </c>
      <c r="C27" s="74">
        <v>23.12</v>
      </c>
      <c r="D27" s="74">
        <v>23.12</v>
      </c>
      <c r="E27" s="74">
        <v>23.12</v>
      </c>
      <c r="F27" s="74">
        <v>23.12</v>
      </c>
      <c r="G27" s="74">
        <v>23.12</v>
      </c>
      <c r="H27" s="74">
        <v>23.12</v>
      </c>
      <c r="I27" s="74">
        <v>23.12</v>
      </c>
      <c r="J27" s="74">
        <v>23.12</v>
      </c>
      <c r="K27" s="74">
        <v>23.12</v>
      </c>
      <c r="L27" s="74">
        <f t="shared" si="5"/>
        <v>208.08</v>
      </c>
      <c r="M27" s="74">
        <f t="shared" si="6"/>
        <v>180.93913043478264</v>
      </c>
      <c r="N27" s="74">
        <f t="shared" si="7"/>
        <v>27.140869565217397</v>
      </c>
      <c r="O27" s="74">
        <f t="shared" si="8"/>
        <v>2.1541220072514786</v>
      </c>
      <c r="P27" s="73">
        <v>23.12</v>
      </c>
      <c r="Q27" s="74">
        <v>23.12</v>
      </c>
      <c r="R27" s="74">
        <v>24.72</v>
      </c>
      <c r="S27" s="74">
        <v>24.72</v>
      </c>
      <c r="T27" s="74">
        <v>24.72</v>
      </c>
      <c r="U27" s="74">
        <v>24.72</v>
      </c>
      <c r="V27" s="74">
        <v>24.72</v>
      </c>
      <c r="W27" s="74">
        <v>24.72</v>
      </c>
      <c r="X27" s="74">
        <v>24.72</v>
      </c>
      <c r="Y27" s="74">
        <v>24.72</v>
      </c>
      <c r="Z27" s="74">
        <v>24.72</v>
      </c>
      <c r="AA27" s="74"/>
      <c r="AB27" s="74">
        <f t="shared" si="9"/>
        <v>233.66956521739135</v>
      </c>
      <c r="AC27" s="74">
        <f t="shared" si="10"/>
        <v>35.050434782608704</v>
      </c>
      <c r="AD27" s="74">
        <f t="shared" si="11"/>
        <v>416.76281765942548</v>
      </c>
      <c r="AE27" s="74">
        <f t="shared" si="12"/>
        <v>62.191304347826105</v>
      </c>
      <c r="AF27" s="74">
        <f t="shared" si="13"/>
        <v>14.576010077135765</v>
      </c>
      <c r="AG27" s="74">
        <f t="shared" si="14"/>
        <v>493.53013208438739</v>
      </c>
      <c r="AH27" s="74">
        <v>24.72</v>
      </c>
      <c r="AI27" s="74">
        <v>24.72</v>
      </c>
      <c r="AJ27" s="74">
        <v>24.72</v>
      </c>
      <c r="AK27" s="74">
        <v>26.19</v>
      </c>
      <c r="AL27" s="74">
        <v>26.2</v>
      </c>
      <c r="AM27" s="74">
        <v>26.2</v>
      </c>
      <c r="AN27" s="74">
        <v>26.2</v>
      </c>
      <c r="AO27" s="74">
        <v>26.2</v>
      </c>
      <c r="AP27" s="74">
        <v>26.2</v>
      </c>
      <c r="AQ27" s="74">
        <v>26.2</v>
      </c>
      <c r="AR27" s="74">
        <v>26.2</v>
      </c>
      <c r="AS27" s="74">
        <v>26.2</v>
      </c>
      <c r="AT27" s="74">
        <v>26.2</v>
      </c>
      <c r="AU27" s="74">
        <f t="shared" si="15"/>
        <v>829.68013208438788</v>
      </c>
      <c r="AV27" s="74">
        <f t="shared" si="16"/>
        <v>292.30434782608688</v>
      </c>
      <c r="AW27" s="74">
        <f t="shared" si="17"/>
        <v>43.845652173913031</v>
      </c>
      <c r="AX27" s="74">
        <f t="shared" si="18"/>
        <v>723.64317556264803</v>
      </c>
      <c r="AY27" s="75">
        <f t="shared" si="19"/>
        <v>23.544810759428547</v>
      </c>
      <c r="AZ27" s="74">
        <f>+AW27+AE27</f>
        <v>106.03695652173914</v>
      </c>
      <c r="BA27" s="76">
        <f t="shared" si="2"/>
        <v>853.22494284381639</v>
      </c>
      <c r="BB27" s="72">
        <v>26.2</v>
      </c>
      <c r="BC27" s="72">
        <v>26.2</v>
      </c>
      <c r="BD27" s="72">
        <v>26.2</v>
      </c>
      <c r="BE27" s="72">
        <v>26.2</v>
      </c>
      <c r="BF27" s="72">
        <v>26.2</v>
      </c>
      <c r="BG27" s="72">
        <v>26.2</v>
      </c>
      <c r="BH27" s="77">
        <v>26.2</v>
      </c>
      <c r="BI27" s="77">
        <v>26.2</v>
      </c>
      <c r="BJ27" s="77">
        <v>26.2</v>
      </c>
      <c r="BK27" s="77">
        <v>26.2</v>
      </c>
      <c r="BL27" s="77">
        <v>26.2</v>
      </c>
      <c r="BM27" s="77">
        <f t="shared" si="43"/>
        <v>1141.4249428438168</v>
      </c>
      <c r="BN27" s="65">
        <v>984.22</v>
      </c>
      <c r="BO27" s="65">
        <f>+BM27-BN27</f>
        <v>157.20494284381675</v>
      </c>
      <c r="BP27" s="65">
        <f t="shared" si="45"/>
        <v>157.20494284381675</v>
      </c>
      <c r="BQ27" s="65"/>
      <c r="BR27" s="78">
        <f t="shared" si="20"/>
        <v>5.9357002739024907</v>
      </c>
      <c r="BS27" s="65">
        <f t="shared" si="21"/>
        <v>163.14064311771924</v>
      </c>
      <c r="BT27" s="65">
        <v>26.2</v>
      </c>
      <c r="BU27" s="65">
        <v>27.25</v>
      </c>
      <c r="BV27" s="72">
        <v>30.4</v>
      </c>
      <c r="BW27" s="72">
        <v>30.4</v>
      </c>
      <c r="BX27" s="72">
        <v>30.4</v>
      </c>
      <c r="BY27" s="72">
        <v>30.4</v>
      </c>
      <c r="BZ27" s="72">
        <v>30.4</v>
      </c>
      <c r="CA27" s="72">
        <v>30.4</v>
      </c>
      <c r="CB27" s="72">
        <v>30.4</v>
      </c>
      <c r="CC27" s="72">
        <v>30.4</v>
      </c>
      <c r="CD27" s="72">
        <v>30.4</v>
      </c>
      <c r="CE27" s="72">
        <v>30.4</v>
      </c>
      <c r="CF27" s="72"/>
      <c r="CG27" s="72"/>
      <c r="CH27" s="65">
        <f t="shared" si="40"/>
        <v>520.59064311771908</v>
      </c>
      <c r="CI27" s="65">
        <f t="shared" si="3"/>
        <v>520.59064311771908</v>
      </c>
      <c r="CJ27" s="65">
        <f t="shared" si="22"/>
        <v>0</v>
      </c>
      <c r="CK27" s="65">
        <f t="shared" si="23"/>
        <v>8.6816424276014814</v>
      </c>
      <c r="CL27" s="65">
        <f t="shared" si="24"/>
        <v>529.27228554532053</v>
      </c>
      <c r="CM27" s="72">
        <v>30.4</v>
      </c>
      <c r="CN27" s="72">
        <v>100.62</v>
      </c>
      <c r="CO27" s="72">
        <v>33.54</v>
      </c>
      <c r="CP27" s="72">
        <v>33.54</v>
      </c>
      <c r="CQ27" s="72">
        <v>67.08</v>
      </c>
      <c r="CR27" s="72">
        <v>33.54</v>
      </c>
      <c r="CS27" s="72">
        <v>33.54</v>
      </c>
      <c r="CT27" s="25">
        <v>33.54</v>
      </c>
      <c r="CU27" s="25">
        <v>33.54</v>
      </c>
      <c r="CV27" s="25">
        <v>33.54</v>
      </c>
      <c r="CW27" s="87"/>
      <c r="CX27" s="65">
        <f t="shared" si="25"/>
        <v>962.1522855453203</v>
      </c>
      <c r="CY27" s="65">
        <f t="shared" si="46"/>
        <v>962.1522855453203</v>
      </c>
      <c r="CZ27" s="72"/>
      <c r="DA27" s="89">
        <f t="shared" si="26"/>
        <v>12.31</v>
      </c>
      <c r="DB27" s="65">
        <f t="shared" si="27"/>
        <v>974.46228554532024</v>
      </c>
      <c r="DC27" s="63">
        <v>33.54</v>
      </c>
      <c r="DD27" s="63">
        <v>34.979999999999997</v>
      </c>
      <c r="DE27" s="63">
        <v>34.5</v>
      </c>
      <c r="DF27" s="63">
        <v>34.5</v>
      </c>
      <c r="DG27" s="63">
        <v>69</v>
      </c>
      <c r="DH27" s="63">
        <v>34.5</v>
      </c>
      <c r="DI27" s="63">
        <v>34.5</v>
      </c>
      <c r="DJ27" s="63">
        <v>34.5</v>
      </c>
      <c r="DK27" s="63">
        <v>34.5</v>
      </c>
      <c r="DL27" s="63">
        <v>34.5</v>
      </c>
      <c r="DM27" s="90">
        <f t="shared" si="28"/>
        <v>1353.4822855453201</v>
      </c>
      <c r="DO27" s="63">
        <f t="shared" si="29"/>
        <v>1353.4822855453201</v>
      </c>
      <c r="DP27" s="63">
        <f t="shared" si="30"/>
        <v>21.9</v>
      </c>
      <c r="DQ27" s="81">
        <f t="shared" si="31"/>
        <v>1375.3822855453202</v>
      </c>
      <c r="DR27" s="81">
        <v>2735</v>
      </c>
      <c r="DS27" s="81">
        <v>34.520000000000003</v>
      </c>
      <c r="DT27" s="81">
        <v>34.5</v>
      </c>
      <c r="DU27" s="81">
        <v>34.5</v>
      </c>
      <c r="DV27" s="98">
        <v>34.5</v>
      </c>
      <c r="DW27" s="99">
        <v>34.5</v>
      </c>
      <c r="DX27" s="99">
        <v>34.5</v>
      </c>
      <c r="DY27" s="52">
        <v>34.5</v>
      </c>
      <c r="DZ27" s="52">
        <f>69/2</f>
        <v>34.5</v>
      </c>
      <c r="EA27" s="52">
        <v>34.5</v>
      </c>
      <c r="EB27" s="52">
        <v>34.5</v>
      </c>
      <c r="EC27" s="81">
        <v>34.5</v>
      </c>
      <c r="ED27" s="81">
        <f t="shared" si="32"/>
        <v>4489.9022855453204</v>
      </c>
      <c r="EF27" s="81">
        <f t="shared" si="42"/>
        <v>4489.9022855453204</v>
      </c>
      <c r="EG27" s="63">
        <f t="shared" si="33"/>
        <v>4489.9022855453204</v>
      </c>
      <c r="EH27" s="1">
        <f t="shared" si="4"/>
        <v>95.88</v>
      </c>
      <c r="EI27" s="63">
        <f t="shared" si="34"/>
        <v>4585.7822855453205</v>
      </c>
      <c r="EJ27" s="53">
        <v>34.5</v>
      </c>
      <c r="EK27" s="25">
        <v>34.5</v>
      </c>
      <c r="EL27" s="25">
        <v>34.5</v>
      </c>
      <c r="EM27" s="25">
        <v>34.5</v>
      </c>
      <c r="EN27" s="25">
        <v>34.5</v>
      </c>
      <c r="EO27" s="25">
        <v>34.5</v>
      </c>
      <c r="EP27" s="25">
        <v>34.5</v>
      </c>
      <c r="EQ27" s="25">
        <v>34.5</v>
      </c>
      <c r="ER27" s="25">
        <v>34.5</v>
      </c>
      <c r="ES27" s="25">
        <v>34.5</v>
      </c>
      <c r="ET27" s="25">
        <v>34.5</v>
      </c>
      <c r="EU27" s="104">
        <v>34.5</v>
      </c>
      <c r="EV27" s="63">
        <f t="shared" si="35"/>
        <v>4999.78</v>
      </c>
      <c r="EX27" s="63">
        <f t="shared" si="36"/>
        <v>4999.78</v>
      </c>
      <c r="EY27" s="63">
        <f>+EX27</f>
        <v>4999.78</v>
      </c>
      <c r="EZ27" s="63">
        <f t="shared" si="37"/>
        <v>0</v>
      </c>
      <c r="FA27" s="25">
        <f t="shared" si="38"/>
        <v>89.49</v>
      </c>
      <c r="FB27" s="63">
        <f>+EX27+FA27</f>
        <v>5089.2699999999995</v>
      </c>
      <c r="FC27" s="25">
        <v>4034.5</v>
      </c>
      <c r="FD27" s="25">
        <v>69</v>
      </c>
      <c r="FE27" s="25">
        <v>69</v>
      </c>
      <c r="FF27" s="25">
        <v>69</v>
      </c>
      <c r="FG27" s="25">
        <v>69</v>
      </c>
      <c r="FH27" s="25">
        <v>34.5</v>
      </c>
      <c r="FI27" s="25">
        <f>500+500+500+300+500+700</f>
        <v>3000</v>
      </c>
      <c r="FJ27" s="63">
        <f t="shared" si="39"/>
        <v>6434.27</v>
      </c>
    </row>
    <row r="28" spans="1:166" ht="14.4" hidden="1" x14ac:dyDescent="0.25">
      <c r="A28" s="25">
        <v>15</v>
      </c>
      <c r="B28" s="37" t="s">
        <v>28</v>
      </c>
      <c r="C28" s="38">
        <v>11.5</v>
      </c>
      <c r="D28" s="38">
        <v>11.5</v>
      </c>
      <c r="E28" s="38">
        <v>11.5</v>
      </c>
      <c r="F28" s="38">
        <v>11.5</v>
      </c>
      <c r="G28" s="38">
        <v>11.5</v>
      </c>
      <c r="H28" s="38">
        <v>11.5</v>
      </c>
      <c r="I28" s="38">
        <v>11.5</v>
      </c>
      <c r="J28" s="38">
        <v>11.5</v>
      </c>
      <c r="K28" s="38">
        <v>11.5</v>
      </c>
      <c r="L28" s="38">
        <f t="shared" si="5"/>
        <v>103.5</v>
      </c>
      <c r="M28" s="38">
        <f t="shared" si="6"/>
        <v>90</v>
      </c>
      <c r="N28" s="38">
        <f t="shared" si="7"/>
        <v>13.5</v>
      </c>
      <c r="O28" s="38">
        <f t="shared" si="8"/>
        <v>1.0714707215999999</v>
      </c>
      <c r="P28" s="37">
        <v>11.5</v>
      </c>
      <c r="Q28" s="38">
        <v>11.5</v>
      </c>
      <c r="R28" s="38">
        <v>12.66</v>
      </c>
      <c r="S28" s="38">
        <v>12.66</v>
      </c>
      <c r="T28" s="38">
        <v>12.66</v>
      </c>
      <c r="U28" s="38">
        <v>12.66</v>
      </c>
      <c r="V28" s="38">
        <v>12.66</v>
      </c>
      <c r="W28" s="38">
        <v>12.66</v>
      </c>
      <c r="X28" s="38">
        <v>12.66</v>
      </c>
      <c r="Y28" s="38"/>
      <c r="Z28" s="38"/>
      <c r="AA28" s="38"/>
      <c r="AB28" s="38">
        <f t="shared" si="9"/>
        <v>97.060869565217374</v>
      </c>
      <c r="AC28" s="38">
        <f t="shared" si="10"/>
        <v>14.559130434782606</v>
      </c>
      <c r="AD28" s="38">
        <f t="shared" si="11"/>
        <v>188.1323402868174</v>
      </c>
      <c r="AE28" s="38">
        <f t="shared" si="12"/>
        <v>28.059130434782606</v>
      </c>
      <c r="AF28" s="38">
        <f t="shared" si="13"/>
        <v>6.5798069589228554</v>
      </c>
      <c r="AG28" s="38">
        <f t="shared" si="14"/>
        <v>222.77127768052287</v>
      </c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>
        <v>-187.06</v>
      </c>
      <c r="AU28" s="38">
        <f t="shared" si="15"/>
        <v>35.711277680522869</v>
      </c>
      <c r="AV28" s="38">
        <v>0</v>
      </c>
      <c r="AW28" s="38">
        <f>SUM(AG28:AT28)</f>
        <v>35.711277680522869</v>
      </c>
      <c r="AX28" s="38">
        <v>0</v>
      </c>
      <c r="AY28" s="18">
        <f t="shared" si="19"/>
        <v>0</v>
      </c>
      <c r="AZ28" s="38">
        <f>+AW28</f>
        <v>35.711277680522869</v>
      </c>
      <c r="BA28" s="39">
        <f t="shared" si="2"/>
        <v>35.711277680522869</v>
      </c>
      <c r="BM28" s="24">
        <f t="shared" si="43"/>
        <v>35.711277680522869</v>
      </c>
      <c r="BN28" s="63"/>
      <c r="BO28" s="63">
        <f t="shared" si="44"/>
        <v>35.711277680522869</v>
      </c>
      <c r="BP28" s="63">
        <f t="shared" si="45"/>
        <v>35.711277680522869</v>
      </c>
      <c r="BQ28" s="63"/>
      <c r="BR28" s="68">
        <f t="shared" si="20"/>
        <v>1.3483764369946134</v>
      </c>
      <c r="BS28" s="63">
        <f t="shared" si="21"/>
        <v>37.059654117517482</v>
      </c>
      <c r="BT28" s="63"/>
      <c r="BU28" s="63"/>
      <c r="CH28" s="65">
        <f t="shared" si="40"/>
        <v>37.059654117517482</v>
      </c>
      <c r="CI28" s="65">
        <f t="shared" si="3"/>
        <v>37.059654117517482</v>
      </c>
      <c r="CJ28" s="65">
        <f t="shared" si="22"/>
        <v>0</v>
      </c>
      <c r="CK28" s="65">
        <f t="shared" si="23"/>
        <v>0.61802621655288226</v>
      </c>
      <c r="CL28" s="65">
        <f t="shared" si="24"/>
        <v>37.677680334070367</v>
      </c>
      <c r="CX28" s="65">
        <f t="shared" si="25"/>
        <v>37.677680334070367</v>
      </c>
      <c r="CY28" s="65">
        <f t="shared" si="46"/>
        <v>37.677680334070367</v>
      </c>
      <c r="DA28" s="89">
        <f t="shared" si="26"/>
        <v>0.48</v>
      </c>
      <c r="DB28" s="65">
        <f t="shared" si="27"/>
        <v>38.157680334070363</v>
      </c>
      <c r="DM28" s="90">
        <f t="shared" si="28"/>
        <v>38.157680334070363</v>
      </c>
      <c r="DO28" s="63">
        <f t="shared" si="29"/>
        <v>38.157680334070363</v>
      </c>
      <c r="DP28" s="63">
        <f t="shared" si="30"/>
        <v>0.62</v>
      </c>
      <c r="DQ28" s="81">
        <f t="shared" si="31"/>
        <v>38.777680334070361</v>
      </c>
      <c r="DV28" s="100"/>
      <c r="ED28" s="81">
        <f t="shared" si="32"/>
        <v>38.777680334070361</v>
      </c>
      <c r="EF28" s="81">
        <f t="shared" si="42"/>
        <v>38.777680334070361</v>
      </c>
      <c r="EG28" s="63">
        <f t="shared" si="33"/>
        <v>38.777680334070361</v>
      </c>
      <c r="EH28" s="1">
        <f t="shared" si="4"/>
        <v>0.83</v>
      </c>
      <c r="EI28" s="63">
        <f t="shared" si="34"/>
        <v>39.607680334070359</v>
      </c>
      <c r="EU28" s="104"/>
      <c r="EV28" s="63">
        <f t="shared" si="35"/>
        <v>39.61</v>
      </c>
      <c r="EX28" s="63">
        <f t="shared" si="36"/>
        <v>39.61</v>
      </c>
      <c r="EZ28" s="63">
        <f t="shared" si="37"/>
        <v>39.61</v>
      </c>
      <c r="FA28" s="25">
        <f t="shared" si="38"/>
        <v>0</v>
      </c>
      <c r="FJ28" s="63">
        <f t="shared" si="39"/>
        <v>0</v>
      </c>
    </row>
    <row r="29" spans="1:166" ht="14.4" x14ac:dyDescent="0.25">
      <c r="A29" s="25">
        <v>16</v>
      </c>
      <c r="B29" s="92" t="s">
        <v>106</v>
      </c>
      <c r="C29" s="74">
        <v>21.52</v>
      </c>
      <c r="D29" s="74">
        <v>21.52</v>
      </c>
      <c r="E29" s="74">
        <v>21.52</v>
      </c>
      <c r="F29" s="74">
        <v>21.52</v>
      </c>
      <c r="G29" s="74">
        <v>21.52</v>
      </c>
      <c r="H29" s="74">
        <v>21.54</v>
      </c>
      <c r="I29" s="74">
        <v>21.56</v>
      </c>
      <c r="J29" s="74">
        <v>21.56</v>
      </c>
      <c r="K29" s="74">
        <v>21.56</v>
      </c>
      <c r="L29" s="74">
        <f t="shared" si="5"/>
        <v>193.82</v>
      </c>
      <c r="M29" s="74">
        <f t="shared" si="6"/>
        <v>168.53913043478261</v>
      </c>
      <c r="N29" s="74">
        <f t="shared" si="7"/>
        <v>25.28086956521739</v>
      </c>
      <c r="O29" s="74">
        <f t="shared" si="8"/>
        <v>2.0064971522754784</v>
      </c>
      <c r="P29" s="73">
        <v>21.56</v>
      </c>
      <c r="Q29" s="74">
        <v>21.56</v>
      </c>
      <c r="R29" s="74">
        <v>23.16</v>
      </c>
      <c r="S29" s="74">
        <v>23.16</v>
      </c>
      <c r="T29" s="74">
        <v>23.16</v>
      </c>
      <c r="U29" s="74">
        <v>23.16</v>
      </c>
      <c r="V29" s="74">
        <v>23.16</v>
      </c>
      <c r="W29" s="74">
        <v>23.16</v>
      </c>
      <c r="X29" s="74">
        <v>23.16</v>
      </c>
      <c r="Y29" s="74">
        <v>23.16</v>
      </c>
      <c r="Z29" s="74">
        <v>23.16</v>
      </c>
      <c r="AA29" s="74"/>
      <c r="AB29" s="74">
        <f t="shared" si="9"/>
        <v>218.74782608695651</v>
      </c>
      <c r="AC29" s="74">
        <f t="shared" si="10"/>
        <v>32.812173913043473</v>
      </c>
      <c r="AD29" s="74">
        <f t="shared" si="11"/>
        <v>389.29345367401459</v>
      </c>
      <c r="AE29" s="74">
        <f t="shared" si="12"/>
        <v>58.093043478260867</v>
      </c>
      <c r="AF29" s="74">
        <f t="shared" si="13"/>
        <v>13.615286832887383</v>
      </c>
      <c r="AG29" s="74">
        <f t="shared" si="14"/>
        <v>461.00178398516283</v>
      </c>
      <c r="AH29" s="74">
        <v>23.16</v>
      </c>
      <c r="AI29" s="74">
        <v>23.16</v>
      </c>
      <c r="AJ29" s="74">
        <v>23.16</v>
      </c>
      <c r="AK29" s="74">
        <v>24.36</v>
      </c>
      <c r="AL29" s="74">
        <v>24.36</v>
      </c>
      <c r="AM29" s="74">
        <v>24.36</v>
      </c>
      <c r="AN29" s="74">
        <v>24.36</v>
      </c>
      <c r="AO29" s="74">
        <v>24.36</v>
      </c>
      <c r="AP29" s="74">
        <v>24.36</v>
      </c>
      <c r="AQ29" s="74">
        <v>24.36</v>
      </c>
      <c r="AR29" s="74">
        <v>24.36</v>
      </c>
      <c r="AS29" s="74">
        <v>24.36</v>
      </c>
      <c r="AT29" s="74">
        <v>24.36</v>
      </c>
      <c r="AU29" s="74">
        <f t="shared" si="15"/>
        <v>774.08178398516304</v>
      </c>
      <c r="AV29" s="74">
        <f t="shared" si="16"/>
        <v>272.24347826086967</v>
      </c>
      <c r="AW29" s="74">
        <f t="shared" si="17"/>
        <v>40.836521739130447</v>
      </c>
      <c r="AX29" s="74">
        <f t="shared" si="18"/>
        <v>675.15221876777161</v>
      </c>
      <c r="AY29" s="75">
        <f t="shared" si="19"/>
        <v>21.967085107015272</v>
      </c>
      <c r="AZ29" s="74">
        <f t="shared" ref="AZ29:AZ34" si="47">+AW29+AE29</f>
        <v>98.929565217391314</v>
      </c>
      <c r="BA29" s="76">
        <f t="shared" si="2"/>
        <v>796.04886909217828</v>
      </c>
      <c r="BB29" s="72">
        <v>24.36</v>
      </c>
      <c r="BC29" s="72">
        <v>24.36</v>
      </c>
      <c r="BD29" s="72">
        <v>24.36</v>
      </c>
      <c r="BE29" s="72">
        <v>24.36</v>
      </c>
      <c r="BF29" s="72">
        <v>24.36</v>
      </c>
      <c r="BG29" s="72">
        <v>24.36</v>
      </c>
      <c r="BH29" s="77">
        <v>24.36</v>
      </c>
      <c r="BI29" s="77">
        <v>24.36</v>
      </c>
      <c r="BJ29" s="77">
        <v>24.36</v>
      </c>
      <c r="BK29" s="77">
        <v>24.36</v>
      </c>
      <c r="BL29" s="77">
        <v>24.36</v>
      </c>
      <c r="BM29" s="77">
        <f t="shared" si="43"/>
        <v>1064.0088690921782</v>
      </c>
      <c r="BN29" s="65">
        <v>850</v>
      </c>
      <c r="BO29" s="65">
        <f t="shared" si="44"/>
        <v>214.0088690921782</v>
      </c>
      <c r="BP29" s="65">
        <f t="shared" si="45"/>
        <v>214.0088690921782</v>
      </c>
      <c r="BQ29" s="65"/>
      <c r="BR29" s="78">
        <f t="shared" si="20"/>
        <v>8.0804870375484388</v>
      </c>
      <c r="BS29" s="65">
        <f t="shared" si="21"/>
        <v>222.08935612972664</v>
      </c>
      <c r="BT29" s="65">
        <v>24.36</v>
      </c>
      <c r="BU29" s="65">
        <v>26.81</v>
      </c>
      <c r="BV29" s="72">
        <v>29.4</v>
      </c>
      <c r="BW29" s="72">
        <v>29.4</v>
      </c>
      <c r="BX29" s="72">
        <v>29.4</v>
      </c>
      <c r="BY29" s="72">
        <v>29.4</v>
      </c>
      <c r="BZ29" s="72">
        <v>29.4</v>
      </c>
      <c r="CA29" s="72">
        <v>29.4</v>
      </c>
      <c r="CB29" s="72">
        <v>29.4</v>
      </c>
      <c r="CC29" s="72">
        <v>29.4</v>
      </c>
      <c r="CD29" s="72">
        <v>29.4</v>
      </c>
      <c r="CE29" s="72">
        <v>29.4</v>
      </c>
      <c r="CF29" s="72">
        <v>150</v>
      </c>
      <c r="CG29" s="72">
        <v>250</v>
      </c>
      <c r="CH29" s="65">
        <f t="shared" si="40"/>
        <v>417.25935612972648</v>
      </c>
      <c r="CI29" s="65">
        <f t="shared" si="3"/>
        <v>417.25935612972648</v>
      </c>
      <c r="CJ29" s="65">
        <f t="shared" si="22"/>
        <v>0</v>
      </c>
      <c r="CK29" s="65">
        <f t="shared" si="23"/>
        <v>6.9584357256117046</v>
      </c>
      <c r="CL29" s="65">
        <f t="shared" si="24"/>
        <v>424.21779185533819</v>
      </c>
      <c r="CM29" s="72">
        <v>29.4</v>
      </c>
      <c r="CN29" s="72">
        <v>96.12</v>
      </c>
      <c r="CO29" s="72">
        <v>32.04</v>
      </c>
      <c r="CP29" s="72">
        <v>32.04</v>
      </c>
      <c r="CQ29" s="72">
        <v>64.08</v>
      </c>
      <c r="CR29" s="72">
        <v>32.04</v>
      </c>
      <c r="CS29" s="72">
        <v>32.04</v>
      </c>
      <c r="CT29" s="25">
        <v>32.04</v>
      </c>
      <c r="CU29" s="25">
        <v>32.04</v>
      </c>
      <c r="CV29" s="25">
        <v>32.04</v>
      </c>
      <c r="CW29" s="87">
        <f>100+100+150+100+100</f>
        <v>550</v>
      </c>
      <c r="CX29" s="65">
        <f t="shared" si="25"/>
        <v>288.09779185533796</v>
      </c>
      <c r="CY29" s="65">
        <f t="shared" si="46"/>
        <v>288.09779185533796</v>
      </c>
      <c r="CZ29" s="72"/>
      <c r="DA29" s="89">
        <f t="shared" si="26"/>
        <v>3.69</v>
      </c>
      <c r="DB29" s="65">
        <f t="shared" si="27"/>
        <v>291.78779185533796</v>
      </c>
      <c r="DC29" s="63">
        <v>32.04</v>
      </c>
      <c r="DD29" s="63">
        <v>36.39</v>
      </c>
      <c r="DE29" s="63">
        <v>34.94</v>
      </c>
      <c r="DF29" s="63">
        <v>34.94</v>
      </c>
      <c r="DG29" s="63">
        <v>69.88</v>
      </c>
      <c r="DH29" s="63">
        <v>34.94</v>
      </c>
      <c r="DI29" s="63">
        <v>34.94</v>
      </c>
      <c r="DJ29" s="63">
        <v>34.94</v>
      </c>
      <c r="DK29" s="63">
        <v>34.94</v>
      </c>
      <c r="DL29" s="63">
        <v>34.94</v>
      </c>
      <c r="DM29" s="90">
        <f t="shared" si="28"/>
        <v>674.67779185533823</v>
      </c>
      <c r="DO29" s="63">
        <f t="shared" si="29"/>
        <v>674.67779185533823</v>
      </c>
      <c r="DP29" s="63">
        <f t="shared" si="30"/>
        <v>10.92</v>
      </c>
      <c r="DQ29" s="81">
        <f t="shared" si="31"/>
        <v>685.59779185533819</v>
      </c>
      <c r="DR29" s="81">
        <v>34.94</v>
      </c>
      <c r="DS29" s="81">
        <v>34.94</v>
      </c>
      <c r="DT29" s="81">
        <v>38.4</v>
      </c>
      <c r="DU29" s="81">
        <v>38.4</v>
      </c>
      <c r="DV29" s="98">
        <v>38.4</v>
      </c>
      <c r="DW29" s="99">
        <v>38.4</v>
      </c>
      <c r="DX29" s="99">
        <v>38.4</v>
      </c>
      <c r="DY29" s="52">
        <v>38.4</v>
      </c>
      <c r="DZ29" s="52">
        <f>76.8/2</f>
        <v>38.4</v>
      </c>
      <c r="EA29" s="52">
        <v>38.4</v>
      </c>
      <c r="EB29" s="52">
        <v>38.4</v>
      </c>
      <c r="EC29" s="81">
        <v>38.4</v>
      </c>
      <c r="ED29" s="81">
        <f t="shared" si="32"/>
        <v>1139.4777918553384</v>
      </c>
      <c r="EF29" s="81">
        <f t="shared" si="42"/>
        <v>1139.4777918553384</v>
      </c>
      <c r="EG29" s="63">
        <f t="shared" si="33"/>
        <v>1139.4777918553384</v>
      </c>
      <c r="EH29" s="1">
        <f t="shared" si="4"/>
        <v>24.33</v>
      </c>
      <c r="EI29" s="63">
        <f t="shared" si="34"/>
        <v>1163.8077918553383</v>
      </c>
      <c r="EJ29" s="53">
        <v>38.4</v>
      </c>
      <c r="EK29" s="25">
        <v>38.4</v>
      </c>
      <c r="EL29" s="25">
        <v>38.4</v>
      </c>
      <c r="EM29" s="25">
        <v>41.86</v>
      </c>
      <c r="EN29" s="25">
        <v>41.86</v>
      </c>
      <c r="EO29" s="25">
        <v>41.86</v>
      </c>
      <c r="EP29" s="25">
        <v>41.86</v>
      </c>
      <c r="EQ29" s="25">
        <v>41.86</v>
      </c>
      <c r="ER29" s="25">
        <v>41.86</v>
      </c>
      <c r="ES29" s="25">
        <v>41.86</v>
      </c>
      <c r="ET29" s="25">
        <v>41.86</v>
      </c>
      <c r="EU29" s="104">
        <v>41.86</v>
      </c>
      <c r="EV29" s="63">
        <f t="shared" si="35"/>
        <v>1655.75</v>
      </c>
      <c r="EX29" s="63">
        <f t="shared" si="36"/>
        <v>1655.75</v>
      </c>
      <c r="EY29" s="63">
        <f>+EX29</f>
        <v>1655.75</v>
      </c>
      <c r="EZ29" s="63">
        <f t="shared" si="37"/>
        <v>0</v>
      </c>
      <c r="FA29" s="25">
        <f t="shared" si="38"/>
        <v>29.64</v>
      </c>
      <c r="FB29" s="63">
        <f>+EX29+FA29</f>
        <v>1685.39</v>
      </c>
      <c r="FC29" s="25">
        <v>41.86</v>
      </c>
      <c r="FD29" s="25">
        <v>85.73</v>
      </c>
      <c r="FE29" s="25">
        <v>91.77</v>
      </c>
      <c r="FF29" s="25">
        <v>91.77</v>
      </c>
      <c r="FG29" s="25">
        <v>91.74</v>
      </c>
      <c r="FH29" s="25">
        <v>45.86</v>
      </c>
      <c r="FJ29" s="63">
        <f t="shared" si="39"/>
        <v>2134.12</v>
      </c>
    </row>
    <row r="30" spans="1:166" ht="14.4" hidden="1" x14ac:dyDescent="0.25">
      <c r="A30" s="25">
        <v>17</v>
      </c>
      <c r="B30" s="37" t="s">
        <v>29</v>
      </c>
      <c r="C30" s="38">
        <v>23</v>
      </c>
      <c r="D30" s="38">
        <v>23</v>
      </c>
      <c r="E30" s="38">
        <v>23</v>
      </c>
      <c r="F30" s="38">
        <v>23</v>
      </c>
      <c r="G30" s="38">
        <v>23</v>
      </c>
      <c r="H30" s="38">
        <v>23</v>
      </c>
      <c r="I30" s="38">
        <v>23</v>
      </c>
      <c r="J30" s="38">
        <v>23</v>
      </c>
      <c r="K30" s="38">
        <v>23</v>
      </c>
      <c r="L30" s="38">
        <f t="shared" si="5"/>
        <v>207</v>
      </c>
      <c r="M30" s="38">
        <f t="shared" si="6"/>
        <v>180</v>
      </c>
      <c r="N30" s="38">
        <f t="shared" si="7"/>
        <v>27</v>
      </c>
      <c r="O30" s="38">
        <f t="shared" si="8"/>
        <v>2.1429414431999998</v>
      </c>
      <c r="P30" s="37">
        <v>23</v>
      </c>
      <c r="Q30" s="38">
        <v>23</v>
      </c>
      <c r="R30" s="38">
        <v>25.3</v>
      </c>
      <c r="S30" s="38">
        <v>25.3</v>
      </c>
      <c r="T30" s="38">
        <v>25.3</v>
      </c>
      <c r="U30" s="38">
        <v>25.3</v>
      </c>
      <c r="V30" s="38">
        <v>25.3</v>
      </c>
      <c r="W30" s="38">
        <v>25.3</v>
      </c>
      <c r="X30" s="38">
        <v>25.3</v>
      </c>
      <c r="Y30" s="38">
        <v>25.3</v>
      </c>
      <c r="Z30" s="38">
        <v>25.3</v>
      </c>
      <c r="AA30" s="38"/>
      <c r="AB30" s="38">
        <f t="shared" si="9"/>
        <v>238.00000000000006</v>
      </c>
      <c r="AC30" s="38">
        <f t="shared" si="10"/>
        <v>35.70000000000001</v>
      </c>
      <c r="AD30" s="38">
        <f t="shared" si="11"/>
        <v>420.14294144320007</v>
      </c>
      <c r="AE30" s="38">
        <f t="shared" si="12"/>
        <v>62.70000000000001</v>
      </c>
      <c r="AF30" s="38">
        <f t="shared" si="13"/>
        <v>14.694227720952844</v>
      </c>
      <c r="AG30" s="38">
        <f t="shared" si="14"/>
        <v>497.53716916415289</v>
      </c>
      <c r="AH30" s="38">
        <v>25.3</v>
      </c>
      <c r="AI30" s="38">
        <v>25.3</v>
      </c>
      <c r="AJ30" s="38">
        <v>25.3</v>
      </c>
      <c r="AK30" s="38">
        <v>27.03</v>
      </c>
      <c r="AL30" s="38">
        <v>27.02</v>
      </c>
      <c r="AM30" s="38">
        <v>27.02</v>
      </c>
      <c r="AN30" s="38">
        <v>27.02</v>
      </c>
      <c r="AO30" s="38">
        <v>27.02</v>
      </c>
      <c r="AP30" s="38">
        <v>27.02</v>
      </c>
      <c r="AQ30" s="38"/>
      <c r="AR30" s="38"/>
      <c r="AS30" s="38"/>
      <c r="AT30" s="38">
        <v>27.02</v>
      </c>
      <c r="AU30" s="38">
        <f t="shared" si="15"/>
        <v>762.58716916415267</v>
      </c>
      <c r="AV30" s="38">
        <f t="shared" si="16"/>
        <v>230.4782608695653</v>
      </c>
      <c r="AW30" s="38">
        <f t="shared" si="17"/>
        <v>34.571739130434793</v>
      </c>
      <c r="AX30" s="38">
        <f t="shared" si="18"/>
        <v>665.31543003371826</v>
      </c>
      <c r="AY30" s="18">
        <f t="shared" si="19"/>
        <v>21.647030504076902</v>
      </c>
      <c r="AZ30" s="38">
        <f t="shared" si="47"/>
        <v>97.27173913043481</v>
      </c>
      <c r="BA30" s="39">
        <f t="shared" si="2"/>
        <v>784.23419966822962</v>
      </c>
      <c r="BB30" s="25">
        <v>27.02</v>
      </c>
      <c r="BC30" s="25">
        <v>27.02</v>
      </c>
      <c r="BD30" s="25">
        <v>27.02</v>
      </c>
      <c r="BE30" s="25">
        <v>27.02</v>
      </c>
      <c r="BF30" s="25">
        <v>27.02</v>
      </c>
      <c r="BG30" s="25">
        <v>27.02</v>
      </c>
      <c r="BH30" s="24">
        <v>27.02</v>
      </c>
      <c r="BI30" s="24">
        <v>27.02</v>
      </c>
      <c r="BJ30" s="24">
        <v>27.02</v>
      </c>
      <c r="BK30" s="24">
        <v>27.02</v>
      </c>
      <c r="BL30" s="24">
        <v>27.02</v>
      </c>
      <c r="BM30" s="24">
        <f t="shared" si="43"/>
        <v>1081.4541996682294</v>
      </c>
      <c r="BN30" s="63">
        <v>800</v>
      </c>
      <c r="BO30" s="65">
        <f t="shared" si="44"/>
        <v>281.45419966822942</v>
      </c>
      <c r="BP30" s="63">
        <f t="shared" si="45"/>
        <v>281.45419966822942</v>
      </c>
      <c r="BQ30" s="63"/>
      <c r="BR30" s="68">
        <f t="shared" si="20"/>
        <v>10.627068970226247</v>
      </c>
      <c r="BS30" s="63">
        <f t="shared" si="21"/>
        <v>292.08126863845564</v>
      </c>
      <c r="BT30" s="63">
        <v>27.02</v>
      </c>
      <c r="BU30" s="63">
        <v>29.9</v>
      </c>
      <c r="BV30" s="25">
        <v>36.22</v>
      </c>
      <c r="BW30" s="25">
        <v>36.22</v>
      </c>
      <c r="BX30" s="25">
        <v>36.22</v>
      </c>
      <c r="CF30" s="25">
        <f>254+167.4</f>
        <v>421.4</v>
      </c>
      <c r="CG30" s="25">
        <v>167.4</v>
      </c>
      <c r="CH30" s="65">
        <f t="shared" si="40"/>
        <v>36.261268638455704</v>
      </c>
      <c r="CI30" s="65">
        <f t="shared" si="3"/>
        <v>36.261268638455704</v>
      </c>
      <c r="CJ30" s="65">
        <f t="shared" si="22"/>
        <v>0</v>
      </c>
      <c r="CK30" s="65">
        <v>3.4</v>
      </c>
      <c r="CL30" s="65">
        <f t="shared" si="24"/>
        <v>39.661268638455702</v>
      </c>
      <c r="CX30" s="65">
        <f t="shared" si="25"/>
        <v>39.661268638455702</v>
      </c>
      <c r="CY30" s="65">
        <f t="shared" si="46"/>
        <v>39.661268638455702</v>
      </c>
      <c r="DA30" s="89">
        <f t="shared" si="26"/>
        <v>0.51</v>
      </c>
      <c r="DB30" s="65">
        <f t="shared" si="27"/>
        <v>40.1712686384557</v>
      </c>
      <c r="DM30" s="90">
        <f t="shared" si="28"/>
        <v>40.1712686384557</v>
      </c>
      <c r="DO30" s="63">
        <f t="shared" si="29"/>
        <v>40.1712686384557</v>
      </c>
      <c r="DP30" s="63">
        <f t="shared" si="30"/>
        <v>0.65</v>
      </c>
      <c r="DQ30" s="81">
        <f t="shared" si="31"/>
        <v>40.821268638455699</v>
      </c>
      <c r="DV30" s="100"/>
      <c r="ED30" s="81">
        <f t="shared" si="32"/>
        <v>40.821268638455699</v>
      </c>
      <c r="EF30" s="81">
        <f t="shared" si="42"/>
        <v>40.821268638455699</v>
      </c>
      <c r="EG30" s="63">
        <f t="shared" si="33"/>
        <v>40.821268638455699</v>
      </c>
      <c r="EH30" s="1">
        <f t="shared" si="4"/>
        <v>0.87</v>
      </c>
      <c r="EI30" s="63">
        <f t="shared" si="34"/>
        <v>41.691268638455696</v>
      </c>
      <c r="EU30" s="104"/>
      <c r="EV30" s="63">
        <f t="shared" si="35"/>
        <v>41.69</v>
      </c>
      <c r="EX30" s="63">
        <f t="shared" si="36"/>
        <v>41.69</v>
      </c>
      <c r="EZ30" s="63">
        <f t="shared" si="37"/>
        <v>41.69</v>
      </c>
      <c r="FA30" s="25">
        <f t="shared" si="38"/>
        <v>0</v>
      </c>
      <c r="FJ30" s="63">
        <f t="shared" si="39"/>
        <v>0</v>
      </c>
    </row>
    <row r="31" spans="1:166" ht="14.4" hidden="1" x14ac:dyDescent="0.25">
      <c r="A31" s="25">
        <v>18</v>
      </c>
      <c r="B31" s="37" t="s">
        <v>30</v>
      </c>
      <c r="C31" s="38">
        <v>6.9</v>
      </c>
      <c r="D31" s="38">
        <v>6.9</v>
      </c>
      <c r="E31" s="38">
        <v>6.9</v>
      </c>
      <c r="F31" s="38">
        <v>6.9</v>
      </c>
      <c r="G31" s="38">
        <v>6.9</v>
      </c>
      <c r="H31" s="38">
        <v>6.9</v>
      </c>
      <c r="I31" s="38">
        <v>6.9</v>
      </c>
      <c r="J31" s="38">
        <v>6.9</v>
      </c>
      <c r="K31" s="38">
        <v>6.9</v>
      </c>
      <c r="L31" s="38">
        <f t="shared" si="5"/>
        <v>62.099999999999994</v>
      </c>
      <c r="M31" s="38">
        <f t="shared" si="6"/>
        <v>54</v>
      </c>
      <c r="N31" s="38">
        <f t="shared" si="7"/>
        <v>8.1</v>
      </c>
      <c r="O31" s="38">
        <f t="shared" si="8"/>
        <v>0.64288243296000003</v>
      </c>
      <c r="P31" s="37">
        <v>6.9</v>
      </c>
      <c r="Q31" s="38">
        <v>6.9</v>
      </c>
      <c r="R31" s="38">
        <v>7.6</v>
      </c>
      <c r="S31" s="38">
        <v>7.6</v>
      </c>
      <c r="T31" s="38">
        <v>7.6</v>
      </c>
      <c r="U31" s="38">
        <v>7.6</v>
      </c>
      <c r="V31" s="38">
        <v>7.6</v>
      </c>
      <c r="W31" s="38">
        <v>7.6</v>
      </c>
      <c r="X31" s="38">
        <v>7.6</v>
      </c>
      <c r="Y31" s="38">
        <v>7.6</v>
      </c>
      <c r="Z31" s="38">
        <v>7.6</v>
      </c>
      <c r="AA31" s="38"/>
      <c r="AB31" s="38">
        <f t="shared" si="9"/>
        <v>71.478260869565219</v>
      </c>
      <c r="AC31" s="38">
        <f t="shared" si="10"/>
        <v>10.721739130434782</v>
      </c>
      <c r="AD31" s="38">
        <f t="shared" si="11"/>
        <v>126.12114330252521</v>
      </c>
      <c r="AE31" s="38">
        <f t="shared" si="12"/>
        <v>18.821739130434782</v>
      </c>
      <c r="AF31" s="38">
        <f t="shared" si="13"/>
        <v>4.4110054395969831</v>
      </c>
      <c r="AG31" s="38">
        <f t="shared" si="14"/>
        <v>149.35388787255698</v>
      </c>
      <c r="AH31" s="38">
        <v>7.6</v>
      </c>
      <c r="AI31" s="38">
        <v>7.6</v>
      </c>
      <c r="AJ31" s="38">
        <v>7.6</v>
      </c>
      <c r="AK31" s="38">
        <v>8.1300000000000008</v>
      </c>
      <c r="AL31" s="38">
        <v>8.1199999999999992</v>
      </c>
      <c r="AM31" s="38">
        <v>8.1199999999999992</v>
      </c>
      <c r="AN31" s="38">
        <v>8.1199999999999992</v>
      </c>
      <c r="AO31" s="38">
        <v>4.0599999999999996</v>
      </c>
      <c r="AP31" s="38"/>
      <c r="AQ31" s="38"/>
      <c r="AR31" s="38"/>
      <c r="AS31" s="38"/>
      <c r="AT31" s="38">
        <v>-198.45</v>
      </c>
      <c r="AU31" s="38">
        <f t="shared" si="15"/>
        <v>10.253887872556987</v>
      </c>
      <c r="AV31" s="38">
        <f t="shared" si="16"/>
        <v>-120.95652173913044</v>
      </c>
      <c r="AW31" s="38">
        <f t="shared" si="17"/>
        <v>-18.143478260869564</v>
      </c>
      <c r="AX31" s="38">
        <f t="shared" si="18"/>
        <v>9.5756270029917587</v>
      </c>
      <c r="AY31" s="18">
        <f t="shared" si="19"/>
        <v>0.31155731623257243</v>
      </c>
      <c r="AZ31" s="38">
        <f t="shared" si="47"/>
        <v>0.67826086956521792</v>
      </c>
      <c r="BA31" s="39">
        <f t="shared" si="2"/>
        <v>10.56544518878956</v>
      </c>
      <c r="BM31" s="24">
        <f t="shared" si="43"/>
        <v>10.56544518878956</v>
      </c>
      <c r="BN31" s="63"/>
      <c r="BO31" s="63">
        <f t="shared" si="44"/>
        <v>10.56544518878956</v>
      </c>
      <c r="BP31" s="63">
        <f t="shared" si="45"/>
        <v>10.56544518878956</v>
      </c>
      <c r="BQ31" s="63"/>
      <c r="BR31" s="68">
        <f t="shared" si="20"/>
        <v>0.39892712510512901</v>
      </c>
      <c r="BS31" s="63">
        <f t="shared" si="21"/>
        <v>10.964372313894689</v>
      </c>
      <c r="BT31" s="63"/>
      <c r="BU31" s="63"/>
      <c r="CH31" s="65">
        <f t="shared" si="40"/>
        <v>10.964372313894689</v>
      </c>
      <c r="CI31" s="65">
        <f t="shared" si="3"/>
        <v>10.964372313894689</v>
      </c>
      <c r="CJ31" s="65">
        <f t="shared" si="22"/>
        <v>0</v>
      </c>
      <c r="CK31" s="65">
        <f t="shared" si="23"/>
        <v>0.18284761958505369</v>
      </c>
      <c r="CL31" s="65">
        <f t="shared" si="24"/>
        <v>11.147219933479743</v>
      </c>
      <c r="CX31" s="65">
        <f t="shared" si="25"/>
        <v>11.147219933479743</v>
      </c>
      <c r="CY31" s="65">
        <f t="shared" si="46"/>
        <v>11.147219933479743</v>
      </c>
      <c r="DA31" s="89">
        <f t="shared" si="26"/>
        <v>0.14000000000000001</v>
      </c>
      <c r="DB31" s="65">
        <f t="shared" si="27"/>
        <v>11.287219933479744</v>
      </c>
      <c r="DM31" s="90">
        <f t="shared" si="28"/>
        <v>11.287219933479744</v>
      </c>
      <c r="DO31" s="63">
        <f t="shared" si="29"/>
        <v>11.287219933479744</v>
      </c>
      <c r="DP31" s="63">
        <f t="shared" si="30"/>
        <v>0.18</v>
      </c>
      <c r="DQ31" s="81">
        <f t="shared" si="31"/>
        <v>11.467219933479743</v>
      </c>
      <c r="DV31" s="100"/>
      <c r="ED31" s="81">
        <f t="shared" si="32"/>
        <v>11.467219933479743</v>
      </c>
      <c r="EF31" s="81">
        <f t="shared" si="42"/>
        <v>11.467219933479743</v>
      </c>
      <c r="EG31" s="63">
        <f t="shared" si="33"/>
        <v>11.467219933479743</v>
      </c>
      <c r="EH31" s="1">
        <f t="shared" si="4"/>
        <v>0.24</v>
      </c>
      <c r="EI31" s="63">
        <f t="shared" si="34"/>
        <v>11.707219933479744</v>
      </c>
      <c r="EU31" s="104"/>
      <c r="EV31" s="63">
        <f t="shared" si="35"/>
        <v>11.71</v>
      </c>
      <c r="EX31" s="63">
        <f t="shared" si="36"/>
        <v>11.71</v>
      </c>
      <c r="EZ31" s="63">
        <f t="shared" si="37"/>
        <v>11.71</v>
      </c>
      <c r="FA31" s="25">
        <f t="shared" si="38"/>
        <v>0</v>
      </c>
      <c r="FJ31" s="63">
        <f t="shared" si="39"/>
        <v>0</v>
      </c>
    </row>
    <row r="32" spans="1:166" ht="14.4" hidden="1" x14ac:dyDescent="0.25">
      <c r="A32" s="25">
        <v>19</v>
      </c>
      <c r="B32" s="37" t="s">
        <v>41</v>
      </c>
      <c r="C32" s="38">
        <v>6.9</v>
      </c>
      <c r="D32" s="38">
        <v>6.9</v>
      </c>
      <c r="E32" s="38">
        <v>6.9</v>
      </c>
      <c r="F32" s="38">
        <v>6.9</v>
      </c>
      <c r="G32" s="38">
        <v>6.9</v>
      </c>
      <c r="H32" s="38">
        <v>6.9</v>
      </c>
      <c r="I32" s="38">
        <v>6.9</v>
      </c>
      <c r="J32" s="38">
        <v>6.9</v>
      </c>
      <c r="K32" s="38">
        <v>6.9</v>
      </c>
      <c r="L32" s="38">
        <f t="shared" si="5"/>
        <v>62.099999999999994</v>
      </c>
      <c r="M32" s="38">
        <f t="shared" si="6"/>
        <v>54</v>
      </c>
      <c r="N32" s="38">
        <f t="shared" si="7"/>
        <v>8.1</v>
      </c>
      <c r="O32" s="38">
        <f t="shared" si="8"/>
        <v>0.64288243296000003</v>
      </c>
      <c r="P32" s="37">
        <v>6.9</v>
      </c>
      <c r="Q32" s="38">
        <v>6.9</v>
      </c>
      <c r="R32" s="38">
        <v>7.6</v>
      </c>
      <c r="S32" s="38">
        <v>7.6</v>
      </c>
      <c r="T32" s="38">
        <v>7.6</v>
      </c>
      <c r="U32" s="38">
        <v>7.6</v>
      </c>
      <c r="V32" s="38">
        <v>7.6</v>
      </c>
      <c r="W32" s="38">
        <v>7.6</v>
      </c>
      <c r="X32" s="38">
        <v>7.6</v>
      </c>
      <c r="Y32" s="38">
        <v>7.6</v>
      </c>
      <c r="Z32" s="38">
        <v>7.6</v>
      </c>
      <c r="AA32" s="38"/>
      <c r="AB32" s="38">
        <f t="shared" si="9"/>
        <v>71.478260869565219</v>
      </c>
      <c r="AC32" s="38">
        <f t="shared" si="10"/>
        <v>10.721739130434782</v>
      </c>
      <c r="AD32" s="38">
        <f t="shared" si="11"/>
        <v>126.12114330252521</v>
      </c>
      <c r="AE32" s="38">
        <f t="shared" si="12"/>
        <v>18.821739130434782</v>
      </c>
      <c r="AF32" s="38">
        <f t="shared" si="13"/>
        <v>4.4110054395969831</v>
      </c>
      <c r="AG32" s="38">
        <f t="shared" si="14"/>
        <v>149.35388787255698</v>
      </c>
      <c r="AH32" s="38">
        <v>7.6</v>
      </c>
      <c r="AI32" s="38">
        <v>7.6</v>
      </c>
      <c r="AJ32" s="38">
        <v>7.6</v>
      </c>
      <c r="AK32" s="38">
        <v>8.1300000000000008</v>
      </c>
      <c r="AL32" s="38">
        <v>8.1199999999999992</v>
      </c>
      <c r="AM32" s="38">
        <v>8.1199999999999992</v>
      </c>
      <c r="AN32" s="38">
        <v>8.1199999999999992</v>
      </c>
      <c r="AO32" s="38">
        <v>8.1199999999999992</v>
      </c>
      <c r="AP32" s="38">
        <v>8.1199999999999992</v>
      </c>
      <c r="AQ32" s="38">
        <v>8.1199999999999992</v>
      </c>
      <c r="AR32" s="38">
        <v>8.1199999999999992</v>
      </c>
      <c r="AS32" s="38">
        <v>8.1199999999999992</v>
      </c>
      <c r="AT32" s="38">
        <v>8.1199999999999992</v>
      </c>
      <c r="AU32" s="38">
        <f t="shared" si="15"/>
        <v>253.363887872557</v>
      </c>
      <c r="AV32" s="38">
        <f t="shared" si="16"/>
        <v>90.443478260869583</v>
      </c>
      <c r="AW32" s="38">
        <f t="shared" si="17"/>
        <v>13.566521739130437</v>
      </c>
      <c r="AX32" s="38">
        <f t="shared" si="18"/>
        <v>220.97562700299176</v>
      </c>
      <c r="AY32" s="18">
        <f t="shared" si="19"/>
        <v>7.1897718322102584</v>
      </c>
      <c r="AZ32" s="38">
        <f t="shared" si="47"/>
        <v>32.388260869565215</v>
      </c>
      <c r="BA32" s="39">
        <f>SUM(AG32:AT32)+AY32</f>
        <v>260.55365970476726</v>
      </c>
      <c r="BB32" s="25">
        <v>8.1199999999999992</v>
      </c>
      <c r="BC32" s="25">
        <v>8.1199999999999992</v>
      </c>
      <c r="BD32" s="25">
        <v>8.1199999999999992</v>
      </c>
      <c r="BE32" s="25">
        <v>8.1199999999999992</v>
      </c>
      <c r="BF32" s="25">
        <v>8.1199999999999992</v>
      </c>
      <c r="BG32" s="25">
        <v>8.1199999999999992</v>
      </c>
      <c r="BH32" s="24">
        <v>8.1199999999999992</v>
      </c>
      <c r="BI32" s="24">
        <v>8.1199999999999992</v>
      </c>
      <c r="BJ32" s="24">
        <v>8.1199999999999992</v>
      </c>
      <c r="BK32" s="24">
        <v>8.1199999999999992</v>
      </c>
      <c r="BL32" s="24">
        <v>8.1199999999999992</v>
      </c>
      <c r="BM32" s="24">
        <f t="shared" si="43"/>
        <v>349.87365970476731</v>
      </c>
      <c r="BN32" s="63">
        <f>250+60</f>
        <v>310</v>
      </c>
      <c r="BO32" s="65">
        <f t="shared" si="44"/>
        <v>39.873659704767306</v>
      </c>
      <c r="BP32" s="63">
        <f t="shared" si="45"/>
        <v>39.873659704767306</v>
      </c>
      <c r="BQ32" s="63"/>
      <c r="BR32" s="68">
        <f t="shared" si="20"/>
        <v>1.5055384935715532</v>
      </c>
      <c r="BS32" s="63">
        <f t="shared" si="21"/>
        <v>41.379198198338862</v>
      </c>
      <c r="BT32" s="63">
        <v>8.1199999999999992</v>
      </c>
      <c r="BU32" s="63">
        <v>8.98</v>
      </c>
      <c r="BV32" s="25">
        <v>10.88</v>
      </c>
      <c r="BW32" s="25">
        <v>10.88</v>
      </c>
      <c r="BX32" s="25">
        <v>10.88</v>
      </c>
      <c r="BY32" s="25">
        <v>10.88</v>
      </c>
      <c r="BZ32" s="25">
        <v>10.88</v>
      </c>
      <c r="CA32" s="25">
        <v>10.88</v>
      </c>
      <c r="CB32" s="25">
        <v>5.44</v>
      </c>
      <c r="CG32" s="25">
        <v>112.87</v>
      </c>
      <c r="CH32" s="65">
        <f t="shared" si="40"/>
        <v>129.19919819833885</v>
      </c>
      <c r="CI32" s="65">
        <f t="shared" si="3"/>
        <v>129.19919819833885</v>
      </c>
      <c r="CJ32" s="65">
        <f t="shared" si="22"/>
        <v>0</v>
      </c>
      <c r="CK32" s="65">
        <f t="shared" si="23"/>
        <v>2.1545935477698444</v>
      </c>
      <c r="CL32" s="65">
        <f t="shared" si="24"/>
        <v>131.3537917461087</v>
      </c>
      <c r="CW32" s="81">
        <v>112.87</v>
      </c>
      <c r="CX32" s="65">
        <f t="shared" si="25"/>
        <v>18.483791746108693</v>
      </c>
      <c r="CY32" s="65">
        <f t="shared" si="46"/>
        <v>18.483791746108693</v>
      </c>
      <c r="DA32" s="89">
        <f t="shared" si="26"/>
        <v>0.24</v>
      </c>
      <c r="DB32" s="65">
        <f t="shared" si="27"/>
        <v>18.723791746108692</v>
      </c>
      <c r="DM32" s="90">
        <f t="shared" si="28"/>
        <v>18.723791746108692</v>
      </c>
      <c r="DO32" s="63">
        <f t="shared" si="29"/>
        <v>18.723791746108692</v>
      </c>
      <c r="DP32" s="63">
        <f t="shared" si="30"/>
        <v>0.3</v>
      </c>
      <c r="DQ32" s="81">
        <f t="shared" si="31"/>
        <v>19.023791746108692</v>
      </c>
      <c r="DV32" s="100"/>
      <c r="ED32" s="81">
        <f t="shared" si="32"/>
        <v>19.023791746108692</v>
      </c>
      <c r="EF32" s="81">
        <f t="shared" si="42"/>
        <v>19.023791746108692</v>
      </c>
      <c r="EG32" s="63">
        <f t="shared" si="33"/>
        <v>19.023791746108692</v>
      </c>
      <c r="EH32" s="1">
        <f t="shared" si="4"/>
        <v>0.41</v>
      </c>
      <c r="EI32" s="63">
        <f t="shared" si="34"/>
        <v>19.433791746108692</v>
      </c>
      <c r="EU32" s="104"/>
      <c r="EV32" s="63">
        <f t="shared" si="35"/>
        <v>19.43</v>
      </c>
      <c r="EX32" s="63">
        <f t="shared" si="36"/>
        <v>19.43</v>
      </c>
      <c r="EZ32" s="63">
        <f t="shared" si="37"/>
        <v>19.43</v>
      </c>
      <c r="FA32" s="25">
        <f t="shared" si="38"/>
        <v>0</v>
      </c>
      <c r="FJ32" s="63">
        <f t="shared" si="39"/>
        <v>0</v>
      </c>
    </row>
    <row r="33" spans="1:166" ht="14.4" hidden="1" x14ac:dyDescent="0.25">
      <c r="A33" s="25">
        <v>20</v>
      </c>
      <c r="B33" s="37" t="s">
        <v>31</v>
      </c>
      <c r="C33" s="38">
        <v>9.86</v>
      </c>
      <c r="D33" s="38">
        <v>9.86</v>
      </c>
      <c r="E33" s="38">
        <v>9.86</v>
      </c>
      <c r="F33" s="38">
        <v>9.86</v>
      </c>
      <c r="G33" s="38">
        <v>9.86</v>
      </c>
      <c r="H33" s="38">
        <v>9.86</v>
      </c>
      <c r="I33" s="38">
        <v>9.86</v>
      </c>
      <c r="J33" s="38">
        <v>9.86</v>
      </c>
      <c r="K33" s="38">
        <v>9.86</v>
      </c>
      <c r="L33" s="38">
        <f t="shared" si="5"/>
        <v>88.74</v>
      </c>
      <c r="M33" s="38">
        <f t="shared" si="6"/>
        <v>77.165217391304353</v>
      </c>
      <c r="N33" s="38">
        <f t="shared" si="7"/>
        <v>11.574782608695653</v>
      </c>
      <c r="O33" s="38">
        <f t="shared" si="8"/>
        <v>0.9186696795631305</v>
      </c>
      <c r="P33" s="37">
        <v>9.86</v>
      </c>
      <c r="Q33" s="38">
        <v>9.86</v>
      </c>
      <c r="R33" s="38">
        <v>11.18</v>
      </c>
      <c r="S33" s="38">
        <v>11.18</v>
      </c>
      <c r="T33" s="38">
        <v>11.18</v>
      </c>
      <c r="U33" s="38">
        <v>11.18</v>
      </c>
      <c r="V33" s="38">
        <v>11.18</v>
      </c>
      <c r="W33" s="38">
        <v>11.18</v>
      </c>
      <c r="X33" s="38">
        <v>11.18</v>
      </c>
      <c r="Y33" s="38">
        <v>11.18</v>
      </c>
      <c r="Z33" s="38">
        <v>11.18</v>
      </c>
      <c r="AA33" s="38"/>
      <c r="AB33" s="38">
        <f t="shared" si="9"/>
        <v>104.6434782608696</v>
      </c>
      <c r="AC33" s="38">
        <f t="shared" si="10"/>
        <v>15.696521739130439</v>
      </c>
      <c r="AD33" s="38">
        <f t="shared" si="11"/>
        <v>182.72736533173708</v>
      </c>
      <c r="AE33" s="38">
        <f t="shared" si="12"/>
        <v>27.271304347826092</v>
      </c>
      <c r="AF33" s="38">
        <f t="shared" si="13"/>
        <v>6.390771454617628</v>
      </c>
      <c r="AG33" s="38">
        <f t="shared" si="14"/>
        <v>216.3894411341808</v>
      </c>
      <c r="AH33" s="38">
        <v>11.18</v>
      </c>
      <c r="AI33" s="38">
        <v>11.18</v>
      </c>
      <c r="AJ33" s="38">
        <v>11.18</v>
      </c>
      <c r="AK33" s="38">
        <v>12.03</v>
      </c>
      <c r="AL33" s="38">
        <v>12.02</v>
      </c>
      <c r="AM33" s="38">
        <v>12.02</v>
      </c>
      <c r="AN33" s="38">
        <v>12.02</v>
      </c>
      <c r="AO33" s="38">
        <v>12.02</v>
      </c>
      <c r="AP33" s="38">
        <v>12.02</v>
      </c>
      <c r="AQ33" s="38">
        <v>12.02</v>
      </c>
      <c r="AR33" s="38">
        <v>12.02</v>
      </c>
      <c r="AS33" s="38">
        <v>12.02</v>
      </c>
      <c r="AT33" s="38">
        <v>12.02</v>
      </c>
      <c r="AU33" s="38">
        <f t="shared" si="15"/>
        <v>370.13944113418063</v>
      </c>
      <c r="AV33" s="38">
        <f t="shared" si="16"/>
        <v>133.69565217391306</v>
      </c>
      <c r="AW33" s="38">
        <f t="shared" si="17"/>
        <v>20.054347826086957</v>
      </c>
      <c r="AX33" s="38">
        <f t="shared" si="18"/>
        <v>322.81378896026774</v>
      </c>
      <c r="AY33" s="18">
        <f t="shared" si="19"/>
        <v>10.503228425658802</v>
      </c>
      <c r="AZ33" s="38">
        <f t="shared" si="47"/>
        <v>47.325652173913049</v>
      </c>
      <c r="BA33" s="39">
        <f t="shared" si="2"/>
        <v>380.64266955983942</v>
      </c>
      <c r="BB33" s="25">
        <v>12.02</v>
      </c>
      <c r="BC33" s="25">
        <v>12.02</v>
      </c>
      <c r="BM33" s="24">
        <f t="shared" si="43"/>
        <v>404.68266955983938</v>
      </c>
      <c r="BN33" s="64">
        <v>380.32</v>
      </c>
      <c r="BO33" s="63">
        <f t="shared" si="44"/>
        <v>24.362669559839389</v>
      </c>
      <c r="BP33" s="63">
        <f t="shared" si="45"/>
        <v>24.362669559839389</v>
      </c>
      <c r="BQ33" s="63"/>
      <c r="BR33" s="68">
        <f t="shared" si="20"/>
        <v>0.91987886489678761</v>
      </c>
      <c r="BS33" s="63">
        <f t="shared" si="21"/>
        <v>25.282548424736177</v>
      </c>
      <c r="BT33" s="63"/>
      <c r="BU33" s="63"/>
      <c r="CH33" s="65">
        <f t="shared" si="40"/>
        <v>25.282548424736177</v>
      </c>
      <c r="CI33" s="65">
        <f t="shared" si="3"/>
        <v>25.282548424736177</v>
      </c>
      <c r="CJ33" s="65">
        <f t="shared" si="22"/>
        <v>0</v>
      </c>
      <c r="CK33" s="65">
        <f t="shared" si="23"/>
        <v>0.42162502915451994</v>
      </c>
      <c r="CL33" s="65">
        <f t="shared" si="24"/>
        <v>25.704173453890697</v>
      </c>
      <c r="CX33" s="65">
        <f t="shared" si="25"/>
        <v>25.704173453890697</v>
      </c>
      <c r="CY33" s="65">
        <f t="shared" si="46"/>
        <v>25.704173453890697</v>
      </c>
      <c r="DA33" s="89">
        <f t="shared" si="26"/>
        <v>0.33</v>
      </c>
      <c r="DB33" s="65">
        <f t="shared" si="27"/>
        <v>26.034173453890695</v>
      </c>
      <c r="DM33" s="90">
        <f t="shared" si="28"/>
        <v>26.034173453890695</v>
      </c>
      <c r="DO33" s="63">
        <f t="shared" si="29"/>
        <v>26.034173453890695</v>
      </c>
      <c r="DP33" s="63">
        <f t="shared" si="30"/>
        <v>0.42</v>
      </c>
      <c r="DQ33" s="81">
        <f t="shared" si="31"/>
        <v>26.454173453890697</v>
      </c>
      <c r="DV33" s="100"/>
      <c r="ED33" s="81">
        <f t="shared" si="32"/>
        <v>26.454173453890697</v>
      </c>
      <c r="EF33" s="81">
        <f t="shared" si="42"/>
        <v>26.454173453890697</v>
      </c>
      <c r="EG33" s="63">
        <f t="shared" si="33"/>
        <v>26.454173453890697</v>
      </c>
      <c r="EH33" s="1">
        <f t="shared" si="4"/>
        <v>0.56000000000000005</v>
      </c>
      <c r="EI33" s="63">
        <f t="shared" si="34"/>
        <v>27.014173453890695</v>
      </c>
      <c r="EU33" s="104"/>
      <c r="EV33" s="63">
        <f t="shared" si="35"/>
        <v>27.01</v>
      </c>
      <c r="EX33" s="63">
        <f t="shared" si="36"/>
        <v>27.01</v>
      </c>
      <c r="EZ33" s="63">
        <f t="shared" si="37"/>
        <v>27.01</v>
      </c>
      <c r="FA33" s="25">
        <f t="shared" si="38"/>
        <v>0</v>
      </c>
      <c r="FJ33" s="63">
        <f t="shared" si="39"/>
        <v>0</v>
      </c>
    </row>
    <row r="34" spans="1:166" ht="14.4" x14ac:dyDescent="0.25">
      <c r="A34" s="25">
        <v>21</v>
      </c>
      <c r="B34" s="92" t="s">
        <v>32</v>
      </c>
      <c r="C34" s="74">
        <v>109.24</v>
      </c>
      <c r="D34" s="74">
        <v>109.24</v>
      </c>
      <c r="E34" s="74">
        <v>109.24</v>
      </c>
      <c r="F34" s="74">
        <v>109.24</v>
      </c>
      <c r="G34" s="74">
        <v>109.24</v>
      </c>
      <c r="H34" s="74">
        <v>109.24</v>
      </c>
      <c r="I34" s="74">
        <v>109.24</v>
      </c>
      <c r="J34" s="74">
        <v>109.24</v>
      </c>
      <c r="K34" s="74">
        <v>109.24</v>
      </c>
      <c r="L34" s="74">
        <f t="shared" si="5"/>
        <v>983.16</v>
      </c>
      <c r="M34" s="74">
        <f t="shared" si="6"/>
        <v>854.92173913043484</v>
      </c>
      <c r="N34" s="74">
        <f t="shared" si="7"/>
        <v>128.23826086956521</v>
      </c>
      <c r="O34" s="74">
        <f>+M34*0.01190523024</f>
        <v>10.178040141529044</v>
      </c>
      <c r="P34" s="73">
        <v>109.24</v>
      </c>
      <c r="Q34" s="74">
        <v>109.24</v>
      </c>
      <c r="R34" s="74">
        <v>114.88</v>
      </c>
      <c r="S34" s="74">
        <v>118.1</v>
      </c>
      <c r="T34" s="74">
        <v>118.1</v>
      </c>
      <c r="U34" s="74">
        <v>118.1</v>
      </c>
      <c r="V34" s="74">
        <v>118.1</v>
      </c>
      <c r="W34" s="74">
        <v>118.1</v>
      </c>
      <c r="X34" s="74">
        <v>118.1</v>
      </c>
      <c r="Y34" s="74">
        <v>118.1</v>
      </c>
      <c r="Z34" s="74">
        <v>118.1</v>
      </c>
      <c r="AA34" s="74"/>
      <c r="AB34" s="74">
        <f t="shared" si="9"/>
        <v>1111.4434782608696</v>
      </c>
      <c r="AC34" s="74">
        <f t="shared" si="10"/>
        <v>166.71652173913043</v>
      </c>
      <c r="AD34" s="74">
        <f t="shared" si="11"/>
        <v>1976.5432575328334</v>
      </c>
      <c r="AE34" s="74">
        <f t="shared" si="12"/>
        <v>294.95478260869561</v>
      </c>
      <c r="AF34" s="74">
        <f t="shared" si="13"/>
        <v>69.128322438871393</v>
      </c>
      <c r="AG34" s="74">
        <f t="shared" si="14"/>
        <v>2340.6263625804004</v>
      </c>
      <c r="AH34" s="74">
        <v>118.1</v>
      </c>
      <c r="AI34" s="74">
        <v>118.1</v>
      </c>
      <c r="AJ34" s="74">
        <v>118.1</v>
      </c>
      <c r="AK34" s="74">
        <v>120.74</v>
      </c>
      <c r="AL34" s="74">
        <v>120.76</v>
      </c>
      <c r="AM34" s="74">
        <v>120.76</v>
      </c>
      <c r="AN34" s="74">
        <v>120.76</v>
      </c>
      <c r="AO34" s="74">
        <v>120.76</v>
      </c>
      <c r="AP34" s="74">
        <v>120.76</v>
      </c>
      <c r="AQ34" s="74">
        <v>120.76</v>
      </c>
      <c r="AR34" s="74">
        <v>120.76</v>
      </c>
      <c r="AS34" s="74">
        <v>120.76</v>
      </c>
      <c r="AT34" s="74">
        <v>120.76</v>
      </c>
      <c r="AU34" s="74">
        <f t="shared" si="15"/>
        <v>3902.5063625804019</v>
      </c>
      <c r="AV34" s="74">
        <f t="shared" si="16"/>
        <v>1358.1565217391305</v>
      </c>
      <c r="AW34" s="74">
        <f t="shared" si="17"/>
        <v>203.72347826086957</v>
      </c>
      <c r="AX34" s="74">
        <f t="shared" si="18"/>
        <v>3403.8281017108352</v>
      </c>
      <c r="AY34" s="75">
        <f t="shared" si="19"/>
        <v>110.74862752639658</v>
      </c>
      <c r="AZ34" s="74">
        <f t="shared" si="47"/>
        <v>498.67826086956518</v>
      </c>
      <c r="BA34" s="76">
        <f t="shared" si="2"/>
        <v>4013.2549901067982</v>
      </c>
      <c r="BB34" s="72">
        <v>120.76</v>
      </c>
      <c r="BC34" s="72">
        <v>120.76</v>
      </c>
      <c r="BD34" s="72">
        <v>120.76</v>
      </c>
      <c r="BE34" s="72">
        <v>60.38</v>
      </c>
      <c r="BF34" s="72">
        <v>120.76</v>
      </c>
      <c r="BG34" s="72">
        <v>120.76</v>
      </c>
      <c r="BH34" s="77">
        <v>120.76</v>
      </c>
      <c r="BI34" s="77">
        <v>120.76</v>
      </c>
      <c r="BJ34" s="77">
        <v>120.76</v>
      </c>
      <c r="BK34" s="77">
        <v>120.76</v>
      </c>
      <c r="BL34" s="77">
        <v>120.76</v>
      </c>
      <c r="BM34" s="77">
        <f t="shared" si="43"/>
        <v>5281.2349901068001</v>
      </c>
      <c r="BN34" s="65">
        <v>3000</v>
      </c>
      <c r="BO34" s="65">
        <f t="shared" si="44"/>
        <v>2281.2349901068001</v>
      </c>
      <c r="BP34" s="65">
        <f t="shared" si="45"/>
        <v>2281.2349901068001</v>
      </c>
      <c r="BQ34" s="65"/>
      <c r="BR34" s="78">
        <f t="shared" si="20"/>
        <v>86.134232872471458</v>
      </c>
      <c r="BS34" s="65">
        <f t="shared" si="21"/>
        <v>2367.3692229792714</v>
      </c>
      <c r="BT34" s="65">
        <v>120.76</v>
      </c>
      <c r="BU34" s="65">
        <v>120.76</v>
      </c>
      <c r="BV34" s="72">
        <v>120.76</v>
      </c>
      <c r="BW34" s="72">
        <v>120.76</v>
      </c>
      <c r="BX34" s="72">
        <v>120.76</v>
      </c>
      <c r="BY34" s="72">
        <v>120.76</v>
      </c>
      <c r="BZ34" s="72">
        <v>120.76</v>
      </c>
      <c r="CA34" s="72">
        <v>120.76</v>
      </c>
      <c r="CB34" s="72">
        <v>120.76</v>
      </c>
      <c r="CC34" s="72">
        <v>120.76</v>
      </c>
      <c r="CD34" s="72">
        <v>120.76</v>
      </c>
      <c r="CE34" s="72">
        <v>120.76</v>
      </c>
      <c r="CF34" s="72"/>
      <c r="CG34" s="72"/>
      <c r="CH34" s="65">
        <f t="shared" si="40"/>
        <v>3816.489222979274</v>
      </c>
      <c r="CI34" s="65">
        <f t="shared" si="3"/>
        <v>3816.489222979274</v>
      </c>
      <c r="CJ34" s="65">
        <f t="shared" si="22"/>
        <v>0</v>
      </c>
      <c r="CK34" s="65">
        <f t="shared" si="23"/>
        <v>63.64577466139427</v>
      </c>
      <c r="CL34" s="65">
        <f t="shared" si="24"/>
        <v>3880.1349976406682</v>
      </c>
      <c r="CM34" s="72">
        <v>120.76</v>
      </c>
      <c r="CN34" s="72">
        <v>362.28</v>
      </c>
      <c r="CO34" s="72">
        <v>120.76</v>
      </c>
      <c r="CP34" s="72">
        <v>120.76</v>
      </c>
      <c r="CQ34" s="72">
        <v>241.52</v>
      </c>
      <c r="CR34" s="72">
        <v>120.76</v>
      </c>
      <c r="CS34" s="72">
        <v>120.76</v>
      </c>
      <c r="CT34" s="25">
        <v>120.76</v>
      </c>
      <c r="CU34" s="25">
        <v>120.76</v>
      </c>
      <c r="CV34" s="25">
        <v>120.76</v>
      </c>
      <c r="CW34" s="87"/>
      <c r="CX34" s="65">
        <f t="shared" si="25"/>
        <v>5450.0149976406701</v>
      </c>
      <c r="CY34" s="65">
        <f t="shared" si="46"/>
        <v>5450.0149976406701</v>
      </c>
      <c r="CZ34" s="72"/>
      <c r="DA34" s="89">
        <f t="shared" si="26"/>
        <v>69.760000000000005</v>
      </c>
      <c r="DB34" s="65">
        <f t="shared" si="27"/>
        <v>5519.7749976406703</v>
      </c>
      <c r="DC34" s="63">
        <v>120.76</v>
      </c>
      <c r="DD34" s="63">
        <v>120.76</v>
      </c>
      <c r="DE34" s="63">
        <v>120.76</v>
      </c>
      <c r="DF34" s="63">
        <v>120.76</v>
      </c>
      <c r="DG34" s="63">
        <v>241.52</v>
      </c>
      <c r="DH34" s="63">
        <v>120.76</v>
      </c>
      <c r="DI34" s="63">
        <v>120.76</v>
      </c>
      <c r="DJ34" s="63">
        <v>120.76</v>
      </c>
      <c r="DK34" s="63">
        <v>120.76</v>
      </c>
      <c r="DL34" s="63">
        <v>120.76</v>
      </c>
      <c r="DM34" s="90">
        <f t="shared" si="28"/>
        <v>6848.1349976406727</v>
      </c>
      <c r="DO34" s="63">
        <f t="shared" si="29"/>
        <v>6848.1349976406727</v>
      </c>
      <c r="DP34" s="63">
        <f t="shared" si="30"/>
        <v>110.82</v>
      </c>
      <c r="DQ34" s="81">
        <f t="shared" si="31"/>
        <v>6958.9549976406724</v>
      </c>
      <c r="DR34" s="81">
        <v>120.76</v>
      </c>
      <c r="DS34" s="81">
        <v>172.5</v>
      </c>
      <c r="DT34" s="81">
        <v>172.5</v>
      </c>
      <c r="DU34" s="81">
        <v>172.5</v>
      </c>
      <c r="DV34" s="98">
        <v>172.5</v>
      </c>
      <c r="DW34" s="99">
        <v>172.5</v>
      </c>
      <c r="DX34" s="99">
        <v>172.5</v>
      </c>
      <c r="DY34" s="52">
        <v>172.5</v>
      </c>
      <c r="DZ34" s="52">
        <v>172.5</v>
      </c>
      <c r="EA34" s="52">
        <v>172.5</v>
      </c>
      <c r="EB34" s="52">
        <v>172.5</v>
      </c>
      <c r="EC34" s="81">
        <v>172.5</v>
      </c>
      <c r="ED34" s="81">
        <f t="shared" si="32"/>
        <v>8977.2149976406727</v>
      </c>
      <c r="EF34" s="81">
        <f t="shared" si="42"/>
        <v>8977.2149976406727</v>
      </c>
      <c r="EG34" s="63">
        <f t="shared" si="33"/>
        <v>8977.2149976406727</v>
      </c>
      <c r="EH34" s="1">
        <f t="shared" si="4"/>
        <v>191.71</v>
      </c>
      <c r="EI34" s="63">
        <f t="shared" si="34"/>
        <v>9168.9249976406718</v>
      </c>
      <c r="EJ34" s="53">
        <v>172.5</v>
      </c>
      <c r="EK34" s="25">
        <v>172.5</v>
      </c>
      <c r="EL34" s="25">
        <v>172.5</v>
      </c>
      <c r="EM34" s="25">
        <v>172.5</v>
      </c>
      <c r="EN34" s="25">
        <v>172.5</v>
      </c>
      <c r="EO34" s="25">
        <v>172.5</v>
      </c>
      <c r="EP34" s="25">
        <v>172.5</v>
      </c>
      <c r="EQ34" s="25">
        <v>172.5</v>
      </c>
      <c r="ER34" s="25">
        <v>172.5</v>
      </c>
      <c r="ES34" s="25">
        <v>172.5</v>
      </c>
      <c r="ET34" s="25">
        <v>172.5</v>
      </c>
      <c r="EU34" s="104">
        <v>172.5</v>
      </c>
      <c r="EV34" s="63">
        <f t="shared" si="35"/>
        <v>11238.92</v>
      </c>
      <c r="EX34" s="63">
        <f t="shared" si="36"/>
        <v>11238.92</v>
      </c>
      <c r="EY34" s="63">
        <f>+EX34</f>
        <v>11238.92</v>
      </c>
      <c r="EZ34" s="63">
        <f t="shared" si="37"/>
        <v>0</v>
      </c>
      <c r="FA34" s="25">
        <f t="shared" si="38"/>
        <v>201.16</v>
      </c>
      <c r="FB34" s="63">
        <f>+EX34+FA34</f>
        <v>11440.08</v>
      </c>
      <c r="FC34" s="25">
        <v>172.5</v>
      </c>
      <c r="FD34" s="25">
        <v>345</v>
      </c>
      <c r="FE34" s="25">
        <v>345</v>
      </c>
      <c r="FF34" s="25">
        <v>345</v>
      </c>
      <c r="FG34" s="25">
        <v>345</v>
      </c>
      <c r="FH34" s="25">
        <v>172.5</v>
      </c>
      <c r="FJ34" s="63">
        <f t="shared" si="39"/>
        <v>13165.08</v>
      </c>
    </row>
    <row r="35" spans="1:166" ht="14.4" hidden="1" x14ac:dyDescent="0.25">
      <c r="A35" s="25">
        <v>22</v>
      </c>
      <c r="B35" s="37" t="s">
        <v>33</v>
      </c>
      <c r="C35" s="38">
        <v>19.260000000000002</v>
      </c>
      <c r="D35" s="38">
        <v>19.260000000000002</v>
      </c>
      <c r="E35" s="38">
        <v>19.260000000000002</v>
      </c>
      <c r="F35" s="38">
        <v>19.260000000000002</v>
      </c>
      <c r="G35" s="38">
        <v>19.260000000000002</v>
      </c>
      <c r="H35" s="38">
        <v>19.260000000000002</v>
      </c>
      <c r="I35" s="38">
        <v>19.260000000000002</v>
      </c>
      <c r="J35" s="38">
        <v>19.260000000000002</v>
      </c>
      <c r="K35" s="38">
        <v>19.260000000000002</v>
      </c>
      <c r="L35" s="38">
        <f t="shared" si="5"/>
        <v>173.34</v>
      </c>
      <c r="M35" s="38">
        <f t="shared" si="6"/>
        <v>150.73043478260871</v>
      </c>
      <c r="N35" s="38">
        <f t="shared" si="7"/>
        <v>22.609565217391307</v>
      </c>
      <c r="O35" s="38">
        <f t="shared" si="8"/>
        <v>1.7944805302622611</v>
      </c>
      <c r="P35" s="37">
        <v>19.260000000000002</v>
      </c>
      <c r="Q35" s="38">
        <v>19.260000000000002</v>
      </c>
      <c r="R35" s="38">
        <v>20.059999999999999</v>
      </c>
      <c r="S35" s="38">
        <v>20.059999999999999</v>
      </c>
      <c r="T35" s="38">
        <v>20.059999999999999</v>
      </c>
      <c r="U35" s="38">
        <v>20.059999999999999</v>
      </c>
      <c r="V35" s="38">
        <v>20.059999999999999</v>
      </c>
      <c r="W35" s="38">
        <v>20.059999999999999</v>
      </c>
      <c r="X35" s="38">
        <v>20.059999999999999</v>
      </c>
      <c r="Y35" s="38">
        <v>20.059999999999999</v>
      </c>
      <c r="Z35" s="38">
        <v>20.059999999999999</v>
      </c>
      <c r="AA35" s="38"/>
      <c r="AB35" s="38">
        <f t="shared" si="9"/>
        <v>190.48695652173916</v>
      </c>
      <c r="AC35" s="38">
        <f t="shared" si="10"/>
        <v>28.573043478260875</v>
      </c>
      <c r="AD35" s="38">
        <f t="shared" si="11"/>
        <v>343.01187183461013</v>
      </c>
      <c r="AE35" s="38">
        <f t="shared" si="12"/>
        <v>51.182608695652178</v>
      </c>
      <c r="AF35" s="38">
        <f t="shared" si="13"/>
        <v>11.996618432799398</v>
      </c>
      <c r="AG35" s="38">
        <f t="shared" si="14"/>
        <v>406.19109896306168</v>
      </c>
      <c r="AH35" s="38">
        <v>20.059999999999999</v>
      </c>
      <c r="AI35" s="38">
        <v>20.059999999999999</v>
      </c>
      <c r="AJ35" s="38">
        <v>20.059999999999999</v>
      </c>
      <c r="AK35" s="38">
        <v>20.98</v>
      </c>
      <c r="AL35" s="38">
        <v>20.98</v>
      </c>
      <c r="AM35" s="38">
        <v>-493.91</v>
      </c>
      <c r="AN35" s="38"/>
      <c r="AO35" s="38"/>
      <c r="AP35" s="38"/>
      <c r="AQ35" s="38"/>
      <c r="AR35" s="38"/>
      <c r="AS35" s="38"/>
      <c r="AT35" s="38"/>
      <c r="AU35" s="38">
        <f t="shared" si="15"/>
        <v>14.421098963061695</v>
      </c>
      <c r="AV35" s="38">
        <f t="shared" si="16"/>
        <v>-340.66956521739138</v>
      </c>
      <c r="AW35" s="38">
        <f t="shared" si="17"/>
        <v>-51.100434782608708</v>
      </c>
      <c r="AX35" s="38">
        <f t="shared" ref="AX35:AX97" si="48">+AV35+AD35+AF35</f>
        <v>14.338925050018151</v>
      </c>
      <c r="AY35" s="18">
        <f t="shared" si="19"/>
        <v>0.46653832744820678</v>
      </c>
      <c r="AZ35" s="38">
        <f t="shared" ref="AZ35:AZ96" si="49">+AW35+AE35</f>
        <v>8.2173913043469327E-2</v>
      </c>
      <c r="BA35" s="39">
        <f t="shared" si="2"/>
        <v>14.887637290509902</v>
      </c>
      <c r="BM35" s="24">
        <f t="shared" si="43"/>
        <v>14.887637290509902</v>
      </c>
      <c r="BN35" s="63"/>
      <c r="BO35" s="63">
        <f t="shared" si="44"/>
        <v>14.887637290509902</v>
      </c>
      <c r="BP35" s="63">
        <f t="shared" si="45"/>
        <v>14.887637290509902</v>
      </c>
      <c r="BQ35" s="63"/>
      <c r="BR35" s="68">
        <f t="shared" si="20"/>
        <v>0.56212324590095619</v>
      </c>
      <c r="BS35" s="63">
        <f t="shared" si="21"/>
        <v>15.449760536410858</v>
      </c>
      <c r="BT35" s="63"/>
      <c r="BU35" s="63"/>
      <c r="CH35" s="65">
        <f t="shared" si="40"/>
        <v>15.449760536410858</v>
      </c>
      <c r="CI35" s="65">
        <f t="shared" si="3"/>
        <v>15.449760536410858</v>
      </c>
      <c r="CJ35" s="65">
        <f t="shared" si="22"/>
        <v>0</v>
      </c>
      <c r="CK35" s="65">
        <f t="shared" si="23"/>
        <v>0.25764830456020588</v>
      </c>
      <c r="CL35" s="65">
        <f t="shared" si="24"/>
        <v>15.707408840971064</v>
      </c>
      <c r="CX35" s="65">
        <f t="shared" si="25"/>
        <v>15.707408840971064</v>
      </c>
      <c r="CY35" s="65">
        <f t="shared" si="46"/>
        <v>15.707408840971064</v>
      </c>
      <c r="DA35" s="89">
        <f t="shared" si="26"/>
        <v>0.2</v>
      </c>
      <c r="DB35" s="65">
        <f t="shared" si="27"/>
        <v>15.907408840971064</v>
      </c>
      <c r="DM35" s="90">
        <f t="shared" si="28"/>
        <v>15.907408840971064</v>
      </c>
      <c r="DO35" s="63">
        <f t="shared" si="29"/>
        <v>15.907408840971064</v>
      </c>
      <c r="DP35" s="63">
        <f t="shared" si="30"/>
        <v>0.26</v>
      </c>
      <c r="DQ35" s="81">
        <f t="shared" si="31"/>
        <v>16.167408840971063</v>
      </c>
      <c r="DV35" s="100"/>
      <c r="ED35" s="81">
        <f t="shared" si="32"/>
        <v>16.167408840971063</v>
      </c>
      <c r="EF35" s="81">
        <f t="shared" si="42"/>
        <v>16.167408840971063</v>
      </c>
      <c r="EG35" s="63">
        <f t="shared" si="33"/>
        <v>16.167408840971063</v>
      </c>
      <c r="EH35" s="1">
        <f t="shared" si="4"/>
        <v>0.35</v>
      </c>
      <c r="EI35" s="63">
        <f t="shared" si="34"/>
        <v>16.517408840971065</v>
      </c>
      <c r="EU35" s="104"/>
      <c r="EV35" s="63">
        <f t="shared" si="35"/>
        <v>16.52</v>
      </c>
      <c r="EX35" s="63">
        <f t="shared" si="36"/>
        <v>16.52</v>
      </c>
      <c r="EZ35" s="63">
        <f t="shared" si="37"/>
        <v>16.52</v>
      </c>
      <c r="FA35" s="25">
        <f t="shared" si="38"/>
        <v>0</v>
      </c>
      <c r="FJ35" s="63">
        <f t="shared" si="39"/>
        <v>0</v>
      </c>
    </row>
    <row r="36" spans="1:166" ht="14.4" x14ac:dyDescent="0.25">
      <c r="A36" s="25">
        <v>23</v>
      </c>
      <c r="B36" s="92" t="s">
        <v>34</v>
      </c>
      <c r="C36" s="74">
        <v>63.94</v>
      </c>
      <c r="D36" s="74">
        <v>63.94</v>
      </c>
      <c r="E36" s="74">
        <v>63.94</v>
      </c>
      <c r="F36" s="74">
        <v>63.94</v>
      </c>
      <c r="G36" s="74">
        <v>63.94</v>
      </c>
      <c r="H36" s="74">
        <v>63.94</v>
      </c>
      <c r="I36" s="74">
        <v>63.94</v>
      </c>
      <c r="J36" s="74">
        <v>63.94</v>
      </c>
      <c r="K36" s="74">
        <v>63.94</v>
      </c>
      <c r="L36" s="74">
        <f t="shared" si="5"/>
        <v>575.46</v>
      </c>
      <c r="M36" s="74">
        <f t="shared" si="6"/>
        <v>500.40000000000009</v>
      </c>
      <c r="N36" s="74">
        <f t="shared" si="7"/>
        <v>75.060000000000016</v>
      </c>
      <c r="O36" s="74">
        <f t="shared" si="8"/>
        <v>5.9573772120960014</v>
      </c>
      <c r="P36" s="73">
        <v>63.94</v>
      </c>
      <c r="Q36" s="74">
        <v>63.94</v>
      </c>
      <c r="R36" s="74">
        <v>66.819999999999993</v>
      </c>
      <c r="S36" s="74">
        <v>66.819999999999993</v>
      </c>
      <c r="T36" s="74">
        <v>66.819999999999993</v>
      </c>
      <c r="U36" s="74">
        <v>66.819999999999993</v>
      </c>
      <c r="V36" s="74">
        <v>66.819999999999993</v>
      </c>
      <c r="W36" s="74">
        <v>66.819999999999993</v>
      </c>
      <c r="X36" s="74">
        <v>66.819999999999993</v>
      </c>
      <c r="Y36" s="74">
        <v>66.819999999999993</v>
      </c>
      <c r="Z36" s="74">
        <v>66.819999999999993</v>
      </c>
      <c r="AA36" s="74"/>
      <c r="AB36" s="74">
        <f t="shared" si="9"/>
        <v>634.13913043478249</v>
      </c>
      <c r="AC36" s="74">
        <f t="shared" si="10"/>
        <v>95.120869565217376</v>
      </c>
      <c r="AD36" s="74">
        <f t="shared" si="11"/>
        <v>1140.4965076468786</v>
      </c>
      <c r="AE36" s="74">
        <f t="shared" si="12"/>
        <v>170.18086956521739</v>
      </c>
      <c r="AF36" s="74">
        <f t="shared" si="13"/>
        <v>39.888127932717666</v>
      </c>
      <c r="AG36" s="74">
        <f t="shared" si="14"/>
        <v>1350.5655051448136</v>
      </c>
      <c r="AH36" s="74">
        <v>66.819999999999993</v>
      </c>
      <c r="AI36" s="74">
        <v>66.819999999999993</v>
      </c>
      <c r="AJ36" s="74">
        <v>66.819999999999993</v>
      </c>
      <c r="AK36" s="74">
        <v>69.92</v>
      </c>
      <c r="AL36" s="74">
        <v>69.92</v>
      </c>
      <c r="AM36" s="74">
        <v>69.92</v>
      </c>
      <c r="AN36" s="74">
        <v>69.92</v>
      </c>
      <c r="AO36" s="74">
        <v>69.92</v>
      </c>
      <c r="AP36" s="74">
        <v>69.92</v>
      </c>
      <c r="AQ36" s="74">
        <v>69.92</v>
      </c>
      <c r="AR36" s="74">
        <v>69.92</v>
      </c>
      <c r="AS36" s="74">
        <v>69.92</v>
      </c>
      <c r="AT36" s="74">
        <v>69.92</v>
      </c>
      <c r="AU36" s="74">
        <f t="shared" si="15"/>
        <v>2250.2255051448142</v>
      </c>
      <c r="AV36" s="74">
        <f t="shared" si="16"/>
        <v>782.31304347826085</v>
      </c>
      <c r="AW36" s="74">
        <f t="shared" si="17"/>
        <v>117.34695652173912</v>
      </c>
      <c r="AX36" s="74">
        <f t="shared" si="48"/>
        <v>1962.6976790578572</v>
      </c>
      <c r="AY36" s="75">
        <f t="shared" si="19"/>
        <v>63.859298328152633</v>
      </c>
      <c r="AZ36" s="74">
        <f t="shared" si="49"/>
        <v>287.52782608695651</v>
      </c>
      <c r="BA36" s="76">
        <f t="shared" si="2"/>
        <v>2314.084803472967</v>
      </c>
      <c r="BB36" s="72">
        <v>69.92</v>
      </c>
      <c r="BC36" s="72">
        <v>69.92</v>
      </c>
      <c r="BD36" s="72">
        <v>69.92</v>
      </c>
      <c r="BE36" s="72">
        <v>69.92</v>
      </c>
      <c r="BF36" s="72">
        <v>69.92</v>
      </c>
      <c r="BG36" s="72">
        <v>69.92</v>
      </c>
      <c r="BH36" s="77">
        <v>69.92</v>
      </c>
      <c r="BI36" s="77">
        <v>69.92</v>
      </c>
      <c r="BJ36" s="77">
        <v>69.92</v>
      </c>
      <c r="BK36" s="77">
        <v>69.92</v>
      </c>
      <c r="BL36" s="77">
        <v>69.92</v>
      </c>
      <c r="BM36" s="77">
        <f t="shared" si="43"/>
        <v>3083.2048034729678</v>
      </c>
      <c r="BN36" s="65"/>
      <c r="BO36" s="65">
        <f t="shared" si="44"/>
        <v>3083.2048034729678</v>
      </c>
      <c r="BP36" s="65">
        <f t="shared" si="45"/>
        <v>3083.2048034729678</v>
      </c>
      <c r="BQ36" s="65"/>
      <c r="BR36" s="78">
        <f t="shared" si="20"/>
        <v>116.41478483697557</v>
      </c>
      <c r="BS36" s="65">
        <f t="shared" si="21"/>
        <v>3199.6195883099435</v>
      </c>
      <c r="BT36" s="65">
        <v>69.92</v>
      </c>
      <c r="BU36" s="65">
        <v>69.92</v>
      </c>
      <c r="BV36" s="72">
        <v>75.319999999999993</v>
      </c>
      <c r="BW36" s="72">
        <v>75.319999999999993</v>
      </c>
      <c r="BX36" s="72">
        <v>75.319999999999993</v>
      </c>
      <c r="BY36" s="72">
        <v>75.319999999999993</v>
      </c>
      <c r="BZ36" s="72">
        <v>75.319999999999993</v>
      </c>
      <c r="CA36" s="72">
        <v>75.319999999999993</v>
      </c>
      <c r="CB36" s="72">
        <v>75.319999999999993</v>
      </c>
      <c r="CC36" s="72">
        <v>75.319999999999993</v>
      </c>
      <c r="CD36" s="72">
        <v>75.319999999999993</v>
      </c>
      <c r="CE36" s="72">
        <v>75.319999999999993</v>
      </c>
      <c r="CF36" s="72"/>
      <c r="CG36" s="72"/>
      <c r="CH36" s="65">
        <f t="shared" si="40"/>
        <v>4092.6595883099453</v>
      </c>
      <c r="CI36" s="65">
        <f t="shared" si="3"/>
        <v>4092.6595883099453</v>
      </c>
      <c r="CJ36" s="65">
        <f t="shared" si="22"/>
        <v>0</v>
      </c>
      <c r="CK36" s="65">
        <f t="shared" si="23"/>
        <v>68.251336425897208</v>
      </c>
      <c r="CL36" s="65">
        <f t="shared" si="24"/>
        <v>4160.9109247358429</v>
      </c>
      <c r="CM36" s="72">
        <v>75.319999999999993</v>
      </c>
      <c r="CN36" s="72">
        <v>247.02</v>
      </c>
      <c r="CO36" s="72">
        <v>82.34</v>
      </c>
      <c r="CP36" s="72">
        <v>82.34</v>
      </c>
      <c r="CQ36" s="72">
        <v>164.68</v>
      </c>
      <c r="CR36" s="72">
        <v>82.34</v>
      </c>
      <c r="CS36" s="72">
        <v>82.34</v>
      </c>
      <c r="CT36" s="25">
        <v>82.34</v>
      </c>
      <c r="CU36" s="25">
        <v>41.18</v>
      </c>
      <c r="CV36" s="25">
        <v>41.18</v>
      </c>
      <c r="CW36" s="87">
        <v>5000</v>
      </c>
      <c r="CX36" s="65">
        <f t="shared" si="25"/>
        <v>141.9909247358446</v>
      </c>
      <c r="CY36" s="65">
        <f t="shared" si="46"/>
        <v>141.9909247358446</v>
      </c>
      <c r="CZ36" s="72"/>
      <c r="DA36" s="89">
        <f t="shared" si="26"/>
        <v>1.82</v>
      </c>
      <c r="DB36" s="65">
        <f t="shared" si="27"/>
        <v>143.81092473584459</v>
      </c>
      <c r="DC36" s="63">
        <v>41.18</v>
      </c>
      <c r="DD36" s="63">
        <v>47.12</v>
      </c>
      <c r="DE36" s="63">
        <v>45.14</v>
      </c>
      <c r="DF36" s="63">
        <v>45.14</v>
      </c>
      <c r="DG36" s="63">
        <v>90.28</v>
      </c>
      <c r="DH36" s="63">
        <v>45.14</v>
      </c>
      <c r="DI36" s="63">
        <v>45.14</v>
      </c>
      <c r="DJ36" s="63">
        <v>45.14</v>
      </c>
      <c r="DK36" s="63">
        <v>45.14</v>
      </c>
      <c r="DL36" s="63">
        <v>45.14</v>
      </c>
      <c r="DM36" s="90">
        <f t="shared" si="28"/>
        <v>638.37092473584448</v>
      </c>
      <c r="DO36" s="63">
        <f t="shared" si="29"/>
        <v>638.37092473584448</v>
      </c>
      <c r="DP36" s="63">
        <f t="shared" si="30"/>
        <v>10.33</v>
      </c>
      <c r="DQ36" s="81">
        <f t="shared" si="31"/>
        <v>648.70092473584452</v>
      </c>
      <c r="DR36" s="81">
        <v>45.14</v>
      </c>
      <c r="DS36" s="81">
        <v>45.14</v>
      </c>
      <c r="DT36" s="81">
        <v>47.27</v>
      </c>
      <c r="DU36" s="81">
        <v>49.4</v>
      </c>
      <c r="DV36" s="98">
        <v>49.4</v>
      </c>
      <c r="DW36" s="99">
        <v>49.4</v>
      </c>
      <c r="DX36" s="99">
        <v>49.4</v>
      </c>
      <c r="DY36" s="52">
        <v>49.4</v>
      </c>
      <c r="DZ36" s="52">
        <f>98.8/2</f>
        <v>49.4</v>
      </c>
      <c r="EA36" s="52">
        <v>49.4</v>
      </c>
      <c r="EB36" s="52">
        <v>49.4</v>
      </c>
      <c r="EC36" s="81">
        <v>49.4</v>
      </c>
      <c r="ED36" s="81">
        <f t="shared" si="32"/>
        <v>1230.8509247358447</v>
      </c>
      <c r="EF36" s="81">
        <f t="shared" si="42"/>
        <v>1230.8509247358447</v>
      </c>
      <c r="EG36" s="63">
        <f t="shared" si="33"/>
        <v>1230.8509247358447</v>
      </c>
      <c r="EH36" s="1">
        <f t="shared" si="4"/>
        <v>26.29</v>
      </c>
      <c r="EI36" s="63">
        <f t="shared" si="34"/>
        <v>1257.1409247358447</v>
      </c>
      <c r="EJ36" s="53">
        <v>49.4</v>
      </c>
      <c r="EK36" s="25">
        <v>49.4</v>
      </c>
      <c r="EL36" s="25">
        <v>54.06</v>
      </c>
      <c r="EM36" s="25">
        <v>54.06</v>
      </c>
      <c r="EN36" s="25">
        <v>54.06</v>
      </c>
      <c r="EO36" s="25">
        <v>54.06</v>
      </c>
      <c r="EP36" s="25">
        <v>54.06</v>
      </c>
      <c r="EQ36" s="25">
        <v>54.06</v>
      </c>
      <c r="ER36" s="25">
        <v>54.06</v>
      </c>
      <c r="ES36" s="25">
        <v>54.06</v>
      </c>
      <c r="ET36" s="25">
        <v>54.06</v>
      </c>
      <c r="EU36" s="104">
        <v>54.06</v>
      </c>
      <c r="EV36" s="63">
        <f t="shared" si="35"/>
        <v>1896.54</v>
      </c>
      <c r="EX36" s="63">
        <f t="shared" si="36"/>
        <v>1896.54</v>
      </c>
      <c r="EY36" s="63">
        <f>+EX36</f>
        <v>1896.54</v>
      </c>
      <c r="EZ36" s="63">
        <f t="shared" si="37"/>
        <v>0</v>
      </c>
      <c r="FA36" s="25">
        <f t="shared" si="38"/>
        <v>33.950000000000003</v>
      </c>
      <c r="FB36" s="63">
        <f>+EX36+FA36</f>
        <v>1930.49</v>
      </c>
      <c r="FC36" s="25">
        <v>54.06</v>
      </c>
      <c r="FD36" s="25">
        <v>113</v>
      </c>
      <c r="FE36" s="25">
        <v>117.9</v>
      </c>
      <c r="FF36" s="25">
        <v>117.9</v>
      </c>
      <c r="FG36" s="25">
        <v>117.84</v>
      </c>
      <c r="FH36" s="25">
        <v>58.89</v>
      </c>
      <c r="FJ36" s="63">
        <f t="shared" si="39"/>
        <v>2510.0800000000004</v>
      </c>
    </row>
    <row r="37" spans="1:166" ht="14.4" hidden="1" x14ac:dyDescent="0.25">
      <c r="A37" s="25">
        <v>24</v>
      </c>
      <c r="B37" s="37" t="s">
        <v>137</v>
      </c>
      <c r="C37" s="38">
        <v>12.78</v>
      </c>
      <c r="D37" s="38">
        <v>12.78</v>
      </c>
      <c r="E37" s="38">
        <v>12.78</v>
      </c>
      <c r="F37" s="38">
        <v>12.78</v>
      </c>
      <c r="G37" s="38">
        <v>12.78</v>
      </c>
      <c r="H37" s="38">
        <v>12.78</v>
      </c>
      <c r="I37" s="38">
        <v>12.78</v>
      </c>
      <c r="J37" s="38">
        <v>12.78</v>
      </c>
      <c r="K37" s="38">
        <v>12.78</v>
      </c>
      <c r="L37" s="38">
        <f t="shared" si="5"/>
        <v>115.02</v>
      </c>
      <c r="M37" s="38">
        <f t="shared" si="6"/>
        <v>100.01739130434783</v>
      </c>
      <c r="N37" s="38">
        <f t="shared" si="7"/>
        <v>15.002608695652173</v>
      </c>
      <c r="O37" s="38">
        <f t="shared" si="8"/>
        <v>1.1907300714824347</v>
      </c>
      <c r="P37" s="37">
        <v>12.78</v>
      </c>
      <c r="Q37" s="38">
        <v>12.78</v>
      </c>
      <c r="R37" s="38">
        <v>13.36</v>
      </c>
      <c r="S37" s="38">
        <v>13.36</v>
      </c>
      <c r="T37" s="38">
        <v>13.36</v>
      </c>
      <c r="U37" s="38">
        <v>13.36</v>
      </c>
      <c r="V37" s="38">
        <v>13.36</v>
      </c>
      <c r="W37" s="38">
        <v>13.36</v>
      </c>
      <c r="X37" s="38">
        <v>13.36</v>
      </c>
      <c r="Y37" s="38">
        <v>13.36</v>
      </c>
      <c r="Z37" s="38">
        <v>13.36</v>
      </c>
      <c r="AA37" s="38"/>
      <c r="AB37" s="38">
        <f t="shared" si="9"/>
        <v>126.7826086956522</v>
      </c>
      <c r="AC37" s="38">
        <f t="shared" si="10"/>
        <v>19.017391304347829</v>
      </c>
      <c r="AD37" s="38">
        <f t="shared" si="11"/>
        <v>227.99073007148246</v>
      </c>
      <c r="AE37" s="38">
        <f t="shared" si="12"/>
        <v>34.020000000000003</v>
      </c>
      <c r="AF37" s="38">
        <f t="shared" si="13"/>
        <v>7.973828370003849</v>
      </c>
      <c r="AG37" s="38">
        <f t="shared" si="14"/>
        <v>269.98455844148629</v>
      </c>
      <c r="AH37" s="38">
        <v>13.36</v>
      </c>
      <c r="AI37" s="38">
        <v>13.36</v>
      </c>
      <c r="AJ37" s="38">
        <v>13.36</v>
      </c>
      <c r="AK37" s="38">
        <v>13.98</v>
      </c>
      <c r="AL37" s="38">
        <v>13.98</v>
      </c>
      <c r="AM37" s="38">
        <v>13.98</v>
      </c>
      <c r="AN37" s="38">
        <v>13.98</v>
      </c>
      <c r="AO37" s="38">
        <v>13.98</v>
      </c>
      <c r="AP37" s="38">
        <v>13.98</v>
      </c>
      <c r="AQ37" s="38">
        <v>13.98</v>
      </c>
      <c r="AR37" s="38">
        <v>13.98</v>
      </c>
      <c r="AS37" s="38">
        <v>13.98</v>
      </c>
      <c r="AT37" s="38">
        <v>13.98</v>
      </c>
      <c r="AU37" s="38">
        <f t="shared" si="15"/>
        <v>449.86455844148651</v>
      </c>
      <c r="AV37" s="38">
        <f t="shared" si="16"/>
        <v>156.41739130434783</v>
      </c>
      <c r="AW37" s="38">
        <f t="shared" si="17"/>
        <v>23.462608695652175</v>
      </c>
      <c r="AX37" s="38">
        <f t="shared" si="48"/>
        <v>392.38194974583416</v>
      </c>
      <c r="AY37" s="18">
        <f t="shared" si="19"/>
        <v>12.76673236778346</v>
      </c>
      <c r="AZ37" s="38">
        <f t="shared" si="49"/>
        <v>57.482608695652175</v>
      </c>
      <c r="BA37" s="39">
        <f t="shared" si="2"/>
        <v>462.63129080926996</v>
      </c>
      <c r="BB37" s="25">
        <v>13.98</v>
      </c>
      <c r="BC37" s="25">
        <v>13.98</v>
      </c>
      <c r="BD37" s="25">
        <v>13.98</v>
      </c>
      <c r="BE37" s="25">
        <v>13.98</v>
      </c>
      <c r="BM37" s="24">
        <f t="shared" si="43"/>
        <v>518.55129080926997</v>
      </c>
      <c r="BN37" s="63">
        <v>518.54999999999995</v>
      </c>
      <c r="BO37" s="63">
        <f t="shared" si="44"/>
        <v>1.2908092700172347E-3</v>
      </c>
      <c r="BP37" s="63">
        <f t="shared" si="45"/>
        <v>1.2908092700172347E-3</v>
      </c>
      <c r="BQ37" s="63"/>
      <c r="BR37" s="68">
        <f t="shared" si="20"/>
        <v>4.8738015478363396E-5</v>
      </c>
      <c r="BS37" s="63">
        <f t="shared" si="21"/>
        <v>1.339547285495598E-3</v>
      </c>
      <c r="BT37" s="63"/>
      <c r="BU37" s="63"/>
      <c r="CH37" s="65">
        <f t="shared" si="40"/>
        <v>1.339547285495598E-3</v>
      </c>
      <c r="CI37" s="65">
        <f t="shared" si="3"/>
        <v>1.339547285495598E-3</v>
      </c>
      <c r="CJ37" s="65">
        <f t="shared" si="22"/>
        <v>0</v>
      </c>
      <c r="CK37" s="65">
        <f t="shared" si="23"/>
        <v>2.2338992644758795E-5</v>
      </c>
      <c r="CL37" s="65">
        <f t="shared" si="24"/>
        <v>1.3618862781403568E-3</v>
      </c>
      <c r="CX37" s="65">
        <f t="shared" si="25"/>
        <v>1.3618862781403568E-3</v>
      </c>
      <c r="CY37" s="65">
        <f t="shared" si="46"/>
        <v>1.3618862781403568E-3</v>
      </c>
      <c r="DA37" s="89">
        <f t="shared" si="26"/>
        <v>0</v>
      </c>
      <c r="DB37" s="65">
        <f t="shared" si="27"/>
        <v>1.3618862781403568E-3</v>
      </c>
      <c r="DM37" s="90">
        <f t="shared" si="28"/>
        <v>1.3618862781403568E-3</v>
      </c>
      <c r="DO37" s="63">
        <f t="shared" si="29"/>
        <v>1.3618862781403568E-3</v>
      </c>
      <c r="DP37" s="63">
        <f t="shared" si="30"/>
        <v>0</v>
      </c>
      <c r="DQ37" s="81">
        <f t="shared" si="31"/>
        <v>1.3618862781403568E-3</v>
      </c>
      <c r="DV37" s="100"/>
      <c r="ED37" s="81">
        <f t="shared" si="32"/>
        <v>1.3618862781403568E-3</v>
      </c>
      <c r="EF37" s="81">
        <f t="shared" si="42"/>
        <v>1.3618862781403568E-3</v>
      </c>
      <c r="EG37" s="63">
        <f t="shared" si="33"/>
        <v>1.3618862781403568E-3</v>
      </c>
      <c r="EH37" s="1">
        <f t="shared" si="4"/>
        <v>0</v>
      </c>
      <c r="EI37" s="63">
        <f t="shared" si="34"/>
        <v>1.3618862781403568E-3</v>
      </c>
      <c r="EU37" s="104"/>
      <c r="EV37" s="63">
        <f t="shared" si="35"/>
        <v>0</v>
      </c>
      <c r="EX37" s="63">
        <f t="shared" si="36"/>
        <v>0</v>
      </c>
      <c r="EZ37" s="63">
        <f t="shared" si="37"/>
        <v>0</v>
      </c>
      <c r="FA37" s="25">
        <f t="shared" si="38"/>
        <v>0</v>
      </c>
      <c r="FJ37" s="63">
        <f t="shared" si="39"/>
        <v>0</v>
      </c>
    </row>
    <row r="38" spans="1:166" ht="14.4" hidden="1" x14ac:dyDescent="0.25">
      <c r="A38" s="25">
        <v>25</v>
      </c>
      <c r="B38" s="92" t="s">
        <v>35</v>
      </c>
      <c r="C38" s="74">
        <v>100.74</v>
      </c>
      <c r="D38" s="74">
        <v>100.74</v>
      </c>
      <c r="E38" s="74">
        <v>100.74</v>
      </c>
      <c r="F38" s="74">
        <v>100.74</v>
      </c>
      <c r="G38" s="74">
        <v>100.74</v>
      </c>
      <c r="H38" s="74">
        <v>100.74</v>
      </c>
      <c r="I38" s="74">
        <v>100.74</v>
      </c>
      <c r="J38" s="74">
        <v>100.74</v>
      </c>
      <c r="K38" s="74">
        <v>100.74</v>
      </c>
      <c r="L38" s="74">
        <f t="shared" si="5"/>
        <v>906.66</v>
      </c>
      <c r="M38" s="74">
        <f t="shared" si="6"/>
        <v>788.4</v>
      </c>
      <c r="N38" s="74">
        <f t="shared" si="7"/>
        <v>118.25999999999999</v>
      </c>
      <c r="O38" s="74">
        <f t="shared" si="8"/>
        <v>9.3860835212159994</v>
      </c>
      <c r="P38" s="73">
        <v>100.74</v>
      </c>
      <c r="Q38" s="74">
        <v>100.74</v>
      </c>
      <c r="R38" s="74">
        <v>105.34</v>
      </c>
      <c r="S38" s="74">
        <v>105.34</v>
      </c>
      <c r="T38" s="74">
        <v>105.34</v>
      </c>
      <c r="U38" s="74">
        <v>105.34</v>
      </c>
      <c r="V38" s="74">
        <v>105.34</v>
      </c>
      <c r="W38" s="74">
        <v>105.34</v>
      </c>
      <c r="X38" s="74">
        <v>105.34</v>
      </c>
      <c r="Y38" s="74">
        <v>105.34</v>
      </c>
      <c r="Z38" s="74">
        <v>105.34</v>
      </c>
      <c r="AA38" s="74"/>
      <c r="AB38" s="74">
        <f t="shared" si="9"/>
        <v>999.6</v>
      </c>
      <c r="AC38" s="74">
        <f t="shared" si="10"/>
        <v>149.94</v>
      </c>
      <c r="AD38" s="74">
        <f t="shared" si="11"/>
        <v>1797.3860835212161</v>
      </c>
      <c r="AE38" s="74">
        <f t="shared" si="12"/>
        <v>268.2</v>
      </c>
      <c r="AF38" s="74">
        <f t="shared" si="13"/>
        <v>62.862416117260651</v>
      </c>
      <c r="AG38" s="74">
        <f t="shared" si="14"/>
        <v>2128.4484996384767</v>
      </c>
      <c r="AH38" s="74">
        <v>105.34</v>
      </c>
      <c r="AI38" s="74">
        <v>105.34</v>
      </c>
      <c r="AJ38" s="74">
        <v>105.34</v>
      </c>
      <c r="AK38" s="74">
        <v>109.94</v>
      </c>
      <c r="AL38" s="74">
        <v>109.94</v>
      </c>
      <c r="AM38" s="74">
        <v>109.94</v>
      </c>
      <c r="AN38" s="74">
        <v>109.94</v>
      </c>
      <c r="AO38" s="74">
        <v>109.94</v>
      </c>
      <c r="AP38" s="74">
        <v>109.94</v>
      </c>
      <c r="AQ38" s="74">
        <v>109.94</v>
      </c>
      <c r="AR38" s="74">
        <v>109.94</v>
      </c>
      <c r="AS38" s="74">
        <v>109.94</v>
      </c>
      <c r="AT38" s="74">
        <v>109.94</v>
      </c>
      <c r="AU38" s="74">
        <f t="shared" si="15"/>
        <v>3543.8684996384777</v>
      </c>
      <c r="AV38" s="74">
        <f t="shared" si="16"/>
        <v>1230.8000000000004</v>
      </c>
      <c r="AW38" s="74">
        <f t="shared" si="17"/>
        <v>184.62000000000006</v>
      </c>
      <c r="AX38" s="74">
        <f t="shared" si="48"/>
        <v>3091.0484996384771</v>
      </c>
      <c r="AY38" s="75">
        <f t="shared" si="19"/>
        <v>100.57187634722999</v>
      </c>
      <c r="AZ38" s="74">
        <f t="shared" si="49"/>
        <v>452.82000000000005</v>
      </c>
      <c r="BA38" s="76">
        <f t="shared" si="2"/>
        <v>3644.4403759857078</v>
      </c>
      <c r="BB38" s="72">
        <v>109.94</v>
      </c>
      <c r="BC38" s="72">
        <v>109.94</v>
      </c>
      <c r="BD38" s="72">
        <v>109.94</v>
      </c>
      <c r="BE38" s="72">
        <v>109.94</v>
      </c>
      <c r="BF38" s="72">
        <v>109.94</v>
      </c>
      <c r="BG38" s="72">
        <v>109.94</v>
      </c>
      <c r="BH38" s="77">
        <v>109.94</v>
      </c>
      <c r="BI38" s="77">
        <v>109.94</v>
      </c>
      <c r="BJ38" s="77">
        <v>109.94</v>
      </c>
      <c r="BK38" s="77">
        <v>109.94</v>
      </c>
      <c r="BL38" s="77">
        <v>109.94</v>
      </c>
      <c r="BM38" s="77">
        <f t="shared" si="43"/>
        <v>4853.7803759857052</v>
      </c>
      <c r="BN38" s="65"/>
      <c r="BO38" s="65">
        <f t="shared" si="44"/>
        <v>4853.7803759857052</v>
      </c>
      <c r="BP38" s="65">
        <f t="shared" si="45"/>
        <v>4853.7803759857052</v>
      </c>
      <c r="BQ38" s="65"/>
      <c r="BR38" s="78">
        <f t="shared" si="20"/>
        <v>183.26768221164792</v>
      </c>
      <c r="BS38" s="65">
        <f t="shared" si="21"/>
        <v>5037.0480581973534</v>
      </c>
      <c r="BT38" s="65">
        <v>109.94</v>
      </c>
      <c r="BU38" s="65">
        <v>109.94</v>
      </c>
      <c r="BV38" s="72">
        <v>118.34</v>
      </c>
      <c r="BW38" s="72">
        <v>118.34</v>
      </c>
      <c r="BX38" s="72">
        <v>118.34</v>
      </c>
      <c r="BY38" s="72">
        <v>118.34</v>
      </c>
      <c r="BZ38" s="72">
        <v>118.34</v>
      </c>
      <c r="CA38" s="72">
        <v>118.34</v>
      </c>
      <c r="CB38" s="72">
        <v>118.34</v>
      </c>
      <c r="CC38" s="72">
        <v>118.34</v>
      </c>
      <c r="CD38" s="72">
        <v>118.34</v>
      </c>
      <c r="CE38" s="72">
        <v>118.34</v>
      </c>
      <c r="CF38" s="72"/>
      <c r="CG38" s="72"/>
      <c r="CH38" s="65">
        <f t="shared" si="40"/>
        <v>6440.328058197354</v>
      </c>
      <c r="CI38" s="65">
        <f t="shared" si="3"/>
        <v>6440.328058197354</v>
      </c>
      <c r="CJ38" s="65">
        <f t="shared" si="22"/>
        <v>0</v>
      </c>
      <c r="CK38" s="65">
        <f t="shared" si="23"/>
        <v>107.40228633935534</v>
      </c>
      <c r="CL38" s="65">
        <f t="shared" si="24"/>
        <v>6547.7303445367097</v>
      </c>
      <c r="CM38" s="72">
        <v>118.34</v>
      </c>
      <c r="CN38" s="72">
        <v>385.74</v>
      </c>
      <c r="CO38" s="72">
        <v>128.58000000000001</v>
      </c>
      <c r="CP38" s="72">
        <v>128.58000000000001</v>
      </c>
      <c r="CQ38" s="72">
        <v>257.16000000000003</v>
      </c>
      <c r="CR38" s="72">
        <v>128.58000000000001</v>
      </c>
      <c r="CS38" s="72">
        <v>128.58000000000001</v>
      </c>
      <c r="CT38" s="25">
        <v>128.58000000000001</v>
      </c>
      <c r="CU38" s="25">
        <v>128.58000000000001</v>
      </c>
      <c r="CV38" s="25">
        <v>128.58000000000001</v>
      </c>
      <c r="CW38" s="87"/>
      <c r="CX38" s="65">
        <f t="shared" si="25"/>
        <v>8209.0303445367099</v>
      </c>
      <c r="CY38" s="65">
        <f t="shared" si="46"/>
        <v>8209.0303445367099</v>
      </c>
      <c r="CZ38" s="72"/>
      <c r="DA38" s="89">
        <f t="shared" si="26"/>
        <v>105.07</v>
      </c>
      <c r="DB38" s="65">
        <f t="shared" si="27"/>
        <v>8314.1003445367096</v>
      </c>
      <c r="DC38" s="63">
        <v>128.58000000000001</v>
      </c>
      <c r="DD38" s="63">
        <v>159.96</v>
      </c>
      <c r="DE38" s="63">
        <v>149.5</v>
      </c>
      <c r="DF38" s="63">
        <v>149.5</v>
      </c>
      <c r="DG38" s="63">
        <v>299</v>
      </c>
      <c r="DH38" s="63">
        <v>149.5</v>
      </c>
      <c r="DI38" s="63">
        <v>149.5</v>
      </c>
      <c r="DJ38" s="63">
        <v>149.5</v>
      </c>
      <c r="DK38" s="63">
        <v>149.5</v>
      </c>
      <c r="DL38" s="63">
        <v>149.5</v>
      </c>
      <c r="DM38" s="90">
        <f t="shared" si="28"/>
        <v>9948.1403445367087</v>
      </c>
      <c r="DO38" s="63">
        <f t="shared" si="29"/>
        <v>9948.1403445367087</v>
      </c>
      <c r="DP38" s="63">
        <f t="shared" si="30"/>
        <v>160.99</v>
      </c>
      <c r="DQ38" s="81">
        <f t="shared" si="31"/>
        <v>10109.130344536708</v>
      </c>
      <c r="DR38" s="81">
        <v>149.5</v>
      </c>
      <c r="DS38" s="81">
        <v>149.5</v>
      </c>
      <c r="DT38" s="81">
        <v>163.41999999999999</v>
      </c>
      <c r="DU38" s="81">
        <v>163.41999999999999</v>
      </c>
      <c r="DV38" s="98">
        <v>163.41999999999999</v>
      </c>
      <c r="DW38" s="99"/>
      <c r="DX38" s="99"/>
      <c r="DY38" s="52"/>
      <c r="DZ38" s="52"/>
      <c r="EA38" s="52"/>
      <c r="EB38" s="52"/>
      <c r="ED38" s="81">
        <f t="shared" si="32"/>
        <v>10898.390344536709</v>
      </c>
      <c r="EE38" s="81">
        <v>10734.97</v>
      </c>
      <c r="EF38" s="81">
        <f>+ED38-EE38</f>
        <v>163.42034453670931</v>
      </c>
      <c r="EG38" s="63">
        <f t="shared" si="33"/>
        <v>163.42034453670931</v>
      </c>
      <c r="EH38" s="1">
        <f t="shared" si="4"/>
        <v>3.49</v>
      </c>
      <c r="EI38" s="63">
        <f t="shared" si="34"/>
        <v>166.91034453670932</v>
      </c>
      <c r="EJ38" s="53"/>
      <c r="EU38" s="104"/>
      <c r="EV38" s="63">
        <f t="shared" si="35"/>
        <v>166.91</v>
      </c>
      <c r="EX38" s="63">
        <f t="shared" si="36"/>
        <v>166.91</v>
      </c>
      <c r="EY38" s="63">
        <f>+EX38</f>
        <v>166.91</v>
      </c>
      <c r="EZ38" s="63">
        <f t="shared" si="37"/>
        <v>0</v>
      </c>
      <c r="FA38" s="25">
        <f t="shared" si="38"/>
        <v>2.99</v>
      </c>
      <c r="FB38" s="63">
        <f>+EX38+FA38</f>
        <v>169.9</v>
      </c>
      <c r="FJ38" s="63">
        <f t="shared" si="39"/>
        <v>169.9</v>
      </c>
    </row>
    <row r="39" spans="1:166" ht="14.4" x14ac:dyDescent="0.25">
      <c r="A39" s="25">
        <v>26</v>
      </c>
      <c r="B39" s="92" t="s">
        <v>36</v>
      </c>
      <c r="C39" s="74">
        <v>20.14</v>
      </c>
      <c r="D39" s="74">
        <v>20.14</v>
      </c>
      <c r="E39" s="74">
        <v>20.14</v>
      </c>
      <c r="F39" s="74">
        <v>20.14</v>
      </c>
      <c r="G39" s="74">
        <v>20.14</v>
      </c>
      <c r="H39" s="74">
        <v>20.14</v>
      </c>
      <c r="I39" s="74">
        <v>20.14</v>
      </c>
      <c r="J39" s="74">
        <v>20.14</v>
      </c>
      <c r="K39" s="74">
        <v>20.14</v>
      </c>
      <c r="L39" s="74">
        <f t="shared" si="5"/>
        <v>181.26</v>
      </c>
      <c r="M39" s="74">
        <f t="shared" si="6"/>
        <v>157.61739130434782</v>
      </c>
      <c r="N39" s="74">
        <f t="shared" si="7"/>
        <v>23.642608695652171</v>
      </c>
      <c r="O39" s="74">
        <f t="shared" si="8"/>
        <v>1.8764713333064347</v>
      </c>
      <c r="P39" s="73">
        <v>20.14</v>
      </c>
      <c r="Q39" s="74">
        <v>20.14</v>
      </c>
      <c r="R39" s="74">
        <v>21.06</v>
      </c>
      <c r="S39" s="74">
        <v>21.06</v>
      </c>
      <c r="T39" s="74">
        <v>21.06</v>
      </c>
      <c r="U39" s="74">
        <v>21.06</v>
      </c>
      <c r="V39" s="74">
        <v>21.06</v>
      </c>
      <c r="W39" s="74">
        <v>21.06</v>
      </c>
      <c r="X39" s="74">
        <v>21.06</v>
      </c>
      <c r="Y39" s="74">
        <v>21.06</v>
      </c>
      <c r="Z39" s="74">
        <v>21.06</v>
      </c>
      <c r="AA39" s="74"/>
      <c r="AB39" s="74">
        <f t="shared" si="9"/>
        <v>199.8434782608696</v>
      </c>
      <c r="AC39" s="74">
        <f t="shared" si="10"/>
        <v>29.97652173913044</v>
      </c>
      <c r="AD39" s="74">
        <f t="shared" si="11"/>
        <v>359.33734089852385</v>
      </c>
      <c r="AE39" s="74">
        <f t="shared" si="12"/>
        <v>53.619130434782612</v>
      </c>
      <c r="AF39" s="74">
        <f t="shared" si="13"/>
        <v>12.567591157587993</v>
      </c>
      <c r="AG39" s="74">
        <f t="shared" si="14"/>
        <v>425.52406249089444</v>
      </c>
      <c r="AH39" s="74">
        <v>21.06</v>
      </c>
      <c r="AI39" s="74">
        <v>21.06</v>
      </c>
      <c r="AJ39" s="74">
        <v>21.06</v>
      </c>
      <c r="AK39" s="74">
        <v>21.98</v>
      </c>
      <c r="AL39" s="74">
        <v>21.98</v>
      </c>
      <c r="AM39" s="74">
        <v>21.98</v>
      </c>
      <c r="AN39" s="74">
        <v>21.98</v>
      </c>
      <c r="AO39" s="74">
        <v>21.98</v>
      </c>
      <c r="AP39" s="74">
        <v>21.98</v>
      </c>
      <c r="AQ39" s="74">
        <v>21.98</v>
      </c>
      <c r="AR39" s="74">
        <v>21.98</v>
      </c>
      <c r="AS39" s="74">
        <v>21.98</v>
      </c>
      <c r="AT39" s="74">
        <v>21.98</v>
      </c>
      <c r="AU39" s="74">
        <f t="shared" si="15"/>
        <v>708.50406249089463</v>
      </c>
      <c r="AV39" s="74">
        <f t="shared" si="16"/>
        <v>246.0695652173913</v>
      </c>
      <c r="AW39" s="74">
        <f t="shared" si="17"/>
        <v>36.910434782608696</v>
      </c>
      <c r="AX39" s="74">
        <f t="shared" si="48"/>
        <v>617.97449727350318</v>
      </c>
      <c r="AY39" s="75">
        <f t="shared" si="19"/>
        <v>20.106722600050247</v>
      </c>
      <c r="AZ39" s="74">
        <f t="shared" si="49"/>
        <v>90.529565217391308</v>
      </c>
      <c r="BA39" s="76">
        <f t="shared" si="2"/>
        <v>728.61078509094489</v>
      </c>
      <c r="BB39" s="72">
        <v>21.98</v>
      </c>
      <c r="BC39" s="72">
        <v>21.98</v>
      </c>
      <c r="BD39" s="72">
        <v>21.98</v>
      </c>
      <c r="BE39" s="72">
        <v>21.98</v>
      </c>
      <c r="BF39" s="72">
        <v>21.98</v>
      </c>
      <c r="BG39" s="72">
        <v>21.98</v>
      </c>
      <c r="BH39" s="77">
        <v>21.98</v>
      </c>
      <c r="BI39" s="77">
        <v>21.98</v>
      </c>
      <c r="BJ39" s="77">
        <v>21.98</v>
      </c>
      <c r="BK39" s="77">
        <v>21.98</v>
      </c>
      <c r="BL39" s="77">
        <v>21.98</v>
      </c>
      <c r="BM39" s="77">
        <f t="shared" si="43"/>
        <v>970.39078509094509</v>
      </c>
      <c r="BN39" s="65"/>
      <c r="BO39" s="65">
        <f t="shared" si="44"/>
        <v>970.39078509094509</v>
      </c>
      <c r="BP39" s="65">
        <f t="shared" si="45"/>
        <v>970.39078509094509</v>
      </c>
      <c r="BQ39" s="65"/>
      <c r="BR39" s="78">
        <f t="shared" si="20"/>
        <v>36.63974392064307</v>
      </c>
      <c r="BS39" s="65">
        <f t="shared" si="21"/>
        <v>1007.0305290115882</v>
      </c>
      <c r="BT39" s="65">
        <v>21.98</v>
      </c>
      <c r="BU39" s="65">
        <v>21.98</v>
      </c>
      <c r="BV39" s="72">
        <v>23.66</v>
      </c>
      <c r="BW39" s="72">
        <v>23.66</v>
      </c>
      <c r="BX39" s="72">
        <v>23.66</v>
      </c>
      <c r="BY39" s="72">
        <v>23.66</v>
      </c>
      <c r="BZ39" s="72">
        <v>23.66</v>
      </c>
      <c r="CA39" s="72">
        <v>23.66</v>
      </c>
      <c r="CB39" s="72">
        <v>23.66</v>
      </c>
      <c r="CC39" s="72">
        <v>23.66</v>
      </c>
      <c r="CD39" s="72">
        <v>23.66</v>
      </c>
      <c r="CE39" s="72">
        <v>23.66</v>
      </c>
      <c r="CF39" s="72"/>
      <c r="CG39" s="72"/>
      <c r="CH39" s="65">
        <f t="shared" si="40"/>
        <v>1287.5905290115891</v>
      </c>
      <c r="CI39" s="65">
        <f t="shared" si="3"/>
        <v>1287.5905290115891</v>
      </c>
      <c r="CJ39" s="65">
        <f t="shared" si="22"/>
        <v>0</v>
      </c>
      <c r="CK39" s="65">
        <f t="shared" si="23"/>
        <v>21.472534540958165</v>
      </c>
      <c r="CL39" s="65">
        <f t="shared" si="24"/>
        <v>1309.0630635525472</v>
      </c>
      <c r="CM39" s="72">
        <v>23.66</v>
      </c>
      <c r="CN39" s="72">
        <v>77.16</v>
      </c>
      <c r="CO39" s="72">
        <v>25.72</v>
      </c>
      <c r="CP39" s="72">
        <v>25.72</v>
      </c>
      <c r="CQ39" s="72">
        <v>51.44</v>
      </c>
      <c r="CR39" s="72">
        <v>25.72</v>
      </c>
      <c r="CS39" s="72">
        <v>25.72</v>
      </c>
      <c r="CT39" s="25">
        <v>25.72</v>
      </c>
      <c r="CU39" s="25">
        <v>25.72</v>
      </c>
      <c r="CV39" s="25">
        <v>25.72</v>
      </c>
      <c r="CW39" s="87"/>
      <c r="CX39" s="65">
        <f t="shared" si="25"/>
        <v>1641.3630635525476</v>
      </c>
      <c r="CY39" s="65">
        <f t="shared" si="46"/>
        <v>1641.3630635525476</v>
      </c>
      <c r="CZ39" s="72"/>
      <c r="DA39" s="89">
        <f t="shared" si="26"/>
        <v>21.01</v>
      </c>
      <c r="DB39" s="65">
        <f t="shared" si="27"/>
        <v>1662.3730635525476</v>
      </c>
      <c r="DC39" s="63">
        <v>25.72</v>
      </c>
      <c r="DD39" s="63">
        <v>31.99</v>
      </c>
      <c r="DE39" s="63">
        <v>29.9</v>
      </c>
      <c r="DF39" s="63">
        <v>29.9</v>
      </c>
      <c r="DG39" s="63">
        <v>59.8</v>
      </c>
      <c r="DH39" s="63">
        <v>29.9</v>
      </c>
      <c r="DI39" s="63">
        <v>29.9</v>
      </c>
      <c r="DJ39" s="63">
        <v>29.9</v>
      </c>
      <c r="DK39" s="63">
        <v>29.9</v>
      </c>
      <c r="DL39" s="63">
        <v>29.9</v>
      </c>
      <c r="DM39" s="90">
        <f t="shared" si="28"/>
        <v>1989.1830635525482</v>
      </c>
      <c r="DO39" s="63">
        <f t="shared" si="29"/>
        <v>1989.1830635525482</v>
      </c>
      <c r="DP39" s="63">
        <f t="shared" si="30"/>
        <v>32.19</v>
      </c>
      <c r="DQ39" s="81">
        <f t="shared" si="31"/>
        <v>2021.3730635525483</v>
      </c>
      <c r="DR39" s="81">
        <v>29.9</v>
      </c>
      <c r="DS39" s="81">
        <v>29.9</v>
      </c>
      <c r="DT39" s="81">
        <v>32.76</v>
      </c>
      <c r="DU39" s="81">
        <v>32.76</v>
      </c>
      <c r="DV39" s="98">
        <v>32.76</v>
      </c>
      <c r="DW39" s="99">
        <v>32.76</v>
      </c>
      <c r="DX39" s="99">
        <v>32.76</v>
      </c>
      <c r="DY39" s="52">
        <v>32.76</v>
      </c>
      <c r="DZ39" s="52">
        <f>65.52/2</f>
        <v>32.76</v>
      </c>
      <c r="EA39" s="52">
        <v>32.76</v>
      </c>
      <c r="EB39" s="52">
        <v>32.76</v>
      </c>
      <c r="EC39" s="81">
        <v>32.76</v>
      </c>
      <c r="ED39" s="81">
        <f t="shared" si="32"/>
        <v>2408.7730635525504</v>
      </c>
      <c r="EF39" s="81">
        <f t="shared" si="42"/>
        <v>2408.7730635525504</v>
      </c>
      <c r="EG39" s="63">
        <f t="shared" si="33"/>
        <v>2408.7730635525504</v>
      </c>
      <c r="EH39" s="1">
        <f t="shared" si="4"/>
        <v>51.44</v>
      </c>
      <c r="EI39" s="63">
        <f t="shared" si="34"/>
        <v>2460.2130635525505</v>
      </c>
      <c r="EJ39" s="53">
        <v>32.76</v>
      </c>
      <c r="EK39" s="25">
        <v>32.76</v>
      </c>
      <c r="EL39" s="25">
        <v>34.51</v>
      </c>
      <c r="EM39" s="25">
        <v>34.49</v>
      </c>
      <c r="EN39" s="25">
        <v>34.49</v>
      </c>
      <c r="EO39" s="25">
        <v>34.49</v>
      </c>
      <c r="EP39" s="25">
        <v>34.49</v>
      </c>
      <c r="EQ39" s="25">
        <v>34.5</v>
      </c>
      <c r="ER39" s="25">
        <v>34.5</v>
      </c>
      <c r="ES39" s="25">
        <v>34.51</v>
      </c>
      <c r="ET39" s="25">
        <v>34.51</v>
      </c>
      <c r="EU39" s="104">
        <v>34.5</v>
      </c>
      <c r="EV39" s="63">
        <f t="shared" si="35"/>
        <v>2870.72</v>
      </c>
      <c r="EW39" s="25">
        <v>1500</v>
      </c>
      <c r="EX39" s="63">
        <f t="shared" si="36"/>
        <v>1370.7199999999998</v>
      </c>
      <c r="EY39" s="63">
        <f>+EX39</f>
        <v>1370.7199999999998</v>
      </c>
      <c r="EZ39" s="63">
        <f t="shared" si="37"/>
        <v>0</v>
      </c>
      <c r="FA39" s="25">
        <f t="shared" si="38"/>
        <v>24.53</v>
      </c>
      <c r="FB39" s="63">
        <f>+EX39+FA39</f>
        <v>1395.2499999999998</v>
      </c>
      <c r="FC39" s="25">
        <v>34.5</v>
      </c>
      <c r="FD39" s="25">
        <v>69</v>
      </c>
      <c r="FE39" s="25">
        <v>69</v>
      </c>
      <c r="FF39" s="25">
        <v>69</v>
      </c>
      <c r="FG39" s="25">
        <v>69</v>
      </c>
      <c r="FH39" s="25">
        <v>34.5</v>
      </c>
      <c r="FJ39" s="63">
        <f t="shared" si="39"/>
        <v>1740.2499999999998</v>
      </c>
    </row>
    <row r="40" spans="1:166" ht="14.4" hidden="1" x14ac:dyDescent="0.25">
      <c r="A40" s="25">
        <v>27</v>
      </c>
      <c r="B40" s="37" t="s">
        <v>37</v>
      </c>
      <c r="C40" s="38">
        <v>21.22</v>
      </c>
      <c r="D40" s="38">
        <v>21.22</v>
      </c>
      <c r="E40" s="38">
        <v>21.22</v>
      </c>
      <c r="F40" s="38">
        <v>21.22</v>
      </c>
      <c r="G40" s="38">
        <v>21.22</v>
      </c>
      <c r="H40" s="38">
        <v>21.22</v>
      </c>
      <c r="I40" s="38">
        <v>21.22</v>
      </c>
      <c r="J40" s="38">
        <v>21.22</v>
      </c>
      <c r="K40" s="38">
        <v>21.22</v>
      </c>
      <c r="L40" s="38">
        <f t="shared" si="5"/>
        <v>190.98</v>
      </c>
      <c r="M40" s="38">
        <f t="shared" si="6"/>
        <v>166.0695652173913</v>
      </c>
      <c r="N40" s="38">
        <f t="shared" si="7"/>
        <v>24.910434782608693</v>
      </c>
      <c r="O40" s="38">
        <f t="shared" si="8"/>
        <v>1.977096409769739</v>
      </c>
      <c r="P40" s="37">
        <v>21.22</v>
      </c>
      <c r="Q40" s="38">
        <v>21.22</v>
      </c>
      <c r="R40" s="38">
        <v>22.38</v>
      </c>
      <c r="S40" s="38">
        <v>22.38</v>
      </c>
      <c r="T40" s="38"/>
      <c r="U40" s="38"/>
      <c r="V40" s="38"/>
      <c r="W40" s="38"/>
      <c r="X40" s="38"/>
      <c r="Y40" s="38"/>
      <c r="Z40" s="38"/>
      <c r="AA40" s="38"/>
      <c r="AB40" s="38">
        <f t="shared" si="9"/>
        <v>75.826086956521735</v>
      </c>
      <c r="AC40" s="38">
        <f t="shared" si="10"/>
        <v>11.373913043478259</v>
      </c>
      <c r="AD40" s="38">
        <f t="shared" si="11"/>
        <v>243.87274858368278</v>
      </c>
      <c r="AE40" s="38">
        <f t="shared" si="12"/>
        <v>36.28434782608695</v>
      </c>
      <c r="AF40" s="38">
        <f t="shared" si="13"/>
        <v>8.5292916984725267</v>
      </c>
      <c r="AG40" s="38">
        <f t="shared" si="14"/>
        <v>288.68638810824228</v>
      </c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>
        <v>-223.44</v>
      </c>
      <c r="AU40" s="38">
        <f t="shared" si="15"/>
        <v>65.246388108242286</v>
      </c>
      <c r="AV40" s="38">
        <v>0</v>
      </c>
      <c r="AW40" s="38">
        <f>SUM(AG40:AT40)</f>
        <v>65.246388108242286</v>
      </c>
      <c r="AX40" s="38">
        <v>0</v>
      </c>
      <c r="AY40" s="18">
        <f t="shared" si="19"/>
        <v>0</v>
      </c>
      <c r="AZ40" s="38">
        <f>+AW40</f>
        <v>65.246388108242286</v>
      </c>
      <c r="BA40" s="39">
        <f>SUM(AG40:AT40)+AY40</f>
        <v>65.246388108242286</v>
      </c>
      <c r="BM40" s="24">
        <f t="shared" si="43"/>
        <v>65.246388108242286</v>
      </c>
      <c r="BN40" s="63"/>
      <c r="BO40" s="63">
        <f t="shared" si="44"/>
        <v>65.246388108242286</v>
      </c>
      <c r="BP40" s="63">
        <f t="shared" si="45"/>
        <v>65.246388108242286</v>
      </c>
      <c r="BQ40" s="63"/>
      <c r="BR40" s="68">
        <f t="shared" si="20"/>
        <v>2.4635548778514424</v>
      </c>
      <c r="BS40" s="63">
        <f t="shared" si="21"/>
        <v>67.709942986093722</v>
      </c>
      <c r="BT40" s="63"/>
      <c r="BU40" s="63"/>
      <c r="CH40" s="65">
        <f t="shared" si="40"/>
        <v>67.709942986093722</v>
      </c>
      <c r="CI40" s="65">
        <f t="shared" si="3"/>
        <v>67.709942986093722</v>
      </c>
      <c r="CJ40" s="65">
        <f t="shared" si="22"/>
        <v>0</v>
      </c>
      <c r="CK40" s="65">
        <f t="shared" si="23"/>
        <v>1.1291664988024461</v>
      </c>
      <c r="CL40" s="65">
        <f t="shared" si="24"/>
        <v>68.83910948489617</v>
      </c>
      <c r="CX40" s="65">
        <f t="shared" si="25"/>
        <v>68.83910948489617</v>
      </c>
      <c r="CY40" s="65">
        <f t="shared" si="46"/>
        <v>68.83910948489617</v>
      </c>
      <c r="DA40" s="89">
        <f t="shared" si="26"/>
        <v>0.88</v>
      </c>
      <c r="DB40" s="65">
        <f t="shared" si="27"/>
        <v>69.719109484896165</v>
      </c>
      <c r="DM40" s="90">
        <f t="shared" si="28"/>
        <v>69.719109484896165</v>
      </c>
      <c r="DO40" s="63">
        <f t="shared" si="29"/>
        <v>69.719109484896165</v>
      </c>
      <c r="DP40" s="63">
        <f t="shared" si="30"/>
        <v>1.1299999999999999</v>
      </c>
      <c r="DQ40" s="81">
        <f t="shared" si="31"/>
        <v>70.849109484896161</v>
      </c>
      <c r="DV40" s="100"/>
      <c r="ED40" s="81">
        <f t="shared" si="32"/>
        <v>70.849109484896161</v>
      </c>
      <c r="EF40" s="81">
        <f t="shared" si="42"/>
        <v>70.849109484896161</v>
      </c>
      <c r="EG40" s="63">
        <f t="shared" si="33"/>
        <v>70.849109484896161</v>
      </c>
      <c r="EH40" s="1">
        <f t="shared" si="4"/>
        <v>1.51</v>
      </c>
      <c r="EI40" s="63">
        <f t="shared" si="34"/>
        <v>72.359109484896166</v>
      </c>
      <c r="EU40" s="104"/>
      <c r="EV40" s="63">
        <f t="shared" si="35"/>
        <v>72.36</v>
      </c>
      <c r="EX40" s="63">
        <f t="shared" si="36"/>
        <v>72.36</v>
      </c>
      <c r="EZ40" s="63">
        <f t="shared" si="37"/>
        <v>72.36</v>
      </c>
      <c r="FA40" s="25">
        <f t="shared" si="38"/>
        <v>0</v>
      </c>
      <c r="FJ40" s="63">
        <f t="shared" si="39"/>
        <v>0</v>
      </c>
    </row>
    <row r="41" spans="1:166" ht="14.4" hidden="1" x14ac:dyDescent="0.25">
      <c r="A41" s="25">
        <v>28</v>
      </c>
      <c r="B41" s="37" t="s">
        <v>38</v>
      </c>
      <c r="C41" s="38">
        <v>5.76</v>
      </c>
      <c r="D41" s="38">
        <v>5.76</v>
      </c>
      <c r="E41" s="38">
        <v>5.76</v>
      </c>
      <c r="F41" s="38">
        <v>5.76</v>
      </c>
      <c r="G41" s="38">
        <v>5.76</v>
      </c>
      <c r="H41" s="38">
        <v>5.76</v>
      </c>
      <c r="I41" s="38">
        <v>5.76</v>
      </c>
      <c r="J41" s="38">
        <v>5.76</v>
      </c>
      <c r="K41" s="38">
        <v>5.76</v>
      </c>
      <c r="L41" s="38">
        <f t="shared" si="5"/>
        <v>51.839999999999989</v>
      </c>
      <c r="M41" s="38">
        <f t="shared" si="6"/>
        <v>45.078260869565213</v>
      </c>
      <c r="N41" s="38">
        <f t="shared" si="7"/>
        <v>6.7617391304347816</v>
      </c>
      <c r="O41" s="38">
        <f t="shared" si="8"/>
        <v>0.53666707447095652</v>
      </c>
      <c r="P41" s="37">
        <v>5.76</v>
      </c>
      <c r="Q41" s="38">
        <v>5.76</v>
      </c>
      <c r="R41" s="38">
        <v>5.76</v>
      </c>
      <c r="S41" s="38">
        <v>5.76</v>
      </c>
      <c r="T41" s="38">
        <v>5.76</v>
      </c>
      <c r="U41" s="38">
        <v>5.76</v>
      </c>
      <c r="V41" s="38">
        <v>5.76</v>
      </c>
      <c r="W41" s="38">
        <v>5.76</v>
      </c>
      <c r="X41" s="38">
        <v>5.76</v>
      </c>
      <c r="Y41" s="38">
        <v>5.76</v>
      </c>
      <c r="Z41" s="38">
        <v>5.76</v>
      </c>
      <c r="AA41" s="38"/>
      <c r="AB41" s="38">
        <f t="shared" si="9"/>
        <v>55.095652173913038</v>
      </c>
      <c r="AC41" s="38">
        <f t="shared" si="10"/>
        <v>8.2643478260869561</v>
      </c>
      <c r="AD41" s="38">
        <f t="shared" si="11"/>
        <v>100.71058011794921</v>
      </c>
      <c r="AE41" s="38">
        <f t="shared" si="12"/>
        <v>15.026086956521738</v>
      </c>
      <c r="AF41" s="38">
        <f t="shared" si="13"/>
        <v>3.5222874221783806</v>
      </c>
      <c r="AG41" s="38">
        <f t="shared" si="14"/>
        <v>119.25895449664932</v>
      </c>
      <c r="AH41" s="38">
        <v>5.76</v>
      </c>
      <c r="AI41" s="38">
        <v>5.76</v>
      </c>
      <c r="AJ41" s="38">
        <v>5.76</v>
      </c>
      <c r="AK41" s="38">
        <f>5.76</f>
        <v>5.76</v>
      </c>
      <c r="AL41" s="38">
        <f>5.75-75</f>
        <v>-69.25</v>
      </c>
      <c r="AM41" s="38">
        <v>-50.22</v>
      </c>
      <c r="AN41" s="38"/>
      <c r="AO41" s="38"/>
      <c r="AP41" s="38"/>
      <c r="AQ41" s="38"/>
      <c r="AR41" s="38"/>
      <c r="AS41" s="38"/>
      <c r="AT41" s="38"/>
      <c r="AU41" s="38">
        <f t="shared" si="15"/>
        <v>22.828954496649317</v>
      </c>
      <c r="AV41" s="38">
        <v>0</v>
      </c>
      <c r="AW41" s="38">
        <f t="shared" si="17"/>
        <v>0</v>
      </c>
      <c r="AX41" s="38">
        <v>0</v>
      </c>
      <c r="AY41" s="18">
        <f t="shared" si="19"/>
        <v>0</v>
      </c>
      <c r="AZ41" s="38">
        <f>+AU41</f>
        <v>22.828954496649317</v>
      </c>
      <c r="BA41" s="39">
        <f t="shared" si="2"/>
        <v>22.828954496649317</v>
      </c>
      <c r="BM41" s="24">
        <f t="shared" si="43"/>
        <v>22.828954496649317</v>
      </c>
      <c r="BN41" s="63"/>
      <c r="BO41" s="63">
        <f t="shared" si="44"/>
        <v>22.828954496649317</v>
      </c>
      <c r="BP41" s="63">
        <f t="shared" si="45"/>
        <v>22.828954496649317</v>
      </c>
      <c r="BQ41" s="63"/>
      <c r="BR41" s="68">
        <f t="shared" si="20"/>
        <v>0.86196928040166021</v>
      </c>
      <c r="BS41" s="63">
        <f t="shared" si="21"/>
        <v>23.690923777050976</v>
      </c>
      <c r="BT41" s="63"/>
      <c r="BU41" s="63"/>
      <c r="CH41" s="65">
        <f t="shared" si="40"/>
        <v>23.690923777050976</v>
      </c>
      <c r="CI41" s="65">
        <f t="shared" si="3"/>
        <v>23.690923777050976</v>
      </c>
      <c r="CJ41" s="65">
        <f t="shared" si="22"/>
        <v>0</v>
      </c>
      <c r="CK41" s="65">
        <f t="shared" si="23"/>
        <v>0.39508226229377263</v>
      </c>
      <c r="CL41" s="65">
        <f t="shared" si="24"/>
        <v>24.086006039344749</v>
      </c>
      <c r="CX41" s="65">
        <f t="shared" si="25"/>
        <v>24.086006039344749</v>
      </c>
      <c r="CY41" s="65">
        <f t="shared" si="46"/>
        <v>24.086006039344749</v>
      </c>
      <c r="DA41" s="89">
        <f t="shared" si="26"/>
        <v>0.31</v>
      </c>
      <c r="DB41" s="65">
        <f t="shared" si="27"/>
        <v>24.396006039344748</v>
      </c>
      <c r="DM41" s="90">
        <f t="shared" si="28"/>
        <v>24.396006039344748</v>
      </c>
      <c r="DO41" s="63">
        <f t="shared" si="29"/>
        <v>24.396006039344748</v>
      </c>
      <c r="DP41" s="63">
        <f t="shared" si="30"/>
        <v>0.39</v>
      </c>
      <c r="DQ41" s="81">
        <f t="shared" si="31"/>
        <v>24.786006039344748</v>
      </c>
      <c r="DV41" s="100"/>
      <c r="ED41" s="81">
        <f t="shared" si="32"/>
        <v>24.786006039344748</v>
      </c>
      <c r="EF41" s="81">
        <f t="shared" si="42"/>
        <v>24.786006039344748</v>
      </c>
      <c r="EG41" s="63">
        <f t="shared" si="33"/>
        <v>24.786006039344748</v>
      </c>
      <c r="EH41" s="1">
        <f t="shared" si="4"/>
        <v>0.53</v>
      </c>
      <c r="EI41" s="63">
        <f t="shared" si="34"/>
        <v>25.316006039344749</v>
      </c>
      <c r="EU41" s="104"/>
      <c r="EV41" s="63">
        <f t="shared" si="35"/>
        <v>25.32</v>
      </c>
      <c r="EX41" s="63">
        <f t="shared" si="36"/>
        <v>25.32</v>
      </c>
      <c r="EZ41" s="63">
        <f t="shared" si="37"/>
        <v>25.32</v>
      </c>
      <c r="FA41" s="25">
        <f t="shared" si="38"/>
        <v>0</v>
      </c>
      <c r="FJ41" s="63">
        <f t="shared" si="39"/>
        <v>0</v>
      </c>
    </row>
    <row r="42" spans="1:166" ht="14.4" hidden="1" x14ac:dyDescent="0.25">
      <c r="A42" s="25">
        <v>29</v>
      </c>
      <c r="B42" s="37" t="s">
        <v>39</v>
      </c>
      <c r="C42" s="38">
        <v>22.02</v>
      </c>
      <c r="D42" s="38">
        <v>22.02</v>
      </c>
      <c r="E42" s="38">
        <v>22.02</v>
      </c>
      <c r="F42" s="38">
        <v>22.02</v>
      </c>
      <c r="G42" s="38">
        <v>22.02</v>
      </c>
      <c r="H42" s="38">
        <v>22.02</v>
      </c>
      <c r="I42" s="38">
        <v>22.02</v>
      </c>
      <c r="J42" s="38">
        <v>22.02</v>
      </c>
      <c r="K42" s="38">
        <v>22.02</v>
      </c>
      <c r="L42" s="38">
        <f t="shared" si="5"/>
        <v>198.18000000000004</v>
      </c>
      <c r="M42" s="38">
        <f t="shared" si="6"/>
        <v>172.33043478260873</v>
      </c>
      <c r="N42" s="38">
        <f t="shared" si="7"/>
        <v>25.849565217391309</v>
      </c>
      <c r="O42" s="38">
        <f t="shared" si="8"/>
        <v>2.0516335034462614</v>
      </c>
      <c r="P42" s="37">
        <v>22.02</v>
      </c>
      <c r="Q42" s="38">
        <v>22.02</v>
      </c>
      <c r="R42" s="38">
        <v>24.32</v>
      </c>
      <c r="S42" s="38">
        <v>24.32</v>
      </c>
      <c r="T42" s="38">
        <v>24.32</v>
      </c>
      <c r="U42" s="38">
        <v>24.32</v>
      </c>
      <c r="V42" s="38">
        <v>24.32</v>
      </c>
      <c r="W42" s="38">
        <v>24.32</v>
      </c>
      <c r="X42" s="38">
        <v>24.32</v>
      </c>
      <c r="Y42" s="38">
        <v>24.32</v>
      </c>
      <c r="Z42" s="38">
        <v>24.32</v>
      </c>
      <c r="AA42" s="38"/>
      <c r="AB42" s="38">
        <f t="shared" si="9"/>
        <v>228.62608695652173</v>
      </c>
      <c r="AC42" s="38">
        <f>+AB42*0.15</f>
        <v>34.293913043478256</v>
      </c>
      <c r="AD42" s="38">
        <f>+AB42+M42+O42</f>
        <v>403.00815524257678</v>
      </c>
      <c r="AE42" s="38">
        <f t="shared" si="12"/>
        <v>60.143478260869564</v>
      </c>
      <c r="AF42" s="38">
        <f t="shared" si="13"/>
        <v>14.094949652596107</v>
      </c>
      <c r="AG42" s="38">
        <f>SUM(AD42:AF42)</f>
        <v>477.24658315604245</v>
      </c>
      <c r="AH42" s="38">
        <v>24.32</v>
      </c>
      <c r="AI42" s="38">
        <v>24.32</v>
      </c>
      <c r="AJ42" s="38">
        <v>24.32</v>
      </c>
      <c r="AK42" s="38">
        <f>26.05</f>
        <v>26.05</v>
      </c>
      <c r="AL42" s="38">
        <f>-464.4-23.05</f>
        <v>-487.45</v>
      </c>
      <c r="AM42" s="38"/>
      <c r="AN42" s="38"/>
      <c r="AO42" s="38"/>
      <c r="AP42" s="38"/>
      <c r="AQ42" s="38"/>
      <c r="AR42" s="38"/>
      <c r="AS42" s="38"/>
      <c r="AT42" s="38"/>
      <c r="AU42" s="38">
        <f>SUM(AG42:AT42)</f>
        <v>88.80658315604245</v>
      </c>
      <c r="AV42" s="38">
        <v>0</v>
      </c>
      <c r="AW42" s="38">
        <f t="shared" si="17"/>
        <v>0</v>
      </c>
      <c r="AX42" s="38">
        <v>0</v>
      </c>
      <c r="AY42" s="18">
        <f t="shared" si="19"/>
        <v>0</v>
      </c>
      <c r="AZ42" s="38">
        <f>+AU42</f>
        <v>88.80658315604245</v>
      </c>
      <c r="BA42" s="39">
        <f>SUM(AG42:AT42)+AY42</f>
        <v>88.80658315604245</v>
      </c>
      <c r="BM42" s="24">
        <f t="shared" si="43"/>
        <v>88.80658315604245</v>
      </c>
      <c r="BN42" s="63"/>
      <c r="BO42" s="63">
        <f t="shared" si="44"/>
        <v>88.80658315604245</v>
      </c>
      <c r="BP42" s="63">
        <f t="shared" si="45"/>
        <v>88.80658315604245</v>
      </c>
      <c r="BQ42" s="63"/>
      <c r="BR42" s="68">
        <f t="shared" si="20"/>
        <v>3.3531341345123535</v>
      </c>
      <c r="BS42" s="63">
        <f t="shared" si="21"/>
        <v>92.159717290554809</v>
      </c>
      <c r="BT42" s="63"/>
      <c r="BU42" s="63"/>
      <c r="CH42" s="65">
        <f t="shared" si="40"/>
        <v>92.159717290554809</v>
      </c>
      <c r="CI42" s="65">
        <f t="shared" si="3"/>
        <v>92.159717290554809</v>
      </c>
      <c r="CJ42" s="65">
        <f t="shared" si="22"/>
        <v>0</v>
      </c>
      <c r="CK42" s="65">
        <f t="shared" si="23"/>
        <v>1.5369037502360863</v>
      </c>
      <c r="CL42" s="65">
        <f t="shared" si="24"/>
        <v>93.696621040790902</v>
      </c>
      <c r="CX42" s="65">
        <f t="shared" si="25"/>
        <v>93.696621040790902</v>
      </c>
      <c r="CY42" s="65">
        <f t="shared" si="46"/>
        <v>93.696621040790902</v>
      </c>
      <c r="DA42" s="89">
        <f t="shared" si="26"/>
        <v>1.2</v>
      </c>
      <c r="DB42" s="65">
        <f t="shared" si="27"/>
        <v>94.896621040790905</v>
      </c>
      <c r="DM42" s="90">
        <f t="shared" si="28"/>
        <v>94.896621040790905</v>
      </c>
      <c r="DO42" s="63">
        <f t="shared" si="29"/>
        <v>94.896621040790905</v>
      </c>
      <c r="DP42" s="63">
        <f t="shared" si="30"/>
        <v>1.54</v>
      </c>
      <c r="DQ42" s="81">
        <f t="shared" si="31"/>
        <v>96.436621040790911</v>
      </c>
      <c r="DV42" s="100"/>
      <c r="ED42" s="81">
        <f t="shared" si="32"/>
        <v>96.436621040790911</v>
      </c>
      <c r="EF42" s="81">
        <f t="shared" si="42"/>
        <v>96.436621040790911</v>
      </c>
      <c r="EG42" s="63">
        <f t="shared" si="33"/>
        <v>96.436621040790911</v>
      </c>
      <c r="EH42" s="1">
        <f t="shared" si="4"/>
        <v>2.06</v>
      </c>
      <c r="EI42" s="63">
        <f t="shared" si="34"/>
        <v>98.496621040790913</v>
      </c>
      <c r="EU42" s="104"/>
      <c r="EV42" s="63">
        <f t="shared" si="35"/>
        <v>98.5</v>
      </c>
      <c r="EX42" s="63">
        <f t="shared" si="36"/>
        <v>98.5</v>
      </c>
      <c r="EZ42" s="63">
        <f t="shared" si="37"/>
        <v>98.5</v>
      </c>
      <c r="FA42" s="25">
        <f t="shared" si="38"/>
        <v>0</v>
      </c>
      <c r="FJ42" s="63">
        <f t="shared" si="39"/>
        <v>0</v>
      </c>
    </row>
    <row r="43" spans="1:166" ht="14.4" hidden="1" x14ac:dyDescent="0.25">
      <c r="A43" s="25">
        <v>30</v>
      </c>
      <c r="B43" s="37" t="s">
        <v>42</v>
      </c>
      <c r="C43" s="38">
        <v>11.02</v>
      </c>
      <c r="D43" s="38">
        <v>11.02</v>
      </c>
      <c r="E43" s="38">
        <v>11.02</v>
      </c>
      <c r="F43" s="38">
        <v>11.02</v>
      </c>
      <c r="G43" s="38">
        <v>11.02</v>
      </c>
      <c r="H43" s="38">
        <v>11.02</v>
      </c>
      <c r="I43" s="38">
        <v>11.02</v>
      </c>
      <c r="J43" s="38">
        <v>11.02</v>
      </c>
      <c r="K43" s="38">
        <v>11.02</v>
      </c>
      <c r="L43" s="38">
        <f t="shared" si="5"/>
        <v>99.179999999999978</v>
      </c>
      <c r="M43" s="38">
        <f t="shared" si="6"/>
        <v>86.243478260869551</v>
      </c>
      <c r="N43" s="38">
        <f t="shared" si="7"/>
        <v>12.936521739130432</v>
      </c>
      <c r="O43" s="38">
        <f t="shared" si="8"/>
        <v>1.0267484653940868</v>
      </c>
      <c r="P43" s="37">
        <v>11.02</v>
      </c>
      <c r="Q43" s="38">
        <v>11.02</v>
      </c>
      <c r="R43" s="38">
        <v>12.16</v>
      </c>
      <c r="S43" s="38">
        <v>12.16</v>
      </c>
      <c r="T43" s="38">
        <v>12.16</v>
      </c>
      <c r="U43" s="38">
        <v>17.260000000000002</v>
      </c>
      <c r="V43" s="38">
        <v>17.260000000000002</v>
      </c>
      <c r="W43" s="38">
        <v>17.260000000000002</v>
      </c>
      <c r="X43" s="38">
        <v>17.260000000000002</v>
      </c>
      <c r="Y43" s="38">
        <v>17.260000000000002</v>
      </c>
      <c r="Z43" s="38">
        <v>17.260000000000002</v>
      </c>
      <c r="AA43" s="38"/>
      <c r="AB43" s="38">
        <f t="shared" si="9"/>
        <v>140.93913043478264</v>
      </c>
      <c r="AC43" s="38">
        <f t="shared" si="10"/>
        <v>21.140869565217397</v>
      </c>
      <c r="AD43" s="38">
        <f t="shared" si="11"/>
        <v>228.20935716104628</v>
      </c>
      <c r="AE43" s="38">
        <f t="shared" si="12"/>
        <v>34.077391304347827</v>
      </c>
      <c r="AF43" s="38">
        <f t="shared" si="13"/>
        <v>7.9814747111014404</v>
      </c>
      <c r="AG43" s="38">
        <f t="shared" si="14"/>
        <v>270.26822317649555</v>
      </c>
      <c r="AH43" s="38">
        <v>17.260000000000002</v>
      </c>
      <c r="AI43" s="38">
        <v>17.260000000000002</v>
      </c>
      <c r="AJ43" s="38">
        <v>17.260000000000002</v>
      </c>
      <c r="AK43" s="38">
        <v>18.84</v>
      </c>
      <c r="AL43" s="38">
        <v>18.84</v>
      </c>
      <c r="AM43" s="38">
        <v>18.84</v>
      </c>
      <c r="AN43" s="38">
        <v>18.84</v>
      </c>
      <c r="AO43" s="38">
        <v>18.84</v>
      </c>
      <c r="AP43" s="38"/>
      <c r="AQ43" s="38"/>
      <c r="AR43" s="38"/>
      <c r="AS43" s="38"/>
      <c r="AT43" s="38">
        <v>-384.82</v>
      </c>
      <c r="AU43" s="38">
        <f t="shared" si="15"/>
        <v>31.428223176495408</v>
      </c>
      <c r="AV43" s="38">
        <f t="shared" si="16"/>
        <v>-207.68695652173912</v>
      </c>
      <c r="AW43" s="38">
        <f t="shared" si="17"/>
        <v>-31.153043478260866</v>
      </c>
      <c r="AX43" s="38">
        <f t="shared" si="48"/>
        <v>28.503875350408606</v>
      </c>
      <c r="AY43" s="18">
        <f t="shared" si="19"/>
        <v>0.92741612675874652</v>
      </c>
      <c r="AZ43" s="38">
        <f t="shared" si="49"/>
        <v>2.9243478260869615</v>
      </c>
      <c r="BA43" s="39">
        <f t="shared" si="2"/>
        <v>32.355639303254151</v>
      </c>
      <c r="BM43" s="24">
        <f t="shared" si="43"/>
        <v>32.355639303254151</v>
      </c>
      <c r="BN43" s="63"/>
      <c r="BO43" s="63">
        <f t="shared" si="44"/>
        <v>32.355639303254151</v>
      </c>
      <c r="BP43" s="63">
        <f t="shared" si="45"/>
        <v>32.355639303254151</v>
      </c>
      <c r="BQ43" s="63"/>
      <c r="BR43" s="68">
        <f t="shared" si="20"/>
        <v>1.2216751814567373</v>
      </c>
      <c r="BS43" s="63">
        <f t="shared" si="21"/>
        <v>33.57731448471089</v>
      </c>
      <c r="BT43" s="63"/>
      <c r="BU43" s="63"/>
      <c r="CH43" s="65">
        <f t="shared" si="40"/>
        <v>33.57731448471089</v>
      </c>
      <c r="CI43" s="65">
        <f t="shared" si="3"/>
        <v>33.57731448471089</v>
      </c>
      <c r="CJ43" s="65">
        <f t="shared" si="22"/>
        <v>0</v>
      </c>
      <c r="CK43" s="65">
        <f t="shared" si="23"/>
        <v>0.55995289559875294</v>
      </c>
      <c r="CL43" s="65">
        <f t="shared" si="24"/>
        <v>34.137267380309645</v>
      </c>
      <c r="CX43" s="65">
        <f t="shared" si="25"/>
        <v>34.137267380309645</v>
      </c>
      <c r="CY43" s="65">
        <f t="shared" si="46"/>
        <v>34.137267380309645</v>
      </c>
      <c r="DA43" s="89">
        <f t="shared" si="26"/>
        <v>0.44</v>
      </c>
      <c r="DB43" s="65">
        <f t="shared" si="27"/>
        <v>34.577267380309642</v>
      </c>
      <c r="DM43" s="90">
        <f t="shared" si="28"/>
        <v>34.577267380309642</v>
      </c>
      <c r="DO43" s="63">
        <f t="shared" si="29"/>
        <v>34.577267380309642</v>
      </c>
      <c r="DP43" s="63">
        <f t="shared" si="30"/>
        <v>0.56000000000000005</v>
      </c>
      <c r="DQ43" s="81">
        <f t="shared" si="31"/>
        <v>35.137267380309645</v>
      </c>
      <c r="DV43" s="100"/>
      <c r="ED43" s="81">
        <f t="shared" si="32"/>
        <v>35.137267380309645</v>
      </c>
      <c r="EF43" s="81">
        <f t="shared" si="42"/>
        <v>35.137267380309645</v>
      </c>
      <c r="EG43" s="63">
        <f t="shared" si="33"/>
        <v>35.137267380309645</v>
      </c>
      <c r="EH43" s="1">
        <f t="shared" si="4"/>
        <v>0.75</v>
      </c>
      <c r="EI43" s="63">
        <f t="shared" si="34"/>
        <v>35.887267380309645</v>
      </c>
      <c r="EU43" s="104"/>
      <c r="EV43" s="63">
        <f t="shared" si="35"/>
        <v>35.89</v>
      </c>
      <c r="EX43" s="63">
        <f t="shared" si="36"/>
        <v>35.89</v>
      </c>
      <c r="EZ43" s="63">
        <f t="shared" si="37"/>
        <v>35.89</v>
      </c>
      <c r="FA43" s="25">
        <f t="shared" si="38"/>
        <v>0</v>
      </c>
      <c r="FJ43" s="63">
        <f t="shared" si="39"/>
        <v>0</v>
      </c>
    </row>
    <row r="44" spans="1:166" ht="14.4" x14ac:dyDescent="0.25">
      <c r="A44" s="25">
        <v>31</v>
      </c>
      <c r="B44" s="92" t="s">
        <v>43</v>
      </c>
      <c r="C44" s="74">
        <v>74.94</v>
      </c>
      <c r="D44" s="74">
        <v>74.94</v>
      </c>
      <c r="E44" s="74">
        <v>74.94</v>
      </c>
      <c r="F44" s="74">
        <v>74.94</v>
      </c>
      <c r="G44" s="74">
        <v>74.94</v>
      </c>
      <c r="H44" s="74">
        <v>74.94</v>
      </c>
      <c r="I44" s="74">
        <v>74.94</v>
      </c>
      <c r="J44" s="74">
        <v>74.94</v>
      </c>
      <c r="K44" s="74">
        <v>74.94</v>
      </c>
      <c r="L44" s="74">
        <f t="shared" si="5"/>
        <v>674.46</v>
      </c>
      <c r="M44" s="74">
        <f t="shared" si="6"/>
        <v>586.48695652173922</v>
      </c>
      <c r="N44" s="74">
        <f t="shared" si="7"/>
        <v>87.973043478260877</v>
      </c>
      <c r="O44" s="74">
        <f t="shared" si="8"/>
        <v>6.9822622501481746</v>
      </c>
      <c r="P44" s="73">
        <v>74.94</v>
      </c>
      <c r="Q44" s="74">
        <v>74.94</v>
      </c>
      <c r="R44" s="74">
        <v>79.540000000000006</v>
      </c>
      <c r="S44" s="74">
        <v>82.8</v>
      </c>
      <c r="T44" s="74">
        <v>82.8</v>
      </c>
      <c r="U44" s="74">
        <v>82.8</v>
      </c>
      <c r="V44" s="74">
        <v>82.8</v>
      </c>
      <c r="W44" s="74">
        <v>82.8</v>
      </c>
      <c r="X44" s="74">
        <v>82.8</v>
      </c>
      <c r="Y44" s="74">
        <v>82.8</v>
      </c>
      <c r="Z44" s="74">
        <v>82.8</v>
      </c>
      <c r="AA44" s="74"/>
      <c r="AB44" s="74">
        <f t="shared" si="9"/>
        <v>775.49565217391296</v>
      </c>
      <c r="AC44" s="74">
        <f t="shared" si="10"/>
        <v>116.32434782608694</v>
      </c>
      <c r="AD44" s="74">
        <f t="shared" si="11"/>
        <v>1368.9648709458004</v>
      </c>
      <c r="AE44" s="74">
        <f t="shared" si="12"/>
        <v>204.2973913043478</v>
      </c>
      <c r="AF44" s="74">
        <f t="shared" si="13"/>
        <v>47.878661216023112</v>
      </c>
      <c r="AG44" s="74">
        <f t="shared" si="14"/>
        <v>1621.1409234661712</v>
      </c>
      <c r="AH44" s="74">
        <v>82.8</v>
      </c>
      <c r="AI44" s="74">
        <v>82.8</v>
      </c>
      <c r="AJ44" s="74">
        <v>82.8</v>
      </c>
      <c r="AK44" s="74">
        <v>86.25</v>
      </c>
      <c r="AL44" s="74">
        <v>86.26</v>
      </c>
      <c r="AM44" s="74">
        <v>86.26</v>
      </c>
      <c r="AN44" s="74">
        <v>86.26</v>
      </c>
      <c r="AO44" s="74">
        <v>86.26</v>
      </c>
      <c r="AP44" s="74">
        <v>86.26</v>
      </c>
      <c r="AQ44" s="74">
        <v>86.26</v>
      </c>
      <c r="AR44" s="74">
        <v>86.26</v>
      </c>
      <c r="AS44" s="74">
        <v>86.26</v>
      </c>
      <c r="AT44" s="74">
        <v>86.26</v>
      </c>
      <c r="AU44" s="74">
        <f t="shared" si="15"/>
        <v>2732.1309234661726</v>
      </c>
      <c r="AV44" s="74">
        <f t="shared" si="16"/>
        <v>966.07826086956527</v>
      </c>
      <c r="AW44" s="74">
        <f t="shared" si="17"/>
        <v>144.9117391304348</v>
      </c>
      <c r="AX44" s="74">
        <f t="shared" si="48"/>
        <v>2382.9217930313885</v>
      </c>
      <c r="AY44" s="75">
        <f t="shared" si="19"/>
        <v>77.531917063708946</v>
      </c>
      <c r="AZ44" s="74">
        <f t="shared" si="49"/>
        <v>349.20913043478259</v>
      </c>
      <c r="BA44" s="76">
        <f t="shared" si="2"/>
        <v>2809.6628405298816</v>
      </c>
      <c r="BB44" s="72">
        <v>86.26</v>
      </c>
      <c r="BC44" s="72">
        <v>86.26</v>
      </c>
      <c r="BD44" s="72">
        <v>86.26</v>
      </c>
      <c r="BE44" s="72">
        <v>86.26</v>
      </c>
      <c r="BF44" s="72">
        <v>86.26</v>
      </c>
      <c r="BG44" s="72">
        <v>86.26</v>
      </c>
      <c r="BH44" s="77">
        <v>86.26</v>
      </c>
      <c r="BI44" s="77">
        <v>86.26</v>
      </c>
      <c r="BJ44" s="77">
        <v>86.26</v>
      </c>
      <c r="BK44" s="77">
        <v>86.26</v>
      </c>
      <c r="BL44" s="77">
        <v>86.26</v>
      </c>
      <c r="BM44" s="77">
        <f t="shared" si="43"/>
        <v>3758.522840529884</v>
      </c>
      <c r="BN44" s="65">
        <v>3000</v>
      </c>
      <c r="BO44" s="65">
        <f t="shared" si="44"/>
        <v>758.52284052988398</v>
      </c>
      <c r="BP44" s="65">
        <f t="shared" si="45"/>
        <v>758.52284052988398</v>
      </c>
      <c r="BQ44" s="65"/>
      <c r="BR44" s="78">
        <f t="shared" si="20"/>
        <v>28.640093312890489</v>
      </c>
      <c r="BS44" s="65">
        <f t="shared" si="21"/>
        <v>787.16293384277446</v>
      </c>
      <c r="BT44" s="65">
        <v>86.26</v>
      </c>
      <c r="BU44" s="65">
        <v>86.26</v>
      </c>
      <c r="BV44" s="72">
        <v>86.26</v>
      </c>
      <c r="BW44" s="72">
        <v>86.26</v>
      </c>
      <c r="BX44" s="72">
        <v>86.26</v>
      </c>
      <c r="BY44" s="72">
        <v>86.26</v>
      </c>
      <c r="BZ44" s="72">
        <v>86.26</v>
      </c>
      <c r="CA44" s="72">
        <v>86.26</v>
      </c>
      <c r="CB44" s="72">
        <v>86.26</v>
      </c>
      <c r="CC44" s="72">
        <v>86.26</v>
      </c>
      <c r="CD44" s="72">
        <v>86.26</v>
      </c>
      <c r="CE44" s="72">
        <v>86.26</v>
      </c>
      <c r="CF44" s="72"/>
      <c r="CG44" s="72">
        <v>600</v>
      </c>
      <c r="CH44" s="65">
        <f t="shared" si="40"/>
        <v>1822.2829338427744</v>
      </c>
      <c r="CI44" s="65">
        <f t="shared" ref="CI44:CI75" si="50">+CH44</f>
        <v>1822.2829338427744</v>
      </c>
      <c r="CJ44" s="65">
        <f t="shared" si="22"/>
        <v>0</v>
      </c>
      <c r="CK44" s="65">
        <f t="shared" si="23"/>
        <v>30.389345338206791</v>
      </c>
      <c r="CL44" s="65">
        <f t="shared" si="24"/>
        <v>1852.6722791809811</v>
      </c>
      <c r="CM44" s="72">
        <v>86.26</v>
      </c>
      <c r="CN44" s="72">
        <v>258.77999999999997</v>
      </c>
      <c r="CO44" s="72">
        <v>86.26</v>
      </c>
      <c r="CP44" s="72">
        <v>86.26</v>
      </c>
      <c r="CQ44" s="72">
        <v>172.52</v>
      </c>
      <c r="CR44" s="72">
        <v>86.26</v>
      </c>
      <c r="CS44" s="72">
        <v>86.26</v>
      </c>
      <c r="CT44" s="25">
        <v>86.26</v>
      </c>
      <c r="CU44" s="25">
        <v>86.26</v>
      </c>
      <c r="CV44" s="25">
        <v>86.26</v>
      </c>
      <c r="CW44" s="87">
        <f>600+500+500</f>
        <v>1600</v>
      </c>
      <c r="CX44" s="65">
        <f t="shared" si="25"/>
        <v>1374.0522791809826</v>
      </c>
      <c r="CY44" s="65">
        <f t="shared" si="46"/>
        <v>1374.0522791809826</v>
      </c>
      <c r="CZ44" s="72"/>
      <c r="DA44" s="89">
        <f t="shared" si="26"/>
        <v>17.59</v>
      </c>
      <c r="DB44" s="65">
        <f t="shared" si="27"/>
        <v>1391.6422791809825</v>
      </c>
      <c r="DC44" s="63">
        <v>86.26</v>
      </c>
      <c r="DD44" s="63">
        <v>86.26</v>
      </c>
      <c r="DE44" s="63">
        <v>86.26</v>
      </c>
      <c r="DF44" s="63">
        <v>86.26</v>
      </c>
      <c r="DG44" s="63">
        <v>172.52</v>
      </c>
      <c r="DH44" s="63">
        <v>86.26</v>
      </c>
      <c r="DI44" s="63">
        <v>86.26</v>
      </c>
      <c r="DJ44" s="63">
        <v>86.26</v>
      </c>
      <c r="DK44" s="63">
        <v>86.26</v>
      </c>
      <c r="DL44" s="63">
        <v>86.26</v>
      </c>
      <c r="DM44" s="90">
        <f t="shared" si="28"/>
        <v>2340.5022791809834</v>
      </c>
      <c r="DN44" s="63">
        <f>500+500+500</f>
        <v>1500</v>
      </c>
      <c r="DO44" s="63">
        <f t="shared" si="29"/>
        <v>840.50227918098335</v>
      </c>
      <c r="DP44" s="63">
        <f t="shared" si="30"/>
        <v>13.6</v>
      </c>
      <c r="DQ44" s="81">
        <f t="shared" si="31"/>
        <v>854.10227918098337</v>
      </c>
      <c r="DR44" s="81">
        <v>86.26</v>
      </c>
      <c r="DS44" s="81">
        <v>86.26</v>
      </c>
      <c r="DT44" s="81">
        <v>86.26</v>
      </c>
      <c r="DU44" s="81">
        <v>86.26</v>
      </c>
      <c r="DV44" s="98">
        <v>86.26</v>
      </c>
      <c r="DW44" s="99">
        <v>86.26</v>
      </c>
      <c r="DX44" s="99">
        <v>86.26</v>
      </c>
      <c r="DY44" s="52">
        <v>86.26</v>
      </c>
      <c r="DZ44" s="52">
        <v>86.26</v>
      </c>
      <c r="EA44" s="52">
        <v>86.26</v>
      </c>
      <c r="EB44" s="52">
        <v>86.26</v>
      </c>
      <c r="EC44" s="81">
        <v>86.26</v>
      </c>
      <c r="ED44" s="81">
        <f t="shared" si="32"/>
        <v>1889.2222791809834</v>
      </c>
      <c r="EF44" s="81">
        <f t="shared" ref="EF44:EF75" si="51">+ED44-EE44</f>
        <v>1889.2222791809834</v>
      </c>
      <c r="EG44" s="63">
        <f t="shared" si="33"/>
        <v>1889.2222791809834</v>
      </c>
      <c r="EH44" s="1">
        <f t="shared" si="4"/>
        <v>40.35</v>
      </c>
      <c r="EI44" s="63">
        <f t="shared" si="34"/>
        <v>1929.5722791809833</v>
      </c>
      <c r="EJ44" s="53">
        <v>86.26</v>
      </c>
      <c r="EK44" s="25">
        <v>86.26</v>
      </c>
      <c r="EL44" s="25">
        <v>86.26</v>
      </c>
      <c r="EM44" s="25">
        <v>86.26</v>
      </c>
      <c r="EN44" s="25">
        <v>86.26</v>
      </c>
      <c r="EO44" s="25">
        <v>86.26</v>
      </c>
      <c r="EP44" s="25">
        <v>86.26</v>
      </c>
      <c r="EQ44" s="25">
        <v>86.26</v>
      </c>
      <c r="ER44" s="25">
        <v>86.26</v>
      </c>
      <c r="ES44" s="25">
        <v>86.26</v>
      </c>
      <c r="ET44" s="25">
        <v>86.26</v>
      </c>
      <c r="EU44" s="104">
        <v>86.26</v>
      </c>
      <c r="EV44" s="63">
        <f t="shared" si="35"/>
        <v>2964.69</v>
      </c>
      <c r="EX44" s="63">
        <f t="shared" si="36"/>
        <v>2964.69</v>
      </c>
      <c r="EY44" s="63">
        <f>+EX44</f>
        <v>2964.69</v>
      </c>
      <c r="EZ44" s="63">
        <f t="shared" si="37"/>
        <v>0</v>
      </c>
      <c r="FA44" s="25">
        <f t="shared" si="38"/>
        <v>53.06</v>
      </c>
      <c r="FB44" s="63">
        <f>+EX44+FA44</f>
        <v>3017.75</v>
      </c>
      <c r="FC44" s="25">
        <v>86.26</v>
      </c>
      <c r="FD44" s="25">
        <v>172.5</v>
      </c>
      <c r="FE44" s="25">
        <v>172.5</v>
      </c>
      <c r="FF44" s="25">
        <v>172.5</v>
      </c>
      <c r="FG44" s="25">
        <v>172.58</v>
      </c>
      <c r="FH44" s="25">
        <v>86.33</v>
      </c>
      <c r="FJ44" s="63">
        <f t="shared" si="39"/>
        <v>3880.42</v>
      </c>
    </row>
    <row r="45" spans="1:166" ht="14.4" hidden="1" x14ac:dyDescent="0.25">
      <c r="A45" s="25">
        <v>32</v>
      </c>
      <c r="B45" s="37" t="s">
        <v>44</v>
      </c>
      <c r="C45" s="38">
        <v>22.64</v>
      </c>
      <c r="D45" s="38">
        <v>22.64</v>
      </c>
      <c r="E45" s="38">
        <v>22.64</v>
      </c>
      <c r="F45" s="38">
        <v>22.64</v>
      </c>
      <c r="G45" s="38">
        <v>22.64</v>
      </c>
      <c r="H45" s="38">
        <v>22.64</v>
      </c>
      <c r="I45" s="38">
        <v>22.64</v>
      </c>
      <c r="J45" s="38">
        <v>22.64</v>
      </c>
      <c r="K45" s="38">
        <v>22.64</v>
      </c>
      <c r="L45" s="38">
        <f t="shared" si="5"/>
        <v>203.76</v>
      </c>
      <c r="M45" s="38">
        <f t="shared" si="6"/>
        <v>177.18260869565219</v>
      </c>
      <c r="N45" s="38">
        <f t="shared" si="7"/>
        <v>26.577391304347827</v>
      </c>
      <c r="O45" s="38">
        <f t="shared" si="8"/>
        <v>2.1093997510455655</v>
      </c>
      <c r="P45" s="37">
        <v>22.64</v>
      </c>
      <c r="Q45" s="38">
        <v>22.64</v>
      </c>
      <c r="R45" s="38">
        <v>23.56</v>
      </c>
      <c r="S45" s="38">
        <v>23.56</v>
      </c>
      <c r="T45" s="38">
        <v>23.56</v>
      </c>
      <c r="U45" s="38">
        <v>23.56</v>
      </c>
      <c r="V45" s="38">
        <v>23.56</v>
      </c>
      <c r="W45" s="38">
        <v>23.56</v>
      </c>
      <c r="X45" s="38">
        <v>23.56</v>
      </c>
      <c r="Y45" s="38">
        <v>23.56</v>
      </c>
      <c r="Z45" s="38">
        <v>23.56</v>
      </c>
      <c r="AA45" s="38"/>
      <c r="AB45" s="38">
        <f t="shared" si="9"/>
        <v>223.75652173913045</v>
      </c>
      <c r="AC45" s="38">
        <f t="shared" si="10"/>
        <v>33.563478260869566</v>
      </c>
      <c r="AD45" s="38">
        <f t="shared" si="11"/>
        <v>403.04853018582821</v>
      </c>
      <c r="AE45" s="38">
        <f t="shared" si="12"/>
        <v>60.140869565217393</v>
      </c>
      <c r="AF45" s="38">
        <f t="shared" si="13"/>
        <v>14.096361740130694</v>
      </c>
      <c r="AG45" s="38">
        <f t="shared" si="14"/>
        <v>477.28576149117629</v>
      </c>
      <c r="AH45" s="38">
        <v>23.56</v>
      </c>
      <c r="AI45" s="38">
        <v>23.56</v>
      </c>
      <c r="AJ45" s="38">
        <v>23.56</v>
      </c>
      <c r="AK45" s="38">
        <v>24.48</v>
      </c>
      <c r="AL45" s="38">
        <v>24.48</v>
      </c>
      <c r="AM45" s="38">
        <v>24.48</v>
      </c>
      <c r="AN45" s="38">
        <v>24.48</v>
      </c>
      <c r="AO45" s="38">
        <v>24.48</v>
      </c>
      <c r="AP45" s="38">
        <v>24.48</v>
      </c>
      <c r="AQ45" s="38">
        <v>24.48</v>
      </c>
      <c r="AR45" s="38">
        <v>12.24</v>
      </c>
      <c r="AS45" s="38"/>
      <c r="AT45" s="38">
        <v>-708.91</v>
      </c>
      <c r="AU45" s="38">
        <f t="shared" si="15"/>
        <v>22.655761491176349</v>
      </c>
      <c r="AV45" s="38">
        <f t="shared" si="16"/>
        <v>-395.33043478260873</v>
      </c>
      <c r="AW45" s="38">
        <f t="shared" si="17"/>
        <v>-59.299565217391304</v>
      </c>
      <c r="AX45" s="38">
        <f>+AV45+AD45+AF45</f>
        <v>21.814457143350175</v>
      </c>
      <c r="AY45" s="18">
        <f t="shared" si="19"/>
        <v>0.70976592138866745</v>
      </c>
      <c r="AZ45" s="38">
        <f t="shared" si="49"/>
        <v>0.84130434782608887</v>
      </c>
      <c r="BA45" s="39">
        <f t="shared" si="2"/>
        <v>23.365527412565015</v>
      </c>
      <c r="BG45" s="25">
        <v>60.5</v>
      </c>
      <c r="BM45" s="24">
        <f t="shared" si="43"/>
        <v>83.865527412565015</v>
      </c>
      <c r="BN45" s="63"/>
      <c r="BO45" s="63">
        <f t="shared" si="44"/>
        <v>83.865527412565015</v>
      </c>
      <c r="BP45" s="63">
        <f t="shared" si="45"/>
        <v>83.865527412565015</v>
      </c>
      <c r="BQ45" s="63"/>
      <c r="BR45" s="68">
        <f t="shared" si="20"/>
        <v>3.1665711333790845</v>
      </c>
      <c r="BS45" s="63">
        <f t="shared" si="21"/>
        <v>87.032098545944095</v>
      </c>
      <c r="BT45" s="63"/>
      <c r="BU45" s="63"/>
      <c r="CH45" s="65">
        <f t="shared" si="40"/>
        <v>87.032098545944095</v>
      </c>
      <c r="CI45" s="65">
        <f t="shared" si="50"/>
        <v>87.032098545944095</v>
      </c>
      <c r="CJ45" s="65">
        <f t="shared" si="22"/>
        <v>0</v>
      </c>
      <c r="CK45" s="65">
        <f t="shared" si="23"/>
        <v>1.4513928924550508</v>
      </c>
      <c r="CL45" s="65">
        <f t="shared" si="24"/>
        <v>88.483491438399142</v>
      </c>
      <c r="CX45" s="65">
        <f t="shared" si="25"/>
        <v>88.483491438399142</v>
      </c>
      <c r="CY45" s="65">
        <f t="shared" si="46"/>
        <v>88.483491438399142</v>
      </c>
      <c r="DA45" s="89">
        <f t="shared" si="26"/>
        <v>1.1299999999999999</v>
      </c>
      <c r="DB45" s="65">
        <f t="shared" si="27"/>
        <v>89.613491438399137</v>
      </c>
      <c r="DM45" s="90">
        <f t="shared" si="28"/>
        <v>89.613491438399137</v>
      </c>
      <c r="DO45" s="63">
        <f t="shared" si="29"/>
        <v>89.613491438399137</v>
      </c>
      <c r="DP45" s="63">
        <f t="shared" si="30"/>
        <v>1.45</v>
      </c>
      <c r="DQ45" s="81">
        <f t="shared" si="31"/>
        <v>91.06349143839914</v>
      </c>
      <c r="DV45" s="100"/>
      <c r="ED45" s="81">
        <f t="shared" si="32"/>
        <v>91.06349143839914</v>
      </c>
      <c r="EF45" s="81">
        <f t="shared" si="51"/>
        <v>91.06349143839914</v>
      </c>
      <c r="EG45" s="63">
        <f t="shared" si="33"/>
        <v>91.06349143839914</v>
      </c>
      <c r="EH45" s="1">
        <f t="shared" si="4"/>
        <v>1.94</v>
      </c>
      <c r="EI45" s="63">
        <f t="shared" si="34"/>
        <v>93.003491438399138</v>
      </c>
      <c r="EU45" s="104"/>
      <c r="EV45" s="63">
        <f t="shared" si="35"/>
        <v>93</v>
      </c>
      <c r="EX45" s="63">
        <f t="shared" si="36"/>
        <v>93</v>
      </c>
      <c r="EZ45" s="63">
        <f t="shared" si="37"/>
        <v>93</v>
      </c>
      <c r="FA45" s="25">
        <f t="shared" si="38"/>
        <v>0</v>
      </c>
      <c r="FJ45" s="63">
        <f t="shared" si="39"/>
        <v>0</v>
      </c>
    </row>
    <row r="46" spans="1:166" ht="14.4" x14ac:dyDescent="0.25">
      <c r="A46" s="25">
        <v>33</v>
      </c>
      <c r="B46" s="92" t="s">
        <v>99</v>
      </c>
      <c r="C46" s="74">
        <v>55.9</v>
      </c>
      <c r="D46" s="74">
        <v>55.9</v>
      </c>
      <c r="E46" s="74">
        <v>55.9</v>
      </c>
      <c r="F46" s="74">
        <v>55.9</v>
      </c>
      <c r="G46" s="74">
        <v>55.9</v>
      </c>
      <c r="H46" s="74">
        <v>55.9</v>
      </c>
      <c r="I46" s="74">
        <v>55.9</v>
      </c>
      <c r="J46" s="74">
        <v>55.9</v>
      </c>
      <c r="K46" s="74">
        <v>55.9</v>
      </c>
      <c r="L46" s="74">
        <f t="shared" si="5"/>
        <v>503.09999999999991</v>
      </c>
      <c r="M46" s="74">
        <f t="shared" si="6"/>
        <v>437.47826086956519</v>
      </c>
      <c r="N46" s="74">
        <f t="shared" si="7"/>
        <v>65.621739130434776</v>
      </c>
      <c r="O46" s="74">
        <f t="shared" si="8"/>
        <v>5.2082794206469565</v>
      </c>
      <c r="P46" s="73">
        <v>55.9</v>
      </c>
      <c r="Q46" s="74">
        <v>55.9</v>
      </c>
      <c r="R46" s="74">
        <v>58.2</v>
      </c>
      <c r="S46" s="74"/>
      <c r="T46" s="74"/>
      <c r="U46" s="74">
        <v>29.1</v>
      </c>
      <c r="V46" s="74">
        <v>58.2</v>
      </c>
      <c r="W46" s="74">
        <v>58.2</v>
      </c>
      <c r="X46" s="74">
        <v>58.2</v>
      </c>
      <c r="Y46" s="74">
        <v>58.2</v>
      </c>
      <c r="Z46" s="74">
        <v>58.2</v>
      </c>
      <c r="AA46" s="74"/>
      <c r="AB46" s="74">
        <f t="shared" si="9"/>
        <v>426.17391304347825</v>
      </c>
      <c r="AC46" s="74">
        <f t="shared" si="10"/>
        <v>63.926086956521736</v>
      </c>
      <c r="AD46" s="74">
        <f t="shared" si="11"/>
        <v>868.86045333369043</v>
      </c>
      <c r="AE46" s="74">
        <f t="shared" si="12"/>
        <v>129.54782608695652</v>
      </c>
      <c r="AF46" s="74">
        <f t="shared" si="13"/>
        <v>30.387832567553907</v>
      </c>
      <c r="AG46" s="74">
        <f t="shared" si="14"/>
        <v>1028.7961119882009</v>
      </c>
      <c r="AH46" s="74">
        <v>58.2</v>
      </c>
      <c r="AI46" s="74">
        <v>58.2</v>
      </c>
      <c r="AJ46" s="74">
        <v>58.2</v>
      </c>
      <c r="AK46" s="74">
        <v>60.5</v>
      </c>
      <c r="AL46" s="74">
        <v>60.5</v>
      </c>
      <c r="AM46" s="74">
        <v>60.5</v>
      </c>
      <c r="AN46" s="74">
        <v>60.5</v>
      </c>
      <c r="AO46" s="74">
        <v>60.5</v>
      </c>
      <c r="AP46" s="74">
        <v>60.5</v>
      </c>
      <c r="AQ46" s="74">
        <v>60.5</v>
      </c>
      <c r="AR46" s="74">
        <v>60.5</v>
      </c>
      <c r="AS46" s="74">
        <v>60.5</v>
      </c>
      <c r="AT46" s="74">
        <v>60.5</v>
      </c>
      <c r="AU46" s="74">
        <f t="shared" si="15"/>
        <v>1808.396111988201</v>
      </c>
      <c r="AV46" s="74">
        <f t="shared" si="16"/>
        <v>677.91304347826099</v>
      </c>
      <c r="AW46" s="74">
        <f t="shared" si="17"/>
        <v>101.68695652173915</v>
      </c>
      <c r="AX46" s="74">
        <f t="shared" si="48"/>
        <v>1577.1613293795053</v>
      </c>
      <c r="AY46" s="75">
        <f t="shared" si="19"/>
        <v>51.315297775670658</v>
      </c>
      <c r="AZ46" s="74">
        <f t="shared" si="49"/>
        <v>231.23478260869567</v>
      </c>
      <c r="BA46" s="76">
        <f t="shared" si="2"/>
        <v>1859.7114097638716</v>
      </c>
      <c r="BB46" s="72">
        <v>60.5</v>
      </c>
      <c r="BC46" s="72">
        <v>60.5</v>
      </c>
      <c r="BD46" s="72">
        <v>60.5</v>
      </c>
      <c r="BE46" s="72">
        <v>60.5</v>
      </c>
      <c r="BF46" s="72">
        <v>60.5</v>
      </c>
      <c r="BG46" s="72"/>
      <c r="BH46" s="77">
        <v>60.5</v>
      </c>
      <c r="BI46" s="77">
        <v>60.5</v>
      </c>
      <c r="BJ46" s="77">
        <v>60.5</v>
      </c>
      <c r="BK46" s="77">
        <v>60.5</v>
      </c>
      <c r="BL46" s="77">
        <v>60.5</v>
      </c>
      <c r="BM46" s="77">
        <f t="shared" si="43"/>
        <v>2464.7114097638714</v>
      </c>
      <c r="BN46" s="65"/>
      <c r="BO46" s="65">
        <f t="shared" si="44"/>
        <v>2464.7114097638714</v>
      </c>
      <c r="BP46" s="65">
        <f t="shared" si="45"/>
        <v>2464.7114097638714</v>
      </c>
      <c r="BQ46" s="65"/>
      <c r="BR46" s="78">
        <f t="shared" si="20"/>
        <v>93.061884221800284</v>
      </c>
      <c r="BS46" s="65">
        <f t="shared" si="21"/>
        <v>2557.7732939856719</v>
      </c>
      <c r="BT46" s="65">
        <v>60.5</v>
      </c>
      <c r="BU46" s="65">
        <v>60.5</v>
      </c>
      <c r="BV46" s="72">
        <v>64.92</v>
      </c>
      <c r="BW46" s="72">
        <v>64.92</v>
      </c>
      <c r="BX46" s="72">
        <v>64.92</v>
      </c>
      <c r="BY46" s="72">
        <v>64.92</v>
      </c>
      <c r="BZ46" s="72">
        <v>64.92</v>
      </c>
      <c r="CA46" s="72">
        <v>64.92</v>
      </c>
      <c r="CB46" s="72">
        <v>64.92</v>
      </c>
      <c r="CC46" s="72">
        <v>64.92</v>
      </c>
      <c r="CD46" s="72">
        <v>64.92</v>
      </c>
      <c r="CE46" s="72">
        <v>64.92</v>
      </c>
      <c r="CF46" s="72"/>
      <c r="CG46" s="72">
        <v>3000</v>
      </c>
      <c r="CH46" s="65">
        <f t="shared" si="40"/>
        <v>3327.9732939856726</v>
      </c>
      <c r="CI46" s="65">
        <f t="shared" si="50"/>
        <v>3327.9732939856726</v>
      </c>
      <c r="CJ46" s="65">
        <f t="shared" si="22"/>
        <v>0</v>
      </c>
      <c r="CK46" s="65">
        <f t="shared" si="23"/>
        <v>55.499026978203638</v>
      </c>
      <c r="CL46" s="65">
        <f t="shared" si="24"/>
        <v>3383.4723209638764</v>
      </c>
      <c r="CM46" s="72">
        <v>64.92</v>
      </c>
      <c r="CN46" s="72">
        <v>211.32</v>
      </c>
      <c r="CO46" s="72">
        <v>70.44</v>
      </c>
      <c r="CP46" s="72">
        <v>70.44</v>
      </c>
      <c r="CQ46" s="72">
        <v>140.88</v>
      </c>
      <c r="CR46" s="72">
        <v>70.44</v>
      </c>
      <c r="CS46" s="72">
        <v>70.44</v>
      </c>
      <c r="CT46" s="25">
        <v>70.44</v>
      </c>
      <c r="CU46" s="25">
        <v>70.44</v>
      </c>
      <c r="CV46" s="25">
        <v>70.44</v>
      </c>
      <c r="CW46" s="87">
        <v>3000</v>
      </c>
      <c r="CX46" s="65">
        <f t="shared" si="25"/>
        <v>1293.6723209638758</v>
      </c>
      <c r="CY46" s="65">
        <f t="shared" si="46"/>
        <v>1293.6723209638758</v>
      </c>
      <c r="CZ46" s="72"/>
      <c r="DA46" s="89">
        <f t="shared" si="26"/>
        <v>16.559999999999999</v>
      </c>
      <c r="DB46" s="65">
        <f t="shared" si="27"/>
        <v>1310.2323209638757</v>
      </c>
      <c r="DC46" s="63">
        <v>70.44</v>
      </c>
      <c r="DD46" s="63">
        <v>79.680000000000007</v>
      </c>
      <c r="DE46" s="63">
        <v>76.599999999999994</v>
      </c>
      <c r="DF46" s="63">
        <v>76.599999999999994</v>
      </c>
      <c r="DG46" s="63">
        <v>153.19999999999999</v>
      </c>
      <c r="DH46" s="63">
        <v>76.599999999999994</v>
      </c>
      <c r="DI46" s="63">
        <v>76.599999999999994</v>
      </c>
      <c r="DJ46" s="63">
        <v>76.599999999999994</v>
      </c>
      <c r="DK46" s="63">
        <v>76.599999999999994</v>
      </c>
      <c r="DL46" s="63">
        <v>76.599999999999994</v>
      </c>
      <c r="DM46" s="90">
        <f t="shared" si="28"/>
        <v>2149.7523209638753</v>
      </c>
      <c r="DO46" s="63">
        <f t="shared" si="29"/>
        <v>2149.7523209638753</v>
      </c>
      <c r="DP46" s="63">
        <f t="shared" si="30"/>
        <v>34.79</v>
      </c>
      <c r="DQ46" s="81">
        <f t="shared" si="31"/>
        <v>2184.5423209638752</v>
      </c>
      <c r="DR46" s="81">
        <v>76.599999999999994</v>
      </c>
      <c r="DS46" s="81">
        <v>76.599999999999994</v>
      </c>
      <c r="DT46" s="81">
        <v>82.76</v>
      </c>
      <c r="DU46" s="81">
        <v>82.76</v>
      </c>
      <c r="DV46" s="98">
        <v>82.76</v>
      </c>
      <c r="DW46" s="99">
        <v>82.76</v>
      </c>
      <c r="DX46" s="99">
        <v>82.76</v>
      </c>
      <c r="DY46" s="52">
        <v>82.76</v>
      </c>
      <c r="DZ46" s="52">
        <v>82.76</v>
      </c>
      <c r="EA46" s="52">
        <v>82.76</v>
      </c>
      <c r="EB46" s="52">
        <v>82.76</v>
      </c>
      <c r="EC46" s="81">
        <v>82.76</v>
      </c>
      <c r="ED46" s="81">
        <f t="shared" si="32"/>
        <v>3165.3423209638772</v>
      </c>
      <c r="EF46" s="81">
        <f t="shared" si="51"/>
        <v>3165.3423209638772</v>
      </c>
      <c r="EG46" s="63">
        <f t="shared" si="33"/>
        <v>3165.3423209638772</v>
      </c>
      <c r="EH46" s="1">
        <f t="shared" si="4"/>
        <v>67.599999999999994</v>
      </c>
      <c r="EI46" s="63">
        <f t="shared" si="34"/>
        <v>3232.9423209638771</v>
      </c>
      <c r="EJ46" s="53">
        <v>82.76</v>
      </c>
      <c r="EK46" s="25">
        <v>82.76</v>
      </c>
      <c r="EL46" s="25">
        <v>86.26</v>
      </c>
      <c r="EM46" s="25">
        <v>86.26</v>
      </c>
      <c r="EN46" s="25">
        <v>86.26</v>
      </c>
      <c r="EO46" s="25">
        <v>86.26</v>
      </c>
      <c r="EP46" s="25">
        <v>86.26</v>
      </c>
      <c r="EQ46" s="25">
        <v>86.26</v>
      </c>
      <c r="ER46" s="25">
        <v>86.26</v>
      </c>
      <c r="ES46" s="25">
        <v>86.26</v>
      </c>
      <c r="ET46" s="25">
        <v>86.26</v>
      </c>
      <c r="EU46" s="104">
        <v>86.26</v>
      </c>
      <c r="EV46" s="63">
        <f t="shared" si="35"/>
        <v>4261.0600000000004</v>
      </c>
      <c r="EX46" s="63">
        <f t="shared" si="36"/>
        <v>4261.0600000000004</v>
      </c>
      <c r="EY46" s="63">
        <f>+EX46</f>
        <v>4261.0600000000004</v>
      </c>
      <c r="EZ46" s="63">
        <f t="shared" si="37"/>
        <v>0</v>
      </c>
      <c r="FA46" s="25">
        <f t="shared" si="38"/>
        <v>76.27</v>
      </c>
      <c r="FB46" s="63">
        <f>+EX46+FA46</f>
        <v>4337.3300000000008</v>
      </c>
      <c r="FC46" s="25">
        <v>86.26</v>
      </c>
      <c r="FD46" s="25">
        <v>172.52</v>
      </c>
      <c r="FE46" s="25">
        <v>172.52</v>
      </c>
      <c r="FF46" s="25">
        <v>172.52</v>
      </c>
      <c r="FG46" s="25">
        <v>172.52</v>
      </c>
      <c r="FH46" s="25">
        <v>86.27</v>
      </c>
      <c r="FJ46" s="63">
        <f t="shared" si="39"/>
        <v>5199.9400000000032</v>
      </c>
    </row>
    <row r="47" spans="1:166" ht="14.4" hidden="1" x14ac:dyDescent="0.25">
      <c r="A47" s="25">
        <v>34</v>
      </c>
      <c r="B47" s="37" t="s">
        <v>45</v>
      </c>
      <c r="C47" s="38">
        <v>15.12</v>
      </c>
      <c r="D47" s="38">
        <v>15.12</v>
      </c>
      <c r="E47" s="38">
        <v>15.12</v>
      </c>
      <c r="F47" s="38">
        <v>15.12</v>
      </c>
      <c r="G47" s="38">
        <v>15.12</v>
      </c>
      <c r="H47" s="38">
        <v>15.12</v>
      </c>
      <c r="I47" s="38">
        <v>15.12</v>
      </c>
      <c r="J47" s="38">
        <v>15.12</v>
      </c>
      <c r="K47" s="38">
        <v>15.12</v>
      </c>
      <c r="L47" s="38">
        <f t="shared" si="5"/>
        <v>136.08000000000001</v>
      </c>
      <c r="M47" s="38">
        <f t="shared" si="6"/>
        <v>118.33043478260872</v>
      </c>
      <c r="N47" s="38">
        <f t="shared" si="7"/>
        <v>17.749565217391307</v>
      </c>
      <c r="O47" s="38">
        <f t="shared" si="8"/>
        <v>1.4087510704862611</v>
      </c>
      <c r="P47" s="37">
        <v>15.12</v>
      </c>
      <c r="Q47" s="38">
        <v>15.12</v>
      </c>
      <c r="R47" s="38">
        <v>16.04</v>
      </c>
      <c r="S47" s="38">
        <v>16.04</v>
      </c>
      <c r="T47" s="38">
        <v>16.04</v>
      </c>
      <c r="U47" s="38">
        <v>16.04</v>
      </c>
      <c r="V47" s="38">
        <v>16.04</v>
      </c>
      <c r="W47" s="38">
        <v>16.04</v>
      </c>
      <c r="X47" s="38">
        <v>16.04</v>
      </c>
      <c r="Y47" s="38">
        <v>16.04</v>
      </c>
      <c r="Z47" s="38">
        <v>16.04</v>
      </c>
      <c r="AA47" s="38"/>
      <c r="AB47" s="38">
        <f t="shared" si="9"/>
        <v>151.82608695652172</v>
      </c>
      <c r="AC47" s="38">
        <f t="shared" si="10"/>
        <v>22.773913043478256</v>
      </c>
      <c r="AD47" s="38">
        <f t="shared" si="11"/>
        <v>271.56527280961672</v>
      </c>
      <c r="AE47" s="38">
        <f t="shared" si="12"/>
        <v>40.523478260869567</v>
      </c>
      <c r="AF47" s="38">
        <f t="shared" si="13"/>
        <v>9.4978198278422514</v>
      </c>
      <c r="AG47" s="38">
        <f t="shared" si="14"/>
        <v>321.58657089832855</v>
      </c>
      <c r="AH47" s="38">
        <v>16.04</v>
      </c>
      <c r="AI47" s="38">
        <v>16.04</v>
      </c>
      <c r="AJ47" s="38">
        <v>16.04</v>
      </c>
      <c r="AK47" s="38">
        <v>16.96</v>
      </c>
      <c r="AL47" s="38">
        <v>16.96</v>
      </c>
      <c r="AM47" s="38">
        <v>16.96</v>
      </c>
      <c r="AN47" s="38">
        <v>16.96</v>
      </c>
      <c r="AO47" s="38">
        <v>16.96</v>
      </c>
      <c r="AP47" s="38">
        <v>16.96</v>
      </c>
      <c r="AQ47" s="38">
        <v>16.96</v>
      </c>
      <c r="AR47" s="38">
        <v>16.96</v>
      </c>
      <c r="AS47" s="38">
        <v>16.96</v>
      </c>
      <c r="AT47" s="38">
        <f>16.96</f>
        <v>16.96</v>
      </c>
      <c r="AU47" s="38">
        <f>SUM(AG47:AT47)</f>
        <v>539.30657089832846</v>
      </c>
      <c r="AV47" s="38">
        <f t="shared" si="16"/>
        <v>189.32173913043485</v>
      </c>
      <c r="AW47" s="38">
        <f>+AV47*0.15</f>
        <v>28.398260869565227</v>
      </c>
      <c r="AX47" s="38">
        <f>+AV47+AD47+AF47</f>
        <v>470.38483176789384</v>
      </c>
      <c r="AY47" s="18">
        <f t="shared" si="19"/>
        <v>15.304672554217829</v>
      </c>
      <c r="AZ47" s="38">
        <f>+AW47+AE47</f>
        <v>68.921739130434787</v>
      </c>
      <c r="BA47" s="39">
        <f t="shared" si="2"/>
        <v>554.61124345254632</v>
      </c>
      <c r="BM47" s="24">
        <f t="shared" si="43"/>
        <v>554.61124345254632</v>
      </c>
      <c r="BN47" s="63">
        <f>505.91+16.29</f>
        <v>522.20000000000005</v>
      </c>
      <c r="BO47" s="63">
        <f t="shared" si="44"/>
        <v>32.411243452546273</v>
      </c>
      <c r="BP47" s="63">
        <f t="shared" si="45"/>
        <v>32.411243452546273</v>
      </c>
      <c r="BQ47" s="63"/>
      <c r="BR47" s="68">
        <f t="shared" si="20"/>
        <v>1.2237746673775538</v>
      </c>
      <c r="BS47" s="63">
        <f t="shared" si="21"/>
        <v>33.635018119923828</v>
      </c>
      <c r="BT47" s="63"/>
      <c r="BU47" s="63"/>
      <c r="CH47" s="65">
        <f t="shared" si="40"/>
        <v>33.635018119923828</v>
      </c>
      <c r="CI47" s="65">
        <f t="shared" si="50"/>
        <v>33.635018119923828</v>
      </c>
      <c r="CJ47" s="65">
        <f t="shared" si="22"/>
        <v>0</v>
      </c>
      <c r="CK47" s="65">
        <f t="shared" si="23"/>
        <v>0.56091519166441273</v>
      </c>
      <c r="CL47" s="65">
        <f t="shared" si="24"/>
        <v>34.195933311588242</v>
      </c>
      <c r="CX47" s="65">
        <f t="shared" si="25"/>
        <v>34.195933311588242</v>
      </c>
      <c r="CY47" s="65">
        <f t="shared" si="46"/>
        <v>34.195933311588242</v>
      </c>
      <c r="DA47" s="89">
        <f t="shared" si="26"/>
        <v>0.44</v>
      </c>
      <c r="DB47" s="65">
        <f t="shared" si="27"/>
        <v>34.635933311588239</v>
      </c>
      <c r="DM47" s="90">
        <f t="shared" si="28"/>
        <v>34.635933311588239</v>
      </c>
      <c r="DO47" s="63">
        <f t="shared" si="29"/>
        <v>34.635933311588239</v>
      </c>
      <c r="DP47" s="63">
        <f t="shared" si="30"/>
        <v>0.56000000000000005</v>
      </c>
      <c r="DQ47" s="81">
        <f t="shared" si="31"/>
        <v>35.195933311588242</v>
      </c>
      <c r="DV47" s="100"/>
      <c r="ED47" s="81">
        <f t="shared" si="32"/>
        <v>35.195933311588242</v>
      </c>
      <c r="EF47" s="81">
        <f t="shared" si="51"/>
        <v>35.195933311588242</v>
      </c>
      <c r="EG47" s="63">
        <f t="shared" si="33"/>
        <v>35.195933311588242</v>
      </c>
      <c r="EH47" s="1">
        <f t="shared" si="4"/>
        <v>0.75</v>
      </c>
      <c r="EI47" s="63">
        <f t="shared" si="34"/>
        <v>35.945933311588242</v>
      </c>
      <c r="EU47" s="104"/>
      <c r="EV47" s="63">
        <f t="shared" si="35"/>
        <v>35.950000000000003</v>
      </c>
      <c r="EX47" s="63">
        <f t="shared" si="36"/>
        <v>35.950000000000003</v>
      </c>
      <c r="EZ47" s="63">
        <f t="shared" si="37"/>
        <v>35.950000000000003</v>
      </c>
      <c r="FA47" s="25">
        <f t="shared" si="38"/>
        <v>0</v>
      </c>
      <c r="FJ47" s="63">
        <f t="shared" si="39"/>
        <v>0</v>
      </c>
    </row>
    <row r="48" spans="1:166" ht="14.4" x14ac:dyDescent="0.25">
      <c r="A48" s="25">
        <v>35</v>
      </c>
      <c r="B48" s="92" t="s">
        <v>46</v>
      </c>
      <c r="C48" s="74">
        <v>14.96</v>
      </c>
      <c r="D48" s="74">
        <v>14.96</v>
      </c>
      <c r="E48" s="74">
        <v>14.96</v>
      </c>
      <c r="F48" s="74">
        <v>14.96</v>
      </c>
      <c r="G48" s="74">
        <v>14.96</v>
      </c>
      <c r="H48" s="74">
        <v>14.96</v>
      </c>
      <c r="I48" s="74">
        <v>14.96</v>
      </c>
      <c r="J48" s="74">
        <v>14.96</v>
      </c>
      <c r="K48" s="74">
        <v>14.96</v>
      </c>
      <c r="L48" s="74">
        <f t="shared" si="5"/>
        <v>134.64000000000004</v>
      </c>
      <c r="M48" s="74">
        <f t="shared" si="6"/>
        <v>117.07826086956527</v>
      </c>
      <c r="N48" s="74">
        <f t="shared" si="7"/>
        <v>17.561739130434791</v>
      </c>
      <c r="O48" s="74">
        <f t="shared" si="8"/>
        <v>1.3938436517509571</v>
      </c>
      <c r="P48" s="73">
        <v>14.96</v>
      </c>
      <c r="Q48" s="74">
        <v>14.96</v>
      </c>
      <c r="R48" s="74">
        <v>15.88</v>
      </c>
      <c r="S48" s="74">
        <v>15.88</v>
      </c>
      <c r="T48" s="74">
        <v>15.88</v>
      </c>
      <c r="U48" s="74">
        <v>15.88</v>
      </c>
      <c r="V48" s="74">
        <v>15.88</v>
      </c>
      <c r="W48" s="74">
        <v>15.88</v>
      </c>
      <c r="X48" s="74">
        <v>15.88</v>
      </c>
      <c r="Y48" s="74">
        <v>15.88</v>
      </c>
      <c r="Z48" s="74">
        <v>15.88</v>
      </c>
      <c r="AA48" s="74"/>
      <c r="AB48" s="74">
        <f t="shared" si="9"/>
        <v>150.29565217391303</v>
      </c>
      <c r="AC48" s="74">
        <f t="shared" si="10"/>
        <v>22.544347826086952</v>
      </c>
      <c r="AD48" s="74">
        <f t="shared" si="11"/>
        <v>268.76775669522925</v>
      </c>
      <c r="AE48" s="74">
        <f t="shared" si="12"/>
        <v>40.106086956521743</v>
      </c>
      <c r="AF48" s="74">
        <f t="shared" si="13"/>
        <v>9.3999785105595191</v>
      </c>
      <c r="AG48" s="74">
        <f t="shared" si="14"/>
        <v>318.27382216231047</v>
      </c>
      <c r="AH48" s="74">
        <v>15.88</v>
      </c>
      <c r="AI48" s="74">
        <v>15.88</v>
      </c>
      <c r="AJ48" s="74">
        <v>15.88</v>
      </c>
      <c r="AK48" s="74">
        <v>16.8</v>
      </c>
      <c r="AL48" s="74">
        <v>16.8</v>
      </c>
      <c r="AM48" s="74">
        <v>16.8</v>
      </c>
      <c r="AN48" s="74">
        <v>16.8</v>
      </c>
      <c r="AO48" s="74">
        <v>16.8</v>
      </c>
      <c r="AP48" s="74">
        <v>16.8</v>
      </c>
      <c r="AQ48" s="74">
        <v>16.8</v>
      </c>
      <c r="AR48" s="74">
        <v>16.8</v>
      </c>
      <c r="AS48" s="74">
        <v>16.8</v>
      </c>
      <c r="AT48" s="74">
        <v>16.8</v>
      </c>
      <c r="AU48" s="74">
        <f t="shared" si="15"/>
        <v>533.91382216231045</v>
      </c>
      <c r="AV48" s="74">
        <f t="shared" si="16"/>
        <v>187.51304347826093</v>
      </c>
      <c r="AW48" s="74">
        <f t="shared" si="17"/>
        <v>28.126956521739139</v>
      </c>
      <c r="AX48" s="74">
        <f t="shared" si="48"/>
        <v>465.6807786840497</v>
      </c>
      <c r="AY48" s="75">
        <f t="shared" si="19"/>
        <v>15.151619166302851</v>
      </c>
      <c r="AZ48" s="74">
        <f t="shared" si="49"/>
        <v>68.233043478260882</v>
      </c>
      <c r="BA48" s="76">
        <f t="shared" si="2"/>
        <v>549.06544132861336</v>
      </c>
      <c r="BB48" s="72">
        <v>16.8</v>
      </c>
      <c r="BC48" s="72">
        <v>16.8</v>
      </c>
      <c r="BD48" s="72">
        <v>16.8</v>
      </c>
      <c r="BE48" s="72">
        <v>16.8</v>
      </c>
      <c r="BF48" s="72">
        <v>16.8</v>
      </c>
      <c r="BG48" s="72">
        <v>16.8</v>
      </c>
      <c r="BH48" s="77">
        <v>16.8</v>
      </c>
      <c r="BI48" s="77">
        <v>16.8</v>
      </c>
      <c r="BJ48" s="77">
        <v>16.8</v>
      </c>
      <c r="BK48" s="77">
        <v>16.8</v>
      </c>
      <c r="BL48" s="77">
        <v>16.8</v>
      </c>
      <c r="BM48" s="77">
        <f t="shared" si="43"/>
        <v>733.86544132861286</v>
      </c>
      <c r="BN48" s="65"/>
      <c r="BO48" s="65">
        <f t="shared" si="44"/>
        <v>733.86544132861286</v>
      </c>
      <c r="BP48" s="65">
        <f t="shared" si="45"/>
        <v>733.86544132861286</v>
      </c>
      <c r="BQ48" s="65"/>
      <c r="BR48" s="78">
        <f t="shared" si="20"/>
        <v>27.709086128605477</v>
      </c>
      <c r="BS48" s="65">
        <f t="shared" si="21"/>
        <v>761.57452745721832</v>
      </c>
      <c r="BT48" s="65">
        <v>16.8</v>
      </c>
      <c r="BU48" s="65">
        <v>16.8</v>
      </c>
      <c r="BV48" s="72">
        <v>18</v>
      </c>
      <c r="BW48" s="72">
        <v>18</v>
      </c>
      <c r="BX48" s="72">
        <v>18</v>
      </c>
      <c r="BY48" s="72">
        <v>18</v>
      </c>
      <c r="BZ48" s="72">
        <v>18</v>
      </c>
      <c r="CA48" s="72">
        <v>18</v>
      </c>
      <c r="CB48" s="72">
        <v>18</v>
      </c>
      <c r="CC48" s="72">
        <v>18</v>
      </c>
      <c r="CD48" s="72">
        <v>18</v>
      </c>
      <c r="CE48" s="72">
        <v>18</v>
      </c>
      <c r="CF48" s="72">
        <v>600</v>
      </c>
      <c r="CG48" s="72"/>
      <c r="CH48" s="65">
        <f t="shared" si="40"/>
        <v>375.17452745721823</v>
      </c>
      <c r="CI48" s="65">
        <f t="shared" si="50"/>
        <v>375.17452745721823</v>
      </c>
      <c r="CJ48" s="65">
        <f t="shared" si="22"/>
        <v>0</v>
      </c>
      <c r="CK48" s="65">
        <f t="shared" si="23"/>
        <v>6.2566070642791027</v>
      </c>
      <c r="CL48" s="65">
        <f t="shared" si="24"/>
        <v>381.43113452149731</v>
      </c>
      <c r="CM48" s="72">
        <v>18</v>
      </c>
      <c r="CN48" s="72">
        <v>59.46</v>
      </c>
      <c r="CO48" s="72">
        <v>19.82</v>
      </c>
      <c r="CP48" s="72">
        <v>19.82</v>
      </c>
      <c r="CQ48" s="72">
        <v>39.64</v>
      </c>
      <c r="CR48" s="72">
        <v>19.82</v>
      </c>
      <c r="CS48" s="72">
        <v>19.82</v>
      </c>
      <c r="CT48" s="25">
        <v>19.82</v>
      </c>
      <c r="CU48" s="25">
        <v>19.82</v>
      </c>
      <c r="CV48" s="25">
        <v>19.82</v>
      </c>
      <c r="CW48" s="87"/>
      <c r="CX48" s="65">
        <f t="shared" si="25"/>
        <v>637.27113452149752</v>
      </c>
      <c r="CY48" s="65">
        <f t="shared" si="46"/>
        <v>637.27113452149752</v>
      </c>
      <c r="CZ48" s="72"/>
      <c r="DA48" s="89">
        <f t="shared" si="26"/>
        <v>8.16</v>
      </c>
      <c r="DB48" s="65">
        <f t="shared" si="27"/>
        <v>645.43113452149748</v>
      </c>
      <c r="DC48" s="63">
        <v>19.82</v>
      </c>
      <c r="DD48" s="63">
        <v>22.43</v>
      </c>
      <c r="DE48" s="63">
        <v>21.56</v>
      </c>
      <c r="DF48" s="63">
        <v>21.56</v>
      </c>
      <c r="DG48" s="63">
        <v>43.12</v>
      </c>
      <c r="DH48" s="63">
        <v>21.56</v>
      </c>
      <c r="DI48" s="63">
        <v>21.56</v>
      </c>
      <c r="DJ48" s="63">
        <v>21.46</v>
      </c>
      <c r="DK48" s="63">
        <v>21.56</v>
      </c>
      <c r="DL48" s="63">
        <v>21.56</v>
      </c>
      <c r="DM48" s="90">
        <f t="shared" si="28"/>
        <v>881.6211345214972</v>
      </c>
      <c r="DO48" s="63">
        <f t="shared" si="29"/>
        <v>881.6211345214972</v>
      </c>
      <c r="DP48" s="63">
        <f t="shared" si="30"/>
        <v>14.27</v>
      </c>
      <c r="DQ48" s="81">
        <f t="shared" si="31"/>
        <v>895.89113452149718</v>
      </c>
      <c r="DR48" s="81">
        <v>21.56</v>
      </c>
      <c r="DS48" s="81">
        <v>21.56</v>
      </c>
      <c r="DT48" s="81">
        <v>23.42</v>
      </c>
      <c r="DU48" s="81">
        <v>23.42</v>
      </c>
      <c r="DV48" s="98">
        <v>23.42</v>
      </c>
      <c r="DW48" s="99">
        <v>23.42</v>
      </c>
      <c r="DX48" s="99">
        <v>23.42</v>
      </c>
      <c r="DY48" s="52">
        <v>23.42</v>
      </c>
      <c r="DZ48" s="52">
        <v>23.42</v>
      </c>
      <c r="EA48" s="52">
        <v>23.42</v>
      </c>
      <c r="EB48" s="52">
        <v>23.42</v>
      </c>
      <c r="EC48" s="81">
        <v>23.42</v>
      </c>
      <c r="ED48" s="81">
        <f t="shared" si="32"/>
        <v>1173.2111345214973</v>
      </c>
      <c r="EF48" s="81">
        <f t="shared" si="51"/>
        <v>1173.2111345214973</v>
      </c>
      <c r="EG48" s="63">
        <f t="shared" si="33"/>
        <v>1173.2111345214973</v>
      </c>
      <c r="EH48" s="1">
        <f t="shared" si="4"/>
        <v>25.05</v>
      </c>
      <c r="EI48" s="63">
        <f t="shared" si="34"/>
        <v>1198.2611345214973</v>
      </c>
      <c r="EJ48" s="53">
        <v>23.42</v>
      </c>
      <c r="EK48" s="25">
        <v>23.42</v>
      </c>
      <c r="EL48" s="25">
        <v>25.3</v>
      </c>
      <c r="EM48" s="25">
        <v>25.3</v>
      </c>
      <c r="EN48" s="25">
        <v>25.3</v>
      </c>
      <c r="EO48" s="25">
        <v>25.3</v>
      </c>
      <c r="EP48" s="25">
        <v>25.3</v>
      </c>
      <c r="EQ48" s="25">
        <v>25.3</v>
      </c>
      <c r="ER48" s="25">
        <v>25.3</v>
      </c>
      <c r="ES48" s="25">
        <v>25.3</v>
      </c>
      <c r="ET48" s="25">
        <v>25.3</v>
      </c>
      <c r="EU48" s="104">
        <v>25.3</v>
      </c>
      <c r="EV48" s="63">
        <f t="shared" si="35"/>
        <v>1498.1</v>
      </c>
      <c r="EX48" s="63">
        <f t="shared" si="36"/>
        <v>1498.1</v>
      </c>
      <c r="EY48" s="63">
        <f>+EX48</f>
        <v>1498.1</v>
      </c>
      <c r="EZ48" s="63">
        <f t="shared" si="37"/>
        <v>0</v>
      </c>
      <c r="FA48" s="25">
        <f t="shared" si="38"/>
        <v>26.81</v>
      </c>
      <c r="FB48" s="63">
        <f>+EX48+FA48</f>
        <v>1524.9099999999999</v>
      </c>
      <c r="FC48" s="25">
        <v>25.3</v>
      </c>
      <c r="FD48" s="25">
        <v>52.43</v>
      </c>
      <c r="FE48" s="25">
        <v>54.53</v>
      </c>
      <c r="FF48" s="25">
        <v>54.53</v>
      </c>
      <c r="FG48" s="25">
        <v>54.5</v>
      </c>
      <c r="FH48" s="25">
        <v>27.25</v>
      </c>
      <c r="FJ48" s="63">
        <f t="shared" si="39"/>
        <v>1793.4499999999998</v>
      </c>
    </row>
    <row r="49" spans="1:166" ht="14.4" x14ac:dyDescent="0.25">
      <c r="A49" s="25">
        <v>36</v>
      </c>
      <c r="B49" s="92" t="s">
        <v>47</v>
      </c>
      <c r="C49" s="74">
        <v>14.72</v>
      </c>
      <c r="D49" s="74">
        <v>14.72</v>
      </c>
      <c r="E49" s="74">
        <v>14.72</v>
      </c>
      <c r="F49" s="74">
        <v>14.72</v>
      </c>
      <c r="G49" s="74">
        <v>14.72</v>
      </c>
      <c r="H49" s="74">
        <v>14.72</v>
      </c>
      <c r="I49" s="74">
        <v>14.72</v>
      </c>
      <c r="J49" s="74">
        <v>14.72</v>
      </c>
      <c r="K49" s="74">
        <v>14.72</v>
      </c>
      <c r="L49" s="74">
        <f t="shared" si="5"/>
        <v>132.48000000000002</v>
      </c>
      <c r="M49" s="74">
        <f t="shared" si="6"/>
        <v>115.20000000000003</v>
      </c>
      <c r="N49" s="74">
        <f t="shared" si="7"/>
        <v>17.280000000000005</v>
      </c>
      <c r="O49" s="74">
        <f t="shared" si="8"/>
        <v>1.3714825236480004</v>
      </c>
      <c r="P49" s="73">
        <v>14.72</v>
      </c>
      <c r="Q49" s="74">
        <v>14.72</v>
      </c>
      <c r="R49" s="74">
        <v>15.42</v>
      </c>
      <c r="S49" s="74">
        <v>15.42</v>
      </c>
      <c r="T49" s="74">
        <v>15.42</v>
      </c>
      <c r="U49" s="74">
        <v>15.42</v>
      </c>
      <c r="V49" s="74">
        <v>15.42</v>
      </c>
      <c r="W49" s="74">
        <v>15.42</v>
      </c>
      <c r="X49" s="74">
        <v>15.42</v>
      </c>
      <c r="Y49" s="74">
        <v>15.42</v>
      </c>
      <c r="Z49" s="74">
        <v>15.42</v>
      </c>
      <c r="AA49" s="74"/>
      <c r="AB49" s="74">
        <f t="shared" si="9"/>
        <v>146.2782608695652</v>
      </c>
      <c r="AC49" s="74">
        <f t="shared" si="10"/>
        <v>21.94173913043478</v>
      </c>
      <c r="AD49" s="74">
        <f t="shared" si="11"/>
        <v>262.84974339321326</v>
      </c>
      <c r="AE49" s="74">
        <f t="shared" si="12"/>
        <v>39.221739130434784</v>
      </c>
      <c r="AF49" s="74">
        <f t="shared" si="13"/>
        <v>9.1929998217905506</v>
      </c>
      <c r="AG49" s="74">
        <f t="shared" si="14"/>
        <v>311.26448234543864</v>
      </c>
      <c r="AH49" s="74">
        <v>15.42</v>
      </c>
      <c r="AI49" s="74">
        <v>15.42</v>
      </c>
      <c r="AJ49" s="74">
        <v>15.42</v>
      </c>
      <c r="AK49" s="74">
        <v>17.149999999999999</v>
      </c>
      <c r="AL49" s="74">
        <v>17.14</v>
      </c>
      <c r="AM49" s="74">
        <v>17.14</v>
      </c>
      <c r="AN49" s="74">
        <v>17.14</v>
      </c>
      <c r="AO49" s="74">
        <v>17.14</v>
      </c>
      <c r="AP49" s="74">
        <v>17.14</v>
      </c>
      <c r="AQ49" s="74">
        <v>17.14</v>
      </c>
      <c r="AR49" s="74">
        <v>17.14</v>
      </c>
      <c r="AS49" s="74">
        <v>17.14</v>
      </c>
      <c r="AT49" s="74">
        <v>17.14</v>
      </c>
      <c r="AU49" s="74">
        <f t="shared" si="15"/>
        <v>528.9344823454386</v>
      </c>
      <c r="AV49" s="74">
        <f t="shared" si="16"/>
        <v>189.2782608695652</v>
      </c>
      <c r="AW49" s="74">
        <f t="shared" si="17"/>
        <v>28.391739130434779</v>
      </c>
      <c r="AX49" s="74">
        <f t="shared" si="48"/>
        <v>461.32100408456904</v>
      </c>
      <c r="AY49" s="75">
        <f t="shared" si="19"/>
        <v>15.009767392714684</v>
      </c>
      <c r="AZ49" s="74">
        <f t="shared" si="49"/>
        <v>67.613478260869556</v>
      </c>
      <c r="BA49" s="76">
        <f t="shared" si="2"/>
        <v>543.9442497381533</v>
      </c>
      <c r="BB49" s="72">
        <v>17.14</v>
      </c>
      <c r="BC49" s="72">
        <v>17.14</v>
      </c>
      <c r="BD49" s="72">
        <v>17.14</v>
      </c>
      <c r="BE49" s="72">
        <v>17.14</v>
      </c>
      <c r="BF49" s="72">
        <v>17.14</v>
      </c>
      <c r="BG49" s="72">
        <v>17.14</v>
      </c>
      <c r="BH49" s="77">
        <v>17.14</v>
      </c>
      <c r="BI49" s="77">
        <v>17.14</v>
      </c>
      <c r="BJ49" s="77">
        <v>17.14</v>
      </c>
      <c r="BK49" s="77">
        <v>17.14</v>
      </c>
      <c r="BL49" s="77">
        <v>17.14</v>
      </c>
      <c r="BM49" s="77">
        <f t="shared" si="43"/>
        <v>732.48424973815315</v>
      </c>
      <c r="BN49" s="65"/>
      <c r="BO49" s="65">
        <f t="shared" si="44"/>
        <v>732.48424973815315</v>
      </c>
      <c r="BP49" s="65">
        <f t="shared" si="45"/>
        <v>732.48424973815315</v>
      </c>
      <c r="BQ49" s="65"/>
      <c r="BR49" s="78">
        <f t="shared" si="20"/>
        <v>27.65693548274475</v>
      </c>
      <c r="BS49" s="65">
        <f t="shared" si="21"/>
        <v>760.14118522089791</v>
      </c>
      <c r="BT49" s="65">
        <v>17.14</v>
      </c>
      <c r="BU49" s="65">
        <v>17.14</v>
      </c>
      <c r="BV49" s="72">
        <v>18.440000000000001</v>
      </c>
      <c r="BW49" s="72">
        <v>18.440000000000001</v>
      </c>
      <c r="BX49" s="72">
        <v>18.440000000000001</v>
      </c>
      <c r="BY49" s="72">
        <v>18.440000000000001</v>
      </c>
      <c r="BZ49" s="72">
        <v>18.440000000000001</v>
      </c>
      <c r="CA49" s="72">
        <v>18.440000000000001</v>
      </c>
      <c r="CB49" s="72">
        <v>18.440000000000001</v>
      </c>
      <c r="CC49" s="72">
        <v>18.440000000000001</v>
      </c>
      <c r="CD49" s="72">
        <v>18.440000000000001</v>
      </c>
      <c r="CE49" s="72">
        <v>18.440000000000001</v>
      </c>
      <c r="CF49" s="72"/>
      <c r="CG49" s="72"/>
      <c r="CH49" s="65">
        <f t="shared" si="40"/>
        <v>978.82118522089843</v>
      </c>
      <c r="CI49" s="65">
        <f t="shared" si="50"/>
        <v>978.82118522089843</v>
      </c>
      <c r="CJ49" s="65">
        <f t="shared" si="22"/>
        <v>0</v>
      </c>
      <c r="CK49" s="65">
        <f t="shared" si="23"/>
        <v>16.323335125190393</v>
      </c>
      <c r="CL49" s="65">
        <f t="shared" si="24"/>
        <v>995.14452034608883</v>
      </c>
      <c r="CM49" s="72">
        <v>18.440000000000001</v>
      </c>
      <c r="CN49" s="72">
        <v>60.84</v>
      </c>
      <c r="CO49" s="72">
        <v>20.28</v>
      </c>
      <c r="CP49" s="72">
        <v>20.28</v>
      </c>
      <c r="CQ49" s="72">
        <v>40.56</v>
      </c>
      <c r="CR49" s="72">
        <v>20.28</v>
      </c>
      <c r="CS49" s="72">
        <v>20.28</v>
      </c>
      <c r="CT49" s="25">
        <v>20.28</v>
      </c>
      <c r="CU49" s="25">
        <v>20.28</v>
      </c>
      <c r="CV49" s="25">
        <v>20.28</v>
      </c>
      <c r="CW49" s="87">
        <v>1000</v>
      </c>
      <c r="CX49" s="65">
        <f t="shared" si="25"/>
        <v>256.94452034608867</v>
      </c>
      <c r="CY49" s="65">
        <f t="shared" si="46"/>
        <v>256.94452034608867</v>
      </c>
      <c r="CZ49" s="72"/>
      <c r="DA49" s="89">
        <f t="shared" si="26"/>
        <v>3.29</v>
      </c>
      <c r="DB49" s="65">
        <f t="shared" si="27"/>
        <v>260.23452034608869</v>
      </c>
      <c r="DC49" s="63">
        <v>20.28</v>
      </c>
      <c r="DD49" s="63">
        <v>25.41</v>
      </c>
      <c r="DE49" s="63">
        <v>23.7</v>
      </c>
      <c r="DF49" s="63">
        <v>23.7</v>
      </c>
      <c r="DG49" s="63">
        <v>47.4</v>
      </c>
      <c r="DH49" s="63">
        <v>23.7</v>
      </c>
      <c r="DI49" s="63">
        <v>23.7</v>
      </c>
      <c r="DJ49" s="63">
        <v>23.7</v>
      </c>
      <c r="DK49" s="63">
        <v>23.7</v>
      </c>
      <c r="DL49" s="63">
        <v>23.7</v>
      </c>
      <c r="DM49" s="90">
        <f t="shared" si="28"/>
        <v>519.22452034608864</v>
      </c>
      <c r="DO49" s="63">
        <f t="shared" si="29"/>
        <v>519.22452034608864</v>
      </c>
      <c r="DP49" s="63">
        <f t="shared" si="30"/>
        <v>8.4</v>
      </c>
      <c r="DQ49" s="81">
        <f t="shared" si="31"/>
        <v>527.62452034608862</v>
      </c>
      <c r="DR49" s="81">
        <v>23.7</v>
      </c>
      <c r="DS49" s="81">
        <v>23.7</v>
      </c>
      <c r="DT49" s="81">
        <v>25.74</v>
      </c>
      <c r="DU49" s="81">
        <v>25.74</v>
      </c>
      <c r="DV49" s="98">
        <v>25.74</v>
      </c>
      <c r="DW49" s="99">
        <v>25.74</v>
      </c>
      <c r="DX49" s="99">
        <v>25.74</v>
      </c>
      <c r="DY49" s="52">
        <v>25.74</v>
      </c>
      <c r="DZ49" s="52">
        <v>25.74</v>
      </c>
      <c r="EA49" s="52">
        <v>25.74</v>
      </c>
      <c r="EB49" s="52">
        <v>25.74</v>
      </c>
      <c r="EC49" s="81">
        <v>25.74</v>
      </c>
      <c r="ED49" s="81">
        <f t="shared" si="32"/>
        <v>832.4245203460888</v>
      </c>
      <c r="EF49" s="81">
        <f t="shared" si="51"/>
        <v>832.4245203460888</v>
      </c>
      <c r="EG49" s="63">
        <f t="shared" si="33"/>
        <v>832.4245203460888</v>
      </c>
      <c r="EH49" s="1">
        <f t="shared" si="4"/>
        <v>17.78</v>
      </c>
      <c r="EI49" s="63">
        <f t="shared" si="34"/>
        <v>850.20452034608877</v>
      </c>
      <c r="EJ49" s="53">
        <v>25.74</v>
      </c>
      <c r="EK49" s="25">
        <v>25.74</v>
      </c>
      <c r="EL49" s="25">
        <v>27.94</v>
      </c>
      <c r="EM49" s="25">
        <v>27.94</v>
      </c>
      <c r="EN49" s="25">
        <v>27.94</v>
      </c>
      <c r="EO49" s="25">
        <v>27.94</v>
      </c>
      <c r="EP49" s="25">
        <v>27.94</v>
      </c>
      <c r="EQ49" s="25">
        <v>27.94</v>
      </c>
      <c r="ER49" s="25">
        <v>27.94</v>
      </c>
      <c r="ES49" s="25">
        <v>27.94</v>
      </c>
      <c r="ET49" s="25">
        <v>27.94</v>
      </c>
      <c r="EU49" s="104">
        <v>27.94</v>
      </c>
      <c r="EV49" s="63">
        <f t="shared" si="35"/>
        <v>1181.08</v>
      </c>
      <c r="EX49" s="63">
        <f t="shared" si="36"/>
        <v>1181.08</v>
      </c>
      <c r="EY49" s="63">
        <f>+EX49</f>
        <v>1181.08</v>
      </c>
      <c r="EZ49" s="63">
        <f t="shared" si="37"/>
        <v>0</v>
      </c>
      <c r="FA49" s="25">
        <f t="shared" si="38"/>
        <v>21.14</v>
      </c>
      <c r="FB49" s="63">
        <f>+EX49+FA49</f>
        <v>1202.22</v>
      </c>
      <c r="FC49" s="25">
        <v>27.94</v>
      </c>
      <c r="FD49" s="25">
        <v>58.25</v>
      </c>
      <c r="FE49" s="25">
        <v>60.97</v>
      </c>
      <c r="FF49" s="25">
        <v>60.97</v>
      </c>
      <c r="FG49" s="25">
        <v>60.94</v>
      </c>
      <c r="FH49" s="25">
        <v>30.47</v>
      </c>
      <c r="FJ49" s="63">
        <f t="shared" si="39"/>
        <v>1501.7600000000002</v>
      </c>
    </row>
    <row r="50" spans="1:166" ht="14.4" hidden="1" x14ac:dyDescent="0.25">
      <c r="A50" s="25">
        <v>37</v>
      </c>
      <c r="B50" s="37" t="s">
        <v>48</v>
      </c>
      <c r="C50" s="38">
        <v>17.22</v>
      </c>
      <c r="D50" s="38">
        <v>17.22</v>
      </c>
      <c r="E50" s="38">
        <v>17.22</v>
      </c>
      <c r="F50" s="38">
        <v>17.22</v>
      </c>
      <c r="G50" s="38">
        <v>17.22</v>
      </c>
      <c r="H50" s="38">
        <v>17.22</v>
      </c>
      <c r="I50" s="38">
        <v>17.22</v>
      </c>
      <c r="J50" s="38">
        <v>17.22</v>
      </c>
      <c r="K50" s="38">
        <v>17.22</v>
      </c>
      <c r="L50" s="38">
        <f t="shared" si="5"/>
        <v>154.97999999999999</v>
      </c>
      <c r="M50" s="38">
        <f t="shared" si="6"/>
        <v>134.76521739130436</v>
      </c>
      <c r="N50" s="38">
        <f t="shared" si="7"/>
        <v>20.214782608695653</v>
      </c>
      <c r="O50" s="38">
        <f>+M50*0.01190523024</f>
        <v>1.6044109413871306</v>
      </c>
      <c r="P50" s="37">
        <v>17.22</v>
      </c>
      <c r="Q50" s="38">
        <v>17.22</v>
      </c>
      <c r="R50" s="38">
        <v>18.04</v>
      </c>
      <c r="S50" s="38">
        <f>16.1+21.28</f>
        <v>37.380000000000003</v>
      </c>
      <c r="T50" s="38"/>
      <c r="U50" s="38">
        <v>21.28</v>
      </c>
      <c r="V50" s="38">
        <v>21.28</v>
      </c>
      <c r="W50" s="38">
        <v>21.28</v>
      </c>
      <c r="X50" s="38">
        <v>21.28</v>
      </c>
      <c r="Y50" s="38">
        <v>21.28</v>
      </c>
      <c r="Z50" s="38">
        <v>21.28</v>
      </c>
      <c r="AA50" s="38">
        <v>21.28</v>
      </c>
      <c r="AB50" s="38">
        <f>SUM(P50:AA50)/1.15</f>
        <v>207.66956521739135</v>
      </c>
      <c r="AC50" s="38">
        <f t="shared" si="10"/>
        <v>31.150434782608702</v>
      </c>
      <c r="AD50" s="38">
        <f t="shared" si="11"/>
        <v>344.03919355008287</v>
      </c>
      <c r="AE50" s="38">
        <f t="shared" si="12"/>
        <v>51.365217391304355</v>
      </c>
      <c r="AF50" s="38">
        <f t="shared" si="13"/>
        <v>12.032548345552383</v>
      </c>
      <c r="AG50" s="38">
        <f t="shared" si="14"/>
        <v>407.43695928693961</v>
      </c>
      <c r="AH50" s="38"/>
      <c r="AI50" s="38">
        <v>21.28</v>
      </c>
      <c r="AJ50" s="38">
        <v>21.28</v>
      </c>
      <c r="AK50" s="38"/>
      <c r="AL50" s="38">
        <v>44.4</v>
      </c>
      <c r="AM50" s="38">
        <f>-379.44-100.93</f>
        <v>-480.37</v>
      </c>
      <c r="AN50" s="38"/>
      <c r="AO50" s="38"/>
      <c r="AP50" s="38"/>
      <c r="AQ50" s="38"/>
      <c r="AR50" s="38"/>
      <c r="AS50" s="38"/>
      <c r="AT50" s="38"/>
      <c r="AU50" s="38">
        <f t="shared" si="15"/>
        <v>14.026959286939586</v>
      </c>
      <c r="AV50" s="38">
        <v>0</v>
      </c>
      <c r="AW50" s="38">
        <f t="shared" si="17"/>
        <v>0</v>
      </c>
      <c r="AX50" s="38">
        <v>0</v>
      </c>
      <c r="AY50" s="18">
        <f t="shared" si="19"/>
        <v>0</v>
      </c>
      <c r="AZ50" s="38">
        <f>+AU50</f>
        <v>14.026959286939586</v>
      </c>
      <c r="BA50" s="39">
        <f t="shared" si="2"/>
        <v>14.026959286939586</v>
      </c>
      <c r="BM50" s="24">
        <f t="shared" si="43"/>
        <v>14.026959286939586</v>
      </c>
      <c r="BN50" s="63"/>
      <c r="BO50" s="63">
        <f t="shared" si="44"/>
        <v>14.026959286939586</v>
      </c>
      <c r="BP50" s="63">
        <f t="shared" si="45"/>
        <v>14.026959286939586</v>
      </c>
      <c r="BQ50" s="63"/>
      <c r="BR50" s="68">
        <f t="shared" si="20"/>
        <v>0.529626006506838</v>
      </c>
      <c r="BS50" s="63">
        <f t="shared" si="21"/>
        <v>14.556585293446425</v>
      </c>
      <c r="BT50" s="63"/>
      <c r="BU50" s="63"/>
      <c r="CH50" s="65">
        <f t="shared" si="40"/>
        <v>14.556585293446425</v>
      </c>
      <c r="CI50" s="65">
        <f t="shared" si="50"/>
        <v>14.556585293446425</v>
      </c>
      <c r="CJ50" s="65">
        <f t="shared" si="22"/>
        <v>0</v>
      </c>
      <c r="CK50" s="65">
        <f t="shared" si="23"/>
        <v>0.24275324605864562</v>
      </c>
      <c r="CL50" s="65">
        <f t="shared" si="24"/>
        <v>14.799338539505071</v>
      </c>
      <c r="CX50" s="65">
        <f t="shared" si="25"/>
        <v>14.799338539505071</v>
      </c>
      <c r="CY50" s="65">
        <f t="shared" si="46"/>
        <v>14.799338539505071</v>
      </c>
      <c r="DA50" s="89">
        <f t="shared" si="26"/>
        <v>0.19</v>
      </c>
      <c r="DB50" s="65">
        <f t="shared" si="27"/>
        <v>14.98933853950507</v>
      </c>
      <c r="DM50" s="90">
        <f t="shared" si="28"/>
        <v>14.98933853950507</v>
      </c>
      <c r="DO50" s="63">
        <f t="shared" si="29"/>
        <v>14.98933853950507</v>
      </c>
      <c r="DP50" s="63">
        <f t="shared" si="30"/>
        <v>0.24</v>
      </c>
      <c r="DQ50" s="81">
        <f t="shared" si="31"/>
        <v>15.22933853950507</v>
      </c>
      <c r="DV50" s="100"/>
      <c r="ED50" s="81">
        <f t="shared" si="32"/>
        <v>15.22933853950507</v>
      </c>
      <c r="EF50" s="81">
        <f t="shared" si="51"/>
        <v>15.22933853950507</v>
      </c>
      <c r="EG50" s="63">
        <f t="shared" si="33"/>
        <v>15.22933853950507</v>
      </c>
      <c r="EH50" s="1">
        <f t="shared" si="4"/>
        <v>0.33</v>
      </c>
      <c r="EI50" s="63">
        <f t="shared" si="34"/>
        <v>15.55933853950507</v>
      </c>
      <c r="EU50" s="104"/>
      <c r="EV50" s="63">
        <f t="shared" si="35"/>
        <v>15.56</v>
      </c>
      <c r="EX50" s="63">
        <f t="shared" si="36"/>
        <v>15.56</v>
      </c>
      <c r="EZ50" s="63">
        <f t="shared" si="37"/>
        <v>15.56</v>
      </c>
      <c r="FA50" s="25">
        <f t="shared" si="38"/>
        <v>0</v>
      </c>
      <c r="FJ50" s="63">
        <f t="shared" si="39"/>
        <v>0</v>
      </c>
    </row>
    <row r="51" spans="1:166" ht="14.4" hidden="1" x14ac:dyDescent="0.25">
      <c r="A51" s="25">
        <v>38</v>
      </c>
      <c r="B51" s="37" t="s">
        <v>49</v>
      </c>
      <c r="C51" s="38">
        <v>32.299999999999997</v>
      </c>
      <c r="D51" s="38">
        <v>32.299999999999997</v>
      </c>
      <c r="E51" s="38">
        <v>32.299999999999997</v>
      </c>
      <c r="F51" s="38">
        <v>32.299999999999997</v>
      </c>
      <c r="G51" s="38">
        <v>32.299999999999997</v>
      </c>
      <c r="H51" s="38">
        <v>32.299999999999997</v>
      </c>
      <c r="I51" s="38">
        <v>32.299999999999997</v>
      </c>
      <c r="J51" s="38">
        <v>32.299999999999997</v>
      </c>
      <c r="K51" s="38">
        <v>32.299999999999997</v>
      </c>
      <c r="L51" s="38">
        <f t="shared" si="5"/>
        <v>290.70000000000005</v>
      </c>
      <c r="M51" s="38">
        <f t="shared" si="6"/>
        <v>252.78260869565224</v>
      </c>
      <c r="N51" s="38">
        <f t="shared" si="7"/>
        <v>37.917391304347838</v>
      </c>
      <c r="O51" s="38">
        <f t="shared" si="8"/>
        <v>3.0094351571895661</v>
      </c>
      <c r="P51" s="37">
        <v>32.299999999999997</v>
      </c>
      <c r="Q51" s="38">
        <v>32.299999999999997</v>
      </c>
      <c r="R51" s="38">
        <v>33.9</v>
      </c>
      <c r="S51" s="38">
        <v>33.9</v>
      </c>
      <c r="T51" s="38">
        <v>33.9</v>
      </c>
      <c r="U51" s="38">
        <v>33.9</v>
      </c>
      <c r="V51" s="38">
        <v>33.9</v>
      </c>
      <c r="W51" s="38">
        <v>33.9</v>
      </c>
      <c r="X51" s="38">
        <v>33.9</v>
      </c>
      <c r="Y51" s="38">
        <v>33.9</v>
      </c>
      <c r="Z51" s="38"/>
      <c r="AA51" s="38"/>
      <c r="AB51" s="38">
        <f t="shared" si="9"/>
        <v>292</v>
      </c>
      <c r="AC51" s="38">
        <f t="shared" si="10"/>
        <v>43.8</v>
      </c>
      <c r="AD51" s="38">
        <f>+AB51+M51+O51</f>
        <v>547.79204385284186</v>
      </c>
      <c r="AE51" s="38">
        <f>+AC51+N51</f>
        <v>81.717391304347842</v>
      </c>
      <c r="AF51" s="38">
        <f>+AD51*0.03497435342</f>
        <v>19.158672542373431</v>
      </c>
      <c r="AG51" s="38">
        <f t="shared" si="14"/>
        <v>648.66810769956317</v>
      </c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>
        <v>-544.78</v>
      </c>
      <c r="AU51" s="38">
        <f t="shared" si="15"/>
        <v>103.88810769956319</v>
      </c>
      <c r="AV51" s="38">
        <v>0</v>
      </c>
      <c r="AW51" s="38">
        <f>SUM(AG51:AT51)</f>
        <v>103.88810769956319</v>
      </c>
      <c r="AX51" s="38">
        <v>0</v>
      </c>
      <c r="AY51" s="18">
        <f t="shared" si="19"/>
        <v>0</v>
      </c>
      <c r="AZ51" s="38">
        <f>+AW51</f>
        <v>103.88810769956319</v>
      </c>
      <c r="BA51" s="39">
        <f t="shared" si="2"/>
        <v>103.88810769956319</v>
      </c>
      <c r="BM51" s="24">
        <f t="shared" si="43"/>
        <v>103.88810769956319</v>
      </c>
      <c r="BN51" s="63"/>
      <c r="BO51" s="63">
        <f t="shared" si="44"/>
        <v>103.88810769956319</v>
      </c>
      <c r="BP51" s="63">
        <f t="shared" si="45"/>
        <v>103.88810769956319</v>
      </c>
      <c r="BQ51" s="63"/>
      <c r="BR51" s="68">
        <f t="shared" si="20"/>
        <v>3.9225781210973096</v>
      </c>
      <c r="BS51" s="63">
        <f t="shared" si="21"/>
        <v>107.8106858206605</v>
      </c>
      <c r="BT51" s="63"/>
      <c r="BU51" s="63"/>
      <c r="CH51" s="65">
        <f t="shared" si="40"/>
        <v>107.8106858206605</v>
      </c>
      <c r="CI51" s="65">
        <f t="shared" si="50"/>
        <v>107.8106858206605</v>
      </c>
      <c r="CJ51" s="65">
        <f t="shared" si="22"/>
        <v>0</v>
      </c>
      <c r="CK51" s="65">
        <f t="shared" si="23"/>
        <v>1.7979075047605331</v>
      </c>
      <c r="CL51" s="65">
        <f t="shared" si="24"/>
        <v>109.60859332542103</v>
      </c>
      <c r="CX51" s="65">
        <f t="shared" si="25"/>
        <v>109.60859332542103</v>
      </c>
      <c r="CY51" s="65">
        <f t="shared" si="46"/>
        <v>109.60859332542103</v>
      </c>
      <c r="DA51" s="89">
        <f t="shared" si="26"/>
        <v>1.4</v>
      </c>
      <c r="DB51" s="65">
        <f t="shared" si="27"/>
        <v>111.00859332542103</v>
      </c>
      <c r="DM51" s="90">
        <f t="shared" si="28"/>
        <v>111.00859332542103</v>
      </c>
      <c r="DO51" s="63">
        <f t="shared" si="29"/>
        <v>111.00859332542103</v>
      </c>
      <c r="DP51" s="63">
        <f t="shared" si="30"/>
        <v>1.8</v>
      </c>
      <c r="DQ51" s="81">
        <f t="shared" si="31"/>
        <v>112.80859332542103</v>
      </c>
      <c r="DV51" s="100"/>
      <c r="ED51" s="81">
        <f t="shared" si="32"/>
        <v>112.80859332542103</v>
      </c>
      <c r="EF51" s="81">
        <f t="shared" si="51"/>
        <v>112.80859332542103</v>
      </c>
      <c r="EG51" s="63">
        <f t="shared" si="33"/>
        <v>112.80859332542103</v>
      </c>
      <c r="EH51" s="1">
        <f t="shared" si="4"/>
        <v>2.41</v>
      </c>
      <c r="EI51" s="63">
        <f t="shared" si="34"/>
        <v>115.21859332542103</v>
      </c>
      <c r="EU51" s="104"/>
      <c r="EV51" s="63">
        <f t="shared" si="35"/>
        <v>115.22</v>
      </c>
      <c r="EX51" s="63">
        <f t="shared" si="36"/>
        <v>115.22</v>
      </c>
      <c r="EZ51" s="63">
        <f t="shared" si="37"/>
        <v>115.22</v>
      </c>
      <c r="FA51" s="25">
        <f t="shared" si="38"/>
        <v>0</v>
      </c>
      <c r="FJ51" s="63">
        <f t="shared" si="39"/>
        <v>0</v>
      </c>
    </row>
    <row r="52" spans="1:166" ht="14.4" hidden="1" x14ac:dyDescent="0.25">
      <c r="A52" s="25">
        <v>39</v>
      </c>
      <c r="B52" s="37" t="s">
        <v>50</v>
      </c>
      <c r="C52" s="38">
        <v>19.579999999999998</v>
      </c>
      <c r="D52" s="38">
        <v>19.579999999999998</v>
      </c>
      <c r="E52" s="38">
        <v>19.579999999999998</v>
      </c>
      <c r="F52" s="38">
        <v>19.579999999999998</v>
      </c>
      <c r="G52" s="38">
        <v>19.579999999999998</v>
      </c>
      <c r="H52" s="38">
        <v>19.579999999999998</v>
      </c>
      <c r="I52" s="38">
        <v>19.579999999999998</v>
      </c>
      <c r="J52" s="38">
        <v>19.579999999999998</v>
      </c>
      <c r="K52" s="38">
        <v>19.579999999999998</v>
      </c>
      <c r="L52" s="38">
        <f t="shared" si="5"/>
        <v>176.21999999999997</v>
      </c>
      <c r="M52" s="38">
        <f t="shared" si="6"/>
        <v>153.23478260869564</v>
      </c>
      <c r="N52" s="38">
        <f t="shared" si="7"/>
        <v>22.985217391304346</v>
      </c>
      <c r="O52" s="38">
        <f t="shared" si="8"/>
        <v>1.8242953677328695</v>
      </c>
      <c r="P52" s="37">
        <v>19.579999999999998</v>
      </c>
      <c r="Q52" s="38">
        <v>19.579999999999998</v>
      </c>
      <c r="R52" s="38">
        <v>20.5</v>
      </c>
      <c r="S52" s="38">
        <f>18.3+21.28</f>
        <v>39.58</v>
      </c>
      <c r="T52" s="38"/>
      <c r="U52" s="38">
        <v>21.28</v>
      </c>
      <c r="V52" s="38">
        <v>21.28</v>
      </c>
      <c r="W52" s="38">
        <v>21.28</v>
      </c>
      <c r="X52" s="38">
        <v>21.28</v>
      </c>
      <c r="Y52" s="38">
        <v>21.28</v>
      </c>
      <c r="Z52" s="38">
        <v>21.28</v>
      </c>
      <c r="AA52" s="38">
        <v>21.28</v>
      </c>
      <c r="AB52" s="38">
        <f>SUM(P52:AA52)/1.15</f>
        <v>215.82608695652178</v>
      </c>
      <c r="AC52" s="38">
        <f t="shared" si="10"/>
        <v>32.373913043478268</v>
      </c>
      <c r="AD52" s="38">
        <f>+AB52+M52+O52</f>
        <v>370.88516493295032</v>
      </c>
      <c r="AE52" s="38">
        <f t="shared" si="12"/>
        <v>55.359130434782614</v>
      </c>
      <c r="AF52" s="38">
        <f t="shared" si="13"/>
        <v>12.971468836599994</v>
      </c>
      <c r="AG52" s="38">
        <f t="shared" si="14"/>
        <v>439.21576420433291</v>
      </c>
      <c r="AH52" s="38"/>
      <c r="AI52" s="38">
        <v>21.28</v>
      </c>
      <c r="AJ52" s="38">
        <v>21.28</v>
      </c>
      <c r="AK52" s="38"/>
      <c r="AL52" s="38">
        <v>44.4</v>
      </c>
      <c r="AM52" s="38">
        <f>-406.57-105.48</f>
        <v>-512.04999999999995</v>
      </c>
      <c r="AN52" s="38"/>
      <c r="AO52" s="38"/>
      <c r="AP52" s="38"/>
      <c r="AQ52" s="38"/>
      <c r="AR52" s="38"/>
      <c r="AS52" s="38"/>
      <c r="AT52" s="38"/>
      <c r="AU52" s="38">
        <f t="shared" si="15"/>
        <v>14.125764204332881</v>
      </c>
      <c r="AV52" s="38">
        <v>0</v>
      </c>
      <c r="AW52" s="38">
        <f t="shared" si="17"/>
        <v>0</v>
      </c>
      <c r="AX52" s="38">
        <v>0</v>
      </c>
      <c r="AY52" s="18">
        <f t="shared" si="19"/>
        <v>0</v>
      </c>
      <c r="AZ52" s="38">
        <f>+AU52</f>
        <v>14.125764204332881</v>
      </c>
      <c r="BA52" s="39">
        <f t="shared" si="2"/>
        <v>14.125764204332881</v>
      </c>
      <c r="BM52" s="24">
        <f t="shared" si="43"/>
        <v>14.125764204332881</v>
      </c>
      <c r="BN52" s="63"/>
      <c r="BO52" s="63">
        <f t="shared" si="44"/>
        <v>14.125764204332881</v>
      </c>
      <c r="BP52" s="63">
        <f t="shared" si="45"/>
        <v>14.125764204332881</v>
      </c>
      <c r="BQ52" s="63"/>
      <c r="BR52" s="68">
        <f t="shared" si="20"/>
        <v>0.53335665494972417</v>
      </c>
      <c r="BS52" s="63">
        <f t="shared" si="21"/>
        <v>14.659120859282606</v>
      </c>
      <c r="BT52" s="63"/>
      <c r="BU52" s="63"/>
      <c r="CH52" s="65">
        <f t="shared" si="40"/>
        <v>14.659120859282606</v>
      </c>
      <c r="CI52" s="65">
        <f t="shared" si="50"/>
        <v>14.659120859282606</v>
      </c>
      <c r="CJ52" s="65">
        <f t="shared" si="22"/>
        <v>0</v>
      </c>
      <c r="CK52" s="65">
        <f t="shared" si="23"/>
        <v>0.2444631828976376</v>
      </c>
      <c r="CL52" s="65">
        <f t="shared" si="24"/>
        <v>14.903584042180244</v>
      </c>
      <c r="CX52" s="65">
        <f t="shared" si="25"/>
        <v>14.903584042180244</v>
      </c>
      <c r="CY52" s="65">
        <f t="shared" si="46"/>
        <v>14.903584042180244</v>
      </c>
      <c r="DA52" s="89">
        <f t="shared" si="26"/>
        <v>0.19</v>
      </c>
      <c r="DB52" s="65">
        <f t="shared" si="27"/>
        <v>15.093584042180243</v>
      </c>
      <c r="DM52" s="90">
        <f t="shared" si="28"/>
        <v>15.093584042180243</v>
      </c>
      <c r="DO52" s="63">
        <f t="shared" si="29"/>
        <v>15.093584042180243</v>
      </c>
      <c r="DP52" s="63">
        <f t="shared" si="30"/>
        <v>0.24</v>
      </c>
      <c r="DQ52" s="81">
        <f t="shared" si="31"/>
        <v>15.333584042180243</v>
      </c>
      <c r="DV52" s="100"/>
      <c r="ED52" s="81">
        <f t="shared" si="32"/>
        <v>15.333584042180243</v>
      </c>
      <c r="EF52" s="81">
        <f t="shared" si="51"/>
        <v>15.333584042180243</v>
      </c>
      <c r="EG52" s="63">
        <f t="shared" si="33"/>
        <v>15.333584042180243</v>
      </c>
      <c r="EH52" s="1">
        <f t="shared" si="4"/>
        <v>0.33</v>
      </c>
      <c r="EI52" s="63">
        <f t="shared" si="34"/>
        <v>15.663584042180243</v>
      </c>
      <c r="EU52" s="104"/>
      <c r="EV52" s="63">
        <f t="shared" si="35"/>
        <v>15.66</v>
      </c>
      <c r="EX52" s="63">
        <f t="shared" si="36"/>
        <v>15.66</v>
      </c>
      <c r="EZ52" s="63">
        <f t="shared" si="37"/>
        <v>15.66</v>
      </c>
      <c r="FA52" s="25">
        <f t="shared" si="38"/>
        <v>0</v>
      </c>
      <c r="FJ52" s="63">
        <f t="shared" si="39"/>
        <v>0</v>
      </c>
    </row>
    <row r="53" spans="1:166" ht="14.4" x14ac:dyDescent="0.25">
      <c r="A53" s="25">
        <v>40</v>
      </c>
      <c r="B53" s="92" t="s">
        <v>51</v>
      </c>
      <c r="C53" s="74">
        <v>34.5</v>
      </c>
      <c r="D53" s="74">
        <v>34.5</v>
      </c>
      <c r="E53" s="74">
        <v>34.5</v>
      </c>
      <c r="F53" s="74">
        <v>34.5</v>
      </c>
      <c r="G53" s="74">
        <v>34.5</v>
      </c>
      <c r="H53" s="74">
        <v>34.5</v>
      </c>
      <c r="I53" s="74">
        <v>34.5</v>
      </c>
      <c r="J53" s="74">
        <v>34.5</v>
      </c>
      <c r="K53" s="74">
        <v>34.5</v>
      </c>
      <c r="L53" s="74">
        <f t="shared" si="5"/>
        <v>310.5</v>
      </c>
      <c r="M53" s="74">
        <f t="shared" si="6"/>
        <v>270</v>
      </c>
      <c r="N53" s="74">
        <f t="shared" si="7"/>
        <v>40.5</v>
      </c>
      <c r="O53" s="74">
        <f t="shared" si="8"/>
        <v>3.2144121648000001</v>
      </c>
      <c r="P53" s="73">
        <v>34.5</v>
      </c>
      <c r="Q53" s="74">
        <v>34.5</v>
      </c>
      <c r="R53" s="74">
        <v>34.5</v>
      </c>
      <c r="S53" s="74">
        <v>34.5</v>
      </c>
      <c r="T53" s="74">
        <v>34.5</v>
      </c>
      <c r="U53" s="74">
        <v>34.5</v>
      </c>
      <c r="V53" s="74">
        <v>34.5</v>
      </c>
      <c r="W53" s="74">
        <v>34.5</v>
      </c>
      <c r="X53" s="74">
        <v>34.5</v>
      </c>
      <c r="Y53" s="74">
        <v>34.5</v>
      </c>
      <c r="Z53" s="74">
        <v>34.5</v>
      </c>
      <c r="AA53" s="74"/>
      <c r="AB53" s="74">
        <f t="shared" si="9"/>
        <v>330</v>
      </c>
      <c r="AC53" s="74">
        <f t="shared" si="10"/>
        <v>49.5</v>
      </c>
      <c r="AD53" s="74">
        <f t="shared" si="11"/>
        <v>603.21441216480002</v>
      </c>
      <c r="AE53" s="74">
        <f t="shared" si="12"/>
        <v>90</v>
      </c>
      <c r="AF53" s="74">
        <f t="shared" si="13"/>
        <v>21.097034039089262</v>
      </c>
      <c r="AG53" s="74">
        <f t="shared" si="14"/>
        <v>714.31144620388932</v>
      </c>
      <c r="AH53" s="74">
        <v>34.5</v>
      </c>
      <c r="AI53" s="74">
        <v>34.5</v>
      </c>
      <c r="AJ53" s="74">
        <v>34.5</v>
      </c>
      <c r="AK53" s="74">
        <v>34.5</v>
      </c>
      <c r="AL53" s="74">
        <v>34.5</v>
      </c>
      <c r="AM53" s="74">
        <v>115.58</v>
      </c>
      <c r="AN53" s="74">
        <v>115.58</v>
      </c>
      <c r="AO53" s="74">
        <v>115.58</v>
      </c>
      <c r="AP53" s="74">
        <v>115.58</v>
      </c>
      <c r="AQ53" s="74">
        <v>115.58</v>
      </c>
      <c r="AR53" s="74">
        <v>115.58</v>
      </c>
      <c r="AS53" s="74">
        <v>115.58</v>
      </c>
      <c r="AT53" s="74">
        <v>115.58</v>
      </c>
      <c r="AU53" s="74">
        <f t="shared" si="15"/>
        <v>1811.451446203889</v>
      </c>
      <c r="AV53" s="74">
        <f t="shared" si="16"/>
        <v>954.03478260869576</v>
      </c>
      <c r="AW53" s="74">
        <f t="shared" si="17"/>
        <v>143.10521739130436</v>
      </c>
      <c r="AX53" s="74">
        <f t="shared" si="48"/>
        <v>1578.346228812585</v>
      </c>
      <c r="AY53" s="75">
        <f t="shared" si="19"/>
        <v>51.35385024719659</v>
      </c>
      <c r="AZ53" s="74">
        <f t="shared" si="49"/>
        <v>233.10521739130436</v>
      </c>
      <c r="BA53" s="76">
        <f t="shared" si="2"/>
        <v>1862.8052964510855</v>
      </c>
      <c r="BB53" s="72">
        <v>115.58</v>
      </c>
      <c r="BC53" s="72">
        <v>115.58</v>
      </c>
      <c r="BD53" s="72">
        <v>115.58</v>
      </c>
      <c r="BE53" s="72">
        <v>115.58</v>
      </c>
      <c r="BF53" s="72">
        <v>115.58</v>
      </c>
      <c r="BG53" s="72">
        <v>115.58</v>
      </c>
      <c r="BH53" s="77">
        <v>115.58</v>
      </c>
      <c r="BI53" s="77">
        <v>115.58</v>
      </c>
      <c r="BJ53" s="77">
        <v>115.58</v>
      </c>
      <c r="BK53" s="77">
        <v>115.58</v>
      </c>
      <c r="BL53" s="77">
        <v>115.58</v>
      </c>
      <c r="BM53" s="77">
        <f t="shared" si="43"/>
        <v>3134.1852964510849</v>
      </c>
      <c r="BN53" s="65"/>
      <c r="BO53" s="65">
        <f t="shared" si="44"/>
        <v>3134.1852964510849</v>
      </c>
      <c r="BP53" s="65">
        <f t="shared" si="45"/>
        <v>3134.1852964510849</v>
      </c>
      <c r="BQ53" s="65"/>
      <c r="BR53" s="78">
        <f t="shared" si="20"/>
        <v>118.33969203556494</v>
      </c>
      <c r="BS53" s="65">
        <f t="shared" si="21"/>
        <v>3252.5249884866498</v>
      </c>
      <c r="BT53" s="65">
        <v>115.58</v>
      </c>
      <c r="BU53" s="65">
        <v>172.5</v>
      </c>
      <c r="BV53" s="72">
        <v>172.5</v>
      </c>
      <c r="BW53" s="72">
        <v>172.5</v>
      </c>
      <c r="BX53" s="72">
        <v>172.5</v>
      </c>
      <c r="BY53" s="72">
        <v>172.5</v>
      </c>
      <c r="BZ53" s="72">
        <v>172.5</v>
      </c>
      <c r="CA53" s="72">
        <v>172.5</v>
      </c>
      <c r="CB53" s="72">
        <v>172.5</v>
      </c>
      <c r="CC53" s="72">
        <v>172.5</v>
      </c>
      <c r="CD53" s="72">
        <v>172.5</v>
      </c>
      <c r="CE53" s="72">
        <v>172.5</v>
      </c>
      <c r="CF53" s="72"/>
      <c r="CG53" s="72"/>
      <c r="CH53" s="65">
        <f t="shared" si="40"/>
        <v>5265.6049884866497</v>
      </c>
      <c r="CI53" s="65">
        <f t="shared" si="50"/>
        <v>5265.6049884866497</v>
      </c>
      <c r="CJ53" s="65">
        <f t="shared" si="22"/>
        <v>0</v>
      </c>
      <c r="CK53" s="65">
        <f t="shared" si="23"/>
        <v>87.811988708176912</v>
      </c>
      <c r="CL53" s="65">
        <f t="shared" si="24"/>
        <v>5353.4169771948264</v>
      </c>
      <c r="CM53" s="72">
        <v>172.5</v>
      </c>
      <c r="CN53" s="72">
        <v>517.5</v>
      </c>
      <c r="CO53" s="72">
        <v>172.5</v>
      </c>
      <c r="CP53" s="72">
        <v>172.5</v>
      </c>
      <c r="CQ53" s="72">
        <v>345</v>
      </c>
      <c r="CR53" s="72">
        <v>172.5</v>
      </c>
      <c r="CS53" s="72">
        <v>172.5</v>
      </c>
      <c r="CT53" s="25">
        <v>172.5</v>
      </c>
      <c r="CU53" s="25">
        <v>172.5</v>
      </c>
      <c r="CV53" s="25">
        <v>172.5</v>
      </c>
      <c r="CW53" s="87">
        <f>3000+1000</f>
        <v>4000</v>
      </c>
      <c r="CX53" s="65">
        <f t="shared" si="25"/>
        <v>3595.9169771948264</v>
      </c>
      <c r="CY53" s="65">
        <f t="shared" si="46"/>
        <v>3595.9169771948264</v>
      </c>
      <c r="CZ53" s="72"/>
      <c r="DA53" s="89">
        <f t="shared" si="26"/>
        <v>46.02</v>
      </c>
      <c r="DB53" s="65">
        <f t="shared" si="27"/>
        <v>3641.9369771948263</v>
      </c>
      <c r="DC53" s="63">
        <v>172.5</v>
      </c>
      <c r="DD53" s="63">
        <v>172.5</v>
      </c>
      <c r="DE53" s="63">
        <v>172.5</v>
      </c>
      <c r="DF53" s="63">
        <v>172.5</v>
      </c>
      <c r="DG53" s="63">
        <v>345</v>
      </c>
      <c r="DH53" s="63">
        <v>172.5</v>
      </c>
      <c r="DI53" s="63">
        <v>172.5</v>
      </c>
      <c r="DJ53" s="63">
        <v>172.5</v>
      </c>
      <c r="DK53" s="63">
        <v>172.5</v>
      </c>
      <c r="DL53" s="63">
        <v>172.5</v>
      </c>
      <c r="DM53" s="90">
        <f t="shared" si="28"/>
        <v>5539.4369771948259</v>
      </c>
      <c r="DN53" s="63">
        <v>300</v>
      </c>
      <c r="DO53" s="63">
        <f t="shared" si="29"/>
        <v>5239.4369771948259</v>
      </c>
      <c r="DP53" s="63">
        <f t="shared" si="30"/>
        <v>84.79</v>
      </c>
      <c r="DQ53" s="81">
        <f t="shared" si="31"/>
        <v>5324.2269771948258</v>
      </c>
      <c r="DR53" s="81">
        <v>172.5</v>
      </c>
      <c r="DS53" s="81">
        <v>172.5</v>
      </c>
      <c r="DT53" s="81">
        <v>172.5</v>
      </c>
      <c r="DU53" s="81">
        <v>172.5</v>
      </c>
      <c r="DV53" s="98">
        <v>172.5</v>
      </c>
      <c r="DW53" s="99">
        <v>172.5</v>
      </c>
      <c r="DX53" s="99">
        <v>172.5</v>
      </c>
      <c r="DY53" s="52">
        <v>172.5</v>
      </c>
      <c r="DZ53" s="52">
        <v>172.5</v>
      </c>
      <c r="EA53" s="52">
        <v>172.5</v>
      </c>
      <c r="EB53" s="52">
        <v>172.5</v>
      </c>
      <c r="EC53" s="81">
        <v>172.5</v>
      </c>
      <c r="ED53" s="81">
        <f t="shared" si="32"/>
        <v>7394.2269771948258</v>
      </c>
      <c r="EF53" s="81">
        <f>+ED53-EE53</f>
        <v>7394.2269771948258</v>
      </c>
      <c r="EG53" s="63">
        <f t="shared" si="33"/>
        <v>7394.2269771948258</v>
      </c>
      <c r="EH53" s="1">
        <f t="shared" si="4"/>
        <v>157.91</v>
      </c>
      <c r="EI53" s="63">
        <f t="shared" si="34"/>
        <v>7552.1369771948257</v>
      </c>
      <c r="EJ53" s="53">
        <v>172.5</v>
      </c>
      <c r="EK53" s="25">
        <v>172.5</v>
      </c>
      <c r="EL53" s="25">
        <v>172.5</v>
      </c>
      <c r="EM53" s="25">
        <v>172.5</v>
      </c>
      <c r="EN53" s="25">
        <v>172.5</v>
      </c>
      <c r="EO53" s="25">
        <v>172.5</v>
      </c>
      <c r="EP53" s="25">
        <v>172.5</v>
      </c>
      <c r="EQ53" s="25">
        <v>172.5</v>
      </c>
      <c r="ER53" s="25">
        <v>172.5</v>
      </c>
      <c r="ES53" s="25">
        <v>172.5</v>
      </c>
      <c r="ET53" s="25">
        <v>172.5</v>
      </c>
      <c r="EU53" s="104">
        <v>172.5</v>
      </c>
      <c r="EV53" s="63">
        <f t="shared" si="35"/>
        <v>9622.14</v>
      </c>
      <c r="EX53" s="63">
        <f t="shared" si="36"/>
        <v>9622.14</v>
      </c>
      <c r="EY53" s="63">
        <f>+EX53</f>
        <v>9622.14</v>
      </c>
      <c r="EZ53" s="63">
        <f t="shared" si="37"/>
        <v>0</v>
      </c>
      <c r="FA53" s="25">
        <f t="shared" si="38"/>
        <v>172.22</v>
      </c>
      <c r="FB53" s="63">
        <f>+EX53+FA53</f>
        <v>9794.3599999999988</v>
      </c>
      <c r="FC53" s="25">
        <v>172.5</v>
      </c>
      <c r="FD53" s="25">
        <v>345</v>
      </c>
      <c r="FE53" s="25">
        <v>345</v>
      </c>
      <c r="FF53" s="25">
        <v>345</v>
      </c>
      <c r="FG53" s="25">
        <v>345</v>
      </c>
      <c r="FH53" s="25">
        <v>172.5</v>
      </c>
      <c r="FJ53" s="63">
        <f t="shared" si="39"/>
        <v>11519.359999999999</v>
      </c>
    </row>
    <row r="54" spans="1:166" ht="14.4" hidden="1" x14ac:dyDescent="0.25">
      <c r="A54" s="25">
        <v>41</v>
      </c>
      <c r="B54" s="37" t="s">
        <v>122</v>
      </c>
      <c r="C54" s="38">
        <v>13.5</v>
      </c>
      <c r="D54" s="38">
        <v>13.5</v>
      </c>
      <c r="E54" s="38">
        <v>13.5</v>
      </c>
      <c r="F54" s="38">
        <v>13.5</v>
      </c>
      <c r="G54" s="38">
        <v>13.5</v>
      </c>
      <c r="H54" s="38">
        <v>13.5</v>
      </c>
      <c r="I54" s="38">
        <v>13.5</v>
      </c>
      <c r="J54" s="38">
        <v>13.5</v>
      </c>
      <c r="K54" s="38">
        <v>13.5</v>
      </c>
      <c r="L54" s="38">
        <f t="shared" si="5"/>
        <v>121.5</v>
      </c>
      <c r="M54" s="38">
        <f t="shared" si="6"/>
        <v>105.65217391304348</v>
      </c>
      <c r="N54" s="38">
        <f t="shared" si="7"/>
        <v>15.847826086956522</v>
      </c>
      <c r="O54" s="38">
        <f t="shared" si="8"/>
        <v>1.2578134557913043</v>
      </c>
      <c r="P54" s="37">
        <v>13.5</v>
      </c>
      <c r="Q54" s="38">
        <v>13.5</v>
      </c>
      <c r="R54" s="38">
        <v>13.96</v>
      </c>
      <c r="S54" s="38">
        <v>13.96</v>
      </c>
      <c r="T54" s="38">
        <v>13.96</v>
      </c>
      <c r="U54" s="38">
        <v>13.96</v>
      </c>
      <c r="V54" s="38">
        <v>13.96</v>
      </c>
      <c r="W54" s="38">
        <v>13.96</v>
      </c>
      <c r="X54" s="38">
        <v>13.96</v>
      </c>
      <c r="Y54" s="38">
        <v>13.96</v>
      </c>
      <c r="Z54" s="38">
        <v>13.96</v>
      </c>
      <c r="AA54" s="38"/>
      <c r="AB54" s="38">
        <f t="shared" si="9"/>
        <v>132.73043478260874</v>
      </c>
      <c r="AC54" s="38">
        <f t="shared" si="10"/>
        <v>19.909565217391311</v>
      </c>
      <c r="AD54" s="38">
        <f t="shared" si="11"/>
        <v>239.64042215144352</v>
      </c>
      <c r="AE54" s="38">
        <f t="shared" si="12"/>
        <v>35.757391304347834</v>
      </c>
      <c r="AF54" s="38">
        <f t="shared" si="13"/>
        <v>8.3812688180425816</v>
      </c>
      <c r="AG54" s="38">
        <f t="shared" si="14"/>
        <v>283.77908227383398</v>
      </c>
      <c r="AH54" s="38">
        <v>13.96</v>
      </c>
      <c r="AI54" s="38">
        <v>13.96</v>
      </c>
      <c r="AJ54" s="38">
        <v>13.96</v>
      </c>
      <c r="AK54" s="38">
        <v>14.54</v>
      </c>
      <c r="AL54" s="38">
        <v>14.54</v>
      </c>
      <c r="AM54" s="38">
        <v>14.54</v>
      </c>
      <c r="AN54" s="38">
        <v>14.54</v>
      </c>
      <c r="AO54" s="38">
        <v>14.54</v>
      </c>
      <c r="AP54" s="38">
        <v>14.54</v>
      </c>
      <c r="AQ54" s="38"/>
      <c r="AR54" s="38"/>
      <c r="AS54" s="38"/>
      <c r="AT54" s="38">
        <v>-400.31</v>
      </c>
      <c r="AU54" s="38">
        <f t="shared" si="15"/>
        <v>12.589082273834038</v>
      </c>
      <c r="AV54" s="38">
        <f t="shared" si="16"/>
        <v>-235.81739130434789</v>
      </c>
      <c r="AW54" s="38">
        <f t="shared" si="17"/>
        <v>-35.372608695652183</v>
      </c>
      <c r="AX54" s="38">
        <f t="shared" si="48"/>
        <v>12.204299665138205</v>
      </c>
      <c r="AY54" s="18">
        <f t="shared" si="19"/>
        <v>0.39708510460782975</v>
      </c>
      <c r="AZ54" s="38">
        <f t="shared" si="49"/>
        <v>0.38478260869565162</v>
      </c>
      <c r="BA54" s="39">
        <f t="shared" si="2"/>
        <v>12.986167378441868</v>
      </c>
      <c r="BM54" s="24">
        <f t="shared" si="43"/>
        <v>12.986167378441868</v>
      </c>
      <c r="BN54" s="63"/>
      <c r="BO54" s="63">
        <f t="shared" si="44"/>
        <v>12.986167378441868</v>
      </c>
      <c r="BP54" s="63">
        <f t="shared" si="45"/>
        <v>12.986167378441868</v>
      </c>
      <c r="BQ54" s="63"/>
      <c r="BR54" s="68">
        <f t="shared" si="20"/>
        <v>0.49032807665432004</v>
      </c>
      <c r="BS54" s="63">
        <f t="shared" si="21"/>
        <v>13.476495455096188</v>
      </c>
      <c r="BT54" s="63"/>
      <c r="BU54" s="63"/>
      <c r="CH54" s="65">
        <f t="shared" si="40"/>
        <v>13.476495455096188</v>
      </c>
      <c r="CI54" s="65">
        <f t="shared" si="50"/>
        <v>13.476495455096188</v>
      </c>
      <c r="CJ54" s="65">
        <f t="shared" si="22"/>
        <v>0</v>
      </c>
      <c r="CK54" s="65">
        <f t="shared" si="23"/>
        <v>0.22474110179480364</v>
      </c>
      <c r="CL54" s="65">
        <f t="shared" si="24"/>
        <v>13.701236556890992</v>
      </c>
      <c r="CX54" s="65">
        <f t="shared" si="25"/>
        <v>13.701236556890992</v>
      </c>
      <c r="CY54" s="65">
        <f t="shared" si="46"/>
        <v>13.701236556890992</v>
      </c>
      <c r="DA54" s="89">
        <f t="shared" si="26"/>
        <v>0.18</v>
      </c>
      <c r="DB54" s="65">
        <f t="shared" si="27"/>
        <v>13.881236556890991</v>
      </c>
      <c r="DM54" s="90">
        <f t="shared" si="28"/>
        <v>13.881236556890991</v>
      </c>
      <c r="DO54" s="63">
        <f t="shared" si="29"/>
        <v>13.881236556890991</v>
      </c>
      <c r="DP54" s="63">
        <f t="shared" si="30"/>
        <v>0.22</v>
      </c>
      <c r="DQ54" s="81">
        <f t="shared" si="31"/>
        <v>14.101236556890992</v>
      </c>
      <c r="DV54" s="100"/>
      <c r="ED54" s="81">
        <f t="shared" si="32"/>
        <v>14.101236556890992</v>
      </c>
      <c r="EF54" s="81">
        <f t="shared" si="51"/>
        <v>14.101236556890992</v>
      </c>
      <c r="EG54" s="63">
        <f t="shared" si="33"/>
        <v>14.101236556890992</v>
      </c>
      <c r="EH54" s="1">
        <f t="shared" si="4"/>
        <v>0.3</v>
      </c>
      <c r="EI54" s="63">
        <f t="shared" si="34"/>
        <v>14.401236556890993</v>
      </c>
      <c r="EU54" s="104"/>
      <c r="EV54" s="63">
        <f t="shared" si="35"/>
        <v>14.4</v>
      </c>
      <c r="EX54" s="63">
        <f t="shared" si="36"/>
        <v>14.4</v>
      </c>
      <c r="EZ54" s="63">
        <f t="shared" si="37"/>
        <v>14.4</v>
      </c>
      <c r="FA54" s="25">
        <f t="shared" si="38"/>
        <v>0</v>
      </c>
      <c r="FJ54" s="63">
        <f t="shared" si="39"/>
        <v>0</v>
      </c>
    </row>
    <row r="55" spans="1:166" ht="14.4" x14ac:dyDescent="0.25">
      <c r="A55" s="25">
        <v>42</v>
      </c>
      <c r="B55" s="92" t="s">
        <v>52</v>
      </c>
      <c r="C55" s="74">
        <v>17.34</v>
      </c>
      <c r="D55" s="74">
        <v>17.34</v>
      </c>
      <c r="E55" s="74">
        <v>17.34</v>
      </c>
      <c r="F55" s="74">
        <v>17.34</v>
      </c>
      <c r="G55" s="74">
        <v>17.34</v>
      </c>
      <c r="H55" s="74">
        <v>17.34</v>
      </c>
      <c r="I55" s="74">
        <v>17.34</v>
      </c>
      <c r="J55" s="74">
        <v>17.34</v>
      </c>
      <c r="K55" s="74">
        <v>17.34</v>
      </c>
      <c r="L55" s="74">
        <f t="shared" si="5"/>
        <v>156.06</v>
      </c>
      <c r="M55" s="74">
        <f t="shared" si="6"/>
        <v>135.70434782608697</v>
      </c>
      <c r="N55" s="74">
        <f t="shared" si="7"/>
        <v>20.355652173913047</v>
      </c>
      <c r="O55" s="74">
        <f t="shared" si="8"/>
        <v>1.615591505438609</v>
      </c>
      <c r="P55" s="73">
        <v>17.34</v>
      </c>
      <c r="Q55" s="74">
        <v>17.34</v>
      </c>
      <c r="R55" s="74">
        <v>18.04</v>
      </c>
      <c r="S55" s="74">
        <v>18.04</v>
      </c>
      <c r="T55" s="74">
        <v>18.04</v>
      </c>
      <c r="U55" s="74">
        <v>18.04</v>
      </c>
      <c r="V55" s="74">
        <v>18.04</v>
      </c>
      <c r="W55" s="74">
        <v>18.04</v>
      </c>
      <c r="X55" s="74">
        <v>18.04</v>
      </c>
      <c r="Y55" s="74">
        <v>18.04</v>
      </c>
      <c r="Z55" s="74">
        <v>18.04</v>
      </c>
      <c r="AA55" s="74"/>
      <c r="AB55" s="74">
        <f t="shared" si="9"/>
        <v>171.33913043478256</v>
      </c>
      <c r="AC55" s="74">
        <f t="shared" si="10"/>
        <v>25.700869565217385</v>
      </c>
      <c r="AD55" s="74">
        <f t="shared" si="11"/>
        <v>308.65906976630811</v>
      </c>
      <c r="AE55" s="74">
        <f t="shared" si="12"/>
        <v>46.056521739130432</v>
      </c>
      <c r="AF55" s="74">
        <f t="shared" si="13"/>
        <v>10.795151392295297</v>
      </c>
      <c r="AG55" s="74">
        <f t="shared" si="14"/>
        <v>365.51074289773379</v>
      </c>
      <c r="AH55" s="74">
        <v>18.04</v>
      </c>
      <c r="AI55" s="74">
        <v>18.04</v>
      </c>
      <c r="AJ55" s="74">
        <v>18.04</v>
      </c>
      <c r="AK55" s="74">
        <v>18.73</v>
      </c>
      <c r="AL55" s="74">
        <v>18.72</v>
      </c>
      <c r="AM55" s="74">
        <v>18.72</v>
      </c>
      <c r="AN55" s="74">
        <v>18.72</v>
      </c>
      <c r="AO55" s="74">
        <v>18.72</v>
      </c>
      <c r="AP55" s="74">
        <v>18.72</v>
      </c>
      <c r="AQ55" s="74">
        <v>18.72</v>
      </c>
      <c r="AR55" s="74">
        <v>18.72</v>
      </c>
      <c r="AS55" s="74">
        <v>18.72</v>
      </c>
      <c r="AT55" s="74">
        <v>18.72</v>
      </c>
      <c r="AU55" s="74">
        <f t="shared" si="15"/>
        <v>606.84074289773412</v>
      </c>
      <c r="AV55" s="74">
        <f t="shared" si="16"/>
        <v>209.85217391304349</v>
      </c>
      <c r="AW55" s="74">
        <f t="shared" si="17"/>
        <v>31.477826086956522</v>
      </c>
      <c r="AX55" s="74">
        <f t="shared" si="48"/>
        <v>529.30639507164688</v>
      </c>
      <c r="AY55" s="75">
        <f t="shared" si="19"/>
        <v>17.221773557150527</v>
      </c>
      <c r="AZ55" s="74">
        <f t="shared" si="49"/>
        <v>77.534347826086957</v>
      </c>
      <c r="BA55" s="76">
        <f t="shared" si="2"/>
        <v>624.06251645488464</v>
      </c>
      <c r="BB55" s="72">
        <v>18.72</v>
      </c>
      <c r="BC55" s="72">
        <v>18.72</v>
      </c>
      <c r="BD55" s="72">
        <v>18.72</v>
      </c>
      <c r="BE55" s="72">
        <v>18.72</v>
      </c>
      <c r="BF55" s="72">
        <v>18.72</v>
      </c>
      <c r="BG55" s="72">
        <v>18.72</v>
      </c>
      <c r="BH55" s="77">
        <v>18.72</v>
      </c>
      <c r="BI55" s="77">
        <v>18.72</v>
      </c>
      <c r="BJ55" s="77">
        <v>18.72</v>
      </c>
      <c r="BK55" s="77">
        <v>18.72</v>
      </c>
      <c r="BL55" s="77">
        <v>18.72</v>
      </c>
      <c r="BM55" s="77">
        <f t="shared" si="43"/>
        <v>829.98251645488494</v>
      </c>
      <c r="BN55" s="65">
        <v>600</v>
      </c>
      <c r="BO55" s="65">
        <f t="shared" si="44"/>
        <v>229.98251645488494</v>
      </c>
      <c r="BP55" s="65">
        <f t="shared" si="45"/>
        <v>229.98251645488494</v>
      </c>
      <c r="BQ55" s="65"/>
      <c r="BR55" s="78">
        <f t="shared" si="20"/>
        <v>8.6836155480828605</v>
      </c>
      <c r="BS55" s="65">
        <f t="shared" si="21"/>
        <v>238.6661320029678</v>
      </c>
      <c r="BT55" s="65">
        <v>18.72</v>
      </c>
      <c r="BU55" s="65">
        <v>18.72</v>
      </c>
      <c r="BV55" s="72">
        <v>20.12</v>
      </c>
      <c r="BW55" s="72">
        <v>20.12</v>
      </c>
      <c r="BX55" s="72">
        <v>20.12</v>
      </c>
      <c r="BY55" s="72"/>
      <c r="BZ55" s="72"/>
      <c r="CA55" s="72"/>
      <c r="CB55" s="72"/>
      <c r="CC55" s="72"/>
      <c r="CD55" s="72"/>
      <c r="CE55" s="72"/>
      <c r="CF55" s="72"/>
      <c r="CG55" s="72">
        <v>275</v>
      </c>
      <c r="CH55" s="65">
        <f t="shared" si="40"/>
        <v>336.46613200296781</v>
      </c>
      <c r="CI55" s="65">
        <f t="shared" si="50"/>
        <v>336.46613200296781</v>
      </c>
      <c r="CJ55" s="65">
        <f t="shared" si="22"/>
        <v>0</v>
      </c>
      <c r="CK55" s="65">
        <f t="shared" si="23"/>
        <v>5.6110855730217075</v>
      </c>
      <c r="CL55" s="65">
        <f t="shared" si="24"/>
        <v>342.07721757598949</v>
      </c>
      <c r="CM55" s="72"/>
      <c r="CN55" s="72">
        <v>22.04</v>
      </c>
      <c r="CO55" s="72">
        <v>22.04</v>
      </c>
      <c r="CP55" s="72">
        <v>22.04</v>
      </c>
      <c r="CQ55" s="72">
        <v>33.06</v>
      </c>
      <c r="CR55" s="72">
        <v>22.04</v>
      </c>
      <c r="CS55" s="72">
        <v>22.04</v>
      </c>
      <c r="CT55" s="25">
        <v>22.04</v>
      </c>
      <c r="CU55" s="25">
        <v>22.04</v>
      </c>
      <c r="CV55" s="25">
        <v>22.04</v>
      </c>
      <c r="CW55" s="87">
        <f>275+185</f>
        <v>460</v>
      </c>
      <c r="CX55" s="65">
        <f t="shared" si="25"/>
        <v>91.457217575989603</v>
      </c>
      <c r="CY55" s="65">
        <f t="shared" si="46"/>
        <v>91.457217575989603</v>
      </c>
      <c r="CZ55" s="72"/>
      <c r="DA55" s="89">
        <f t="shared" si="26"/>
        <v>1.17</v>
      </c>
      <c r="DB55" s="65">
        <f t="shared" si="27"/>
        <v>92.627217575989604</v>
      </c>
      <c r="DC55" s="63">
        <v>22.04</v>
      </c>
      <c r="DD55" s="63">
        <v>25.1</v>
      </c>
      <c r="DE55" s="63">
        <v>36.14</v>
      </c>
      <c r="DF55" s="63">
        <v>36.14</v>
      </c>
      <c r="DG55" s="63">
        <v>72.28</v>
      </c>
      <c r="DH55" s="63">
        <v>36.14</v>
      </c>
      <c r="DI55" s="63">
        <v>36.14</v>
      </c>
      <c r="DJ55" s="63">
        <v>36.14</v>
      </c>
      <c r="DK55" s="63">
        <v>36.14</v>
      </c>
      <c r="DL55" s="63">
        <v>36.14</v>
      </c>
      <c r="DM55" s="90">
        <f t="shared" si="28"/>
        <v>465.02721757598954</v>
      </c>
      <c r="DN55" s="63">
        <f>200+175</f>
        <v>375</v>
      </c>
      <c r="DO55" s="63">
        <f t="shared" si="29"/>
        <v>90.027217575989539</v>
      </c>
      <c r="DP55" s="63">
        <f t="shared" si="30"/>
        <v>1.46</v>
      </c>
      <c r="DQ55" s="81">
        <f t="shared" si="31"/>
        <v>91.487217575989533</v>
      </c>
      <c r="DR55" s="81">
        <v>36.14</v>
      </c>
      <c r="DS55" s="81">
        <v>36.14</v>
      </c>
      <c r="DT55" s="81">
        <v>39.54</v>
      </c>
      <c r="DU55" s="81">
        <v>39.54</v>
      </c>
      <c r="DV55" s="98">
        <v>39.54</v>
      </c>
      <c r="DW55" s="99">
        <v>39.54</v>
      </c>
      <c r="DX55" s="99">
        <v>39.54</v>
      </c>
      <c r="DY55" s="52">
        <v>39.54</v>
      </c>
      <c r="DZ55" s="52">
        <v>39.54</v>
      </c>
      <c r="EA55" s="52">
        <v>39.54</v>
      </c>
      <c r="EB55" s="52">
        <v>39.54</v>
      </c>
      <c r="EC55" s="81">
        <v>39.54</v>
      </c>
      <c r="ED55" s="81">
        <f t="shared" si="32"/>
        <v>559.16721757598964</v>
      </c>
      <c r="EE55" s="81">
        <v>380</v>
      </c>
      <c r="EF55" s="81">
        <f>+ED55-EE55</f>
        <v>179.16721757598964</v>
      </c>
      <c r="EG55" s="63">
        <f t="shared" si="33"/>
        <v>179.16721757598964</v>
      </c>
      <c r="EH55" s="1">
        <f t="shared" si="4"/>
        <v>3.83</v>
      </c>
      <c r="EI55" s="63">
        <f t="shared" si="34"/>
        <v>182.99721757598965</v>
      </c>
      <c r="EJ55" s="53">
        <v>39.54</v>
      </c>
      <c r="EK55" s="25">
        <v>39.54</v>
      </c>
      <c r="EL55" s="25">
        <v>43.12</v>
      </c>
      <c r="EM55" s="25">
        <v>43.12</v>
      </c>
      <c r="EN55" s="25">
        <v>43.12</v>
      </c>
      <c r="EO55" s="25">
        <v>43.12</v>
      </c>
      <c r="EP55" s="25">
        <v>43.12</v>
      </c>
      <c r="EQ55" s="25">
        <v>43.12</v>
      </c>
      <c r="ER55" s="25">
        <v>43.12</v>
      </c>
      <c r="ES55" s="25">
        <v>43.12</v>
      </c>
      <c r="ET55" s="25">
        <v>43.12</v>
      </c>
      <c r="EU55" s="104">
        <v>43.12</v>
      </c>
      <c r="EV55" s="63">
        <f t="shared" si="35"/>
        <v>693.28</v>
      </c>
      <c r="EW55" s="25">
        <f>300+300</f>
        <v>600</v>
      </c>
      <c r="EX55" s="63">
        <f t="shared" si="36"/>
        <v>93.279999999999973</v>
      </c>
      <c r="EY55" s="63">
        <f>+EX55</f>
        <v>93.279999999999973</v>
      </c>
      <c r="EZ55" s="63">
        <f t="shared" si="37"/>
        <v>0</v>
      </c>
      <c r="FA55" s="25">
        <f t="shared" si="38"/>
        <v>1.67</v>
      </c>
      <c r="FB55" s="63">
        <f>+EX55+FA55</f>
        <v>94.949999999999974</v>
      </c>
      <c r="FC55" s="25">
        <v>43.12</v>
      </c>
      <c r="FD55" s="25">
        <v>89.96</v>
      </c>
      <c r="FE55" s="25">
        <v>94.21</v>
      </c>
      <c r="FF55" s="25">
        <v>94.21</v>
      </c>
      <c r="FG55" s="25">
        <v>94.18</v>
      </c>
      <c r="FH55" s="25">
        <v>47.06</v>
      </c>
      <c r="FI55" s="25">
        <v>400</v>
      </c>
      <c r="FJ55" s="63">
        <f t="shared" si="39"/>
        <v>157.68999999999991</v>
      </c>
    </row>
    <row r="56" spans="1:166" ht="14.4" x14ac:dyDescent="0.25">
      <c r="A56" s="25">
        <v>43</v>
      </c>
      <c r="B56" s="92" t="s">
        <v>53</v>
      </c>
      <c r="C56" s="74">
        <v>69</v>
      </c>
      <c r="D56" s="74">
        <v>138</v>
      </c>
      <c r="E56" s="74">
        <v>172.5</v>
      </c>
      <c r="F56" s="74">
        <v>172.5</v>
      </c>
      <c r="G56" s="74">
        <v>172.5</v>
      </c>
      <c r="H56" s="74">
        <v>172.5</v>
      </c>
      <c r="I56" s="74">
        <v>172.5</v>
      </c>
      <c r="J56" s="74">
        <v>172.5</v>
      </c>
      <c r="K56" s="74">
        <v>172.5</v>
      </c>
      <c r="L56" s="74">
        <f t="shared" si="5"/>
        <v>1414.5</v>
      </c>
      <c r="M56" s="74">
        <f t="shared" si="6"/>
        <v>1230</v>
      </c>
      <c r="N56" s="74">
        <f t="shared" si="7"/>
        <v>184.5</v>
      </c>
      <c r="O56" s="74">
        <f t="shared" si="8"/>
        <v>14.6434331952</v>
      </c>
      <c r="P56" s="73">
        <v>172.5</v>
      </c>
      <c r="Q56" s="74">
        <v>172.5</v>
      </c>
      <c r="R56" s="74">
        <v>172.5</v>
      </c>
      <c r="S56" s="74">
        <v>172.5</v>
      </c>
      <c r="T56" s="74">
        <v>172.5</v>
      </c>
      <c r="U56" s="74">
        <v>172.5</v>
      </c>
      <c r="V56" s="74">
        <v>172.5</v>
      </c>
      <c r="W56" s="74">
        <v>172.5</v>
      </c>
      <c r="X56" s="74">
        <v>172.5</v>
      </c>
      <c r="Y56" s="74">
        <v>172.5</v>
      </c>
      <c r="Z56" s="74">
        <v>172.5</v>
      </c>
      <c r="AA56" s="74"/>
      <c r="AB56" s="74">
        <f t="shared" si="9"/>
        <v>1650.0000000000002</v>
      </c>
      <c r="AC56" s="74">
        <f t="shared" si="10"/>
        <v>247.50000000000003</v>
      </c>
      <c r="AD56" s="74">
        <f t="shared" si="11"/>
        <v>2894.6434331952</v>
      </c>
      <c r="AE56" s="74">
        <f t="shared" si="12"/>
        <v>432</v>
      </c>
      <c r="AF56" s="74">
        <f t="shared" si="13"/>
        <v>101.23828245745109</v>
      </c>
      <c r="AG56" s="74">
        <f t="shared" si="14"/>
        <v>3427.8817156526511</v>
      </c>
      <c r="AH56" s="74">
        <v>172.5</v>
      </c>
      <c r="AI56" s="74">
        <v>172.5</v>
      </c>
      <c r="AJ56" s="74">
        <v>172.5</v>
      </c>
      <c r="AK56" s="74">
        <v>172.5</v>
      </c>
      <c r="AL56" s="74">
        <v>172.5</v>
      </c>
      <c r="AM56" s="74">
        <v>172.5</v>
      </c>
      <c r="AN56" s="74">
        <v>172.5</v>
      </c>
      <c r="AO56" s="74">
        <v>172.5</v>
      </c>
      <c r="AP56" s="74">
        <v>172.5</v>
      </c>
      <c r="AQ56" s="74">
        <v>172.5</v>
      </c>
      <c r="AR56" s="74">
        <v>172.5</v>
      </c>
      <c r="AS56" s="74">
        <v>172.5</v>
      </c>
      <c r="AT56" s="74">
        <v>172.5</v>
      </c>
      <c r="AU56" s="74">
        <f t="shared" si="15"/>
        <v>5670.3817156526511</v>
      </c>
      <c r="AV56" s="74">
        <f t="shared" si="16"/>
        <v>1950.0000000000002</v>
      </c>
      <c r="AW56" s="74">
        <f t="shared" si="17"/>
        <v>292.5</v>
      </c>
      <c r="AX56" s="74">
        <f t="shared" si="48"/>
        <v>4945.881715652652</v>
      </c>
      <c r="AY56" s="75">
        <f t="shared" si="19"/>
        <v>160.92164338179134</v>
      </c>
      <c r="AZ56" s="74">
        <f t="shared" si="49"/>
        <v>724.5</v>
      </c>
      <c r="BA56" s="76">
        <f t="shared" si="2"/>
        <v>5831.3033590344421</v>
      </c>
      <c r="BB56" s="72">
        <v>172.5</v>
      </c>
      <c r="BC56" s="72">
        <v>172.5</v>
      </c>
      <c r="BD56" s="72">
        <v>172.5</v>
      </c>
      <c r="BE56" s="72">
        <v>172.5</v>
      </c>
      <c r="BF56" s="72">
        <v>172.5</v>
      </c>
      <c r="BG56" s="72">
        <v>172.5</v>
      </c>
      <c r="BH56" s="77">
        <v>172.5</v>
      </c>
      <c r="BI56" s="77">
        <v>172.5</v>
      </c>
      <c r="BJ56" s="77">
        <v>172.5</v>
      </c>
      <c r="BK56" s="77">
        <v>172.5</v>
      </c>
      <c r="BL56" s="77">
        <v>172.5</v>
      </c>
      <c r="BM56" s="77">
        <f t="shared" si="43"/>
        <v>7728.8033590344421</v>
      </c>
      <c r="BN56" s="65">
        <f>2400+1100+1200+2200+1000</f>
        <v>7900</v>
      </c>
      <c r="BO56" s="79">
        <f t="shared" si="44"/>
        <v>-171.19664096555789</v>
      </c>
      <c r="BP56" s="65"/>
      <c r="BQ56" s="65"/>
      <c r="BR56" s="78">
        <f t="shared" si="20"/>
        <v>0</v>
      </c>
      <c r="BS56" s="65">
        <f>+BO56</f>
        <v>-171.19664096555789</v>
      </c>
      <c r="BT56" s="65">
        <v>172.5</v>
      </c>
      <c r="BU56" s="65">
        <v>172.5</v>
      </c>
      <c r="BV56" s="72">
        <v>172.5</v>
      </c>
      <c r="BW56" s="72">
        <v>172.5</v>
      </c>
      <c r="BX56" s="72">
        <v>172.5</v>
      </c>
      <c r="BY56" s="72">
        <v>172.5</v>
      </c>
      <c r="BZ56" s="72">
        <v>172.5</v>
      </c>
      <c r="CA56" s="72">
        <v>172.5</v>
      </c>
      <c r="CB56" s="72">
        <v>172.5</v>
      </c>
      <c r="CC56" s="72">
        <v>172.5</v>
      </c>
      <c r="CD56" s="72">
        <v>172.5</v>
      </c>
      <c r="CE56" s="72">
        <v>172.5</v>
      </c>
      <c r="CF56" s="72"/>
      <c r="CG56" s="72">
        <v>500</v>
      </c>
      <c r="CH56" s="65">
        <f t="shared" si="40"/>
        <v>1898.8033590344421</v>
      </c>
      <c r="CI56" s="65">
        <f t="shared" si="50"/>
        <v>1898.8033590344421</v>
      </c>
      <c r="CJ56" s="65">
        <f t="shared" si="22"/>
        <v>0</v>
      </c>
      <c r="CK56" s="65">
        <f t="shared" si="23"/>
        <v>31.665440056205533</v>
      </c>
      <c r="CL56" s="65">
        <f t="shared" si="24"/>
        <v>1930.4687990906477</v>
      </c>
      <c r="CM56" s="72">
        <v>172.5</v>
      </c>
      <c r="CN56" s="72">
        <v>517.5</v>
      </c>
      <c r="CO56" s="72">
        <v>172.5</v>
      </c>
      <c r="CP56" s="72">
        <v>172.5</v>
      </c>
      <c r="CQ56" s="72">
        <v>345</v>
      </c>
      <c r="CR56" s="72">
        <v>172.5</v>
      </c>
      <c r="CS56" s="72">
        <v>172.5</v>
      </c>
      <c r="CT56" s="25">
        <v>172.5</v>
      </c>
      <c r="CU56" s="25">
        <v>172.5</v>
      </c>
      <c r="CV56" s="25">
        <v>172.5</v>
      </c>
      <c r="CW56" s="87">
        <f>500+2000+700</f>
        <v>3200</v>
      </c>
      <c r="CX56" s="65">
        <f t="shared" si="25"/>
        <v>972.96879909064774</v>
      </c>
      <c r="CY56" s="65">
        <f t="shared" si="46"/>
        <v>972.96879909064774</v>
      </c>
      <c r="CZ56" s="72"/>
      <c r="DA56" s="89">
        <f t="shared" si="26"/>
        <v>12.45</v>
      </c>
      <c r="DB56" s="65">
        <f t="shared" si="27"/>
        <v>985.41879909064778</v>
      </c>
      <c r="DC56" s="63">
        <v>172.5</v>
      </c>
      <c r="DD56" s="63">
        <v>172.5</v>
      </c>
      <c r="DE56" s="63">
        <v>172.5</v>
      </c>
      <c r="DF56" s="63">
        <v>172.5</v>
      </c>
      <c r="DG56" s="63">
        <v>345</v>
      </c>
      <c r="DH56" s="63">
        <v>172.5</v>
      </c>
      <c r="DI56" s="63">
        <v>172.5</v>
      </c>
      <c r="DJ56" s="63">
        <v>172.5</v>
      </c>
      <c r="DK56" s="63">
        <v>172.5</v>
      </c>
      <c r="DL56" s="63">
        <v>172.5</v>
      </c>
      <c r="DM56" s="90">
        <f t="shared" si="28"/>
        <v>2882.9187990906476</v>
      </c>
      <c r="DN56" s="63">
        <f>1300+250</f>
        <v>1550</v>
      </c>
      <c r="DO56" s="63">
        <f t="shared" si="29"/>
        <v>1332.9187990906476</v>
      </c>
      <c r="DP56" s="63">
        <f t="shared" si="30"/>
        <v>21.57</v>
      </c>
      <c r="DQ56" s="81">
        <f t="shared" si="31"/>
        <v>1354.4887990906475</v>
      </c>
      <c r="DR56" s="81">
        <v>172.5</v>
      </c>
      <c r="DS56" s="81">
        <v>172.5</v>
      </c>
      <c r="DT56" s="81">
        <v>172.5</v>
      </c>
      <c r="DU56" s="81">
        <v>172.5</v>
      </c>
      <c r="DV56" s="98">
        <v>172.5</v>
      </c>
      <c r="DW56" s="99">
        <v>172.5</v>
      </c>
      <c r="DX56" s="99">
        <v>172.5</v>
      </c>
      <c r="DY56" s="52">
        <v>172.5</v>
      </c>
      <c r="DZ56" s="52">
        <v>172.5</v>
      </c>
      <c r="EA56" s="52">
        <v>172.5</v>
      </c>
      <c r="EB56" s="52">
        <v>172.5</v>
      </c>
      <c r="EC56" s="81">
        <v>172.5</v>
      </c>
      <c r="ED56" s="81">
        <f t="shared" si="32"/>
        <v>3424.4887990906473</v>
      </c>
      <c r="EE56" s="81">
        <v>2750</v>
      </c>
      <c r="EF56" s="81">
        <f>+ED56-EE56</f>
        <v>674.48879909064726</v>
      </c>
      <c r="EG56" s="63">
        <f t="shared" si="33"/>
        <v>674.48879909064726</v>
      </c>
      <c r="EH56" s="1">
        <f t="shared" si="4"/>
        <v>14.4</v>
      </c>
      <c r="EI56" s="63">
        <f t="shared" si="34"/>
        <v>688.88879909064724</v>
      </c>
      <c r="EJ56" s="53">
        <v>172.5</v>
      </c>
      <c r="EK56" s="25">
        <v>172.5</v>
      </c>
      <c r="EL56" s="25">
        <v>172.5</v>
      </c>
      <c r="EM56" s="25">
        <v>172.5</v>
      </c>
      <c r="EN56" s="25">
        <v>172.5</v>
      </c>
      <c r="EO56" s="25">
        <v>172.5</v>
      </c>
      <c r="EP56" s="25">
        <v>172.5</v>
      </c>
      <c r="EQ56" s="25">
        <v>172.5</v>
      </c>
      <c r="ER56" s="25">
        <v>172.5</v>
      </c>
      <c r="ES56" s="25">
        <v>172.5</v>
      </c>
      <c r="ET56" s="25">
        <v>172.5</v>
      </c>
      <c r="EU56" s="104">
        <v>172.5</v>
      </c>
      <c r="EV56" s="63">
        <f t="shared" si="35"/>
        <v>2758.89</v>
      </c>
      <c r="EW56" s="25">
        <f>450+800</f>
        <v>1250</v>
      </c>
      <c r="EX56" s="63">
        <f t="shared" si="36"/>
        <v>1508.8899999999999</v>
      </c>
      <c r="EY56" s="63">
        <f>+EX56</f>
        <v>1508.8899999999999</v>
      </c>
      <c r="EZ56" s="63">
        <f t="shared" si="37"/>
        <v>0</v>
      </c>
      <c r="FA56" s="25">
        <f t="shared" si="38"/>
        <v>27.01</v>
      </c>
      <c r="FB56" s="63">
        <f>+EX56+FA56</f>
        <v>1535.8999999999999</v>
      </c>
      <c r="FC56" s="25">
        <v>172.5</v>
      </c>
      <c r="FD56" s="25">
        <v>345</v>
      </c>
      <c r="FE56" s="25">
        <v>345</v>
      </c>
      <c r="FF56" s="25">
        <v>345</v>
      </c>
      <c r="FG56" s="25">
        <v>345</v>
      </c>
      <c r="FH56" s="25">
        <v>172.5</v>
      </c>
      <c r="FI56" s="25">
        <f>800+500</f>
        <v>1300</v>
      </c>
      <c r="FJ56" s="63">
        <f t="shared" si="39"/>
        <v>1960.8999999999999</v>
      </c>
    </row>
    <row r="57" spans="1:166" ht="14.4" hidden="1" x14ac:dyDescent="0.25">
      <c r="A57" s="25">
        <v>44</v>
      </c>
      <c r="B57" s="37" t="s">
        <v>54</v>
      </c>
      <c r="C57" s="38">
        <v>20.04</v>
      </c>
      <c r="D57" s="38">
        <v>20.04</v>
      </c>
      <c r="E57" s="38">
        <v>20.04</v>
      </c>
      <c r="F57" s="38">
        <v>20.04</v>
      </c>
      <c r="G57" s="38">
        <v>20.04</v>
      </c>
      <c r="H57" s="38">
        <v>20.04</v>
      </c>
      <c r="I57" s="38">
        <v>20.04</v>
      </c>
      <c r="J57" s="38">
        <v>20.04</v>
      </c>
      <c r="K57" s="38">
        <v>20.04</v>
      </c>
      <c r="L57" s="38">
        <f t="shared" si="5"/>
        <v>180.35999999999996</v>
      </c>
      <c r="M57" s="38">
        <f t="shared" si="6"/>
        <v>156.83478260869563</v>
      </c>
      <c r="N57" s="38">
        <f t="shared" si="7"/>
        <v>23.525217391304345</v>
      </c>
      <c r="O57" s="38">
        <f t="shared" si="8"/>
        <v>1.8671541965968694</v>
      </c>
      <c r="P57" s="37">
        <v>20.04</v>
      </c>
      <c r="Q57" s="38">
        <v>20.04</v>
      </c>
      <c r="R57" s="38">
        <v>20.96</v>
      </c>
      <c r="S57" s="38">
        <v>20.96</v>
      </c>
      <c r="T57" s="38">
        <v>20.96</v>
      </c>
      <c r="U57" s="38">
        <v>20.96</v>
      </c>
      <c r="V57" s="38">
        <v>20.96</v>
      </c>
      <c r="W57" s="38">
        <v>20.96</v>
      </c>
      <c r="X57" s="38">
        <v>20.96</v>
      </c>
      <c r="Y57" s="38">
        <v>20.96</v>
      </c>
      <c r="Z57" s="38">
        <v>20.96</v>
      </c>
      <c r="AA57" s="38"/>
      <c r="AB57" s="38">
        <f t="shared" si="9"/>
        <v>198.88695652173919</v>
      </c>
      <c r="AC57" s="38">
        <f t="shared" si="10"/>
        <v>29.833043478260876</v>
      </c>
      <c r="AD57" s="38">
        <f t="shared" si="11"/>
        <v>357.58889332703166</v>
      </c>
      <c r="AE57" s="38">
        <f t="shared" si="12"/>
        <v>53.358260869565221</v>
      </c>
      <c r="AF57" s="38">
        <f t="shared" si="13"/>
        <v>12.506440334286285</v>
      </c>
      <c r="AG57" s="38">
        <f t="shared" si="14"/>
        <v>423.45359453088321</v>
      </c>
      <c r="AH57" s="38">
        <v>20.96</v>
      </c>
      <c r="AI57" s="38">
        <v>20.96</v>
      </c>
      <c r="AJ57" s="38">
        <v>20.96</v>
      </c>
      <c r="AK57" s="38">
        <v>21.88</v>
      </c>
      <c r="AL57" s="38">
        <v>21.88</v>
      </c>
      <c r="AM57" s="38">
        <v>21.88</v>
      </c>
      <c r="AN57" s="38">
        <v>21.88</v>
      </c>
      <c r="AO57" s="38">
        <v>21.88</v>
      </c>
      <c r="AP57" s="38">
        <v>21.88</v>
      </c>
      <c r="AQ57" s="38">
        <v>21.88</v>
      </c>
      <c r="AR57" s="38">
        <v>21.88</v>
      </c>
      <c r="AS57" s="38">
        <v>21.88</v>
      </c>
      <c r="AT57" s="38">
        <v>21.88</v>
      </c>
      <c r="AU57" s="38">
        <f t="shared" si="15"/>
        <v>705.1335945308831</v>
      </c>
      <c r="AV57" s="38">
        <f t="shared" si="16"/>
        <v>244.93913043478264</v>
      </c>
      <c r="AW57" s="38">
        <f t="shared" si="17"/>
        <v>36.740869565217395</v>
      </c>
      <c r="AX57" s="38">
        <f t="shared" si="48"/>
        <v>615.03446409610058</v>
      </c>
      <c r="AY57" s="18">
        <f t="shared" si="19"/>
        <v>20.011064232603385</v>
      </c>
      <c r="AZ57" s="38">
        <f t="shared" si="49"/>
        <v>90.099130434782609</v>
      </c>
      <c r="BA57" s="39">
        <f t="shared" si="2"/>
        <v>725.14465876348652</v>
      </c>
      <c r="BB57" s="25">
        <v>21.88</v>
      </c>
      <c r="BC57" s="25">
        <v>21.88</v>
      </c>
      <c r="BD57" s="25">
        <v>21.88</v>
      </c>
      <c r="BE57" s="25">
        <v>21.88</v>
      </c>
      <c r="BF57" s="25">
        <v>23.05</v>
      </c>
      <c r="BG57" s="25">
        <v>23.06</v>
      </c>
      <c r="BH57" s="24">
        <v>23.06</v>
      </c>
      <c r="BI57" s="24">
        <v>23.06</v>
      </c>
      <c r="BJ57" s="24">
        <v>23.06</v>
      </c>
      <c r="BK57" s="24">
        <v>23.06</v>
      </c>
      <c r="BL57" s="24">
        <v>23.06</v>
      </c>
      <c r="BM57" s="24">
        <f t="shared" si="43"/>
        <v>974.07465876348613</v>
      </c>
      <c r="BN57" s="63">
        <v>800</v>
      </c>
      <c r="BO57" s="65">
        <f t="shared" si="44"/>
        <v>174.07465876348613</v>
      </c>
      <c r="BP57" s="63">
        <f t="shared" ref="BP57:BP87" si="52">+BO57</f>
        <v>174.07465876348613</v>
      </c>
      <c r="BQ57" s="63"/>
      <c r="BR57" s="68">
        <f t="shared" si="20"/>
        <v>6.5726622904500331</v>
      </c>
      <c r="BS57" s="63">
        <f t="shared" si="21"/>
        <v>180.64732105393617</v>
      </c>
      <c r="BT57" s="63">
        <v>23.06</v>
      </c>
      <c r="BU57" s="63">
        <v>23.06</v>
      </c>
      <c r="BV57" s="25">
        <v>24.82</v>
      </c>
      <c r="BW57" s="25">
        <v>24.82</v>
      </c>
      <c r="BX57" s="25">
        <v>24.82</v>
      </c>
      <c r="BY57" s="25">
        <v>24.82</v>
      </c>
      <c r="BZ57" s="25">
        <v>24.82</v>
      </c>
      <c r="CC57" s="25">
        <v>0.01</v>
      </c>
      <c r="CG57" s="25">
        <v>350.82</v>
      </c>
      <c r="CH57" s="65">
        <f t="shared" si="40"/>
        <v>350.87732105393616</v>
      </c>
      <c r="CI57" s="65">
        <f t="shared" si="50"/>
        <v>350.87732105393616</v>
      </c>
      <c r="CJ57" s="65">
        <f t="shared" si="22"/>
        <v>0</v>
      </c>
      <c r="CK57" s="65">
        <f t="shared" si="23"/>
        <v>5.8514141151326369</v>
      </c>
      <c r="CL57" s="65">
        <f t="shared" si="24"/>
        <v>356.72873516906878</v>
      </c>
      <c r="CM57" s="25">
        <v>0.01</v>
      </c>
      <c r="CW57" s="81">
        <v>350.83</v>
      </c>
      <c r="CX57" s="65">
        <f t="shared" si="25"/>
        <v>5.908735169068791</v>
      </c>
      <c r="CY57" s="65">
        <f t="shared" si="46"/>
        <v>5.908735169068791</v>
      </c>
      <c r="DA57" s="89">
        <f t="shared" si="26"/>
        <v>0.08</v>
      </c>
      <c r="DB57" s="65">
        <f t="shared" si="27"/>
        <v>5.9887351690687911</v>
      </c>
      <c r="DM57" s="90">
        <f t="shared" si="28"/>
        <v>5.9887351690687911</v>
      </c>
      <c r="DO57" s="63">
        <f t="shared" si="29"/>
        <v>5.9887351690687911</v>
      </c>
      <c r="DP57" s="63">
        <f t="shared" si="30"/>
        <v>0.1</v>
      </c>
      <c r="DQ57" s="81">
        <f t="shared" si="31"/>
        <v>6.0887351690687908</v>
      </c>
      <c r="DV57" s="100"/>
      <c r="ED57" s="81">
        <f t="shared" si="32"/>
        <v>6.0887351690687908</v>
      </c>
      <c r="EF57" s="81">
        <f t="shared" si="51"/>
        <v>6.0887351690687908</v>
      </c>
      <c r="EG57" s="63">
        <f t="shared" si="33"/>
        <v>6.0887351690687908</v>
      </c>
      <c r="EH57" s="1">
        <f t="shared" si="4"/>
        <v>0.13</v>
      </c>
      <c r="EI57" s="63">
        <f t="shared" si="34"/>
        <v>6.2187351690687906</v>
      </c>
      <c r="EU57" s="104"/>
      <c r="EV57" s="63">
        <f t="shared" si="35"/>
        <v>6.22</v>
      </c>
      <c r="EX57" s="63">
        <f t="shared" si="36"/>
        <v>6.22</v>
      </c>
      <c r="EZ57" s="63">
        <f t="shared" si="37"/>
        <v>6.22</v>
      </c>
      <c r="FA57" s="25">
        <f t="shared" si="38"/>
        <v>0</v>
      </c>
      <c r="FJ57" s="63">
        <f t="shared" si="39"/>
        <v>0</v>
      </c>
    </row>
    <row r="58" spans="1:166" ht="14.4" hidden="1" x14ac:dyDescent="0.25">
      <c r="A58" s="25">
        <v>45</v>
      </c>
      <c r="B58" s="37" t="s">
        <v>55</v>
      </c>
      <c r="C58" s="38">
        <v>14.76</v>
      </c>
      <c r="D58" s="38">
        <v>14.76</v>
      </c>
      <c r="E58" s="38">
        <v>14.76</v>
      </c>
      <c r="F58" s="38">
        <v>14.76</v>
      </c>
      <c r="G58" s="38">
        <v>14.76</v>
      </c>
      <c r="H58" s="38">
        <v>14.76</v>
      </c>
      <c r="I58" s="38">
        <v>14.76</v>
      </c>
      <c r="J58" s="38">
        <v>14.76</v>
      </c>
      <c r="K58" s="38">
        <v>14.76</v>
      </c>
      <c r="L58" s="38">
        <f t="shared" si="5"/>
        <v>132.84</v>
      </c>
      <c r="M58" s="38">
        <f t="shared" si="6"/>
        <v>115.51304347826088</v>
      </c>
      <c r="N58" s="38">
        <f t="shared" si="7"/>
        <v>17.326956521739131</v>
      </c>
      <c r="O58" s="38">
        <f t="shared" si="8"/>
        <v>1.3752093783318262</v>
      </c>
      <c r="P58" s="37">
        <v>14.76</v>
      </c>
      <c r="Q58" s="38">
        <v>14.76</v>
      </c>
      <c r="R58" s="38">
        <v>15.46</v>
      </c>
      <c r="S58" s="38">
        <v>15.46</v>
      </c>
      <c r="T58" s="38">
        <v>15.46</v>
      </c>
      <c r="U58" s="38">
        <v>15.46</v>
      </c>
      <c r="V58" s="38">
        <v>15.46</v>
      </c>
      <c r="W58" s="38">
        <v>15.46</v>
      </c>
      <c r="X58" s="38">
        <v>15.46</v>
      </c>
      <c r="Y58" s="38">
        <v>15.46</v>
      </c>
      <c r="Z58" s="38">
        <v>15.46</v>
      </c>
      <c r="AA58" s="38"/>
      <c r="AB58" s="38">
        <f t="shared" si="9"/>
        <v>146.66086956521744</v>
      </c>
      <c r="AC58" s="38">
        <f t="shared" si="10"/>
        <v>21.999130434782614</v>
      </c>
      <c r="AD58" s="38">
        <f t="shared" si="11"/>
        <v>263.54912242181013</v>
      </c>
      <c r="AE58" s="38">
        <f t="shared" si="12"/>
        <v>39.326086956521749</v>
      </c>
      <c r="AF58" s="38">
        <f t="shared" si="13"/>
        <v>9.2174601511112328</v>
      </c>
      <c r="AG58" s="38">
        <f t="shared" si="14"/>
        <v>312.09266952944313</v>
      </c>
      <c r="AH58" s="38">
        <v>15.46</v>
      </c>
      <c r="AI58" s="38">
        <v>15.46</v>
      </c>
      <c r="AJ58" s="38">
        <v>15.46</v>
      </c>
      <c r="AK58" s="38">
        <v>16.03</v>
      </c>
      <c r="AL58" s="38">
        <v>16.04</v>
      </c>
      <c r="AM58" s="38">
        <v>-379.45</v>
      </c>
      <c r="AN58" s="38"/>
      <c r="AO58" s="38"/>
      <c r="AP58" s="38"/>
      <c r="AQ58" s="38"/>
      <c r="AR58" s="38"/>
      <c r="AS58" s="38"/>
      <c r="AT58" s="38"/>
      <c r="AU58" s="38">
        <f t="shared" si="15"/>
        <v>11.092669529443128</v>
      </c>
      <c r="AV58" s="38">
        <v>0</v>
      </c>
      <c r="AW58" s="38">
        <f t="shared" si="17"/>
        <v>0</v>
      </c>
      <c r="AX58" s="38">
        <v>0</v>
      </c>
      <c r="AY58" s="18">
        <f t="shared" si="19"/>
        <v>0</v>
      </c>
      <c r="AZ58" s="38">
        <f>+AU58</f>
        <v>11.092669529443128</v>
      </c>
      <c r="BA58" s="39">
        <f t="shared" si="2"/>
        <v>11.092669529443128</v>
      </c>
      <c r="BM58" s="24">
        <f t="shared" si="43"/>
        <v>11.092669529443128</v>
      </c>
      <c r="BN58" s="63"/>
      <c r="BO58" s="63">
        <f t="shared" si="44"/>
        <v>11.092669529443128</v>
      </c>
      <c r="BP58" s="63">
        <f t="shared" si="52"/>
        <v>11.092669529443128</v>
      </c>
      <c r="BQ58" s="63"/>
      <c r="BR58" s="68">
        <f t="shared" si="20"/>
        <v>0.41883391433588846</v>
      </c>
      <c r="BS58" s="63">
        <f t="shared" si="21"/>
        <v>11.511503443779016</v>
      </c>
      <c r="BT58" s="63"/>
      <c r="BU58" s="63"/>
      <c r="CH58" s="65">
        <f t="shared" si="40"/>
        <v>11.511503443779016</v>
      </c>
      <c r="CI58" s="65">
        <f t="shared" si="50"/>
        <v>11.511503443779016</v>
      </c>
      <c r="CJ58" s="65">
        <f t="shared" si="22"/>
        <v>0</v>
      </c>
      <c r="CK58" s="65">
        <f t="shared" si="23"/>
        <v>0.191971865080936</v>
      </c>
      <c r="CL58" s="65">
        <f t="shared" si="24"/>
        <v>11.703475308859952</v>
      </c>
      <c r="CX58" s="65">
        <f t="shared" si="25"/>
        <v>11.703475308859952</v>
      </c>
      <c r="CY58" s="65">
        <f t="shared" si="46"/>
        <v>11.703475308859952</v>
      </c>
      <c r="DA58" s="89">
        <f t="shared" si="26"/>
        <v>0.15</v>
      </c>
      <c r="DB58" s="65">
        <f t="shared" si="27"/>
        <v>11.853475308859952</v>
      </c>
      <c r="DM58" s="90">
        <f t="shared" si="28"/>
        <v>11.853475308859952</v>
      </c>
      <c r="DO58" s="63">
        <f t="shared" si="29"/>
        <v>11.853475308859952</v>
      </c>
      <c r="DP58" s="63">
        <f t="shared" si="30"/>
        <v>0.19</v>
      </c>
      <c r="DQ58" s="81">
        <f t="shared" si="31"/>
        <v>12.043475308859952</v>
      </c>
      <c r="DV58" s="100"/>
      <c r="ED58" s="81">
        <f t="shared" si="32"/>
        <v>12.043475308859952</v>
      </c>
      <c r="EF58" s="81">
        <f t="shared" si="51"/>
        <v>12.043475308859952</v>
      </c>
      <c r="EG58" s="63">
        <f t="shared" si="33"/>
        <v>12.043475308859952</v>
      </c>
      <c r="EH58" s="1">
        <f t="shared" si="4"/>
        <v>0.26</v>
      </c>
      <c r="EI58" s="63">
        <f t="shared" si="34"/>
        <v>12.303475308859952</v>
      </c>
      <c r="EU58" s="104"/>
      <c r="EV58" s="63">
        <f t="shared" si="35"/>
        <v>12.3</v>
      </c>
      <c r="EX58" s="63">
        <f t="shared" si="36"/>
        <v>12.3</v>
      </c>
      <c r="EZ58" s="63">
        <f t="shared" si="37"/>
        <v>12.3</v>
      </c>
      <c r="FA58" s="25">
        <f t="shared" si="38"/>
        <v>0</v>
      </c>
      <c r="FJ58" s="63">
        <f t="shared" si="39"/>
        <v>0</v>
      </c>
    </row>
    <row r="59" spans="1:166" ht="14.4" hidden="1" x14ac:dyDescent="0.25">
      <c r="A59" s="25">
        <f>5.76+2.88</f>
        <v>8.64</v>
      </c>
      <c r="B59" s="37" t="s">
        <v>56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f t="shared" si="5"/>
        <v>0</v>
      </c>
      <c r="M59" s="38">
        <f t="shared" si="6"/>
        <v>0</v>
      </c>
      <c r="N59" s="38">
        <f t="shared" si="7"/>
        <v>0</v>
      </c>
      <c r="O59" s="38">
        <f t="shared" si="8"/>
        <v>0</v>
      </c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>
        <f t="shared" si="9"/>
        <v>0</v>
      </c>
      <c r="AC59" s="38">
        <f t="shared" si="10"/>
        <v>0</v>
      </c>
      <c r="AD59" s="38">
        <f t="shared" si="11"/>
        <v>0</v>
      </c>
      <c r="AE59" s="38">
        <f t="shared" si="12"/>
        <v>0</v>
      </c>
      <c r="AF59" s="38">
        <f t="shared" si="13"/>
        <v>0</v>
      </c>
      <c r="AG59" s="38">
        <f t="shared" si="14"/>
        <v>0</v>
      </c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>
        <f t="shared" si="15"/>
        <v>0</v>
      </c>
      <c r="AV59" s="38">
        <f t="shared" si="16"/>
        <v>0</v>
      </c>
      <c r="AW59" s="38">
        <f t="shared" si="17"/>
        <v>0</v>
      </c>
      <c r="AX59" s="38">
        <f t="shared" si="48"/>
        <v>0</v>
      </c>
      <c r="AY59" s="18">
        <f t="shared" si="19"/>
        <v>0</v>
      </c>
      <c r="AZ59" s="38">
        <f t="shared" si="49"/>
        <v>0</v>
      </c>
      <c r="BA59" s="39">
        <f t="shared" si="2"/>
        <v>0</v>
      </c>
      <c r="BM59" s="24">
        <f t="shared" si="43"/>
        <v>0</v>
      </c>
      <c r="BN59" s="63"/>
      <c r="BO59" s="63">
        <f t="shared" si="44"/>
        <v>0</v>
      </c>
      <c r="BP59" s="63">
        <f t="shared" si="52"/>
        <v>0</v>
      </c>
      <c r="BQ59" s="63"/>
      <c r="BR59" s="68">
        <f t="shared" si="20"/>
        <v>0</v>
      </c>
      <c r="BS59" s="63">
        <f t="shared" si="21"/>
        <v>0</v>
      </c>
      <c r="BT59" s="63"/>
      <c r="BU59" s="63"/>
      <c r="CH59" s="65">
        <f t="shared" si="40"/>
        <v>0</v>
      </c>
      <c r="CI59" s="65">
        <f t="shared" si="50"/>
        <v>0</v>
      </c>
      <c r="CJ59" s="65">
        <f t="shared" si="22"/>
        <v>0</v>
      </c>
      <c r="CK59" s="65">
        <f t="shared" si="23"/>
        <v>0</v>
      </c>
      <c r="CL59" s="65">
        <f t="shared" si="24"/>
        <v>0</v>
      </c>
      <c r="CX59" s="65">
        <f t="shared" si="25"/>
        <v>0</v>
      </c>
      <c r="CY59" s="65">
        <f t="shared" si="46"/>
        <v>0</v>
      </c>
      <c r="DA59" s="89">
        <f t="shared" si="26"/>
        <v>0</v>
      </c>
      <c r="DB59" s="65">
        <f t="shared" si="27"/>
        <v>0</v>
      </c>
      <c r="DM59" s="90">
        <f t="shared" si="28"/>
        <v>0</v>
      </c>
      <c r="DO59" s="63">
        <f t="shared" si="29"/>
        <v>0</v>
      </c>
      <c r="DP59" s="63">
        <f t="shared" si="30"/>
        <v>0</v>
      </c>
      <c r="DQ59" s="81">
        <f t="shared" si="31"/>
        <v>0</v>
      </c>
      <c r="DV59" s="100"/>
      <c r="ED59" s="81">
        <f t="shared" si="32"/>
        <v>0</v>
      </c>
      <c r="EF59" s="81">
        <f t="shared" si="51"/>
        <v>0</v>
      </c>
      <c r="EG59" s="63">
        <f t="shared" si="33"/>
        <v>0</v>
      </c>
      <c r="EH59" s="1">
        <f t="shared" si="4"/>
        <v>0</v>
      </c>
      <c r="EI59" s="63">
        <f t="shared" si="34"/>
        <v>0</v>
      </c>
      <c r="EU59" s="104"/>
      <c r="EV59" s="63">
        <f t="shared" si="35"/>
        <v>0</v>
      </c>
      <c r="EX59" s="63">
        <f t="shared" si="36"/>
        <v>0</v>
      </c>
      <c r="EZ59" s="63">
        <f t="shared" si="37"/>
        <v>0</v>
      </c>
      <c r="FA59" s="25">
        <f t="shared" si="38"/>
        <v>0</v>
      </c>
      <c r="FJ59" s="63">
        <f t="shared" si="39"/>
        <v>0</v>
      </c>
    </row>
    <row r="60" spans="1:166" ht="14.4" hidden="1" x14ac:dyDescent="0.25">
      <c r="A60" s="25">
        <v>46</v>
      </c>
      <c r="B60" s="37" t="s">
        <v>57</v>
      </c>
      <c r="C60" s="38">
        <v>10</v>
      </c>
      <c r="D60" s="38">
        <v>10</v>
      </c>
      <c r="E60" s="38">
        <v>10</v>
      </c>
      <c r="F60" s="38">
        <v>10</v>
      </c>
      <c r="G60" s="38">
        <v>10</v>
      </c>
      <c r="H60" s="38">
        <v>10</v>
      </c>
      <c r="I60" s="38">
        <v>10</v>
      </c>
      <c r="J60" s="38">
        <v>10</v>
      </c>
      <c r="K60" s="38">
        <v>10</v>
      </c>
      <c r="L60" s="38">
        <f t="shared" si="5"/>
        <v>90</v>
      </c>
      <c r="M60" s="38">
        <f t="shared" si="6"/>
        <v>78.260869565217391</v>
      </c>
      <c r="N60" s="38">
        <f t="shared" si="7"/>
        <v>11.739130434782608</v>
      </c>
      <c r="O60" s="38">
        <f t="shared" si="8"/>
        <v>0.93171367095652169</v>
      </c>
      <c r="P60" s="37">
        <v>10</v>
      </c>
      <c r="Q60" s="38">
        <v>10</v>
      </c>
      <c r="R60" s="38">
        <v>10.7</v>
      </c>
      <c r="S60" s="38">
        <v>10.7</v>
      </c>
      <c r="T60" s="38">
        <v>10.7</v>
      </c>
      <c r="U60" s="38">
        <v>10.7</v>
      </c>
      <c r="V60" s="38">
        <v>10.7</v>
      </c>
      <c r="W60" s="38">
        <v>10.7</v>
      </c>
      <c r="X60" s="38">
        <v>10.7</v>
      </c>
      <c r="Y60" s="38">
        <v>10.7</v>
      </c>
      <c r="Z60" s="38">
        <v>10.7</v>
      </c>
      <c r="AA60" s="38"/>
      <c r="AB60" s="38">
        <f t="shared" si="9"/>
        <v>101.13043478260872</v>
      </c>
      <c r="AC60" s="38">
        <f t="shared" si="10"/>
        <v>15.169565217391307</v>
      </c>
      <c r="AD60" s="38">
        <f t="shared" si="11"/>
        <v>180.32301801878265</v>
      </c>
      <c r="AE60" s="38">
        <f t="shared" si="12"/>
        <v>26.908695652173915</v>
      </c>
      <c r="AF60" s="38">
        <f t="shared" si="13"/>
        <v>6.3066809619499322</v>
      </c>
      <c r="AG60" s="38">
        <f t="shared" si="14"/>
        <v>213.53839463290649</v>
      </c>
      <c r="AH60" s="38">
        <v>10.7</v>
      </c>
      <c r="AI60" s="38">
        <v>10.7</v>
      </c>
      <c r="AJ60" s="38">
        <v>10.7</v>
      </c>
      <c r="AK60" s="38">
        <v>11.2</v>
      </c>
      <c r="AL60" s="38">
        <v>11.2</v>
      </c>
      <c r="AM60" s="38">
        <v>11.2</v>
      </c>
      <c r="AN60" s="38">
        <v>11.2</v>
      </c>
      <c r="AO60" s="38">
        <v>11.2</v>
      </c>
      <c r="AP60" s="38">
        <v>11.2</v>
      </c>
      <c r="AQ60" s="38">
        <v>5.6</v>
      </c>
      <c r="AR60" s="38">
        <v>11.2</v>
      </c>
      <c r="AS60" s="38">
        <v>11.2</v>
      </c>
      <c r="AT60" s="38">
        <v>11.2</v>
      </c>
      <c r="AU60" s="38">
        <f t="shared" si="15"/>
        <v>352.03839463290637</v>
      </c>
      <c r="AV60" s="38">
        <f t="shared" si="16"/>
        <v>120.43478260869566</v>
      </c>
      <c r="AW60" s="38">
        <f t="shared" si="17"/>
        <v>18.065217391304348</v>
      </c>
      <c r="AX60" s="38">
        <f t="shared" si="48"/>
        <v>307.06448158942828</v>
      </c>
      <c r="AY60" s="18">
        <f t="shared" si="19"/>
        <v>9.9908012043972025</v>
      </c>
      <c r="AZ60" s="38">
        <f t="shared" si="49"/>
        <v>44.973913043478262</v>
      </c>
      <c r="BA60" s="39">
        <f t="shared" si="2"/>
        <v>362.02919583730358</v>
      </c>
      <c r="BB60" s="25">
        <v>11.2</v>
      </c>
      <c r="BC60" s="25">
        <v>11.2</v>
      </c>
      <c r="BD60" s="25">
        <v>11.2</v>
      </c>
      <c r="BE60" s="25">
        <v>11.2</v>
      </c>
      <c r="BF60" s="25">
        <v>11.2</v>
      </c>
      <c r="BG60" s="25">
        <v>11.2</v>
      </c>
      <c r="BH60" s="24">
        <v>11.2</v>
      </c>
      <c r="BI60" s="24">
        <v>11.2</v>
      </c>
      <c r="BJ60" s="24">
        <v>11.2</v>
      </c>
      <c r="BK60" s="24">
        <v>11.2</v>
      </c>
      <c r="BL60" s="24">
        <v>11.2</v>
      </c>
      <c r="BM60" s="24">
        <f t="shared" si="43"/>
        <v>485.22919583730345</v>
      </c>
      <c r="BN60" s="63"/>
      <c r="BO60" s="65">
        <f t="shared" si="44"/>
        <v>485.22919583730345</v>
      </c>
      <c r="BP60" s="63">
        <f t="shared" si="52"/>
        <v>485.22919583730345</v>
      </c>
      <c r="BQ60" s="63"/>
      <c r="BR60" s="68">
        <f t="shared" si="20"/>
        <v>18.321148295562335</v>
      </c>
      <c r="BS60" s="63">
        <f t="shared" si="21"/>
        <v>503.5503441328658</v>
      </c>
      <c r="BT60" s="63">
        <v>11.2</v>
      </c>
      <c r="BU60" s="63">
        <v>12.16</v>
      </c>
      <c r="BV60" s="25">
        <v>14</v>
      </c>
      <c r="BW60" s="25">
        <v>14</v>
      </c>
      <c r="BX60" s="25">
        <v>14</v>
      </c>
      <c r="BY60" s="25">
        <v>7</v>
      </c>
      <c r="CF60" s="25">
        <v>568.83000000000004</v>
      </c>
      <c r="CH60" s="65">
        <f t="shared" si="40"/>
        <v>7.0803441328657755</v>
      </c>
      <c r="CI60" s="65">
        <f t="shared" si="50"/>
        <v>7.0803441328657755</v>
      </c>
      <c r="CJ60" s="65">
        <f t="shared" si="22"/>
        <v>0</v>
      </c>
      <c r="CK60" s="65">
        <f t="shared" si="23"/>
        <v>0.11807552985927754</v>
      </c>
      <c r="CL60" s="65">
        <f t="shared" si="24"/>
        <v>7.198419662725053</v>
      </c>
      <c r="CX60" s="65">
        <f t="shared" si="25"/>
        <v>7.198419662725053</v>
      </c>
      <c r="CY60" s="65">
        <f t="shared" si="46"/>
        <v>7.198419662725053</v>
      </c>
      <c r="DA60" s="89">
        <f t="shared" si="26"/>
        <v>0.09</v>
      </c>
      <c r="DB60" s="65">
        <f t="shared" si="27"/>
        <v>7.2884196627250528</v>
      </c>
      <c r="DM60" s="90">
        <f t="shared" si="28"/>
        <v>7.2884196627250528</v>
      </c>
      <c r="DO60" s="63">
        <f t="shared" si="29"/>
        <v>7.2884196627250528</v>
      </c>
      <c r="DP60" s="63">
        <f t="shared" si="30"/>
        <v>0.12</v>
      </c>
      <c r="DQ60" s="81">
        <f t="shared" si="31"/>
        <v>7.4084196627250529</v>
      </c>
      <c r="DV60" s="100"/>
      <c r="ED60" s="81">
        <f t="shared" si="32"/>
        <v>7.4084196627250529</v>
      </c>
      <c r="EF60" s="81">
        <f t="shared" si="51"/>
        <v>7.4084196627250529</v>
      </c>
      <c r="EG60" s="63">
        <f t="shared" si="33"/>
        <v>7.4084196627250529</v>
      </c>
      <c r="EH60" s="1">
        <f t="shared" si="4"/>
        <v>0.16</v>
      </c>
      <c r="EI60" s="63">
        <f t="shared" si="34"/>
        <v>7.5684196627250531</v>
      </c>
      <c r="EU60" s="104"/>
      <c r="EV60" s="63">
        <f t="shared" si="35"/>
        <v>7.57</v>
      </c>
      <c r="EX60" s="63">
        <f t="shared" si="36"/>
        <v>7.57</v>
      </c>
      <c r="EZ60" s="63">
        <f t="shared" si="37"/>
        <v>7.57</v>
      </c>
      <c r="FA60" s="25">
        <f t="shared" si="38"/>
        <v>0</v>
      </c>
      <c r="FJ60" s="63">
        <f t="shared" si="39"/>
        <v>0</v>
      </c>
    </row>
    <row r="61" spans="1:166" ht="14.4" hidden="1" x14ac:dyDescent="0.25">
      <c r="A61" s="25">
        <v>47</v>
      </c>
      <c r="B61" s="37" t="s">
        <v>58</v>
      </c>
      <c r="C61" s="38">
        <v>16.98</v>
      </c>
      <c r="D61" s="38">
        <v>16.98</v>
      </c>
      <c r="E61" s="38">
        <v>16.98</v>
      </c>
      <c r="F61" s="38">
        <v>16.98</v>
      </c>
      <c r="G61" s="38">
        <v>16.98</v>
      </c>
      <c r="H61" s="38">
        <v>16.98</v>
      </c>
      <c r="I61" s="38">
        <v>16.98</v>
      </c>
      <c r="J61" s="38">
        <v>16.98</v>
      </c>
      <c r="K61" s="38">
        <v>16.98</v>
      </c>
      <c r="L61" s="38">
        <f t="shared" si="5"/>
        <v>152.82</v>
      </c>
      <c r="M61" s="38">
        <f t="shared" si="6"/>
        <v>132.88695652173914</v>
      </c>
      <c r="N61" s="38">
        <f t="shared" si="7"/>
        <v>19.933043478260871</v>
      </c>
      <c r="O61" s="38">
        <f t="shared" si="8"/>
        <v>1.582049813284174</v>
      </c>
      <c r="P61" s="37">
        <v>16.98</v>
      </c>
      <c r="Q61" s="38">
        <v>16.98</v>
      </c>
      <c r="R61" s="38">
        <v>17.899999999999999</v>
      </c>
      <c r="S61" s="38">
        <v>17.899999999999999</v>
      </c>
      <c r="T61" s="38">
        <v>17.899999999999999</v>
      </c>
      <c r="U61" s="38">
        <v>17.899999999999999</v>
      </c>
      <c r="V61" s="38">
        <v>17.899999999999999</v>
      </c>
      <c r="W61" s="38">
        <v>17.899999999999999</v>
      </c>
      <c r="X61" s="38">
        <v>17.899999999999999</v>
      </c>
      <c r="Y61" s="38">
        <v>17.899999999999999</v>
      </c>
      <c r="Z61" s="38">
        <v>17.899999999999999</v>
      </c>
      <c r="AA61" s="38"/>
      <c r="AB61" s="38">
        <f t="shared" si="9"/>
        <v>169.61739130434788</v>
      </c>
      <c r="AC61" s="38">
        <f t="shared" si="10"/>
        <v>25.442608695652179</v>
      </c>
      <c r="AD61" s="38">
        <f t="shared" si="11"/>
        <v>304.08639763937123</v>
      </c>
      <c r="AE61" s="38">
        <f t="shared" si="12"/>
        <v>45.375652173913053</v>
      </c>
      <c r="AF61" s="38">
        <f t="shared" si="13"/>
        <v>10.635225141254024</v>
      </c>
      <c r="AG61" s="38">
        <f t="shared" si="14"/>
        <v>360.09727495453831</v>
      </c>
      <c r="AH61" s="38">
        <v>17.899999999999999</v>
      </c>
      <c r="AI61" s="38">
        <v>17.899999999999999</v>
      </c>
      <c r="AJ61" s="38">
        <v>17.899999999999999</v>
      </c>
      <c r="AK61" s="38">
        <v>18.59</v>
      </c>
      <c r="AL61" s="38">
        <v>18.579999999999998</v>
      </c>
      <c r="AM61" s="38">
        <v>18.579999999999998</v>
      </c>
      <c r="AN61" s="38">
        <v>18.579999999999998</v>
      </c>
      <c r="AO61" s="38">
        <v>18.579999999999998</v>
      </c>
      <c r="AP61" s="38"/>
      <c r="AQ61" s="38"/>
      <c r="AR61" s="38"/>
      <c r="AS61" s="38"/>
      <c r="AT61" s="38">
        <v>-473.51</v>
      </c>
      <c r="AU61" s="38">
        <f t="shared" si="15"/>
        <v>33.197274954538159</v>
      </c>
      <c r="AV61" s="38">
        <f t="shared" si="16"/>
        <v>-284.26086956521743</v>
      </c>
      <c r="AW61" s="38">
        <f t="shared" si="17"/>
        <v>-42.639130434782615</v>
      </c>
      <c r="AX61" s="38">
        <f t="shared" si="48"/>
        <v>30.46075321540782</v>
      </c>
      <c r="AY61" s="18">
        <f t="shared" si="19"/>
        <v>0.99108606875038807</v>
      </c>
      <c r="AZ61" s="38">
        <f t="shared" si="49"/>
        <v>2.7365217391304384</v>
      </c>
      <c r="BA61" s="39">
        <f t="shared" si="2"/>
        <v>34.18836102328855</v>
      </c>
      <c r="BM61" s="24">
        <f t="shared" si="43"/>
        <v>34.18836102328855</v>
      </c>
      <c r="BN61" s="63"/>
      <c r="BO61" s="63">
        <f t="shared" si="44"/>
        <v>34.18836102328855</v>
      </c>
      <c r="BP61" s="63">
        <f t="shared" si="52"/>
        <v>34.18836102328855</v>
      </c>
      <c r="BQ61" s="63"/>
      <c r="BR61" s="68">
        <f t="shared" si="20"/>
        <v>1.2908745756920892</v>
      </c>
      <c r="BS61" s="63">
        <f t="shared" si="21"/>
        <v>35.479235598980637</v>
      </c>
      <c r="BT61" s="63"/>
      <c r="BU61" s="63"/>
      <c r="CH61" s="65">
        <f t="shared" si="40"/>
        <v>35.479235598980637</v>
      </c>
      <c r="CI61" s="65">
        <f t="shared" si="50"/>
        <v>35.479235598980637</v>
      </c>
      <c r="CJ61" s="65">
        <f t="shared" si="22"/>
        <v>0</v>
      </c>
      <c r="CK61" s="65">
        <f t="shared" si="23"/>
        <v>0.59167032897540617</v>
      </c>
      <c r="CL61" s="65">
        <f t="shared" si="24"/>
        <v>36.070905927956041</v>
      </c>
      <c r="CX61" s="65">
        <f t="shared" si="25"/>
        <v>36.070905927956041</v>
      </c>
      <c r="CY61" s="65">
        <f t="shared" si="46"/>
        <v>36.070905927956041</v>
      </c>
      <c r="DA61" s="89">
        <f t="shared" si="26"/>
        <v>0.46</v>
      </c>
      <c r="DB61" s="65">
        <f t="shared" si="27"/>
        <v>36.530905927956042</v>
      </c>
      <c r="DM61" s="90">
        <f t="shared" si="28"/>
        <v>36.530905927956042</v>
      </c>
      <c r="DO61" s="63">
        <f t="shared" si="29"/>
        <v>36.530905927956042</v>
      </c>
      <c r="DP61" s="63">
        <f t="shared" si="30"/>
        <v>0.59</v>
      </c>
      <c r="DQ61" s="81">
        <f t="shared" si="31"/>
        <v>37.120905927956045</v>
      </c>
      <c r="DV61" s="100"/>
      <c r="ED61" s="81">
        <f t="shared" si="32"/>
        <v>37.120905927956045</v>
      </c>
      <c r="EF61" s="81">
        <f t="shared" si="51"/>
        <v>37.120905927956045</v>
      </c>
      <c r="EG61" s="63">
        <f t="shared" si="33"/>
        <v>37.120905927956045</v>
      </c>
      <c r="EH61" s="1">
        <f t="shared" si="4"/>
        <v>0.79</v>
      </c>
      <c r="EI61" s="63">
        <f t="shared" si="34"/>
        <v>37.910905927956044</v>
      </c>
      <c r="EU61" s="104"/>
      <c r="EV61" s="63">
        <f t="shared" si="35"/>
        <v>37.909999999999997</v>
      </c>
      <c r="EX61" s="63">
        <f t="shared" si="36"/>
        <v>37.909999999999997</v>
      </c>
      <c r="EZ61" s="63">
        <f t="shared" si="37"/>
        <v>37.909999999999997</v>
      </c>
      <c r="FA61" s="25">
        <f t="shared" si="38"/>
        <v>0</v>
      </c>
      <c r="FJ61" s="63">
        <f t="shared" si="39"/>
        <v>0</v>
      </c>
    </row>
    <row r="62" spans="1:166" ht="14.4" x14ac:dyDescent="0.25">
      <c r="A62" s="25">
        <v>48</v>
      </c>
      <c r="B62" s="92" t="s">
        <v>59</v>
      </c>
      <c r="C62" s="74">
        <v>12.72</v>
      </c>
      <c r="D62" s="74">
        <v>12.72</v>
      </c>
      <c r="E62" s="74">
        <v>12.72</v>
      </c>
      <c r="F62" s="74">
        <v>12.72</v>
      </c>
      <c r="G62" s="74">
        <v>12.72</v>
      </c>
      <c r="H62" s="74">
        <v>12.72</v>
      </c>
      <c r="I62" s="74">
        <v>12.72</v>
      </c>
      <c r="J62" s="74">
        <v>12.72</v>
      </c>
      <c r="K62" s="74">
        <v>12.72</v>
      </c>
      <c r="L62" s="74">
        <f t="shared" si="5"/>
        <v>114.48</v>
      </c>
      <c r="M62" s="74">
        <f t="shared" si="6"/>
        <v>99.547826086956533</v>
      </c>
      <c r="N62" s="74">
        <f t="shared" si="7"/>
        <v>14.93217391304348</v>
      </c>
      <c r="O62" s="74">
        <f t="shared" si="8"/>
        <v>1.1851397894566957</v>
      </c>
      <c r="P62" s="73">
        <v>12.72</v>
      </c>
      <c r="Q62" s="74">
        <v>12.72</v>
      </c>
      <c r="R62" s="74">
        <v>13.4</v>
      </c>
      <c r="S62" s="74">
        <v>13.4</v>
      </c>
      <c r="T62" s="74">
        <v>13.4</v>
      </c>
      <c r="U62" s="74">
        <v>13.4</v>
      </c>
      <c r="V62" s="74">
        <v>13.4</v>
      </c>
      <c r="W62" s="74">
        <v>13.4</v>
      </c>
      <c r="X62" s="74">
        <v>13.4</v>
      </c>
      <c r="Y62" s="74">
        <v>13.4</v>
      </c>
      <c r="Z62" s="74">
        <v>13.4</v>
      </c>
      <c r="AA62" s="74"/>
      <c r="AB62" s="74">
        <f t="shared" si="9"/>
        <v>126.99130434782612</v>
      </c>
      <c r="AC62" s="74">
        <f t="shared" si="10"/>
        <v>19.048695652173915</v>
      </c>
      <c r="AD62" s="74">
        <f t="shared" si="11"/>
        <v>227.72427022423932</v>
      </c>
      <c r="AE62" s="74">
        <f t="shared" si="12"/>
        <v>33.980869565217397</v>
      </c>
      <c r="AF62" s="74">
        <f t="shared" si="13"/>
        <v>7.9645091091341289</v>
      </c>
      <c r="AG62" s="74">
        <f t="shared" si="14"/>
        <v>269.66964889859088</v>
      </c>
      <c r="AH62" s="74">
        <v>13.4</v>
      </c>
      <c r="AI62" s="74">
        <v>13.4</v>
      </c>
      <c r="AJ62" s="74">
        <v>13.4</v>
      </c>
      <c r="AK62" s="74">
        <v>14.09</v>
      </c>
      <c r="AL62" s="74">
        <v>14.1</v>
      </c>
      <c r="AM62" s="74">
        <v>14.1</v>
      </c>
      <c r="AN62" s="74">
        <v>14.1</v>
      </c>
      <c r="AO62" s="74">
        <v>14.1</v>
      </c>
      <c r="AP62" s="74">
        <v>14.1</v>
      </c>
      <c r="AQ62" s="74">
        <v>14.1</v>
      </c>
      <c r="AR62" s="74">
        <v>14.1</v>
      </c>
      <c r="AS62" s="74">
        <v>14.1</v>
      </c>
      <c r="AT62" s="74">
        <v>14.1</v>
      </c>
      <c r="AU62" s="74">
        <f t="shared" si="15"/>
        <v>450.85964889859099</v>
      </c>
      <c r="AV62" s="74">
        <f t="shared" si="16"/>
        <v>157.55652173913043</v>
      </c>
      <c r="AW62" s="74">
        <f t="shared" si="17"/>
        <v>23.633478260869563</v>
      </c>
      <c r="AX62" s="74">
        <f t="shared" si="48"/>
        <v>393.24530107250393</v>
      </c>
      <c r="AY62" s="75">
        <f t="shared" si="19"/>
        <v>12.79482279175455</v>
      </c>
      <c r="AZ62" s="74">
        <f t="shared" si="49"/>
        <v>57.614347826086956</v>
      </c>
      <c r="BA62" s="76">
        <f t="shared" si="2"/>
        <v>463.65447169034553</v>
      </c>
      <c r="BB62" s="72">
        <v>14.1</v>
      </c>
      <c r="BC62" s="72">
        <v>14.1</v>
      </c>
      <c r="BD62" s="72">
        <v>14.1</v>
      </c>
      <c r="BE62" s="72">
        <v>14.1</v>
      </c>
      <c r="BF62" s="72">
        <v>14.1</v>
      </c>
      <c r="BG62" s="72">
        <v>7.05</v>
      </c>
      <c r="BH62" s="77">
        <v>14.1</v>
      </c>
      <c r="BI62" s="77">
        <v>14.1</v>
      </c>
      <c r="BJ62" s="77">
        <v>14.1</v>
      </c>
      <c r="BK62" s="77">
        <v>14.1</v>
      </c>
      <c r="BL62" s="77">
        <v>14.1</v>
      </c>
      <c r="BM62" s="77">
        <f t="shared" si="43"/>
        <v>611.70447169034571</v>
      </c>
      <c r="BN62" s="65">
        <v>500</v>
      </c>
      <c r="BO62" s="65">
        <f t="shared" si="44"/>
        <v>111.70447169034571</v>
      </c>
      <c r="BP62" s="65">
        <f t="shared" si="52"/>
        <v>111.70447169034571</v>
      </c>
      <c r="BQ62" s="65"/>
      <c r="BR62" s="78">
        <f t="shared" si="20"/>
        <v>4.2177062070322631</v>
      </c>
      <c r="BS62" s="65">
        <f t="shared" si="21"/>
        <v>115.92217789737798</v>
      </c>
      <c r="BT62" s="65">
        <v>14.1</v>
      </c>
      <c r="BU62" s="65">
        <v>14.1</v>
      </c>
      <c r="BV62" s="72">
        <v>15.12</v>
      </c>
      <c r="BW62" s="72">
        <v>15.12</v>
      </c>
      <c r="BX62" s="72">
        <v>15.12</v>
      </c>
      <c r="BY62" s="72">
        <v>15.12</v>
      </c>
      <c r="BZ62" s="72">
        <v>15.12</v>
      </c>
      <c r="CA62" s="72">
        <v>15.12</v>
      </c>
      <c r="CB62" s="72">
        <v>15.12</v>
      </c>
      <c r="CC62" s="72">
        <v>15.12</v>
      </c>
      <c r="CD62" s="72">
        <v>15.12</v>
      </c>
      <c r="CE62" s="72">
        <v>15.13</v>
      </c>
      <c r="CF62" s="72"/>
      <c r="CG62" s="72"/>
      <c r="CH62" s="65">
        <f t="shared" si="40"/>
        <v>295.33217789737802</v>
      </c>
      <c r="CI62" s="65">
        <f t="shared" si="50"/>
        <v>295.33217789737802</v>
      </c>
      <c r="CJ62" s="65">
        <f t="shared" si="22"/>
        <v>0</v>
      </c>
      <c r="CK62" s="65">
        <f t="shared" si="23"/>
        <v>4.9251141943595123</v>
      </c>
      <c r="CL62" s="65">
        <f t="shared" si="24"/>
        <v>300.25729209173755</v>
      </c>
      <c r="CM62" s="72">
        <v>15.12</v>
      </c>
      <c r="CN62" s="72">
        <v>48.9</v>
      </c>
      <c r="CO62" s="72">
        <v>16.3</v>
      </c>
      <c r="CP62" s="72">
        <v>16.3</v>
      </c>
      <c r="CQ62" s="72">
        <v>32.6</v>
      </c>
      <c r="CR62" s="72">
        <v>16.3</v>
      </c>
      <c r="CS62" s="72">
        <v>8.14</v>
      </c>
      <c r="CT62" s="25">
        <v>16.3</v>
      </c>
      <c r="CU62" s="25">
        <v>16.3</v>
      </c>
      <c r="CV62" s="25">
        <v>16.3</v>
      </c>
      <c r="CW62" s="87">
        <f>300+100</f>
        <v>400</v>
      </c>
      <c r="CX62" s="65">
        <f t="shared" si="25"/>
        <v>102.81729209173761</v>
      </c>
      <c r="CY62" s="65">
        <f t="shared" si="46"/>
        <v>102.81729209173761</v>
      </c>
      <c r="CZ62" s="72"/>
      <c r="DA62" s="89">
        <f t="shared" si="26"/>
        <v>1.32</v>
      </c>
      <c r="DB62" s="65">
        <f t="shared" si="27"/>
        <v>104.13729209173761</v>
      </c>
      <c r="DC62" s="63">
        <v>16.3</v>
      </c>
      <c r="DD62" s="63">
        <v>18.55</v>
      </c>
      <c r="DE62" s="63">
        <v>17.8</v>
      </c>
      <c r="DF62" s="63">
        <v>17.8</v>
      </c>
      <c r="DG62" s="63">
        <v>35.6</v>
      </c>
      <c r="DH62" s="63">
        <v>17.8</v>
      </c>
      <c r="DI62" s="63">
        <v>17.8</v>
      </c>
      <c r="DJ62" s="63">
        <v>17.8</v>
      </c>
      <c r="DK62" s="63">
        <v>17.8</v>
      </c>
      <c r="DL62" s="63">
        <v>17.8</v>
      </c>
      <c r="DM62" s="90">
        <f t="shared" si="28"/>
        <v>299.18729209173767</v>
      </c>
      <c r="DN62" s="63">
        <v>150</v>
      </c>
      <c r="DO62" s="63">
        <f t="shared" si="29"/>
        <v>149.18729209173767</v>
      </c>
      <c r="DP62" s="63">
        <f t="shared" si="30"/>
        <v>2.41</v>
      </c>
      <c r="DQ62" s="81">
        <f t="shared" si="31"/>
        <v>151.59729209173767</v>
      </c>
      <c r="DR62" s="81">
        <v>17.8</v>
      </c>
      <c r="DS62" s="81">
        <v>17.8</v>
      </c>
      <c r="DT62" s="81">
        <v>19.420000000000002</v>
      </c>
      <c r="DU62" s="81">
        <v>19.420000000000002</v>
      </c>
      <c r="DV62" s="98">
        <v>19.420000000000002</v>
      </c>
      <c r="DW62" s="99">
        <v>19.420000000000002</v>
      </c>
      <c r="DX62" s="99">
        <v>19.420000000000002</v>
      </c>
      <c r="DY62" s="52">
        <v>19.420000000000002</v>
      </c>
      <c r="DZ62" s="52">
        <f>38.84/2</f>
        <v>19.420000000000002</v>
      </c>
      <c r="EA62" s="52">
        <v>19.420000000000002</v>
      </c>
      <c r="EB62" s="52">
        <v>19.420000000000002</v>
      </c>
      <c r="EC62" s="81">
        <v>19.420000000000002</v>
      </c>
      <c r="ED62" s="81">
        <f t="shared" si="32"/>
        <v>381.39729209173782</v>
      </c>
      <c r="EE62" s="81">
        <v>200</v>
      </c>
      <c r="EF62" s="81">
        <f>+ED62-EE62</f>
        <v>181.39729209173782</v>
      </c>
      <c r="EG62" s="63">
        <f t="shared" si="33"/>
        <v>181.39729209173782</v>
      </c>
      <c r="EH62" s="1">
        <f t="shared" si="4"/>
        <v>3.87</v>
      </c>
      <c r="EI62" s="63">
        <f t="shared" si="34"/>
        <v>185.26729209173783</v>
      </c>
      <c r="EJ62" s="53">
        <v>19.420000000000002</v>
      </c>
      <c r="EK62" s="25">
        <v>19.420000000000002</v>
      </c>
      <c r="EL62" s="25">
        <v>21.16</v>
      </c>
      <c r="EM62" s="25">
        <v>21.16</v>
      </c>
      <c r="EN62" s="25">
        <v>21.16</v>
      </c>
      <c r="EO62" s="25">
        <v>21.16</v>
      </c>
      <c r="EP62" s="25">
        <v>21.16</v>
      </c>
      <c r="EQ62" s="25">
        <v>21.16</v>
      </c>
      <c r="ER62" s="25">
        <v>21.16</v>
      </c>
      <c r="ES62" s="25">
        <v>21.16</v>
      </c>
      <c r="ET62" s="25">
        <v>21.16</v>
      </c>
      <c r="EU62" s="104">
        <v>21.16</v>
      </c>
      <c r="EV62" s="63">
        <f t="shared" si="35"/>
        <v>435.71</v>
      </c>
      <c r="EW62" s="25">
        <f>300+200</f>
        <v>500</v>
      </c>
      <c r="EX62" s="63">
        <f t="shared" si="36"/>
        <v>-64.29000000000002</v>
      </c>
      <c r="EY62" s="63"/>
      <c r="EZ62" s="63">
        <f t="shared" si="37"/>
        <v>-64.29000000000002</v>
      </c>
      <c r="FA62" s="25">
        <f t="shared" si="38"/>
        <v>0</v>
      </c>
      <c r="FB62" s="63">
        <f>+EX62+FA62</f>
        <v>-64.29000000000002</v>
      </c>
      <c r="FC62" s="25">
        <v>21.16</v>
      </c>
      <c r="FD62" s="25">
        <v>42.32</v>
      </c>
      <c r="FE62" s="25">
        <v>46</v>
      </c>
      <c r="FF62" s="25">
        <v>46</v>
      </c>
      <c r="FG62" s="25">
        <v>46</v>
      </c>
      <c r="FH62" s="25">
        <v>23</v>
      </c>
      <c r="FJ62" s="63">
        <f t="shared" si="39"/>
        <v>160.18999999999997</v>
      </c>
    </row>
    <row r="63" spans="1:166" ht="14.4" hidden="1" x14ac:dyDescent="0.25">
      <c r="A63" s="25">
        <v>49</v>
      </c>
      <c r="B63" s="37" t="s">
        <v>60</v>
      </c>
      <c r="C63" s="38">
        <v>25.3</v>
      </c>
      <c r="D63" s="38">
        <v>25.3</v>
      </c>
      <c r="E63" s="38">
        <v>25.3</v>
      </c>
      <c r="F63" s="38">
        <v>25.3</v>
      </c>
      <c r="G63" s="38">
        <v>25.3</v>
      </c>
      <c r="H63" s="38">
        <v>25.3</v>
      </c>
      <c r="I63" s="38">
        <v>25.3</v>
      </c>
      <c r="J63" s="38">
        <v>25.3</v>
      </c>
      <c r="K63" s="38">
        <v>25.3</v>
      </c>
      <c r="L63" s="38">
        <f t="shared" si="5"/>
        <v>227.70000000000005</v>
      </c>
      <c r="M63" s="38">
        <f t="shared" si="6"/>
        <v>198.00000000000006</v>
      </c>
      <c r="N63" s="38">
        <f t="shared" si="7"/>
        <v>29.700000000000006</v>
      </c>
      <c r="O63" s="38">
        <f t="shared" si="8"/>
        <v>2.3572355875200008</v>
      </c>
      <c r="P63" s="37">
        <v>25.3</v>
      </c>
      <c r="Q63" s="38">
        <v>25.3</v>
      </c>
      <c r="R63" s="38">
        <v>26.22</v>
      </c>
      <c r="S63" s="38">
        <v>26.22</v>
      </c>
      <c r="T63" s="38">
        <v>26.22</v>
      </c>
      <c r="U63" s="38">
        <v>26.22</v>
      </c>
      <c r="V63" s="38">
        <v>26.22</v>
      </c>
      <c r="W63" s="38">
        <v>26.22</v>
      </c>
      <c r="X63" s="38">
        <v>26.22</v>
      </c>
      <c r="Y63" s="38">
        <v>26.22</v>
      </c>
      <c r="Z63" s="38">
        <v>26.22</v>
      </c>
      <c r="AA63" s="38"/>
      <c r="AB63" s="38">
        <f t="shared" si="9"/>
        <v>249.20000000000005</v>
      </c>
      <c r="AC63" s="38">
        <f t="shared" si="10"/>
        <v>37.380000000000003</v>
      </c>
      <c r="AD63" s="38">
        <f t="shared" si="11"/>
        <v>449.5572355875201</v>
      </c>
      <c r="AE63" s="38">
        <f t="shared" si="12"/>
        <v>67.080000000000013</v>
      </c>
      <c r="AF63" s="38">
        <f t="shared" si="13"/>
        <v>15.722973639956129</v>
      </c>
      <c r="AG63" s="38">
        <f>SUM(AD63:AF63)</f>
        <v>532.36020922747616</v>
      </c>
      <c r="AH63" s="38">
        <v>26.22</v>
      </c>
      <c r="AI63" s="38">
        <v>26.22</v>
      </c>
      <c r="AJ63" s="38">
        <v>26.22</v>
      </c>
      <c r="AK63" s="38">
        <v>26.91</v>
      </c>
      <c r="AL63" s="38">
        <v>26.92</v>
      </c>
      <c r="AM63" s="38">
        <v>26.92</v>
      </c>
      <c r="AN63" s="38">
        <v>26.92</v>
      </c>
      <c r="AO63" s="38">
        <v>26.92</v>
      </c>
      <c r="AP63" s="38"/>
      <c r="AQ63" s="38"/>
      <c r="AR63" s="38"/>
      <c r="AS63" s="38"/>
      <c r="AT63" s="38">
        <v>-697.23</v>
      </c>
      <c r="AU63" s="38">
        <f>SUM(AG63:AT63)</f>
        <v>48.38020922747603</v>
      </c>
      <c r="AV63" s="38">
        <f t="shared" si="16"/>
        <v>-420.85217391304349</v>
      </c>
      <c r="AW63" s="38">
        <f t="shared" si="17"/>
        <v>-63.127826086956517</v>
      </c>
      <c r="AX63" s="38">
        <f t="shared" si="48"/>
        <v>44.428035314432741</v>
      </c>
      <c r="AY63" s="18">
        <f t="shared" si="19"/>
        <v>1.4455324381083279</v>
      </c>
      <c r="AZ63" s="38">
        <f t="shared" si="49"/>
        <v>3.9521739130434952</v>
      </c>
      <c r="BA63" s="39">
        <f t="shared" si="2"/>
        <v>49.82574166558436</v>
      </c>
      <c r="BM63" s="24">
        <f t="shared" si="43"/>
        <v>49.82574166558436</v>
      </c>
      <c r="BN63" s="63"/>
      <c r="BO63" s="63">
        <f t="shared" si="44"/>
        <v>49.82574166558436</v>
      </c>
      <c r="BP63" s="63">
        <f t="shared" si="52"/>
        <v>49.82574166558436</v>
      </c>
      <c r="BQ63" s="63"/>
      <c r="BR63" s="68">
        <f t="shared" si="20"/>
        <v>1.8813064214248809</v>
      </c>
      <c r="BS63" s="63">
        <f t="shared" si="21"/>
        <v>51.707048087009241</v>
      </c>
      <c r="BT63" s="63"/>
      <c r="BU63" s="63"/>
      <c r="CH63" s="65">
        <f t="shared" si="40"/>
        <v>51.707048087009241</v>
      </c>
      <c r="CI63" s="65">
        <f t="shared" si="50"/>
        <v>51.707048087009241</v>
      </c>
      <c r="CJ63" s="65">
        <f t="shared" si="22"/>
        <v>0</v>
      </c>
      <c r="CK63" s="65">
        <f t="shared" si="23"/>
        <v>0.86229383568982243</v>
      </c>
      <c r="CL63" s="65">
        <f t="shared" si="24"/>
        <v>52.569341922699067</v>
      </c>
      <c r="CX63" s="65">
        <f t="shared" si="25"/>
        <v>52.569341922699067</v>
      </c>
      <c r="CY63" s="65">
        <f t="shared" si="46"/>
        <v>52.569341922699067</v>
      </c>
      <c r="DA63" s="89">
        <f t="shared" si="26"/>
        <v>0.67</v>
      </c>
      <c r="DB63" s="65">
        <f t="shared" si="27"/>
        <v>53.239341922699069</v>
      </c>
      <c r="DM63" s="90">
        <f t="shared" si="28"/>
        <v>53.239341922699069</v>
      </c>
      <c r="DO63" s="63">
        <f t="shared" si="29"/>
        <v>53.239341922699069</v>
      </c>
      <c r="DP63" s="63">
        <f t="shared" si="30"/>
        <v>0.86</v>
      </c>
      <c r="DQ63" s="81">
        <f t="shared" si="31"/>
        <v>54.099341922699068</v>
      </c>
      <c r="DV63" s="100"/>
      <c r="ED63" s="81">
        <f t="shared" si="32"/>
        <v>54.099341922699068</v>
      </c>
      <c r="EF63" s="81">
        <f t="shared" si="51"/>
        <v>54.099341922699068</v>
      </c>
      <c r="EG63" s="63">
        <f t="shared" si="33"/>
        <v>54.099341922699068</v>
      </c>
      <c r="EH63" s="1">
        <f t="shared" si="4"/>
        <v>1.1599999999999999</v>
      </c>
      <c r="EI63" s="63">
        <f t="shared" si="34"/>
        <v>55.259341922699065</v>
      </c>
      <c r="EU63" s="104"/>
      <c r="EV63" s="63">
        <f t="shared" si="35"/>
        <v>55.26</v>
      </c>
      <c r="EX63" s="63">
        <f t="shared" si="36"/>
        <v>55.26</v>
      </c>
      <c r="EZ63" s="63">
        <f t="shared" si="37"/>
        <v>55.26</v>
      </c>
      <c r="FA63" s="25">
        <f t="shared" si="38"/>
        <v>0</v>
      </c>
      <c r="FJ63" s="63">
        <f t="shared" si="39"/>
        <v>0</v>
      </c>
    </row>
    <row r="64" spans="1:166" ht="14.4" hidden="1" x14ac:dyDescent="0.25">
      <c r="A64" s="25">
        <v>50</v>
      </c>
      <c r="B64" s="103" t="s">
        <v>61</v>
      </c>
      <c r="C64" s="74">
        <v>28.76</v>
      </c>
      <c r="D64" s="74">
        <v>28.76</v>
      </c>
      <c r="E64" s="74">
        <v>28.76</v>
      </c>
      <c r="F64" s="74">
        <v>28.76</v>
      </c>
      <c r="G64" s="74">
        <v>28.76</v>
      </c>
      <c r="H64" s="74">
        <v>28.76</v>
      </c>
      <c r="I64" s="74">
        <v>28.76</v>
      </c>
      <c r="J64" s="74">
        <v>28.76</v>
      </c>
      <c r="K64" s="74">
        <v>28.76</v>
      </c>
      <c r="L64" s="74">
        <f t="shared" si="5"/>
        <v>258.83999999999997</v>
      </c>
      <c r="M64" s="74">
        <f t="shared" si="6"/>
        <v>225.07826086956521</v>
      </c>
      <c r="N64" s="74">
        <f t="shared" si="7"/>
        <v>33.761739130434783</v>
      </c>
      <c r="O64" s="74">
        <f t="shared" si="8"/>
        <v>2.6796085176709563</v>
      </c>
      <c r="P64" s="73">
        <v>28.76</v>
      </c>
      <c r="Q64" s="74">
        <v>28.76</v>
      </c>
      <c r="R64" s="74">
        <v>31.06</v>
      </c>
      <c r="S64" s="74">
        <v>31.06</v>
      </c>
      <c r="T64" s="74">
        <v>31.06</v>
      </c>
      <c r="U64" s="74">
        <v>31.06</v>
      </c>
      <c r="V64" s="74">
        <v>31.06</v>
      </c>
      <c r="W64" s="74">
        <v>31.06</v>
      </c>
      <c r="X64" s="74">
        <v>31.06</v>
      </c>
      <c r="Y64" s="74">
        <v>31.06</v>
      </c>
      <c r="Z64" s="74">
        <v>31.06</v>
      </c>
      <c r="AA64" s="74"/>
      <c r="AB64" s="74">
        <f t="shared" si="9"/>
        <v>293.09565217391309</v>
      </c>
      <c r="AC64" s="74">
        <f t="shared" si="10"/>
        <v>43.964347826086964</v>
      </c>
      <c r="AD64" s="74">
        <f t="shared" si="11"/>
        <v>520.85352156114925</v>
      </c>
      <c r="AE64" s="74">
        <f t="shared" si="12"/>
        <v>77.726086956521755</v>
      </c>
      <c r="AF64" s="74">
        <f t="shared" si="13"/>
        <v>18.216515143131225</v>
      </c>
      <c r="AG64" s="74">
        <f t="shared" si="14"/>
        <v>616.79612366080221</v>
      </c>
      <c r="AH64" s="74">
        <v>31.06</v>
      </c>
      <c r="AI64" s="74">
        <v>31.06</v>
      </c>
      <c r="AJ64" s="74">
        <v>31.06</v>
      </c>
      <c r="AK64" s="74">
        <v>33.36</v>
      </c>
      <c r="AL64" s="74">
        <v>16.68</v>
      </c>
      <c r="AM64" s="74">
        <v>33.36</v>
      </c>
      <c r="AN64" s="74">
        <v>33.36</v>
      </c>
      <c r="AO64" s="74">
        <v>33.36</v>
      </c>
      <c r="AP64" s="74">
        <v>33.36</v>
      </c>
      <c r="AQ64" s="74">
        <v>33.36</v>
      </c>
      <c r="AR64" s="74">
        <v>33.36</v>
      </c>
      <c r="AS64" s="74">
        <v>33.36</v>
      </c>
      <c r="AT64" s="74">
        <v>33.36</v>
      </c>
      <c r="AU64" s="74">
        <f t="shared" si="15"/>
        <v>1026.896123660802</v>
      </c>
      <c r="AV64" s="74">
        <f t="shared" si="16"/>
        <v>356.60869565217399</v>
      </c>
      <c r="AW64" s="74">
        <f t="shared" si="17"/>
        <v>53.491304347826095</v>
      </c>
      <c r="AX64" s="74">
        <f t="shared" si="48"/>
        <v>895.67873235645447</v>
      </c>
      <c r="AY64" s="75">
        <f t="shared" si="19"/>
        <v>29.14224436398608</v>
      </c>
      <c r="AZ64" s="74">
        <f t="shared" si="49"/>
        <v>131.21739130434784</v>
      </c>
      <c r="BA64" s="76">
        <f t="shared" si="2"/>
        <v>1056.038368024788</v>
      </c>
      <c r="BB64" s="72">
        <v>33.36</v>
      </c>
      <c r="BC64" s="72">
        <v>33.36</v>
      </c>
      <c r="BD64" s="72">
        <v>16.68</v>
      </c>
      <c r="BE64" s="72">
        <v>33.36</v>
      </c>
      <c r="BF64" s="72">
        <v>33.36</v>
      </c>
      <c r="BG64" s="72">
        <v>33.36</v>
      </c>
      <c r="BH64" s="77">
        <v>33.36</v>
      </c>
      <c r="BI64" s="77">
        <v>33.36</v>
      </c>
      <c r="BJ64" s="77">
        <v>33.36</v>
      </c>
      <c r="BK64" s="77">
        <v>33.36</v>
      </c>
      <c r="BL64" s="77">
        <v>33.36</v>
      </c>
      <c r="BM64" s="77">
        <f t="shared" si="43"/>
        <v>1406.3183680247871</v>
      </c>
      <c r="BN64" s="65"/>
      <c r="BO64" s="65">
        <f t="shared" si="44"/>
        <v>1406.3183680247871</v>
      </c>
      <c r="BP64" s="65">
        <f t="shared" si="52"/>
        <v>1406.3183680247871</v>
      </c>
      <c r="BQ64" s="65"/>
      <c r="BR64" s="78">
        <f t="shared" si="20"/>
        <v>53.099375702022712</v>
      </c>
      <c r="BS64" s="65">
        <f t="shared" si="21"/>
        <v>1459.4177437268099</v>
      </c>
      <c r="BT64" s="65">
        <v>33.36</v>
      </c>
      <c r="BU64" s="65">
        <v>33.36</v>
      </c>
      <c r="BV64" s="72">
        <v>36.799999999999997</v>
      </c>
      <c r="BW64" s="72">
        <v>36.799999999999997</v>
      </c>
      <c r="BX64" s="72">
        <v>36.799999999999997</v>
      </c>
      <c r="BY64" s="72">
        <v>36.799999999999997</v>
      </c>
      <c r="BZ64" s="72">
        <v>36.799999999999997</v>
      </c>
      <c r="CA64" s="72">
        <v>36.799999999999997</v>
      </c>
      <c r="CB64" s="72">
        <v>36.799999999999997</v>
      </c>
      <c r="CC64" s="72">
        <v>36.799999999999997</v>
      </c>
      <c r="CD64" s="72">
        <v>36.799999999999997</v>
      </c>
      <c r="CE64" s="72">
        <v>36.799999999999997</v>
      </c>
      <c r="CF64" s="72">
        <v>1200</v>
      </c>
      <c r="CG64" s="72"/>
      <c r="CH64" s="65">
        <f t="shared" si="40"/>
        <v>694.13774372680928</v>
      </c>
      <c r="CI64" s="65">
        <f t="shared" si="50"/>
        <v>694.13774372680928</v>
      </c>
      <c r="CJ64" s="65">
        <f t="shared" si="22"/>
        <v>0</v>
      </c>
      <c r="CK64" s="65">
        <f t="shared" si="23"/>
        <v>11.575804840532905</v>
      </c>
      <c r="CL64" s="65">
        <f t="shared" si="24"/>
        <v>705.71354856734217</v>
      </c>
      <c r="CM64" s="72">
        <v>36.799999999999997</v>
      </c>
      <c r="CN64" s="72">
        <v>121.08</v>
      </c>
      <c r="CO64" s="72">
        <v>40.36</v>
      </c>
      <c r="CP64" s="72">
        <v>40.36</v>
      </c>
      <c r="CQ64" s="72">
        <v>80.72</v>
      </c>
      <c r="CR64" s="72">
        <v>40.36</v>
      </c>
      <c r="CS64" s="72">
        <v>40.36</v>
      </c>
      <c r="CT64" s="25">
        <v>40.36</v>
      </c>
      <c r="CU64" s="25">
        <v>40.36</v>
      </c>
      <c r="CV64" s="25">
        <v>40.36</v>
      </c>
      <c r="CW64" s="87">
        <v>300</v>
      </c>
      <c r="CX64" s="65">
        <f t="shared" si="25"/>
        <v>926.83354856734172</v>
      </c>
      <c r="CY64" s="65">
        <f t="shared" si="46"/>
        <v>926.83354856734172</v>
      </c>
      <c r="CZ64" s="72"/>
      <c r="DA64" s="89">
        <f t="shared" si="26"/>
        <v>11.86</v>
      </c>
      <c r="DB64" s="65">
        <f t="shared" si="27"/>
        <v>938.69354856734174</v>
      </c>
      <c r="DC64" s="63">
        <v>40.36</v>
      </c>
      <c r="DD64" s="63">
        <v>46.24</v>
      </c>
      <c r="DE64" s="63">
        <v>44.28</v>
      </c>
      <c r="DF64" s="63">
        <v>44.28</v>
      </c>
      <c r="DG64" s="63">
        <v>88.56</v>
      </c>
      <c r="DH64" s="63">
        <v>44.28</v>
      </c>
      <c r="DI64" s="63">
        <v>22.14</v>
      </c>
      <c r="DM64" s="90">
        <f t="shared" si="28"/>
        <v>1268.8335485673417</v>
      </c>
      <c r="DN64" s="63">
        <f>246.7+1000</f>
        <v>1246.7</v>
      </c>
      <c r="DO64" s="63">
        <f t="shared" si="29"/>
        <v>22.133548567341677</v>
      </c>
      <c r="DP64" s="63">
        <f t="shared" si="30"/>
        <v>0.36</v>
      </c>
      <c r="DQ64" s="81">
        <f t="shared" si="31"/>
        <v>22.493548567341676</v>
      </c>
      <c r="DV64" s="98"/>
      <c r="DW64" s="99"/>
      <c r="DX64" s="99"/>
      <c r="DY64" s="52"/>
      <c r="DZ64" s="52"/>
      <c r="EA64" s="52"/>
      <c r="EB64" s="52"/>
      <c r="ED64" s="81">
        <f t="shared" si="32"/>
        <v>22.493548567341676</v>
      </c>
      <c r="EF64" s="81">
        <f t="shared" si="51"/>
        <v>22.493548567341676</v>
      </c>
      <c r="EG64" s="63">
        <f t="shared" si="33"/>
        <v>22.493548567341676</v>
      </c>
      <c r="EH64" s="1">
        <f t="shared" si="4"/>
        <v>0.48</v>
      </c>
      <c r="EI64" s="63">
        <f t="shared" si="34"/>
        <v>22.973548567341677</v>
      </c>
      <c r="EJ64" s="53"/>
      <c r="EU64" s="104"/>
      <c r="EV64" s="63">
        <f t="shared" si="35"/>
        <v>22.97</v>
      </c>
      <c r="EX64" s="63">
        <f t="shared" si="36"/>
        <v>22.97</v>
      </c>
      <c r="EZ64" s="63">
        <f t="shared" si="37"/>
        <v>22.97</v>
      </c>
      <c r="FA64" s="25">
        <f t="shared" si="38"/>
        <v>0</v>
      </c>
      <c r="FJ64" s="63">
        <f t="shared" si="39"/>
        <v>0</v>
      </c>
    </row>
    <row r="65" spans="1:166" ht="14.4" hidden="1" x14ac:dyDescent="0.25">
      <c r="A65" s="25">
        <v>51</v>
      </c>
      <c r="B65" s="37" t="s">
        <v>78</v>
      </c>
      <c r="C65" s="38">
        <v>0</v>
      </c>
      <c r="D65" s="38">
        <v>0</v>
      </c>
      <c r="E65" s="38">
        <v>5.87</v>
      </c>
      <c r="F65" s="38">
        <v>5.87</v>
      </c>
      <c r="G65" s="38">
        <v>11.74</v>
      </c>
      <c r="H65" s="38">
        <v>11.74</v>
      </c>
      <c r="I65" s="38">
        <v>11.74</v>
      </c>
      <c r="J65" s="38">
        <v>11.74</v>
      </c>
      <c r="K65" s="38">
        <v>11.74</v>
      </c>
      <c r="L65" s="38">
        <f t="shared" si="5"/>
        <v>70.44</v>
      </c>
      <c r="M65" s="38">
        <f t="shared" si="6"/>
        <v>61.252173913043478</v>
      </c>
      <c r="N65" s="38">
        <f t="shared" si="7"/>
        <v>9.1878260869565214</v>
      </c>
      <c r="O65" s="38">
        <f t="shared" si="8"/>
        <v>0.7292212331353044</v>
      </c>
      <c r="P65" s="37">
        <v>11.74</v>
      </c>
      <c r="Q65" s="38">
        <v>11.74</v>
      </c>
      <c r="R65" s="38">
        <v>12.2</v>
      </c>
      <c r="S65" s="38">
        <v>12.2</v>
      </c>
      <c r="T65" s="38">
        <v>12.2</v>
      </c>
      <c r="U65" s="38">
        <v>12.2</v>
      </c>
      <c r="V65" s="38">
        <v>12.2</v>
      </c>
      <c r="W65" s="38">
        <v>12.2</v>
      </c>
      <c r="X65" s="38">
        <v>12.2</v>
      </c>
      <c r="Y65" s="38">
        <v>12.2</v>
      </c>
      <c r="Z65" s="38">
        <v>12.2</v>
      </c>
      <c r="AA65" s="38"/>
      <c r="AB65" s="38">
        <f t="shared" si="9"/>
        <v>115.89565217391305</v>
      </c>
      <c r="AC65" s="38">
        <f t="shared" si="10"/>
        <v>17.384347826086955</v>
      </c>
      <c r="AD65" s="38">
        <f t="shared" si="11"/>
        <v>177.8770473200918</v>
      </c>
      <c r="AE65" s="38">
        <f t="shared" si="12"/>
        <v>26.572173913043478</v>
      </c>
      <c r="AF65" s="38">
        <f t="shared" si="13"/>
        <v>6.2211347182789547</v>
      </c>
      <c r="AG65" s="38">
        <f t="shared" si="14"/>
        <v>210.67035595141425</v>
      </c>
      <c r="AH65" s="38">
        <v>12.2</v>
      </c>
      <c r="AI65" s="38">
        <v>12.2</v>
      </c>
      <c r="AJ65" s="38">
        <v>-198.36</v>
      </c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>
        <f t="shared" si="15"/>
        <v>36.710355951414215</v>
      </c>
      <c r="AV65" s="38">
        <v>0</v>
      </c>
      <c r="AW65" s="38">
        <f t="shared" si="17"/>
        <v>0</v>
      </c>
      <c r="AX65" s="38">
        <v>0</v>
      </c>
      <c r="AY65" s="18">
        <f t="shared" si="19"/>
        <v>0</v>
      </c>
      <c r="AZ65" s="38">
        <f>+AU65</f>
        <v>36.710355951414215</v>
      </c>
      <c r="BA65" s="39">
        <f t="shared" si="2"/>
        <v>36.710355951414215</v>
      </c>
      <c r="BB65" s="26"/>
      <c r="BM65" s="24">
        <f t="shared" si="43"/>
        <v>36.710355951414215</v>
      </c>
      <c r="BN65" s="63"/>
      <c r="BO65" s="63">
        <f t="shared" si="44"/>
        <v>36.710355951414215</v>
      </c>
      <c r="BP65" s="63">
        <f t="shared" si="52"/>
        <v>36.710355951414215</v>
      </c>
      <c r="BQ65" s="63"/>
      <c r="BR65" s="68">
        <f t="shared" si="20"/>
        <v>1.3860993549824498</v>
      </c>
      <c r="BS65" s="63">
        <f t="shared" si="21"/>
        <v>38.096455306396663</v>
      </c>
      <c r="BT65" s="63"/>
      <c r="BU65" s="63"/>
      <c r="CH65" s="65">
        <f t="shared" si="40"/>
        <v>38.096455306396663</v>
      </c>
      <c r="CI65" s="65">
        <f t="shared" si="50"/>
        <v>38.096455306396663</v>
      </c>
      <c r="CJ65" s="65">
        <f t="shared" si="22"/>
        <v>0</v>
      </c>
      <c r="CK65" s="65">
        <f t="shared" si="23"/>
        <v>0.63531645660878311</v>
      </c>
      <c r="CL65" s="65">
        <f t="shared" si="24"/>
        <v>38.731771763005447</v>
      </c>
      <c r="CX65" s="65">
        <f t="shared" si="25"/>
        <v>38.731771763005447</v>
      </c>
      <c r="CY65" s="65">
        <f t="shared" si="46"/>
        <v>38.731771763005447</v>
      </c>
      <c r="DA65" s="89">
        <f t="shared" si="26"/>
        <v>0.5</v>
      </c>
      <c r="DB65" s="65">
        <f t="shared" si="27"/>
        <v>39.231771763005447</v>
      </c>
      <c r="DM65" s="90">
        <f t="shared" si="28"/>
        <v>39.231771763005447</v>
      </c>
      <c r="DO65" s="63">
        <f t="shared" si="29"/>
        <v>39.231771763005447</v>
      </c>
      <c r="DP65" s="63">
        <f t="shared" si="30"/>
        <v>0.63</v>
      </c>
      <c r="DQ65" s="81">
        <f t="shared" si="31"/>
        <v>39.86177176300545</v>
      </c>
      <c r="DV65" s="100"/>
      <c r="ED65" s="81">
        <f t="shared" si="32"/>
        <v>39.86177176300545</v>
      </c>
      <c r="EF65" s="81">
        <f t="shared" si="51"/>
        <v>39.86177176300545</v>
      </c>
      <c r="EG65" s="63">
        <f t="shared" si="33"/>
        <v>39.86177176300545</v>
      </c>
      <c r="EH65" s="1">
        <f t="shared" si="4"/>
        <v>0.85</v>
      </c>
      <c r="EI65" s="63">
        <f t="shared" si="34"/>
        <v>40.711771763005451</v>
      </c>
      <c r="EU65" s="104"/>
      <c r="EV65" s="63">
        <f t="shared" si="35"/>
        <v>40.71</v>
      </c>
      <c r="EX65" s="63">
        <f t="shared" si="36"/>
        <v>40.71</v>
      </c>
      <c r="EZ65" s="63">
        <f t="shared" si="37"/>
        <v>40.71</v>
      </c>
      <c r="FA65" s="25">
        <f t="shared" si="38"/>
        <v>0</v>
      </c>
      <c r="FJ65" s="63">
        <f t="shared" si="39"/>
        <v>0</v>
      </c>
    </row>
    <row r="66" spans="1:166" ht="14.4" hidden="1" x14ac:dyDescent="0.25">
      <c r="A66" s="25">
        <v>52</v>
      </c>
      <c r="B66" s="37" t="s">
        <v>62</v>
      </c>
      <c r="C66" s="74">
        <v>5.75</v>
      </c>
      <c r="D66" s="74">
        <v>5.75</v>
      </c>
      <c r="E66" s="74">
        <v>5.75</v>
      </c>
      <c r="F66" s="74">
        <v>5.75</v>
      </c>
      <c r="G66" s="74">
        <v>5.75</v>
      </c>
      <c r="H66" s="74">
        <v>5.75</v>
      </c>
      <c r="I66" s="74">
        <v>5.75</v>
      </c>
      <c r="J66" s="74">
        <v>5.75</v>
      </c>
      <c r="K66" s="74">
        <v>5.75</v>
      </c>
      <c r="L66" s="74">
        <f t="shared" si="5"/>
        <v>51.75</v>
      </c>
      <c r="M66" s="74">
        <f t="shared" si="6"/>
        <v>45</v>
      </c>
      <c r="N66" s="74">
        <f t="shared" si="7"/>
        <v>6.75</v>
      </c>
      <c r="O66" s="74">
        <f t="shared" si="8"/>
        <v>0.53573536079999995</v>
      </c>
      <c r="P66" s="73">
        <v>5.75</v>
      </c>
      <c r="Q66" s="74">
        <v>5.75</v>
      </c>
      <c r="R66" s="74">
        <v>5.75</v>
      </c>
      <c r="S66" s="74">
        <v>5.75</v>
      </c>
      <c r="T66" s="74">
        <v>5.75</v>
      </c>
      <c r="U66" s="74">
        <v>5.75</v>
      </c>
      <c r="V66" s="74">
        <v>5.75</v>
      </c>
      <c r="W66" s="74">
        <v>5.75</v>
      </c>
      <c r="X66" s="74">
        <v>5.75</v>
      </c>
      <c r="Y66" s="74">
        <v>5.75</v>
      </c>
      <c r="Z66" s="74">
        <v>5.75</v>
      </c>
      <c r="AA66" s="74"/>
      <c r="AB66" s="74">
        <f t="shared" si="9"/>
        <v>55.000000000000007</v>
      </c>
      <c r="AC66" s="74">
        <f t="shared" si="10"/>
        <v>8.25</v>
      </c>
      <c r="AD66" s="74">
        <f>+AB66+M66+O66</f>
        <v>100.5357353608</v>
      </c>
      <c r="AE66" s="74">
        <f t="shared" si="12"/>
        <v>15</v>
      </c>
      <c r="AF66" s="74">
        <f t="shared" si="13"/>
        <v>3.5161723398482105</v>
      </c>
      <c r="AG66" s="74">
        <f>SUM(AD66:AF66)</f>
        <v>119.05190770064821</v>
      </c>
      <c r="AH66" s="74">
        <v>5.75</v>
      </c>
      <c r="AI66" s="74">
        <v>5.75</v>
      </c>
      <c r="AJ66" s="74">
        <v>5.75</v>
      </c>
      <c r="AK66" s="74">
        <v>5.75</v>
      </c>
      <c r="AL66" s="74">
        <v>5.75</v>
      </c>
      <c r="AM66" s="74">
        <v>5.75</v>
      </c>
      <c r="AN66" s="74">
        <v>5.75</v>
      </c>
      <c r="AO66" s="74">
        <v>5.75</v>
      </c>
      <c r="AP66" s="74">
        <v>5.75</v>
      </c>
      <c r="AQ66" s="74">
        <v>5.75</v>
      </c>
      <c r="AR66" s="74">
        <v>5.75</v>
      </c>
      <c r="AS66" s="74">
        <v>5.75</v>
      </c>
      <c r="AT66" s="74">
        <v>5.75</v>
      </c>
      <c r="AU66" s="74">
        <f t="shared" si="15"/>
        <v>193.8019077006482</v>
      </c>
      <c r="AV66" s="74">
        <f t="shared" si="16"/>
        <v>65</v>
      </c>
      <c r="AW66" s="74">
        <f t="shared" si="17"/>
        <v>9.75</v>
      </c>
      <c r="AX66" s="74">
        <f t="shared" si="48"/>
        <v>169.0519077006482</v>
      </c>
      <c r="AY66" s="75">
        <f t="shared" si="19"/>
        <v>5.5003561281945048</v>
      </c>
      <c r="AZ66" s="74">
        <f t="shared" si="49"/>
        <v>24.75</v>
      </c>
      <c r="BA66" s="76">
        <f t="shared" si="2"/>
        <v>199.30226382884271</v>
      </c>
      <c r="BB66" s="72">
        <v>5.75</v>
      </c>
      <c r="BC66" s="72">
        <v>5.75</v>
      </c>
      <c r="BD66" s="72">
        <v>5.75</v>
      </c>
      <c r="BE66" s="72">
        <v>5.75</v>
      </c>
      <c r="BF66" s="72">
        <v>5.75</v>
      </c>
      <c r="BG66" s="72">
        <v>5.75</v>
      </c>
      <c r="BH66" s="77">
        <v>5.75</v>
      </c>
      <c r="BI66" s="77">
        <v>5.75</v>
      </c>
      <c r="BJ66" s="77">
        <v>5.75</v>
      </c>
      <c r="BK66" s="77">
        <v>5.75</v>
      </c>
      <c r="BL66" s="77">
        <v>5.75</v>
      </c>
      <c r="BM66" s="77">
        <f t="shared" si="43"/>
        <v>262.55226382884268</v>
      </c>
      <c r="BN66" s="65"/>
      <c r="BO66" s="65">
        <f t="shared" si="44"/>
        <v>262.55226382884268</v>
      </c>
      <c r="BP66" s="65">
        <f t="shared" si="52"/>
        <v>262.55226382884268</v>
      </c>
      <c r="BQ66" s="65"/>
      <c r="BR66" s="78">
        <f t="shared" si="20"/>
        <v>9.9133749622038518</v>
      </c>
      <c r="BS66" s="65">
        <f t="shared" si="21"/>
        <v>272.46563879104656</v>
      </c>
      <c r="BT66" s="65">
        <v>5.75</v>
      </c>
      <c r="BU66" s="65">
        <v>5.75</v>
      </c>
      <c r="BV66" s="72">
        <v>5.75</v>
      </c>
      <c r="BW66" s="72">
        <v>11.5</v>
      </c>
      <c r="BX66" s="72">
        <v>5.75</v>
      </c>
      <c r="BY66" s="72">
        <v>5.75</v>
      </c>
      <c r="BZ66" s="72"/>
      <c r="CA66" s="72">
        <v>11.5</v>
      </c>
      <c r="CB66" s="72">
        <v>5.75</v>
      </c>
      <c r="CC66" s="72"/>
      <c r="CD66" s="72"/>
      <c r="CE66" s="72">
        <v>5.75</v>
      </c>
      <c r="CF66" s="72"/>
      <c r="CG66" s="72"/>
      <c r="CH66" s="65">
        <f t="shared" si="40"/>
        <v>335.71563879104656</v>
      </c>
      <c r="CI66" s="65">
        <f t="shared" si="50"/>
        <v>335.71563879104656</v>
      </c>
      <c r="CJ66" s="65">
        <f t="shared" si="22"/>
        <v>0</v>
      </c>
      <c r="CK66" s="65">
        <f t="shared" si="23"/>
        <v>5.5985699548553445</v>
      </c>
      <c r="CL66" s="65">
        <f t="shared" si="24"/>
        <v>341.31420874590191</v>
      </c>
      <c r="CM66" s="72">
        <v>5.75</v>
      </c>
      <c r="CN66" s="72">
        <v>5.75</v>
      </c>
      <c r="CO66" s="72"/>
      <c r="CP66" s="72"/>
      <c r="CQ66" s="72"/>
      <c r="CR66" s="72"/>
      <c r="CS66" s="72"/>
      <c r="CW66" s="87"/>
      <c r="CX66" s="65">
        <f t="shared" si="25"/>
        <v>352.81420874590191</v>
      </c>
      <c r="CY66" s="65">
        <f t="shared" si="46"/>
        <v>352.81420874590191</v>
      </c>
      <c r="CZ66" s="72"/>
      <c r="DA66" s="89">
        <f t="shared" si="26"/>
        <v>4.5199999999999996</v>
      </c>
      <c r="DB66" s="65">
        <f t="shared" si="27"/>
        <v>357.33420874590189</v>
      </c>
      <c r="DM66" s="90">
        <f t="shared" si="28"/>
        <v>357.33420874590189</v>
      </c>
      <c r="DO66" s="63">
        <f t="shared" si="29"/>
        <v>357.33420874590189</v>
      </c>
      <c r="DP66" s="63">
        <f t="shared" si="30"/>
        <v>5.78</v>
      </c>
      <c r="DQ66" s="81">
        <f t="shared" si="31"/>
        <v>363.11420874590186</v>
      </c>
      <c r="DV66" s="100"/>
      <c r="ED66" s="81">
        <f t="shared" si="32"/>
        <v>363.11420874590186</v>
      </c>
      <c r="EF66" s="81">
        <f t="shared" si="51"/>
        <v>363.11420874590186</v>
      </c>
      <c r="EG66" s="63">
        <f t="shared" si="33"/>
        <v>363.11420874590186</v>
      </c>
      <c r="EH66" s="1">
        <f t="shared" si="4"/>
        <v>7.75</v>
      </c>
      <c r="EI66" s="63">
        <f t="shared" si="34"/>
        <v>370.86420874590186</v>
      </c>
      <c r="EU66" s="104"/>
      <c r="EV66" s="63">
        <f t="shared" si="35"/>
        <v>370.86</v>
      </c>
      <c r="EX66" s="63">
        <f t="shared" si="36"/>
        <v>370.86</v>
      </c>
      <c r="EZ66" s="63">
        <f t="shared" si="37"/>
        <v>370.86</v>
      </c>
      <c r="FA66" s="25">
        <f t="shared" si="38"/>
        <v>0</v>
      </c>
      <c r="FJ66" s="63">
        <f t="shared" si="39"/>
        <v>0</v>
      </c>
    </row>
    <row r="67" spans="1:166" ht="14.4" hidden="1" x14ac:dyDescent="0.25">
      <c r="A67" s="25">
        <v>53</v>
      </c>
      <c r="B67" s="37" t="s">
        <v>63</v>
      </c>
      <c r="C67" s="38">
        <v>23</v>
      </c>
      <c r="D67" s="38">
        <v>23</v>
      </c>
      <c r="E67" s="38">
        <v>23</v>
      </c>
      <c r="F67" s="38">
        <v>23</v>
      </c>
      <c r="G67" s="38">
        <v>23</v>
      </c>
      <c r="H67" s="38">
        <v>23</v>
      </c>
      <c r="I67" s="38">
        <v>23</v>
      </c>
      <c r="J67" s="38">
        <v>23</v>
      </c>
      <c r="K67" s="38">
        <v>23</v>
      </c>
      <c r="L67" s="38">
        <f t="shared" si="5"/>
        <v>207</v>
      </c>
      <c r="M67" s="38">
        <f t="shared" si="6"/>
        <v>180</v>
      </c>
      <c r="N67" s="38">
        <f t="shared" si="7"/>
        <v>27</v>
      </c>
      <c r="O67" s="38">
        <f t="shared" si="8"/>
        <v>2.1429414431999998</v>
      </c>
      <c r="P67" s="37">
        <v>23</v>
      </c>
      <c r="Q67" s="38">
        <v>23</v>
      </c>
      <c r="R67" s="38">
        <v>23</v>
      </c>
      <c r="S67" s="38">
        <v>23</v>
      </c>
      <c r="T67" s="38">
        <v>23</v>
      </c>
      <c r="U67" s="38">
        <v>23</v>
      </c>
      <c r="V67" s="38">
        <v>23</v>
      </c>
      <c r="W67" s="38">
        <v>23</v>
      </c>
      <c r="X67" s="38">
        <v>23</v>
      </c>
      <c r="Y67" s="38">
        <v>23</v>
      </c>
      <c r="Z67" s="38">
        <v>23</v>
      </c>
      <c r="AA67" s="38"/>
      <c r="AB67" s="38">
        <f t="shared" si="9"/>
        <v>220.00000000000003</v>
      </c>
      <c r="AC67" s="38">
        <f t="shared" si="10"/>
        <v>33</v>
      </c>
      <c r="AD67" s="38">
        <f t="shared" si="11"/>
        <v>402.14294144320002</v>
      </c>
      <c r="AE67" s="38">
        <f t="shared" si="12"/>
        <v>60</v>
      </c>
      <c r="AF67" s="38">
        <f t="shared" si="13"/>
        <v>14.064689359392842</v>
      </c>
      <c r="AG67" s="38">
        <f t="shared" si="14"/>
        <v>476.20763080259286</v>
      </c>
      <c r="AH67" s="38">
        <v>23</v>
      </c>
      <c r="AI67" s="38">
        <v>23</v>
      </c>
      <c r="AJ67" s="38">
        <v>23</v>
      </c>
      <c r="AK67" s="38">
        <v>23</v>
      </c>
      <c r="AL67" s="38">
        <v>23</v>
      </c>
      <c r="AM67" s="38">
        <v>23</v>
      </c>
      <c r="AN67" s="38">
        <v>23</v>
      </c>
      <c r="AO67" s="38">
        <v>23</v>
      </c>
      <c r="AP67" s="38">
        <v>23</v>
      </c>
      <c r="AQ67" s="38">
        <v>23</v>
      </c>
      <c r="AR67" s="38">
        <v>23</v>
      </c>
      <c r="AS67" s="38">
        <v>23</v>
      </c>
      <c r="AT67" s="38">
        <v>23</v>
      </c>
      <c r="AU67" s="38">
        <f t="shared" si="15"/>
        <v>775.2076308025928</v>
      </c>
      <c r="AV67" s="38">
        <f t="shared" si="16"/>
        <v>260</v>
      </c>
      <c r="AW67" s="38">
        <f t="shared" si="17"/>
        <v>39</v>
      </c>
      <c r="AX67" s="38">
        <f t="shared" si="48"/>
        <v>676.2076308025928</v>
      </c>
      <c r="AY67" s="18">
        <f t="shared" si="19"/>
        <v>22.001424512778019</v>
      </c>
      <c r="AZ67" s="38">
        <f t="shared" si="49"/>
        <v>99</v>
      </c>
      <c r="BA67" s="39">
        <f t="shared" si="2"/>
        <v>797.20905531537085</v>
      </c>
      <c r="BB67" s="25">
        <v>23</v>
      </c>
      <c r="BC67" s="25">
        <v>23</v>
      </c>
      <c r="BD67" s="25">
        <v>23</v>
      </c>
      <c r="BE67" s="25">
        <v>23</v>
      </c>
      <c r="BG67" s="25">
        <v>0</v>
      </c>
      <c r="BH67" s="24">
        <v>0</v>
      </c>
      <c r="BM67" s="24">
        <f t="shared" si="43"/>
        <v>889.20905531537085</v>
      </c>
      <c r="BN67" s="64">
        <v>839.21</v>
      </c>
      <c r="BO67" s="63">
        <f t="shared" si="44"/>
        <v>49.999055315370811</v>
      </c>
      <c r="BP67" s="63">
        <f t="shared" si="52"/>
        <v>49.999055315370811</v>
      </c>
      <c r="BQ67" s="63"/>
      <c r="BR67" s="68">
        <f t="shared" si="20"/>
        <v>1.8878503497511709</v>
      </c>
      <c r="BS67" s="63">
        <f t="shared" si="21"/>
        <v>51.886905665121979</v>
      </c>
      <c r="BT67" s="63"/>
      <c r="BU67" s="63"/>
      <c r="CH67" s="65">
        <f t="shared" si="40"/>
        <v>51.886905665121979</v>
      </c>
      <c r="CI67" s="65">
        <f t="shared" si="50"/>
        <v>51.886905665121979</v>
      </c>
      <c r="CJ67" s="65">
        <f t="shared" si="22"/>
        <v>0</v>
      </c>
      <c r="CK67" s="65">
        <f t="shared" si="23"/>
        <v>0.86529323493318544</v>
      </c>
      <c r="CL67" s="65">
        <f t="shared" si="24"/>
        <v>52.752198900055163</v>
      </c>
      <c r="CX67" s="65">
        <f t="shared" si="25"/>
        <v>52.752198900055163</v>
      </c>
      <c r="CY67" s="65">
        <f t="shared" si="46"/>
        <v>52.752198900055163</v>
      </c>
      <c r="DA67" s="89">
        <f t="shared" si="26"/>
        <v>0.68</v>
      </c>
      <c r="DB67" s="65">
        <f t="shared" si="27"/>
        <v>53.432198900055162</v>
      </c>
      <c r="DM67" s="90">
        <f t="shared" si="28"/>
        <v>53.432198900055162</v>
      </c>
      <c r="DO67" s="63">
        <f t="shared" si="29"/>
        <v>53.432198900055162</v>
      </c>
      <c r="DP67" s="63">
        <f t="shared" si="30"/>
        <v>0.86</v>
      </c>
      <c r="DQ67" s="81">
        <f t="shared" si="31"/>
        <v>54.292198900055162</v>
      </c>
      <c r="DV67" s="100"/>
      <c r="ED67" s="81">
        <f t="shared" si="32"/>
        <v>54.292198900055162</v>
      </c>
      <c r="EF67" s="81">
        <f t="shared" si="51"/>
        <v>54.292198900055162</v>
      </c>
      <c r="EG67" s="63">
        <f t="shared" si="33"/>
        <v>54.292198900055162</v>
      </c>
      <c r="EH67" s="1">
        <f t="shared" si="4"/>
        <v>1.1599999999999999</v>
      </c>
      <c r="EI67" s="63">
        <f t="shared" si="34"/>
        <v>55.452198900055159</v>
      </c>
      <c r="EU67" s="104"/>
      <c r="EV67" s="63">
        <f t="shared" si="35"/>
        <v>55.45</v>
      </c>
      <c r="EX67" s="63">
        <f t="shared" si="36"/>
        <v>55.45</v>
      </c>
      <c r="EZ67" s="63">
        <f t="shared" si="37"/>
        <v>55.45</v>
      </c>
      <c r="FA67" s="25">
        <f t="shared" si="38"/>
        <v>0</v>
      </c>
      <c r="FJ67" s="63">
        <f t="shared" si="39"/>
        <v>0</v>
      </c>
    </row>
    <row r="68" spans="1:166" ht="14.4" x14ac:dyDescent="0.25">
      <c r="A68" s="25">
        <v>54</v>
      </c>
      <c r="B68" s="92" t="s">
        <v>64</v>
      </c>
      <c r="C68" s="74">
        <v>23</v>
      </c>
      <c r="D68" s="74">
        <v>23</v>
      </c>
      <c r="E68" s="74">
        <v>23</v>
      </c>
      <c r="F68" s="74">
        <v>23</v>
      </c>
      <c r="G68" s="74">
        <v>23</v>
      </c>
      <c r="H68" s="74">
        <v>23</v>
      </c>
      <c r="I68" s="74">
        <v>23</v>
      </c>
      <c r="J68" s="74">
        <v>23</v>
      </c>
      <c r="K68" s="74">
        <v>23</v>
      </c>
      <c r="L68" s="74">
        <f t="shared" si="5"/>
        <v>207</v>
      </c>
      <c r="M68" s="74">
        <f t="shared" si="6"/>
        <v>180</v>
      </c>
      <c r="N68" s="74">
        <f t="shared" si="7"/>
        <v>27</v>
      </c>
      <c r="O68" s="74">
        <f t="shared" si="8"/>
        <v>2.1429414431999998</v>
      </c>
      <c r="P68" s="73">
        <v>23</v>
      </c>
      <c r="Q68" s="74">
        <v>23</v>
      </c>
      <c r="R68" s="74">
        <v>23</v>
      </c>
      <c r="S68" s="74">
        <v>23</v>
      </c>
      <c r="T68" s="74">
        <v>23</v>
      </c>
      <c r="U68" s="74">
        <v>23</v>
      </c>
      <c r="V68" s="74">
        <v>23</v>
      </c>
      <c r="W68" s="74">
        <v>23</v>
      </c>
      <c r="X68" s="74">
        <v>23</v>
      </c>
      <c r="Y68" s="74">
        <v>23</v>
      </c>
      <c r="Z68" s="74">
        <v>23</v>
      </c>
      <c r="AA68" s="74"/>
      <c r="AB68" s="74">
        <f t="shared" si="9"/>
        <v>220.00000000000003</v>
      </c>
      <c r="AC68" s="74">
        <f t="shared" si="10"/>
        <v>33</v>
      </c>
      <c r="AD68" s="74">
        <f t="shared" si="11"/>
        <v>402.14294144320002</v>
      </c>
      <c r="AE68" s="74">
        <f t="shared" si="12"/>
        <v>60</v>
      </c>
      <c r="AF68" s="74">
        <f t="shared" si="13"/>
        <v>14.064689359392842</v>
      </c>
      <c r="AG68" s="74">
        <f t="shared" si="14"/>
        <v>476.20763080259286</v>
      </c>
      <c r="AH68" s="74">
        <v>23</v>
      </c>
      <c r="AI68" s="74">
        <v>23</v>
      </c>
      <c r="AJ68" s="74">
        <v>23</v>
      </c>
      <c r="AK68" s="74">
        <v>23</v>
      </c>
      <c r="AL68" s="74">
        <v>23</v>
      </c>
      <c r="AM68" s="74">
        <v>23</v>
      </c>
      <c r="AN68" s="74">
        <v>23</v>
      </c>
      <c r="AO68" s="74">
        <v>46</v>
      </c>
      <c r="AP68" s="74">
        <v>23</v>
      </c>
      <c r="AQ68" s="74"/>
      <c r="AR68" s="74">
        <v>23</v>
      </c>
      <c r="AS68" s="74">
        <v>46</v>
      </c>
      <c r="AT68" s="74"/>
      <c r="AU68" s="74">
        <f t="shared" si="15"/>
        <v>775.2076308025928</v>
      </c>
      <c r="AV68" s="74">
        <f t="shared" si="16"/>
        <v>260</v>
      </c>
      <c r="AW68" s="74">
        <f t="shared" si="17"/>
        <v>39</v>
      </c>
      <c r="AX68" s="74">
        <f t="shared" si="48"/>
        <v>676.2076308025928</v>
      </c>
      <c r="AY68" s="75">
        <f t="shared" si="19"/>
        <v>22.001424512778019</v>
      </c>
      <c r="AZ68" s="74">
        <f t="shared" si="49"/>
        <v>99</v>
      </c>
      <c r="BA68" s="76">
        <f t="shared" si="2"/>
        <v>797.20905531537085</v>
      </c>
      <c r="BB68" s="72">
        <v>46</v>
      </c>
      <c r="BC68" s="72">
        <v>23</v>
      </c>
      <c r="BD68" s="72">
        <v>23</v>
      </c>
      <c r="BE68" s="72">
        <v>23</v>
      </c>
      <c r="BF68" s="72">
        <v>23</v>
      </c>
      <c r="BG68" s="72">
        <v>0</v>
      </c>
      <c r="BH68" s="77">
        <v>46</v>
      </c>
      <c r="BI68" s="77"/>
      <c r="BJ68" s="77">
        <v>23</v>
      </c>
      <c r="BK68" s="77">
        <v>23</v>
      </c>
      <c r="BL68" s="77">
        <v>23</v>
      </c>
      <c r="BM68" s="77">
        <f t="shared" si="43"/>
        <v>1050.2090553153707</v>
      </c>
      <c r="BN68" s="65">
        <v>200</v>
      </c>
      <c r="BO68" s="65">
        <f t="shared" si="44"/>
        <v>850.20905531537073</v>
      </c>
      <c r="BP68" s="65">
        <f t="shared" si="52"/>
        <v>850.20905531537073</v>
      </c>
      <c r="BQ68" s="65"/>
      <c r="BR68" s="78">
        <f t="shared" si="20"/>
        <v>32.101955773258425</v>
      </c>
      <c r="BS68" s="65">
        <f t="shared" si="21"/>
        <v>882.31101108862913</v>
      </c>
      <c r="BT68" s="65">
        <v>46</v>
      </c>
      <c r="BU68" s="65"/>
      <c r="BV68" s="72">
        <v>46</v>
      </c>
      <c r="BW68" s="72"/>
      <c r="BX68" s="72"/>
      <c r="BY68" s="72">
        <v>46</v>
      </c>
      <c r="BZ68" s="72">
        <v>23</v>
      </c>
      <c r="CA68" s="72">
        <v>46</v>
      </c>
      <c r="CB68" s="72"/>
      <c r="CC68" s="72">
        <v>46</v>
      </c>
      <c r="CD68" s="72">
        <v>23</v>
      </c>
      <c r="CE68" s="72">
        <v>23</v>
      </c>
      <c r="CF68" s="72"/>
      <c r="CG68" s="72">
        <v>100</v>
      </c>
      <c r="CH68" s="65">
        <f t="shared" si="40"/>
        <v>1181.3110110886291</v>
      </c>
      <c r="CI68" s="65">
        <f t="shared" si="50"/>
        <v>1181.3110110886291</v>
      </c>
      <c r="CJ68" s="65">
        <f t="shared" si="22"/>
        <v>0</v>
      </c>
      <c r="CK68" s="65">
        <f t="shared" si="23"/>
        <v>19.700161594607764</v>
      </c>
      <c r="CL68" s="65">
        <f t="shared" si="24"/>
        <v>1201.011172683237</v>
      </c>
      <c r="CM68" s="72">
        <v>23</v>
      </c>
      <c r="CN68" s="72">
        <v>46</v>
      </c>
      <c r="CO68" s="72">
        <v>46</v>
      </c>
      <c r="CP68" s="72">
        <v>23</v>
      </c>
      <c r="CQ68" s="72">
        <v>46</v>
      </c>
      <c r="CR68" s="72">
        <v>23</v>
      </c>
      <c r="CS68" s="72">
        <v>23</v>
      </c>
      <c r="CT68" s="25">
        <v>23</v>
      </c>
      <c r="CU68" s="25">
        <v>23</v>
      </c>
      <c r="CV68" s="25">
        <v>23</v>
      </c>
      <c r="CW68" s="87">
        <v>100</v>
      </c>
      <c r="CX68" s="65">
        <f t="shared" si="25"/>
        <v>1400.011172683237</v>
      </c>
      <c r="CY68" s="65">
        <f t="shared" si="46"/>
        <v>1400.011172683237</v>
      </c>
      <c r="CZ68" s="72"/>
      <c r="DA68" s="89">
        <f t="shared" si="26"/>
        <v>17.920000000000002</v>
      </c>
      <c r="DB68" s="65">
        <f t="shared" si="27"/>
        <v>1417.931172683237</v>
      </c>
      <c r="DC68" s="63">
        <v>23</v>
      </c>
      <c r="DD68" s="63">
        <v>23</v>
      </c>
      <c r="DE68" s="63">
        <v>46</v>
      </c>
      <c r="DG68" s="63">
        <v>46</v>
      </c>
      <c r="DH68" s="63">
        <v>23</v>
      </c>
      <c r="DI68" s="63">
        <v>23</v>
      </c>
      <c r="DK68" s="63">
        <v>46</v>
      </c>
      <c r="DL68" s="63">
        <v>23</v>
      </c>
      <c r="DM68" s="90">
        <f t="shared" si="28"/>
        <v>1670.931172683237</v>
      </c>
      <c r="DO68" s="63">
        <f t="shared" si="29"/>
        <v>1670.931172683237</v>
      </c>
      <c r="DP68" s="63">
        <f t="shared" si="30"/>
        <v>27.04</v>
      </c>
      <c r="DQ68" s="81">
        <f t="shared" si="31"/>
        <v>1697.971172683237</v>
      </c>
      <c r="DR68" s="81">
        <v>46</v>
      </c>
      <c r="DS68" s="81">
        <v>46</v>
      </c>
      <c r="DT68" s="81">
        <v>46</v>
      </c>
      <c r="DV68" s="98">
        <v>57.5</v>
      </c>
      <c r="DW68" s="99">
        <v>11.5</v>
      </c>
      <c r="DX68" s="99">
        <v>23</v>
      </c>
      <c r="DY68" s="52">
        <v>69</v>
      </c>
      <c r="DZ68" s="52">
        <v>46</v>
      </c>
      <c r="EA68" s="52">
        <v>46</v>
      </c>
      <c r="EB68" s="52">
        <v>46</v>
      </c>
      <c r="EC68" s="81">
        <v>46</v>
      </c>
      <c r="ED68" s="81">
        <f t="shared" si="32"/>
        <v>2180.971172683237</v>
      </c>
      <c r="EF68" s="81">
        <f t="shared" si="51"/>
        <v>2180.971172683237</v>
      </c>
      <c r="EG68" s="63">
        <f t="shared" si="33"/>
        <v>2180.971172683237</v>
      </c>
      <c r="EH68" s="1">
        <f t="shared" si="4"/>
        <v>46.58</v>
      </c>
      <c r="EI68" s="63">
        <f t="shared" si="34"/>
        <v>2227.5511726832369</v>
      </c>
      <c r="EJ68" s="53">
        <v>34.5</v>
      </c>
      <c r="EK68" s="25">
        <v>11.5</v>
      </c>
      <c r="EL68" s="25">
        <v>23</v>
      </c>
      <c r="EM68" s="25">
        <v>46</v>
      </c>
      <c r="EN68" s="25">
        <v>23</v>
      </c>
      <c r="EO68" s="25">
        <v>23</v>
      </c>
      <c r="EP68" s="25">
        <v>23</v>
      </c>
      <c r="EQ68" s="25">
        <v>57.5</v>
      </c>
      <c r="ER68" s="25">
        <v>34.5</v>
      </c>
      <c r="ES68" s="25">
        <v>23</v>
      </c>
      <c r="ET68" s="25">
        <v>11.5</v>
      </c>
      <c r="EU68" s="104">
        <v>23</v>
      </c>
      <c r="EV68" s="63">
        <f t="shared" si="35"/>
        <v>2561.0500000000002</v>
      </c>
      <c r="EX68" s="63">
        <f t="shared" si="36"/>
        <v>2561.0500000000002</v>
      </c>
      <c r="EY68" s="63">
        <f>+EX68</f>
        <v>2561.0500000000002</v>
      </c>
      <c r="EZ68" s="63">
        <f t="shared" si="37"/>
        <v>0</v>
      </c>
      <c r="FA68" s="25">
        <f t="shared" si="38"/>
        <v>45.84</v>
      </c>
      <c r="FB68" s="63">
        <f>+EX68+FA68</f>
        <v>2606.8900000000003</v>
      </c>
      <c r="FC68" s="25">
        <v>46</v>
      </c>
      <c r="FD68" s="25">
        <v>80.5</v>
      </c>
      <c r="FE68" s="25">
        <v>80.5</v>
      </c>
      <c r="FF68" s="25">
        <v>80.94</v>
      </c>
      <c r="FG68" s="25">
        <v>82.8</v>
      </c>
      <c r="FH68" s="25">
        <v>46</v>
      </c>
      <c r="FJ68" s="63">
        <f t="shared" si="39"/>
        <v>3023.6300000000006</v>
      </c>
    </row>
    <row r="69" spans="1:166" ht="14.4" hidden="1" x14ac:dyDescent="0.25">
      <c r="A69" s="25">
        <v>55</v>
      </c>
      <c r="B69" s="37" t="s">
        <v>65</v>
      </c>
      <c r="C69" s="38">
        <v>17.25</v>
      </c>
      <c r="D69" s="38">
        <v>17.25</v>
      </c>
      <c r="E69" s="38">
        <v>17.25</v>
      </c>
      <c r="F69" s="38">
        <v>17.25</v>
      </c>
      <c r="G69" s="38">
        <v>17.25</v>
      </c>
      <c r="H69" s="38">
        <v>17.25</v>
      </c>
      <c r="I69" s="38">
        <v>17.25</v>
      </c>
      <c r="J69" s="38">
        <v>17.25</v>
      </c>
      <c r="K69" s="38">
        <v>17.25</v>
      </c>
      <c r="L69" s="38">
        <f t="shared" si="5"/>
        <v>155.25</v>
      </c>
      <c r="M69" s="38">
        <f t="shared" si="6"/>
        <v>135</v>
      </c>
      <c r="N69" s="38">
        <f t="shared" si="7"/>
        <v>20.25</v>
      </c>
      <c r="O69" s="38">
        <f t="shared" si="8"/>
        <v>1.6072060824000001</v>
      </c>
      <c r="P69" s="37">
        <v>17.25</v>
      </c>
      <c r="Q69" s="38">
        <v>17.25</v>
      </c>
      <c r="R69" s="38">
        <v>17.25</v>
      </c>
      <c r="S69" s="38">
        <v>17.25</v>
      </c>
      <c r="T69" s="38">
        <v>17.25</v>
      </c>
      <c r="U69" s="38"/>
      <c r="V69" s="38"/>
      <c r="W69" s="38">
        <v>17.25</v>
      </c>
      <c r="X69" s="38">
        <v>17.25</v>
      </c>
      <c r="Y69" s="38"/>
      <c r="Z69" s="38"/>
      <c r="AA69" s="38"/>
      <c r="AB69" s="38">
        <f t="shared" si="9"/>
        <v>105.00000000000001</v>
      </c>
      <c r="AC69" s="38">
        <f t="shared" si="10"/>
        <v>15.750000000000002</v>
      </c>
      <c r="AD69" s="38">
        <f t="shared" si="11"/>
        <v>241.60720608240001</v>
      </c>
      <c r="AE69" s="38">
        <f t="shared" si="12"/>
        <v>36</v>
      </c>
      <c r="AF69" s="38">
        <f t="shared" si="13"/>
        <v>8.4500558143446316</v>
      </c>
      <c r="AG69" s="38">
        <f t="shared" si="14"/>
        <v>286.05726189674465</v>
      </c>
      <c r="AH69" s="38">
        <v>11.5</v>
      </c>
      <c r="AI69" s="38"/>
      <c r="AJ69" s="38"/>
      <c r="AK69" s="38">
        <v>28.75</v>
      </c>
      <c r="AL69" s="38"/>
      <c r="AM69" s="38"/>
      <c r="AN69" s="38">
        <v>41.89</v>
      </c>
      <c r="AO69" s="38"/>
      <c r="AP69" s="38"/>
      <c r="AQ69" s="38"/>
      <c r="AR69" s="38"/>
      <c r="AS69" s="38"/>
      <c r="AT69" s="38"/>
      <c r="AU69" s="38">
        <f t="shared" si="15"/>
        <v>368.19726189674464</v>
      </c>
      <c r="AV69" s="38">
        <f t="shared" si="16"/>
        <v>71.426086956521743</v>
      </c>
      <c r="AW69" s="38">
        <f t="shared" si="17"/>
        <v>10.713913043478261</v>
      </c>
      <c r="AX69" s="38">
        <f t="shared" si="48"/>
        <v>321.48334885326642</v>
      </c>
      <c r="AY69" s="18">
        <f t="shared" si="19"/>
        <v>10.459940571086355</v>
      </c>
      <c r="AZ69" s="38">
        <f t="shared" si="49"/>
        <v>46.713913043478257</v>
      </c>
      <c r="BA69" s="39">
        <f t="shared" si="2"/>
        <v>378.65720246783098</v>
      </c>
      <c r="BG69" s="25">
        <v>0</v>
      </c>
      <c r="BH69" s="24">
        <v>0</v>
      </c>
      <c r="BM69" s="24">
        <f t="shared" si="43"/>
        <v>378.65720246783098</v>
      </c>
      <c r="BN69" s="64">
        <v>358.23</v>
      </c>
      <c r="BO69" s="63">
        <f t="shared" si="44"/>
        <v>20.427202467830966</v>
      </c>
      <c r="BP69" s="63">
        <f t="shared" si="52"/>
        <v>20.427202467830966</v>
      </c>
      <c r="BQ69" s="63"/>
      <c r="BR69" s="68">
        <f t="shared" si="20"/>
        <v>0.77128459888075929</v>
      </c>
      <c r="BS69" s="63">
        <f t="shared" si="21"/>
        <v>21.198487066711724</v>
      </c>
      <c r="BT69" s="63"/>
      <c r="BU69" s="63"/>
      <c r="CH69" s="65">
        <f t="shared" si="40"/>
        <v>21.198487066711724</v>
      </c>
      <c r="CI69" s="65">
        <f t="shared" si="50"/>
        <v>21.198487066711724</v>
      </c>
      <c r="CJ69" s="65">
        <f t="shared" si="22"/>
        <v>0</v>
      </c>
      <c r="CK69" s="65">
        <f t="shared" si="23"/>
        <v>0.35351708132354975</v>
      </c>
      <c r="CL69" s="65">
        <f t="shared" si="24"/>
        <v>21.552004148035273</v>
      </c>
      <c r="CX69" s="65">
        <f t="shared" si="25"/>
        <v>21.552004148035273</v>
      </c>
      <c r="CY69" s="65">
        <f t="shared" si="46"/>
        <v>21.552004148035273</v>
      </c>
      <c r="DA69" s="89">
        <f t="shared" si="26"/>
        <v>0.28000000000000003</v>
      </c>
      <c r="DB69" s="65">
        <f t="shared" si="27"/>
        <v>21.832004148035274</v>
      </c>
      <c r="DM69" s="90">
        <f t="shared" si="28"/>
        <v>21.832004148035274</v>
      </c>
      <c r="DO69" s="63">
        <f t="shared" si="29"/>
        <v>21.832004148035274</v>
      </c>
      <c r="DP69" s="63">
        <f t="shared" si="30"/>
        <v>0.35</v>
      </c>
      <c r="DQ69" s="81">
        <f t="shared" si="31"/>
        <v>22.182004148035276</v>
      </c>
      <c r="DV69" s="100"/>
      <c r="ED69" s="81">
        <f t="shared" si="32"/>
        <v>22.182004148035276</v>
      </c>
      <c r="EF69" s="81">
        <f t="shared" si="51"/>
        <v>22.182004148035276</v>
      </c>
      <c r="EG69" s="63">
        <f t="shared" si="33"/>
        <v>22.182004148035276</v>
      </c>
      <c r="EH69" s="1">
        <f t="shared" si="4"/>
        <v>0.47</v>
      </c>
      <c r="EI69" s="63">
        <f t="shared" si="34"/>
        <v>22.652004148035275</v>
      </c>
      <c r="EU69" s="104"/>
      <c r="EV69" s="63">
        <f t="shared" si="35"/>
        <v>22.65</v>
      </c>
      <c r="EX69" s="63">
        <f t="shared" si="36"/>
        <v>22.65</v>
      </c>
      <c r="EZ69" s="63">
        <f t="shared" si="37"/>
        <v>22.65</v>
      </c>
      <c r="FA69" s="25">
        <f t="shared" si="38"/>
        <v>0</v>
      </c>
      <c r="FJ69" s="63">
        <f t="shared" si="39"/>
        <v>0</v>
      </c>
    </row>
    <row r="70" spans="1:166" ht="14.4" x14ac:dyDescent="0.25">
      <c r="A70" s="25">
        <v>56</v>
      </c>
      <c r="B70" s="92" t="s">
        <v>66</v>
      </c>
      <c r="C70" s="74">
        <v>11.5</v>
      </c>
      <c r="D70" s="74">
        <v>11.5</v>
      </c>
      <c r="E70" s="74">
        <v>11.5</v>
      </c>
      <c r="F70" s="74">
        <v>11.5</v>
      </c>
      <c r="G70" s="74">
        <v>11.5</v>
      </c>
      <c r="H70" s="74">
        <v>11.5</v>
      </c>
      <c r="I70" s="74">
        <v>11.5</v>
      </c>
      <c r="J70" s="74">
        <v>11.5</v>
      </c>
      <c r="K70" s="74">
        <v>11.5</v>
      </c>
      <c r="L70" s="74">
        <f t="shared" si="5"/>
        <v>103.5</v>
      </c>
      <c r="M70" s="74">
        <f t="shared" si="6"/>
        <v>90</v>
      </c>
      <c r="N70" s="74">
        <f t="shared" si="7"/>
        <v>13.5</v>
      </c>
      <c r="O70" s="74">
        <f t="shared" si="8"/>
        <v>1.0714707215999999</v>
      </c>
      <c r="P70" s="73">
        <v>11.5</v>
      </c>
      <c r="Q70" s="74">
        <v>11.5</v>
      </c>
      <c r="R70" s="74">
        <v>11.5</v>
      </c>
      <c r="S70" s="74">
        <v>11.5</v>
      </c>
      <c r="T70" s="74">
        <v>11.5</v>
      </c>
      <c r="U70" s="74">
        <v>11.5</v>
      </c>
      <c r="V70" s="74">
        <v>11.5</v>
      </c>
      <c r="W70" s="74">
        <v>11.5</v>
      </c>
      <c r="X70" s="74">
        <v>11.5</v>
      </c>
      <c r="Y70" s="74">
        <v>11.5</v>
      </c>
      <c r="Z70" s="74">
        <v>11.5</v>
      </c>
      <c r="AA70" s="74"/>
      <c r="AB70" s="74">
        <f t="shared" si="9"/>
        <v>110.00000000000001</v>
      </c>
      <c r="AC70" s="74">
        <f t="shared" si="10"/>
        <v>16.5</v>
      </c>
      <c r="AD70" s="74">
        <f t="shared" si="11"/>
        <v>201.07147072160001</v>
      </c>
      <c r="AE70" s="74">
        <f t="shared" si="12"/>
        <v>30</v>
      </c>
      <c r="AF70" s="74">
        <f t="shared" si="13"/>
        <v>7.0323446796964211</v>
      </c>
      <c r="AG70" s="74">
        <f t="shared" si="14"/>
        <v>238.10381540129643</v>
      </c>
      <c r="AH70" s="74">
        <v>11.5</v>
      </c>
      <c r="AI70" s="74">
        <v>11.5</v>
      </c>
      <c r="AJ70" s="74">
        <v>11.5</v>
      </c>
      <c r="AK70" s="74">
        <v>11.5</v>
      </c>
      <c r="AL70" s="74">
        <v>11.5</v>
      </c>
      <c r="AM70" s="74">
        <v>11.5</v>
      </c>
      <c r="AN70" s="74">
        <v>11.5</v>
      </c>
      <c r="AO70" s="74">
        <v>11.5</v>
      </c>
      <c r="AP70" s="74">
        <v>11.5</v>
      </c>
      <c r="AQ70" s="74">
        <v>11.5</v>
      </c>
      <c r="AR70" s="74">
        <v>11.5</v>
      </c>
      <c r="AS70" s="74">
        <v>11.5</v>
      </c>
      <c r="AT70" s="74">
        <v>11.5</v>
      </c>
      <c r="AU70" s="74">
        <f t="shared" si="15"/>
        <v>387.6038154012964</v>
      </c>
      <c r="AV70" s="74">
        <f t="shared" si="16"/>
        <v>130</v>
      </c>
      <c r="AW70" s="74">
        <f t="shared" si="17"/>
        <v>19.5</v>
      </c>
      <c r="AX70" s="74">
        <f t="shared" si="48"/>
        <v>338.1038154012964</v>
      </c>
      <c r="AY70" s="75">
        <f t="shared" si="19"/>
        <v>11.00071225638901</v>
      </c>
      <c r="AZ70" s="74">
        <f t="shared" si="49"/>
        <v>49.5</v>
      </c>
      <c r="BA70" s="76">
        <f t="shared" si="2"/>
        <v>398.60452765768542</v>
      </c>
      <c r="BB70" s="72">
        <v>11.5</v>
      </c>
      <c r="BC70" s="72">
        <v>11.5</v>
      </c>
      <c r="BD70" s="72">
        <v>11.5</v>
      </c>
      <c r="BE70" s="72">
        <v>11.5</v>
      </c>
      <c r="BF70" s="72">
        <v>11.5</v>
      </c>
      <c r="BG70" s="72">
        <v>11.5</v>
      </c>
      <c r="BH70" s="77">
        <v>11.5</v>
      </c>
      <c r="BI70" s="77">
        <v>11.5</v>
      </c>
      <c r="BJ70" s="77">
        <v>11.5</v>
      </c>
      <c r="BK70" s="77">
        <v>11.5</v>
      </c>
      <c r="BL70" s="77">
        <v>11.5</v>
      </c>
      <c r="BM70" s="77">
        <f t="shared" si="43"/>
        <v>525.10452765768537</v>
      </c>
      <c r="BN70" s="65"/>
      <c r="BO70" s="65">
        <f t="shared" si="44"/>
        <v>525.10452765768537</v>
      </c>
      <c r="BP70" s="65">
        <f t="shared" si="52"/>
        <v>525.10452765768537</v>
      </c>
      <c r="BQ70" s="65"/>
      <c r="BR70" s="78">
        <f t="shared" si="20"/>
        <v>19.826749924407704</v>
      </c>
      <c r="BS70" s="65">
        <f t="shared" si="21"/>
        <v>544.93127758209312</v>
      </c>
      <c r="BT70" s="65"/>
      <c r="BU70" s="65">
        <v>11.5</v>
      </c>
      <c r="BV70" s="72">
        <v>11.5</v>
      </c>
      <c r="BW70" s="72">
        <v>11.5</v>
      </c>
      <c r="BX70" s="72">
        <v>11.5</v>
      </c>
      <c r="BY70" s="72">
        <v>11.5</v>
      </c>
      <c r="BZ70" s="72"/>
      <c r="CA70" s="72">
        <v>23</v>
      </c>
      <c r="CB70" s="72">
        <v>11.5</v>
      </c>
      <c r="CC70" s="72">
        <v>11.5</v>
      </c>
      <c r="CD70" s="72"/>
      <c r="CE70" s="72">
        <v>23</v>
      </c>
      <c r="CF70" s="72"/>
      <c r="CG70" s="72">
        <v>400</v>
      </c>
      <c r="CH70" s="65">
        <f t="shared" si="40"/>
        <v>671.43127758209312</v>
      </c>
      <c r="CI70" s="65">
        <f t="shared" si="50"/>
        <v>671.43127758209312</v>
      </c>
      <c r="CJ70" s="65">
        <f t="shared" si="22"/>
        <v>0</v>
      </c>
      <c r="CK70" s="65">
        <f t="shared" si="23"/>
        <v>11.197139909710689</v>
      </c>
      <c r="CL70" s="65">
        <f t="shared" si="24"/>
        <v>682.62841749180382</v>
      </c>
      <c r="CM70" s="72">
        <v>11.5</v>
      </c>
      <c r="CN70" s="72">
        <v>11.5</v>
      </c>
      <c r="CO70" s="72">
        <v>23</v>
      </c>
      <c r="CP70" s="72">
        <v>23</v>
      </c>
      <c r="CQ70" s="72">
        <v>69</v>
      </c>
      <c r="CR70" s="72">
        <v>23</v>
      </c>
      <c r="CS70" s="72">
        <v>11.5</v>
      </c>
      <c r="CT70" s="25">
        <v>23</v>
      </c>
      <c r="CU70" s="25">
        <v>23</v>
      </c>
      <c r="CV70" s="25">
        <v>46</v>
      </c>
      <c r="CW70" s="87">
        <v>400</v>
      </c>
      <c r="CX70" s="65">
        <f t="shared" si="25"/>
        <v>547.12841749180382</v>
      </c>
      <c r="CY70" s="65">
        <f t="shared" si="46"/>
        <v>547.12841749180382</v>
      </c>
      <c r="CZ70" s="72"/>
      <c r="DA70" s="89">
        <f t="shared" si="26"/>
        <v>7</v>
      </c>
      <c r="DB70" s="65">
        <f t="shared" si="27"/>
        <v>554.12841749180382</v>
      </c>
      <c r="DC70" s="63">
        <v>46</v>
      </c>
      <c r="DD70" s="63">
        <v>23</v>
      </c>
      <c r="DE70" s="63">
        <v>23</v>
      </c>
      <c r="DF70" s="63">
        <v>23</v>
      </c>
      <c r="DG70" s="63">
        <v>69</v>
      </c>
      <c r="DH70" s="63">
        <v>46</v>
      </c>
      <c r="DJ70" s="63">
        <v>23</v>
      </c>
      <c r="DL70" s="63">
        <v>28.75</v>
      </c>
      <c r="DM70" s="90">
        <f t="shared" si="28"/>
        <v>835.87841749180382</v>
      </c>
      <c r="DN70" s="63">
        <v>300</v>
      </c>
      <c r="DO70" s="63">
        <f t="shared" si="29"/>
        <v>535.87841749180382</v>
      </c>
      <c r="DP70" s="63">
        <f t="shared" si="30"/>
        <v>8.67</v>
      </c>
      <c r="DQ70" s="81">
        <f t="shared" si="31"/>
        <v>544.54841749180378</v>
      </c>
      <c r="DS70" s="81">
        <v>23</v>
      </c>
      <c r="DV70" s="98">
        <v>34.5</v>
      </c>
      <c r="DW70" s="99">
        <v>23</v>
      </c>
      <c r="DX70" s="99">
        <v>46</v>
      </c>
      <c r="DY70" s="52">
        <v>46</v>
      </c>
      <c r="DZ70" s="52">
        <v>11.5</v>
      </c>
      <c r="EA70" s="52">
        <v>11.5</v>
      </c>
      <c r="EB70" s="52">
        <v>23</v>
      </c>
      <c r="EC70" s="81">
        <v>23</v>
      </c>
      <c r="ED70" s="81">
        <f t="shared" si="32"/>
        <v>786.04841749180378</v>
      </c>
      <c r="EE70" s="81">
        <v>500</v>
      </c>
      <c r="EF70" s="81">
        <f t="shared" si="51"/>
        <v>286.04841749180378</v>
      </c>
      <c r="EG70" s="63">
        <f t="shared" si="33"/>
        <v>286.04841749180378</v>
      </c>
      <c r="EH70" s="1">
        <f t="shared" si="4"/>
        <v>6.11</v>
      </c>
      <c r="EI70" s="63">
        <f t="shared" si="34"/>
        <v>292.15841749180379</v>
      </c>
      <c r="EJ70" s="53"/>
      <c r="EL70" s="25">
        <v>46</v>
      </c>
      <c r="EM70" s="25">
        <v>23</v>
      </c>
      <c r="EO70" s="25">
        <v>23</v>
      </c>
      <c r="EP70" s="25">
        <v>23</v>
      </c>
      <c r="ER70" s="25">
        <v>46</v>
      </c>
      <c r="EU70" s="104"/>
      <c r="EV70" s="63">
        <f t="shared" si="35"/>
        <v>453.16</v>
      </c>
      <c r="EW70" s="25">
        <v>300</v>
      </c>
      <c r="EX70" s="63">
        <f t="shared" si="36"/>
        <v>153.16000000000003</v>
      </c>
      <c r="EY70" s="63">
        <f>+EX70</f>
        <v>153.16000000000003</v>
      </c>
      <c r="EZ70" s="63">
        <f t="shared" si="37"/>
        <v>0</v>
      </c>
      <c r="FA70" s="25">
        <f t="shared" si="38"/>
        <v>2.74</v>
      </c>
      <c r="FB70" s="63">
        <f>+EX70+FA70</f>
        <v>155.90000000000003</v>
      </c>
      <c r="FD70" s="25">
        <v>23</v>
      </c>
      <c r="FE70" s="25">
        <v>80.5</v>
      </c>
      <c r="FG70" s="25">
        <v>46</v>
      </c>
      <c r="FH70" s="25">
        <v>23</v>
      </c>
      <c r="FJ70" s="63">
        <f t="shared" si="39"/>
        <v>328.40000000000003</v>
      </c>
    </row>
    <row r="71" spans="1:166" ht="14.4" hidden="1" x14ac:dyDescent="0.25">
      <c r="A71" s="25">
        <v>57</v>
      </c>
      <c r="B71" s="37" t="s">
        <v>67</v>
      </c>
      <c r="C71" s="38">
        <v>5.75</v>
      </c>
      <c r="D71" s="38">
        <v>5.75</v>
      </c>
      <c r="E71" s="38">
        <v>5.75</v>
      </c>
      <c r="F71" s="38">
        <v>5.75</v>
      </c>
      <c r="G71" s="38">
        <v>5.75</v>
      </c>
      <c r="H71" s="38">
        <v>5.75</v>
      </c>
      <c r="I71" s="38">
        <v>5.75</v>
      </c>
      <c r="J71" s="38">
        <v>5.75</v>
      </c>
      <c r="K71" s="38">
        <v>5.75</v>
      </c>
      <c r="L71" s="38">
        <f t="shared" si="5"/>
        <v>51.75</v>
      </c>
      <c r="M71" s="38">
        <f t="shared" si="6"/>
        <v>45</v>
      </c>
      <c r="N71" s="38">
        <f t="shared" si="7"/>
        <v>6.75</v>
      </c>
      <c r="O71" s="38">
        <f t="shared" si="8"/>
        <v>0.53573536079999995</v>
      </c>
      <c r="P71" s="37">
        <v>5.75</v>
      </c>
      <c r="Q71" s="38">
        <v>5.75</v>
      </c>
      <c r="R71" s="38">
        <v>5.75</v>
      </c>
      <c r="S71" s="38">
        <v>5.75</v>
      </c>
      <c r="T71" s="38">
        <v>5.75</v>
      </c>
      <c r="U71" s="38"/>
      <c r="V71" s="38"/>
      <c r="W71" s="38">
        <v>5.75</v>
      </c>
      <c r="X71" s="38">
        <v>5.75</v>
      </c>
      <c r="Y71" s="38"/>
      <c r="Z71" s="38"/>
      <c r="AA71" s="38"/>
      <c r="AB71" s="38">
        <f t="shared" si="9"/>
        <v>35</v>
      </c>
      <c r="AC71" s="38">
        <f t="shared" si="10"/>
        <v>5.25</v>
      </c>
      <c r="AD71" s="38">
        <f t="shared" si="11"/>
        <v>80.535735360800004</v>
      </c>
      <c r="AE71" s="38">
        <f t="shared" si="12"/>
        <v>12</v>
      </c>
      <c r="AF71" s="38">
        <f t="shared" si="13"/>
        <v>2.8166852714482107</v>
      </c>
      <c r="AG71" s="38">
        <f t="shared" si="14"/>
        <v>95.352420632248212</v>
      </c>
      <c r="AH71" s="38">
        <v>11.5</v>
      </c>
      <c r="AI71" s="38"/>
      <c r="AJ71" s="38"/>
      <c r="AK71" s="38">
        <v>11.5</v>
      </c>
      <c r="AL71" s="38"/>
      <c r="AM71" s="38"/>
      <c r="AN71" s="38">
        <v>11.5</v>
      </c>
      <c r="AO71" s="38"/>
      <c r="AP71" s="38"/>
      <c r="AQ71" s="38"/>
      <c r="AR71" s="38"/>
      <c r="AS71" s="38"/>
      <c r="AT71" s="38"/>
      <c r="AU71" s="38">
        <f t="shared" si="15"/>
        <v>129.8524206322482</v>
      </c>
      <c r="AV71" s="38">
        <f t="shared" si="16"/>
        <v>30.000000000000004</v>
      </c>
      <c r="AW71" s="38">
        <f t="shared" si="17"/>
        <v>4.5</v>
      </c>
      <c r="AX71" s="38">
        <f t="shared" si="48"/>
        <v>113.35242063224821</v>
      </c>
      <c r="AY71" s="18">
        <f t="shared" si="19"/>
        <v>3.6880901845503224</v>
      </c>
      <c r="AZ71" s="38">
        <f t="shared" si="49"/>
        <v>16.5</v>
      </c>
      <c r="BA71" s="39">
        <f t="shared" si="2"/>
        <v>133.54051081679853</v>
      </c>
      <c r="BG71" s="25">
        <v>0</v>
      </c>
      <c r="BH71" s="24">
        <v>0</v>
      </c>
      <c r="BM71" s="24">
        <f t="shared" si="43"/>
        <v>133.54051081679853</v>
      </c>
      <c r="BN71" s="63"/>
      <c r="BO71" s="63">
        <f t="shared" si="44"/>
        <v>133.54051081679853</v>
      </c>
      <c r="BP71" s="63">
        <f t="shared" si="52"/>
        <v>133.54051081679853</v>
      </c>
      <c r="BQ71" s="63"/>
      <c r="BR71" s="68">
        <f t="shared" si="20"/>
        <v>5.0421852665272393</v>
      </c>
      <c r="BS71" s="63">
        <f t="shared" si="21"/>
        <v>138.58269608332577</v>
      </c>
      <c r="BT71" s="63"/>
      <c r="BU71" s="63"/>
      <c r="CG71" s="25">
        <v>100</v>
      </c>
      <c r="CH71" s="65">
        <f t="shared" si="40"/>
        <v>138.58269608332577</v>
      </c>
      <c r="CI71" s="65">
        <f t="shared" si="50"/>
        <v>138.58269608332577</v>
      </c>
      <c r="CJ71" s="65">
        <f t="shared" si="22"/>
        <v>0</v>
      </c>
      <c r="CK71" s="65">
        <f t="shared" si="23"/>
        <v>2.3110776767771153</v>
      </c>
      <c r="CL71" s="65">
        <f t="shared" si="24"/>
        <v>140.89377376010287</v>
      </c>
      <c r="CX71" s="65">
        <f t="shared" si="25"/>
        <v>140.89377376010287</v>
      </c>
      <c r="CY71" s="65">
        <f t="shared" si="46"/>
        <v>140.89377376010287</v>
      </c>
      <c r="DA71" s="89">
        <f t="shared" si="26"/>
        <v>1.8</v>
      </c>
      <c r="DB71" s="65">
        <f t="shared" si="27"/>
        <v>142.69377376010289</v>
      </c>
      <c r="DM71" s="90">
        <f t="shared" si="28"/>
        <v>142.69377376010289</v>
      </c>
      <c r="DO71" s="63">
        <f t="shared" si="29"/>
        <v>142.69377376010289</v>
      </c>
      <c r="DP71" s="63">
        <f t="shared" si="30"/>
        <v>2.31</v>
      </c>
      <c r="DQ71" s="81">
        <f t="shared" si="31"/>
        <v>145.00377376010289</v>
      </c>
      <c r="DV71" s="100"/>
      <c r="ED71" s="81">
        <f t="shared" si="32"/>
        <v>145.00377376010289</v>
      </c>
      <c r="EF71" s="81">
        <f t="shared" si="51"/>
        <v>145.00377376010289</v>
      </c>
      <c r="EG71" s="63">
        <f t="shared" si="33"/>
        <v>145.00377376010289</v>
      </c>
      <c r="EH71" s="1">
        <f t="shared" si="4"/>
        <v>3.1</v>
      </c>
      <c r="EI71" s="63">
        <f t="shared" si="34"/>
        <v>148.10377376010288</v>
      </c>
      <c r="EU71" s="104"/>
      <c r="EV71" s="63">
        <f t="shared" si="35"/>
        <v>148.1</v>
      </c>
      <c r="EX71" s="63">
        <f t="shared" si="36"/>
        <v>148.1</v>
      </c>
      <c r="EZ71" s="63">
        <f t="shared" si="37"/>
        <v>148.1</v>
      </c>
      <c r="FA71" s="25">
        <f t="shared" si="38"/>
        <v>0</v>
      </c>
      <c r="FJ71" s="63">
        <f t="shared" si="39"/>
        <v>0</v>
      </c>
    </row>
    <row r="72" spans="1:166" ht="14.4" hidden="1" x14ac:dyDescent="0.25">
      <c r="A72" s="25">
        <v>58</v>
      </c>
      <c r="B72" s="37" t="s">
        <v>68</v>
      </c>
      <c r="C72" s="38">
        <v>17.25</v>
      </c>
      <c r="D72" s="38">
        <v>17.25</v>
      </c>
      <c r="E72" s="38">
        <v>17.25</v>
      </c>
      <c r="F72" s="38">
        <v>17.25</v>
      </c>
      <c r="G72" s="38">
        <v>17.25</v>
      </c>
      <c r="H72" s="38">
        <v>17.25</v>
      </c>
      <c r="I72" s="38">
        <v>17.25</v>
      </c>
      <c r="J72" s="38">
        <v>17.25</v>
      </c>
      <c r="K72" s="38">
        <v>17.25</v>
      </c>
      <c r="L72" s="38">
        <f t="shared" si="5"/>
        <v>155.25</v>
      </c>
      <c r="M72" s="38">
        <f t="shared" si="6"/>
        <v>135</v>
      </c>
      <c r="N72" s="38">
        <f t="shared" si="7"/>
        <v>20.25</v>
      </c>
      <c r="O72" s="38">
        <f t="shared" si="8"/>
        <v>1.6072060824000001</v>
      </c>
      <c r="P72" s="37">
        <v>17.25</v>
      </c>
      <c r="Q72" s="38">
        <v>17.25</v>
      </c>
      <c r="R72" s="38">
        <v>17.25</v>
      </c>
      <c r="S72" s="38">
        <v>17.25</v>
      </c>
      <c r="T72" s="38"/>
      <c r="U72" s="38">
        <v>34.5</v>
      </c>
      <c r="V72" s="38">
        <v>17.25</v>
      </c>
      <c r="W72" s="38">
        <v>17.25</v>
      </c>
      <c r="X72" s="38"/>
      <c r="Y72" s="38"/>
      <c r="Z72" s="38"/>
      <c r="AA72" s="38"/>
      <c r="AB72" s="38">
        <f t="shared" si="9"/>
        <v>120.00000000000001</v>
      </c>
      <c r="AC72" s="38">
        <f t="shared" si="10"/>
        <v>18</v>
      </c>
      <c r="AD72" s="38">
        <f t="shared" si="11"/>
        <v>256.60720608240001</v>
      </c>
      <c r="AE72" s="38">
        <f t="shared" si="12"/>
        <v>38.25</v>
      </c>
      <c r="AF72" s="38">
        <f t="shared" si="13"/>
        <v>8.9746711156446324</v>
      </c>
      <c r="AG72" s="38">
        <f t="shared" si="14"/>
        <v>303.83187719804465</v>
      </c>
      <c r="AH72" s="38"/>
      <c r="AI72" s="38"/>
      <c r="AJ72" s="38"/>
      <c r="AK72" s="38">
        <v>34.5</v>
      </c>
      <c r="AL72" s="38">
        <v>51.75</v>
      </c>
      <c r="AM72" s="38"/>
      <c r="AN72" s="38"/>
      <c r="AO72" s="38">
        <v>86.25</v>
      </c>
      <c r="AP72" s="38">
        <v>34.5</v>
      </c>
      <c r="AQ72" s="38"/>
      <c r="AR72" s="38"/>
      <c r="AS72" s="38">
        <v>46</v>
      </c>
      <c r="AT72" s="38">
        <v>23</v>
      </c>
      <c r="AU72" s="38">
        <f t="shared" si="15"/>
        <v>579.83187719804459</v>
      </c>
      <c r="AV72" s="38">
        <f t="shared" si="16"/>
        <v>240.00000000000003</v>
      </c>
      <c r="AW72" s="38">
        <f t="shared" si="17"/>
        <v>36</v>
      </c>
      <c r="AX72" s="38">
        <f t="shared" si="48"/>
        <v>505.58187719804465</v>
      </c>
      <c r="AY72" s="18">
        <f t="shared" si="19"/>
        <v>16.449860959124116</v>
      </c>
      <c r="AZ72" s="38">
        <f t="shared" si="49"/>
        <v>74.25</v>
      </c>
      <c r="BA72" s="39">
        <f t="shared" si="2"/>
        <v>596.28173815716866</v>
      </c>
      <c r="BD72" s="25">
        <v>34.5</v>
      </c>
      <c r="BF72" s="25">
        <v>34.5</v>
      </c>
      <c r="BG72" s="25">
        <v>0</v>
      </c>
      <c r="BH72" s="24">
        <v>0</v>
      </c>
      <c r="BI72" s="24">
        <v>69</v>
      </c>
      <c r="BM72" s="24">
        <f t="shared" si="43"/>
        <v>734.28173815716866</v>
      </c>
      <c r="BN72" s="63"/>
      <c r="BO72" s="65">
        <f t="shared" si="44"/>
        <v>734.28173815716866</v>
      </c>
      <c r="BP72" s="63">
        <f t="shared" si="52"/>
        <v>734.28173815716866</v>
      </c>
      <c r="BQ72" s="63"/>
      <c r="BR72" s="68">
        <f t="shared" si="20"/>
        <v>27.724804547852244</v>
      </c>
      <c r="BS72" s="63">
        <f t="shared" si="21"/>
        <v>762.00654270502093</v>
      </c>
      <c r="BT72" s="63"/>
      <c r="BU72" s="63"/>
      <c r="BV72" s="25">
        <v>34.5</v>
      </c>
      <c r="CG72" s="25">
        <v>796.38</v>
      </c>
      <c r="CH72" s="65">
        <f t="shared" si="40"/>
        <v>796.50654270502093</v>
      </c>
      <c r="CI72" s="65">
        <f t="shared" si="50"/>
        <v>796.50654270502093</v>
      </c>
      <c r="CJ72" s="65">
        <f t="shared" si="22"/>
        <v>0</v>
      </c>
      <c r="CK72" s="65">
        <f t="shared" si="23"/>
        <v>13.282960587992019</v>
      </c>
      <c r="CL72" s="65">
        <f t="shared" si="24"/>
        <v>809.7895032930129</v>
      </c>
      <c r="CW72" s="81">
        <v>796.38</v>
      </c>
      <c r="CX72" s="65">
        <f t="shared" si="25"/>
        <v>13.409503293012904</v>
      </c>
      <c r="CY72" s="65">
        <f t="shared" si="46"/>
        <v>13.409503293012904</v>
      </c>
      <c r="DA72" s="89">
        <f t="shared" si="26"/>
        <v>0.17</v>
      </c>
      <c r="DB72" s="65">
        <f t="shared" si="27"/>
        <v>13.579503293012904</v>
      </c>
      <c r="DM72" s="90">
        <f t="shared" si="28"/>
        <v>13.579503293012904</v>
      </c>
      <c r="DO72" s="63">
        <f t="shared" si="29"/>
        <v>13.579503293012904</v>
      </c>
      <c r="DP72" s="63">
        <f t="shared" si="30"/>
        <v>0.22</v>
      </c>
      <c r="DQ72" s="81">
        <f t="shared" si="31"/>
        <v>13.799503293012904</v>
      </c>
      <c r="DV72" s="100"/>
      <c r="ED72" s="81">
        <f t="shared" si="32"/>
        <v>13.799503293012904</v>
      </c>
      <c r="EF72" s="81">
        <f t="shared" si="51"/>
        <v>13.799503293012904</v>
      </c>
      <c r="EG72" s="63">
        <f t="shared" si="33"/>
        <v>13.799503293012904</v>
      </c>
      <c r="EH72" s="1">
        <f t="shared" si="4"/>
        <v>0.28999999999999998</v>
      </c>
      <c r="EI72" s="63">
        <f t="shared" si="34"/>
        <v>14.089503293012903</v>
      </c>
      <c r="EU72" s="104"/>
      <c r="EV72" s="63">
        <f t="shared" si="35"/>
        <v>14.09</v>
      </c>
      <c r="EX72" s="63">
        <f t="shared" si="36"/>
        <v>14.09</v>
      </c>
      <c r="EZ72" s="63">
        <f t="shared" si="37"/>
        <v>14.09</v>
      </c>
      <c r="FA72" s="25">
        <f t="shared" si="38"/>
        <v>0</v>
      </c>
      <c r="FJ72" s="63">
        <f t="shared" si="39"/>
        <v>0</v>
      </c>
    </row>
    <row r="73" spans="1:166" ht="14.4" x14ac:dyDescent="0.25">
      <c r="A73" s="25">
        <v>59</v>
      </c>
      <c r="B73" s="92" t="s">
        <v>69</v>
      </c>
      <c r="C73" s="74">
        <v>23</v>
      </c>
      <c r="D73" s="74">
        <v>23</v>
      </c>
      <c r="E73" s="74">
        <v>23</v>
      </c>
      <c r="F73" s="74">
        <v>23</v>
      </c>
      <c r="G73" s="74">
        <v>23</v>
      </c>
      <c r="H73" s="74">
        <v>23</v>
      </c>
      <c r="I73" s="74">
        <v>23</v>
      </c>
      <c r="J73" s="74">
        <v>23</v>
      </c>
      <c r="K73" s="74">
        <v>23</v>
      </c>
      <c r="L73" s="74">
        <f t="shared" si="5"/>
        <v>207</v>
      </c>
      <c r="M73" s="74">
        <f t="shared" si="6"/>
        <v>180</v>
      </c>
      <c r="N73" s="74">
        <f t="shared" si="7"/>
        <v>27</v>
      </c>
      <c r="O73" s="74">
        <f t="shared" si="8"/>
        <v>2.1429414431999998</v>
      </c>
      <c r="P73" s="73">
        <v>23</v>
      </c>
      <c r="Q73" s="74">
        <v>23</v>
      </c>
      <c r="R73" s="74">
        <v>23</v>
      </c>
      <c r="S73" s="74">
        <v>23</v>
      </c>
      <c r="T73" s="74">
        <v>23</v>
      </c>
      <c r="U73" s="74">
        <v>23</v>
      </c>
      <c r="V73" s="74">
        <v>23</v>
      </c>
      <c r="W73" s="74">
        <v>23</v>
      </c>
      <c r="X73" s="74"/>
      <c r="Y73" s="74">
        <v>46</v>
      </c>
      <c r="Z73" s="74">
        <v>23</v>
      </c>
      <c r="AA73" s="74"/>
      <c r="AB73" s="74">
        <f t="shared" si="9"/>
        <v>220.00000000000003</v>
      </c>
      <c r="AC73" s="74">
        <f t="shared" si="10"/>
        <v>33</v>
      </c>
      <c r="AD73" s="74">
        <f t="shared" si="11"/>
        <v>402.14294144320002</v>
      </c>
      <c r="AE73" s="74">
        <f t="shared" si="12"/>
        <v>60</v>
      </c>
      <c r="AF73" s="74">
        <f t="shared" si="13"/>
        <v>14.064689359392842</v>
      </c>
      <c r="AG73" s="74">
        <f t="shared" si="14"/>
        <v>476.20763080259286</v>
      </c>
      <c r="AH73" s="74">
        <v>23</v>
      </c>
      <c r="AI73" s="74">
        <v>23</v>
      </c>
      <c r="AJ73" s="74">
        <v>23</v>
      </c>
      <c r="AK73" s="74">
        <v>23</v>
      </c>
      <c r="AL73" s="74">
        <v>23</v>
      </c>
      <c r="AM73" s="74">
        <v>23</v>
      </c>
      <c r="AN73" s="74">
        <v>23</v>
      </c>
      <c r="AO73" s="74"/>
      <c r="AP73" s="74">
        <v>46</v>
      </c>
      <c r="AQ73" s="74">
        <v>23</v>
      </c>
      <c r="AR73" s="74">
        <v>23</v>
      </c>
      <c r="AS73" s="74"/>
      <c r="AT73" s="74">
        <v>23</v>
      </c>
      <c r="AU73" s="74">
        <f t="shared" si="15"/>
        <v>752.2076308025928</v>
      </c>
      <c r="AV73" s="74">
        <f t="shared" si="16"/>
        <v>240.00000000000003</v>
      </c>
      <c r="AW73" s="74">
        <f t="shared" si="17"/>
        <v>36</v>
      </c>
      <c r="AX73" s="74">
        <f t="shared" si="48"/>
        <v>656.2076308025928</v>
      </c>
      <c r="AY73" s="75">
        <f t="shared" si="19"/>
        <v>21.350694662638219</v>
      </c>
      <c r="AZ73" s="74">
        <f t="shared" si="49"/>
        <v>96</v>
      </c>
      <c r="BA73" s="76">
        <f t="shared" si="2"/>
        <v>773.55832546523106</v>
      </c>
      <c r="BB73" s="72">
        <v>23</v>
      </c>
      <c r="BC73" s="72">
        <v>23</v>
      </c>
      <c r="BD73" s="72">
        <v>11.5</v>
      </c>
      <c r="BE73" s="72">
        <v>11.5</v>
      </c>
      <c r="BF73" s="72">
        <v>11.5</v>
      </c>
      <c r="BG73" s="72">
        <v>11.5</v>
      </c>
      <c r="BH73" s="77">
        <v>11.5</v>
      </c>
      <c r="BI73" s="77">
        <v>23</v>
      </c>
      <c r="BJ73" s="77">
        <v>11.5</v>
      </c>
      <c r="BK73" s="77"/>
      <c r="BL73" s="77">
        <v>11.5</v>
      </c>
      <c r="BM73" s="77">
        <f t="shared" si="43"/>
        <v>923.05832546523106</v>
      </c>
      <c r="BN73" s="65">
        <v>700</v>
      </c>
      <c r="BO73" s="65">
        <f t="shared" si="44"/>
        <v>223.05832546523106</v>
      </c>
      <c r="BP73" s="65">
        <f t="shared" si="52"/>
        <v>223.05832546523106</v>
      </c>
      <c r="BQ73" s="65"/>
      <c r="BR73" s="78">
        <f t="shared" si="20"/>
        <v>8.4221738808531317</v>
      </c>
      <c r="BS73" s="65">
        <f t="shared" si="21"/>
        <v>231.4804993460842</v>
      </c>
      <c r="BT73" s="65">
        <v>11.5</v>
      </c>
      <c r="BU73" s="65"/>
      <c r="BV73" s="72"/>
      <c r="BW73" s="72">
        <v>23</v>
      </c>
      <c r="BX73" s="72">
        <v>11.5</v>
      </c>
      <c r="BY73" s="72"/>
      <c r="BZ73" s="72">
        <v>11.5</v>
      </c>
      <c r="CA73" s="72"/>
      <c r="CB73" s="72">
        <v>11.5</v>
      </c>
      <c r="CC73" s="72">
        <v>11.5</v>
      </c>
      <c r="CD73" s="72"/>
      <c r="CE73" s="72">
        <v>23</v>
      </c>
      <c r="CF73" s="72"/>
      <c r="CG73" s="72"/>
      <c r="CH73" s="65">
        <f t="shared" si="40"/>
        <v>334.98049934608423</v>
      </c>
      <c r="CI73" s="65">
        <f t="shared" si="50"/>
        <v>334.98049934608423</v>
      </c>
      <c r="CJ73" s="65">
        <f t="shared" si="22"/>
        <v>0</v>
      </c>
      <c r="CK73" s="65">
        <f t="shared" si="23"/>
        <v>5.5863103841543298</v>
      </c>
      <c r="CL73" s="65">
        <f t="shared" si="24"/>
        <v>340.56680973023856</v>
      </c>
      <c r="CM73" s="72">
        <v>11.5</v>
      </c>
      <c r="CN73" s="72">
        <v>11.5</v>
      </c>
      <c r="CO73" s="72">
        <v>11.5</v>
      </c>
      <c r="CP73" s="72"/>
      <c r="CQ73" s="72">
        <v>23</v>
      </c>
      <c r="CR73" s="72"/>
      <c r="CS73" s="72"/>
      <c r="CT73" s="25">
        <v>23</v>
      </c>
      <c r="CW73" s="87">
        <v>250</v>
      </c>
      <c r="CX73" s="65">
        <f t="shared" si="25"/>
        <v>171.06680973023856</v>
      </c>
      <c r="CY73" s="65">
        <f t="shared" si="46"/>
        <v>171.06680973023856</v>
      </c>
      <c r="CZ73" s="72"/>
      <c r="DA73" s="89">
        <f t="shared" si="26"/>
        <v>2.19</v>
      </c>
      <c r="DB73" s="65">
        <f t="shared" si="27"/>
        <v>173.25680973023856</v>
      </c>
      <c r="DD73" s="63">
        <v>11.5</v>
      </c>
      <c r="DM73" s="90">
        <f t="shared" si="28"/>
        <v>184.75680973023856</v>
      </c>
      <c r="DO73" s="63">
        <f t="shared" si="29"/>
        <v>184.75680973023856</v>
      </c>
      <c r="DP73" s="63">
        <f t="shared" si="30"/>
        <v>2.99</v>
      </c>
      <c r="DQ73" s="81">
        <f t="shared" si="31"/>
        <v>187.74680973023857</v>
      </c>
      <c r="DS73" s="81">
        <v>11.5</v>
      </c>
      <c r="DT73" s="81">
        <v>11.5</v>
      </c>
      <c r="DU73" s="81">
        <v>11.5</v>
      </c>
      <c r="DV73" s="98">
        <v>11.5</v>
      </c>
      <c r="DW73" s="99">
        <v>11.5</v>
      </c>
      <c r="DX73" s="99">
        <v>0</v>
      </c>
      <c r="DY73" s="52"/>
      <c r="DZ73" s="52"/>
      <c r="EA73" s="52"/>
      <c r="EB73" s="52">
        <v>11.5</v>
      </c>
      <c r="EC73" s="81">
        <v>11.5</v>
      </c>
      <c r="ED73" s="81">
        <f t="shared" si="32"/>
        <v>268.24680973023857</v>
      </c>
      <c r="EE73" s="81">
        <v>245.25</v>
      </c>
      <c r="EF73" s="81">
        <f t="shared" si="51"/>
        <v>22.996809730238567</v>
      </c>
      <c r="EG73" s="63">
        <f t="shared" si="33"/>
        <v>22.996809730238567</v>
      </c>
      <c r="EH73" s="1">
        <f t="shared" si="4"/>
        <v>0.49</v>
      </c>
      <c r="EI73" s="63">
        <f t="shared" si="34"/>
        <v>23.486809730238566</v>
      </c>
      <c r="EJ73" s="53">
        <v>11.5</v>
      </c>
      <c r="EL73" s="25">
        <v>11.5</v>
      </c>
      <c r="EM73" s="25">
        <v>11.5</v>
      </c>
      <c r="EO73" s="25">
        <v>11.5</v>
      </c>
      <c r="EP73" s="25">
        <v>11.5</v>
      </c>
      <c r="EQ73" s="25">
        <v>11.5</v>
      </c>
      <c r="ER73" s="25">
        <v>11.5</v>
      </c>
      <c r="ES73" s="25">
        <v>11.5</v>
      </c>
      <c r="ET73" s="25">
        <v>11.5</v>
      </c>
      <c r="EU73" s="104">
        <v>11.5</v>
      </c>
      <c r="EV73" s="63">
        <f t="shared" si="35"/>
        <v>138.49</v>
      </c>
      <c r="EX73" s="63">
        <f t="shared" si="36"/>
        <v>138.49</v>
      </c>
      <c r="EY73" s="63">
        <f>+EX73</f>
        <v>138.49</v>
      </c>
      <c r="EZ73" s="63">
        <f t="shared" si="37"/>
        <v>0</v>
      </c>
      <c r="FA73" s="25">
        <f t="shared" si="38"/>
        <v>2.48</v>
      </c>
      <c r="FB73" s="63">
        <f>+EX73+FA73</f>
        <v>140.97</v>
      </c>
      <c r="FC73" s="25">
        <v>11.5</v>
      </c>
      <c r="FD73" s="25">
        <v>23</v>
      </c>
      <c r="FE73" s="25">
        <v>11.5</v>
      </c>
      <c r="FF73" s="25">
        <v>23</v>
      </c>
      <c r="FG73" s="25">
        <v>23</v>
      </c>
      <c r="FJ73" s="63">
        <f t="shared" si="39"/>
        <v>232.97</v>
      </c>
    </row>
    <row r="74" spans="1:166" ht="14.4" hidden="1" x14ac:dyDescent="0.25">
      <c r="A74" s="25">
        <v>60</v>
      </c>
      <c r="B74" s="37" t="s">
        <v>70</v>
      </c>
      <c r="C74" s="74">
        <v>0</v>
      </c>
      <c r="D74" s="74">
        <v>11.5</v>
      </c>
      <c r="E74" s="74">
        <v>11.5</v>
      </c>
      <c r="F74" s="74">
        <v>11.5</v>
      </c>
      <c r="G74" s="74">
        <v>11.5</v>
      </c>
      <c r="H74" s="74">
        <v>11.5</v>
      </c>
      <c r="I74" s="74">
        <v>0</v>
      </c>
      <c r="J74" s="74">
        <v>11.5</v>
      </c>
      <c r="K74" s="74">
        <v>11.5</v>
      </c>
      <c r="L74" s="74">
        <f t="shared" si="5"/>
        <v>80.5</v>
      </c>
      <c r="M74" s="74">
        <f t="shared" si="6"/>
        <v>70</v>
      </c>
      <c r="N74" s="74">
        <f t="shared" si="7"/>
        <v>10.5</v>
      </c>
      <c r="O74" s="74">
        <f t="shared" si="8"/>
        <v>0.83336611680000006</v>
      </c>
      <c r="P74" s="73"/>
      <c r="Q74" s="74"/>
      <c r="R74" s="74"/>
      <c r="S74" s="74"/>
      <c r="T74" s="74">
        <v>11.5</v>
      </c>
      <c r="U74" s="74"/>
      <c r="V74" s="74"/>
      <c r="W74" s="74">
        <v>11.5</v>
      </c>
      <c r="X74" s="74">
        <v>11.5</v>
      </c>
      <c r="Y74" s="74"/>
      <c r="Z74" s="74"/>
      <c r="AA74" s="74"/>
      <c r="AB74" s="74">
        <f t="shared" si="9"/>
        <v>30.000000000000004</v>
      </c>
      <c r="AC74" s="74">
        <f t="shared" si="10"/>
        <v>4.5</v>
      </c>
      <c r="AD74" s="74">
        <f t="shared" si="11"/>
        <v>100.83336611679999</v>
      </c>
      <c r="AE74" s="74">
        <f t="shared" si="12"/>
        <v>15</v>
      </c>
      <c r="AF74" s="74">
        <f t="shared" si="13"/>
        <v>3.5265817830972161</v>
      </c>
      <c r="AG74" s="74">
        <f t="shared" si="14"/>
        <v>119.35994789989721</v>
      </c>
      <c r="AH74" s="74">
        <v>11.5</v>
      </c>
      <c r="AI74" s="74"/>
      <c r="AJ74" s="74"/>
      <c r="AK74" s="74">
        <v>23</v>
      </c>
      <c r="AL74" s="74">
        <v>13.14</v>
      </c>
      <c r="AM74" s="74"/>
      <c r="AN74" s="74"/>
      <c r="AO74" s="74"/>
      <c r="AP74" s="74"/>
      <c r="AQ74" s="74"/>
      <c r="AR74" s="74"/>
      <c r="AS74" s="74"/>
      <c r="AT74" s="74"/>
      <c r="AU74" s="74">
        <f t="shared" si="15"/>
        <v>166.99994789989722</v>
      </c>
      <c r="AV74" s="74">
        <f t="shared" si="16"/>
        <v>41.426086956521743</v>
      </c>
      <c r="AW74" s="74">
        <f t="shared" si="17"/>
        <v>6.2139130434782617</v>
      </c>
      <c r="AX74" s="74">
        <f t="shared" si="48"/>
        <v>145.78603485641895</v>
      </c>
      <c r="AY74" s="75">
        <f t="shared" si="19"/>
        <v>4.7433662307296576</v>
      </c>
      <c r="AZ74" s="74">
        <f t="shared" si="49"/>
        <v>21.213913043478261</v>
      </c>
      <c r="BA74" s="76">
        <f t="shared" si="2"/>
        <v>171.74331413062689</v>
      </c>
      <c r="BB74" s="72"/>
      <c r="BC74" s="72"/>
      <c r="BD74" s="72"/>
      <c r="BE74" s="72"/>
      <c r="BF74" s="72"/>
      <c r="BG74" s="72">
        <v>0</v>
      </c>
      <c r="BH74" s="77">
        <v>0</v>
      </c>
      <c r="BI74" s="77"/>
      <c r="BJ74" s="77"/>
      <c r="BK74" s="77"/>
      <c r="BL74" s="77"/>
      <c r="BM74" s="77">
        <f t="shared" si="43"/>
        <v>171.74331413062689</v>
      </c>
      <c r="BN74" s="65"/>
      <c r="BO74" s="65">
        <f t="shared" si="44"/>
        <v>171.74331413062689</v>
      </c>
      <c r="BP74" s="65">
        <f t="shared" si="52"/>
        <v>171.74331413062689</v>
      </c>
      <c r="BQ74" s="65"/>
      <c r="BR74" s="78">
        <f t="shared" si="20"/>
        <v>6.4846360316982841</v>
      </c>
      <c r="BS74" s="65">
        <f t="shared" si="21"/>
        <v>178.22795016232516</v>
      </c>
      <c r="BT74" s="65"/>
      <c r="BU74" s="65">
        <v>16.100000000000001</v>
      </c>
      <c r="BV74" s="72">
        <v>16.100000000000001</v>
      </c>
      <c r="BW74" s="72">
        <v>16.100000000000001</v>
      </c>
      <c r="BX74" s="72">
        <v>17.25</v>
      </c>
      <c r="BY74" s="72">
        <v>16.100000000000001</v>
      </c>
      <c r="BZ74" s="72"/>
      <c r="CA74" s="72">
        <v>16.100000000000001</v>
      </c>
      <c r="CB74" s="72">
        <v>16.100000000000001</v>
      </c>
      <c r="CC74" s="72">
        <v>16.100000000000001</v>
      </c>
      <c r="CD74" s="72"/>
      <c r="CE74" s="72"/>
      <c r="CF74" s="72"/>
      <c r="CG74" s="72"/>
      <c r="CH74" s="65">
        <f t="shared" si="40"/>
        <v>308.1779501623252</v>
      </c>
      <c r="CI74" s="65">
        <f t="shared" si="50"/>
        <v>308.1779501623252</v>
      </c>
      <c r="CJ74" s="65">
        <f t="shared" si="22"/>
        <v>0</v>
      </c>
      <c r="CK74" s="65">
        <f t="shared" si="23"/>
        <v>5.1393370256474222</v>
      </c>
      <c r="CL74" s="65">
        <f t="shared" si="24"/>
        <v>313.31728718797262</v>
      </c>
      <c r="CM74" s="72"/>
      <c r="CN74" s="72"/>
      <c r="CO74" s="72"/>
      <c r="CP74" s="72">
        <v>23</v>
      </c>
      <c r="CQ74" s="72">
        <v>51.75</v>
      </c>
      <c r="CR74" s="72"/>
      <c r="CS74" s="72"/>
      <c r="CW74" s="87">
        <v>388.06</v>
      </c>
      <c r="CX74" s="65">
        <f t="shared" si="25"/>
        <v>7.2871879726221778E-3</v>
      </c>
      <c r="CY74" s="65">
        <f t="shared" si="46"/>
        <v>7.2871879726221778E-3</v>
      </c>
      <c r="CZ74" s="72"/>
      <c r="DA74" s="89">
        <f t="shared" si="26"/>
        <v>0</v>
      </c>
      <c r="DB74" s="65">
        <f t="shared" si="27"/>
        <v>7.2871879726221778E-3</v>
      </c>
      <c r="DM74" s="90">
        <f t="shared" si="28"/>
        <v>7.2871879726221778E-3</v>
      </c>
      <c r="DO74" s="63">
        <f t="shared" si="29"/>
        <v>7.2871879726221778E-3</v>
      </c>
      <c r="DP74" s="63">
        <f t="shared" si="30"/>
        <v>0</v>
      </c>
      <c r="DQ74" s="81">
        <f t="shared" si="31"/>
        <v>7.2871879726221778E-3</v>
      </c>
      <c r="DV74" s="100"/>
      <c r="ED74" s="81">
        <f t="shared" si="32"/>
        <v>7.2871879726221778E-3</v>
      </c>
      <c r="EF74" s="81">
        <f t="shared" si="51"/>
        <v>7.2871879726221778E-3</v>
      </c>
      <c r="EG74" s="63">
        <f t="shared" si="33"/>
        <v>7.2871879726221778E-3</v>
      </c>
      <c r="EH74" s="1">
        <f t="shared" si="4"/>
        <v>0</v>
      </c>
      <c r="EI74" s="63">
        <f t="shared" si="34"/>
        <v>7.2871879726221778E-3</v>
      </c>
      <c r="EU74" s="104"/>
      <c r="EV74" s="63">
        <f t="shared" si="35"/>
        <v>0.01</v>
      </c>
      <c r="EX74" s="63">
        <f t="shared" si="36"/>
        <v>0.01</v>
      </c>
      <c r="EZ74" s="63">
        <f t="shared" si="37"/>
        <v>0.01</v>
      </c>
      <c r="FA74" s="25">
        <f t="shared" si="38"/>
        <v>0</v>
      </c>
      <c r="FJ74" s="63">
        <f t="shared" si="39"/>
        <v>0</v>
      </c>
    </row>
    <row r="75" spans="1:166" ht="14.4" hidden="1" x14ac:dyDescent="0.25">
      <c r="A75" s="25">
        <v>61</v>
      </c>
      <c r="B75" s="37" t="s">
        <v>71</v>
      </c>
      <c r="C75" s="38">
        <v>0</v>
      </c>
      <c r="D75" s="38">
        <v>11.5</v>
      </c>
      <c r="E75" s="38">
        <v>11.5</v>
      </c>
      <c r="F75" s="38">
        <v>11.5</v>
      </c>
      <c r="G75" s="38">
        <v>0</v>
      </c>
      <c r="H75" s="38">
        <v>23</v>
      </c>
      <c r="I75" s="38">
        <v>11.5</v>
      </c>
      <c r="J75" s="38">
        <v>11.5</v>
      </c>
      <c r="K75" s="38">
        <v>11.5</v>
      </c>
      <c r="L75" s="38">
        <f t="shared" si="5"/>
        <v>92</v>
      </c>
      <c r="M75" s="38">
        <f t="shared" si="6"/>
        <v>80</v>
      </c>
      <c r="N75" s="38">
        <f t="shared" si="7"/>
        <v>12</v>
      </c>
      <c r="O75" s="38">
        <f t="shared" si="8"/>
        <v>0.95241841920000003</v>
      </c>
      <c r="P75" s="37">
        <v>11.5</v>
      </c>
      <c r="Q75" s="38">
        <v>11.5</v>
      </c>
      <c r="R75" s="38">
        <v>11.5</v>
      </c>
      <c r="S75" s="38">
        <v>11.5</v>
      </c>
      <c r="T75" s="38">
        <v>11.5</v>
      </c>
      <c r="U75" s="38"/>
      <c r="V75" s="38"/>
      <c r="W75" s="38">
        <v>23</v>
      </c>
      <c r="X75" s="38">
        <v>11.5</v>
      </c>
      <c r="Y75" s="38"/>
      <c r="Z75" s="38"/>
      <c r="AA75" s="38"/>
      <c r="AB75" s="38">
        <f t="shared" si="9"/>
        <v>80</v>
      </c>
      <c r="AC75" s="38">
        <f t="shared" si="10"/>
        <v>12</v>
      </c>
      <c r="AD75" s="38">
        <f t="shared" si="11"/>
        <v>160.9524184192</v>
      </c>
      <c r="AE75" s="38">
        <f t="shared" si="12"/>
        <v>24</v>
      </c>
      <c r="AF75" s="38">
        <f t="shared" si="13"/>
        <v>5.6292067655968188</v>
      </c>
      <c r="AG75" s="38">
        <f t="shared" si="14"/>
        <v>190.58162518479682</v>
      </c>
      <c r="AH75" s="38">
        <v>23</v>
      </c>
      <c r="AI75" s="38">
        <v>11.5</v>
      </c>
      <c r="AJ75" s="38"/>
      <c r="AK75" s="38">
        <v>23</v>
      </c>
      <c r="AL75" s="38">
        <v>11.5</v>
      </c>
      <c r="AM75" s="38">
        <v>11.5</v>
      </c>
      <c r="AN75" s="38">
        <v>11.5</v>
      </c>
      <c r="AO75" s="38">
        <v>11.5</v>
      </c>
      <c r="AP75" s="38">
        <v>11.5</v>
      </c>
      <c r="AQ75" s="38">
        <v>11.5</v>
      </c>
      <c r="AR75" s="38">
        <v>11.5</v>
      </c>
      <c r="AS75" s="38">
        <v>11.5</v>
      </c>
      <c r="AT75" s="38">
        <v>11.5</v>
      </c>
      <c r="AU75" s="38">
        <f t="shared" si="15"/>
        <v>351.58162518479685</v>
      </c>
      <c r="AV75" s="38">
        <f t="shared" si="16"/>
        <v>140</v>
      </c>
      <c r="AW75" s="38">
        <f t="shared" si="17"/>
        <v>21</v>
      </c>
      <c r="AX75" s="38">
        <f t="shared" si="48"/>
        <v>306.58162518479679</v>
      </c>
      <c r="AY75" s="18">
        <f t="shared" si="19"/>
        <v>9.9750907506059576</v>
      </c>
      <c r="AZ75" s="38">
        <f t="shared" si="49"/>
        <v>45</v>
      </c>
      <c r="BA75" s="39">
        <f t="shared" si="2"/>
        <v>361.55671593540279</v>
      </c>
      <c r="BG75" s="25">
        <v>0</v>
      </c>
      <c r="BH75" s="24">
        <v>0</v>
      </c>
      <c r="BM75" s="24">
        <f t="shared" si="43"/>
        <v>361.55671593540279</v>
      </c>
      <c r="BN75" s="64">
        <v>340.78</v>
      </c>
      <c r="BO75" s="63">
        <f t="shared" si="44"/>
        <v>20.776715935402819</v>
      </c>
      <c r="BP75" s="63">
        <f t="shared" si="52"/>
        <v>20.776715935402819</v>
      </c>
      <c r="BQ75" s="63"/>
      <c r="BR75" s="68">
        <f t="shared" si="20"/>
        <v>0.78448143065760734</v>
      </c>
      <c r="BS75" s="63">
        <f t="shared" si="21"/>
        <v>21.561197366060426</v>
      </c>
      <c r="BT75" s="63"/>
      <c r="BU75" s="63"/>
      <c r="CH75" s="65">
        <f t="shared" si="40"/>
        <v>21.561197366060426</v>
      </c>
      <c r="CI75" s="65">
        <f t="shared" si="50"/>
        <v>21.561197366060426</v>
      </c>
      <c r="CJ75" s="65">
        <f t="shared" si="22"/>
        <v>0</v>
      </c>
      <c r="CK75" s="65">
        <f t="shared" si="23"/>
        <v>0.35956582838687662</v>
      </c>
      <c r="CL75" s="65">
        <f t="shared" si="24"/>
        <v>21.920763194447304</v>
      </c>
      <c r="CX75" s="65">
        <f t="shared" si="25"/>
        <v>21.920763194447304</v>
      </c>
      <c r="CY75" s="65">
        <f t="shared" si="46"/>
        <v>21.920763194447304</v>
      </c>
      <c r="DA75" s="89">
        <f t="shared" si="26"/>
        <v>0.28000000000000003</v>
      </c>
      <c r="DB75" s="65">
        <f t="shared" si="27"/>
        <v>22.200763194447305</v>
      </c>
      <c r="DM75" s="90">
        <f t="shared" si="28"/>
        <v>22.200763194447305</v>
      </c>
      <c r="DO75" s="63">
        <f t="shared" si="29"/>
        <v>22.200763194447305</v>
      </c>
      <c r="DP75" s="63">
        <f t="shared" si="30"/>
        <v>0.36</v>
      </c>
      <c r="DQ75" s="81">
        <f t="shared" si="31"/>
        <v>22.560763194447304</v>
      </c>
      <c r="DV75" s="100"/>
      <c r="ED75" s="81">
        <f t="shared" si="32"/>
        <v>22.560763194447304</v>
      </c>
      <c r="EF75" s="81">
        <f t="shared" si="51"/>
        <v>22.560763194447304</v>
      </c>
      <c r="EG75" s="63">
        <f t="shared" si="33"/>
        <v>22.560763194447304</v>
      </c>
      <c r="EH75" s="1">
        <f t="shared" si="4"/>
        <v>0.48</v>
      </c>
      <c r="EI75" s="63">
        <f t="shared" si="34"/>
        <v>23.040763194447305</v>
      </c>
      <c r="EU75" s="104"/>
      <c r="EV75" s="63">
        <f t="shared" si="35"/>
        <v>23.04</v>
      </c>
      <c r="EX75" s="63">
        <f t="shared" si="36"/>
        <v>23.04</v>
      </c>
      <c r="EZ75" s="63">
        <f t="shared" si="37"/>
        <v>23.04</v>
      </c>
      <c r="FA75" s="25">
        <f t="shared" si="38"/>
        <v>0</v>
      </c>
      <c r="FJ75" s="63">
        <f t="shared" si="39"/>
        <v>0</v>
      </c>
    </row>
    <row r="76" spans="1:166" ht="14.4" x14ac:dyDescent="0.25">
      <c r="A76" s="25">
        <v>62</v>
      </c>
      <c r="B76" s="92" t="s">
        <v>81</v>
      </c>
      <c r="C76" s="38">
        <v>0</v>
      </c>
      <c r="D76" s="38">
        <v>0</v>
      </c>
      <c r="E76" s="38">
        <v>11.5</v>
      </c>
      <c r="F76" s="38">
        <v>0</v>
      </c>
      <c r="G76" s="38">
        <v>11.5</v>
      </c>
      <c r="H76" s="38">
        <v>11.5</v>
      </c>
      <c r="I76" s="38">
        <v>0</v>
      </c>
      <c r="J76" s="38">
        <v>0</v>
      </c>
      <c r="K76" s="38">
        <v>0</v>
      </c>
      <c r="L76" s="38">
        <f t="shared" si="5"/>
        <v>34.5</v>
      </c>
      <c r="M76" s="38">
        <f t="shared" si="6"/>
        <v>30.000000000000004</v>
      </c>
      <c r="N76" s="38">
        <f t="shared" si="7"/>
        <v>4.5</v>
      </c>
      <c r="O76" s="38">
        <f t="shared" si="8"/>
        <v>0.35715690720000004</v>
      </c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>
        <f t="shared" si="9"/>
        <v>0</v>
      </c>
      <c r="AC76" s="38">
        <f t="shared" si="10"/>
        <v>0</v>
      </c>
      <c r="AD76" s="38">
        <f t="shared" si="11"/>
        <v>30.357156907200004</v>
      </c>
      <c r="AE76" s="38">
        <f t="shared" si="12"/>
        <v>4.5</v>
      </c>
      <c r="AF76" s="38">
        <f t="shared" si="13"/>
        <v>1.0617219344988071</v>
      </c>
      <c r="AG76" s="38">
        <f t="shared" si="14"/>
        <v>35.918878841698813</v>
      </c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>
        <f t="shared" si="15"/>
        <v>35.918878841698813</v>
      </c>
      <c r="AV76" s="38">
        <f t="shared" si="16"/>
        <v>0</v>
      </c>
      <c r="AW76" s="38">
        <f t="shared" si="17"/>
        <v>0</v>
      </c>
      <c r="AX76" s="38">
        <f t="shared" si="48"/>
        <v>31.41887884169881</v>
      </c>
      <c r="AY76" s="18">
        <f t="shared" si="19"/>
        <v>1.0222601160109599</v>
      </c>
      <c r="AZ76" s="38">
        <f t="shared" si="49"/>
        <v>4.5</v>
      </c>
      <c r="BA76" s="39">
        <f t="shared" ref="BA76:BA96" si="53">SUM(AG76:AT76)+AY76</f>
        <v>36.941138957709775</v>
      </c>
      <c r="BG76" s="25">
        <v>0</v>
      </c>
      <c r="BH76" s="24">
        <v>0</v>
      </c>
      <c r="BM76" s="24">
        <f t="shared" si="43"/>
        <v>36.941138957709775</v>
      </c>
      <c r="BN76" s="63"/>
      <c r="BO76" s="63">
        <f t="shared" si="44"/>
        <v>36.941138957709775</v>
      </c>
      <c r="BP76" s="63">
        <f t="shared" si="52"/>
        <v>36.941138957709775</v>
      </c>
      <c r="BQ76" s="63"/>
      <c r="BR76" s="68">
        <f t="shared" si="20"/>
        <v>1.3948131952021021</v>
      </c>
      <c r="BS76" s="63">
        <f t="shared" si="21"/>
        <v>38.335952152911879</v>
      </c>
      <c r="BT76" s="63"/>
      <c r="BU76" s="63"/>
      <c r="CH76" s="65">
        <f t="shared" si="40"/>
        <v>38.335952152911879</v>
      </c>
      <c r="CI76" s="65">
        <f t="shared" ref="CI76:CI98" si="54">+CH76</f>
        <v>38.335952152911879</v>
      </c>
      <c r="CJ76" s="65">
        <f t="shared" si="22"/>
        <v>0</v>
      </c>
      <c r="CK76" s="65">
        <f t="shared" si="23"/>
        <v>0.63931043155141976</v>
      </c>
      <c r="CL76" s="65">
        <f t="shared" si="24"/>
        <v>38.975262584463302</v>
      </c>
      <c r="CX76" s="65">
        <f t="shared" si="25"/>
        <v>38.975262584463302</v>
      </c>
      <c r="CY76" s="65">
        <f t="shared" si="46"/>
        <v>38.975262584463302</v>
      </c>
      <c r="DA76" s="89">
        <f t="shared" si="26"/>
        <v>0.5</v>
      </c>
      <c r="DB76" s="65">
        <f t="shared" si="27"/>
        <v>39.475262584463302</v>
      </c>
      <c r="DM76" s="90">
        <f t="shared" si="28"/>
        <v>39.475262584463302</v>
      </c>
      <c r="DO76" s="63">
        <f t="shared" si="29"/>
        <v>39.475262584463302</v>
      </c>
      <c r="DP76" s="63">
        <f t="shared" si="30"/>
        <v>0.64</v>
      </c>
      <c r="DQ76" s="81">
        <f t="shared" si="31"/>
        <v>40.115262584463302</v>
      </c>
      <c r="DS76" s="81">
        <v>11.5</v>
      </c>
      <c r="DV76" s="98">
        <v>23</v>
      </c>
      <c r="DW76" s="99">
        <v>11.5</v>
      </c>
      <c r="DX76" s="99">
        <v>23</v>
      </c>
      <c r="DY76" s="52">
        <v>34.5</v>
      </c>
      <c r="DZ76" s="52">
        <v>23</v>
      </c>
      <c r="EA76" s="52">
        <v>23</v>
      </c>
      <c r="EB76" s="52">
        <v>11.5</v>
      </c>
      <c r="EC76" s="81">
        <v>23</v>
      </c>
      <c r="ED76" s="81">
        <f t="shared" si="32"/>
        <v>224.1152625844633</v>
      </c>
      <c r="EF76" s="81">
        <f t="shared" ref="EF76:EF107" si="55">+ED76-EE76</f>
        <v>224.1152625844633</v>
      </c>
      <c r="EG76" s="63">
        <f t="shared" si="33"/>
        <v>224.1152625844633</v>
      </c>
      <c r="EH76" s="1">
        <f t="shared" ref="EH76:EH110" si="56">+ROUND(EG76*0.0213554371626913,2)</f>
        <v>4.79</v>
      </c>
      <c r="EI76" s="63">
        <f t="shared" si="34"/>
        <v>228.90526258446329</v>
      </c>
      <c r="EJ76" s="53">
        <v>23</v>
      </c>
      <c r="EK76" s="25">
        <v>11.5</v>
      </c>
      <c r="EL76" s="25">
        <v>23</v>
      </c>
      <c r="EM76" s="25">
        <v>23</v>
      </c>
      <c r="EN76" s="25">
        <v>11.5</v>
      </c>
      <c r="EO76" s="25">
        <v>11.5</v>
      </c>
      <c r="EP76" s="25">
        <v>11.5</v>
      </c>
      <c r="EQ76" s="25">
        <v>23</v>
      </c>
      <c r="ER76" s="25">
        <v>23</v>
      </c>
      <c r="ES76" s="25">
        <v>11.5</v>
      </c>
      <c r="ET76" s="25">
        <v>11.5</v>
      </c>
      <c r="EU76" s="104">
        <v>12.65</v>
      </c>
      <c r="EV76" s="63">
        <f t="shared" si="35"/>
        <v>425.56</v>
      </c>
      <c r="EX76" s="63">
        <f t="shared" si="36"/>
        <v>425.56</v>
      </c>
      <c r="EY76" s="63">
        <f>+EX76</f>
        <v>425.56</v>
      </c>
      <c r="EZ76" s="63">
        <f t="shared" si="37"/>
        <v>0</v>
      </c>
      <c r="FA76" s="25">
        <f t="shared" si="38"/>
        <v>7.62</v>
      </c>
      <c r="FB76" s="63">
        <f>+EX76+FA76</f>
        <v>433.18</v>
      </c>
      <c r="FC76" s="25">
        <v>23</v>
      </c>
      <c r="FD76" s="25">
        <v>11.5</v>
      </c>
      <c r="FE76" s="25">
        <v>23</v>
      </c>
      <c r="FF76" s="25">
        <v>34.5</v>
      </c>
      <c r="FG76" s="25">
        <v>11.5</v>
      </c>
      <c r="FJ76" s="63">
        <f t="shared" si="39"/>
        <v>536.68000000000006</v>
      </c>
    </row>
    <row r="77" spans="1:166" ht="14.4" hidden="1" x14ac:dyDescent="0.25">
      <c r="A77" s="25">
        <v>63</v>
      </c>
      <c r="B77" s="37" t="s">
        <v>80</v>
      </c>
      <c r="C77" s="74">
        <v>0</v>
      </c>
      <c r="D77" s="74">
        <v>0</v>
      </c>
      <c r="E77" s="74">
        <v>23</v>
      </c>
      <c r="F77" s="74">
        <v>11.5</v>
      </c>
      <c r="G77" s="74">
        <v>11.5</v>
      </c>
      <c r="H77" s="74">
        <v>0</v>
      </c>
      <c r="I77" s="74">
        <v>11.5</v>
      </c>
      <c r="J77" s="74">
        <v>11.5</v>
      </c>
      <c r="K77" s="74">
        <v>0</v>
      </c>
      <c r="L77" s="74">
        <f t="shared" ref="L77:L92" si="57">SUM(C77:K77)</f>
        <v>69</v>
      </c>
      <c r="M77" s="74">
        <f t="shared" ref="M77:M92" si="58">+L77/1.15</f>
        <v>60.000000000000007</v>
      </c>
      <c r="N77" s="74">
        <f t="shared" ref="N77:N92" si="59">+M77*15%</f>
        <v>9</v>
      </c>
      <c r="O77" s="74">
        <f t="shared" ref="O77:O92" si="60">+M77*0.01190523024</f>
        <v>0.71431381440000008</v>
      </c>
      <c r="P77" s="73"/>
      <c r="Q77" s="74"/>
      <c r="R77" s="74">
        <v>11.5</v>
      </c>
      <c r="S77" s="74"/>
      <c r="T77" s="74"/>
      <c r="U77" s="74"/>
      <c r="V77" s="74"/>
      <c r="W77" s="74"/>
      <c r="X77" s="74"/>
      <c r="Y77" s="74"/>
      <c r="Z77" s="74"/>
      <c r="AA77" s="74"/>
      <c r="AB77" s="74">
        <f t="shared" ref="AB77:AB100" si="61">SUM(P77:Z77)/1.15</f>
        <v>10</v>
      </c>
      <c r="AC77" s="74">
        <f t="shared" ref="AC77:AC100" si="62">+AB77*0.15</f>
        <v>1.5</v>
      </c>
      <c r="AD77" s="74">
        <f t="shared" ref="AD77:AD100" si="63">+AB77+M77+O77</f>
        <v>70.714313814400001</v>
      </c>
      <c r="AE77" s="74">
        <f t="shared" ref="AE77:AE100" si="64">+AC77+N77</f>
        <v>10.5</v>
      </c>
      <c r="AF77" s="74">
        <f t="shared" ref="AF77:AF100" si="65">+AD77*0.03497435342</f>
        <v>2.4731874031976138</v>
      </c>
      <c r="AG77" s="74">
        <f t="shared" ref="AG77:AG100" si="66">SUM(AD77:AF77)</f>
        <v>83.687501217597614</v>
      </c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>
        <f t="shared" ref="AU77:AU100" si="67">SUM(AG77:AT77)</f>
        <v>83.687501217597614</v>
      </c>
      <c r="AV77" s="74">
        <f t="shared" ref="AV77:AV97" si="68">SUM(AH77:AT77)/1.15</f>
        <v>0</v>
      </c>
      <c r="AW77" s="74">
        <f t="shared" ref="AW77:AW97" si="69">+AV77*0.15</f>
        <v>0</v>
      </c>
      <c r="AX77" s="74">
        <f t="shared" si="48"/>
        <v>73.187501217597614</v>
      </c>
      <c r="AY77" s="75">
        <f t="shared" ref="AY77:AY100" si="70">+AX77*0.03253649250699</f>
        <v>2.381264584971686</v>
      </c>
      <c r="AZ77" s="74">
        <f t="shared" si="49"/>
        <v>10.5</v>
      </c>
      <c r="BA77" s="76">
        <f t="shared" si="53"/>
        <v>86.068765802569303</v>
      </c>
      <c r="BB77" s="72"/>
      <c r="BC77" s="72"/>
      <c r="BD77" s="72"/>
      <c r="BE77" s="72"/>
      <c r="BF77" s="72"/>
      <c r="BG77" s="72">
        <v>0</v>
      </c>
      <c r="BH77" s="77">
        <v>0</v>
      </c>
      <c r="BI77" s="77"/>
      <c r="BJ77" s="77"/>
      <c r="BK77" s="77"/>
      <c r="BL77" s="77"/>
      <c r="BM77" s="77">
        <f t="shared" si="43"/>
        <v>86.068765802569303</v>
      </c>
      <c r="BN77" s="65"/>
      <c r="BO77" s="65">
        <f t="shared" si="44"/>
        <v>86.068765802569303</v>
      </c>
      <c r="BP77" s="65">
        <f t="shared" si="52"/>
        <v>86.068765802569303</v>
      </c>
      <c r="BQ77" s="65"/>
      <c r="BR77" s="78">
        <f t="shared" ref="BR77:BR100" si="71">0.0377577203777849*BP77</f>
        <v>3.2497603924344673</v>
      </c>
      <c r="BS77" s="65">
        <f t="shared" ref="BS77:BS98" si="72">SUM(BP77:BR77)</f>
        <v>89.31852619500377</v>
      </c>
      <c r="BT77" s="65"/>
      <c r="BU77" s="65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65">
        <f t="shared" si="40"/>
        <v>89.31852619500377</v>
      </c>
      <c r="CI77" s="65">
        <f t="shared" si="54"/>
        <v>89.31852619500377</v>
      </c>
      <c r="CJ77" s="65">
        <f t="shared" ref="CJ77:CJ99" si="73">+CH77-CI77</f>
        <v>0</v>
      </c>
      <c r="CK77" s="65">
        <f t="shared" ref="CK77:CK99" si="74">0.0166765241411347*CI77</f>
        <v>1.4895225583415523</v>
      </c>
      <c r="CL77" s="65">
        <f t="shared" ref="CL77:CL99" si="75">SUM(CI77:CK77)</f>
        <v>90.808048753345318</v>
      </c>
      <c r="CM77" s="72"/>
      <c r="CN77" s="72"/>
      <c r="CO77" s="72"/>
      <c r="CP77" s="72"/>
      <c r="CQ77" s="72"/>
      <c r="CR77" s="72"/>
      <c r="CS77" s="72"/>
      <c r="CW77" s="87"/>
      <c r="CX77" s="65">
        <f t="shared" ref="CX77:CX104" si="76">SUM(CL77:CV77)-CW77</f>
        <v>90.808048753345318</v>
      </c>
      <c r="CY77" s="65">
        <f t="shared" si="46"/>
        <v>90.808048753345318</v>
      </c>
      <c r="CZ77" s="72"/>
      <c r="DA77" s="89">
        <f t="shared" ref="DA77:DA104" si="77">ROUND(0.012799085722059*CY77,2)</f>
        <v>1.1599999999999999</v>
      </c>
      <c r="DB77" s="65">
        <f t="shared" ref="DB77:DB104" si="78">+CY77+CZ77+DA77</f>
        <v>91.968048753345315</v>
      </c>
      <c r="DM77" s="90">
        <f t="shared" ref="DM77:DM135" si="79">+DB77+DC77+DD77+DE77+DF77+DG77+DH77+DI77+DJ77+DK77+DL77</f>
        <v>91.968048753345315</v>
      </c>
      <c r="DO77" s="63">
        <f t="shared" ref="DO77:DO108" si="80">+DM77-DN77</f>
        <v>91.968048753345315</v>
      </c>
      <c r="DP77" s="63">
        <f t="shared" ref="DP77:DP108" si="81">+ROUND(DO77*0.0161824281635815,2)</f>
        <v>1.49</v>
      </c>
      <c r="DQ77" s="81">
        <f t="shared" ref="DQ77:DQ108" si="82">+DO77+DP77</f>
        <v>93.458048753345309</v>
      </c>
      <c r="DV77" s="100"/>
      <c r="ED77" s="81">
        <f t="shared" ref="ED77:ED110" si="83">SUM(DQ77:EC77)</f>
        <v>93.458048753345309</v>
      </c>
      <c r="EF77" s="81">
        <f t="shared" si="55"/>
        <v>93.458048753345309</v>
      </c>
      <c r="EG77" s="63">
        <f t="shared" ref="EG77:EG99" si="84">+EF77</f>
        <v>93.458048753345309</v>
      </c>
      <c r="EH77" s="1">
        <f t="shared" si="56"/>
        <v>2</v>
      </c>
      <c r="EI77" s="63">
        <f t="shared" ref="EI77:EI135" si="85">+EF77+EH77</f>
        <v>95.458048753345309</v>
      </c>
      <c r="EU77" s="104"/>
      <c r="EV77" s="63">
        <f t="shared" ref="EV77:EV134" si="86">+ROUND(SUM(EI77:EU77),2)</f>
        <v>95.46</v>
      </c>
      <c r="EX77" s="63">
        <f t="shared" ref="EX77:EX134" si="87">+EV77-EW77</f>
        <v>95.46</v>
      </c>
      <c r="EZ77" s="63">
        <f t="shared" ref="EZ77:EZ120" si="88">+EX77-EY77</f>
        <v>95.46</v>
      </c>
      <c r="FA77" s="25">
        <f t="shared" ref="FA77:FA121" si="89">ROUND(EY77*0.0178985231781469,2)</f>
        <v>0</v>
      </c>
      <c r="FJ77" s="63">
        <f t="shared" ref="FJ77:FJ134" si="90">+FB77+FC77-FI77+FD77+FE77+FF77+FG77+FH77</f>
        <v>0</v>
      </c>
    </row>
    <row r="78" spans="1:166" ht="14.4" x14ac:dyDescent="0.25">
      <c r="A78" s="25">
        <v>64</v>
      </c>
      <c r="B78" s="92" t="s">
        <v>73</v>
      </c>
      <c r="C78" s="74">
        <v>0</v>
      </c>
      <c r="D78" s="74">
        <v>11.5</v>
      </c>
      <c r="E78" s="74">
        <v>5.75</v>
      </c>
      <c r="F78" s="74">
        <v>5.75</v>
      </c>
      <c r="G78" s="74">
        <v>5.75</v>
      </c>
      <c r="H78" s="74">
        <v>5.75</v>
      </c>
      <c r="I78" s="74">
        <v>5.75</v>
      </c>
      <c r="J78" s="74">
        <v>5.75</v>
      </c>
      <c r="K78" s="74">
        <v>5.75</v>
      </c>
      <c r="L78" s="74">
        <f t="shared" si="57"/>
        <v>51.75</v>
      </c>
      <c r="M78" s="74">
        <f t="shared" si="58"/>
        <v>45</v>
      </c>
      <c r="N78" s="74">
        <f t="shared" si="59"/>
        <v>6.75</v>
      </c>
      <c r="O78" s="74">
        <f t="shared" si="60"/>
        <v>0.53573536079999995</v>
      </c>
      <c r="P78" s="73">
        <v>5.75</v>
      </c>
      <c r="Q78" s="74">
        <v>5.75</v>
      </c>
      <c r="R78" s="74">
        <v>5.75</v>
      </c>
      <c r="S78" s="74">
        <v>5.75</v>
      </c>
      <c r="T78" s="74">
        <v>5.75</v>
      </c>
      <c r="U78" s="74">
        <v>5.75</v>
      </c>
      <c r="V78" s="74">
        <v>5.75</v>
      </c>
      <c r="W78" s="74">
        <v>5.75</v>
      </c>
      <c r="X78" s="74">
        <v>5.75</v>
      </c>
      <c r="Y78" s="74">
        <v>5.75</v>
      </c>
      <c r="Z78" s="74">
        <v>5.75</v>
      </c>
      <c r="AA78" s="74"/>
      <c r="AB78" s="74">
        <f t="shared" si="61"/>
        <v>55.000000000000007</v>
      </c>
      <c r="AC78" s="74">
        <f t="shared" si="62"/>
        <v>8.25</v>
      </c>
      <c r="AD78" s="74">
        <f t="shared" si="63"/>
        <v>100.5357353608</v>
      </c>
      <c r="AE78" s="74">
        <f t="shared" si="64"/>
        <v>15</v>
      </c>
      <c r="AF78" s="74">
        <f t="shared" si="65"/>
        <v>3.5161723398482105</v>
      </c>
      <c r="AG78" s="74">
        <f t="shared" si="66"/>
        <v>119.05190770064821</v>
      </c>
      <c r="AH78" s="74">
        <v>5.75</v>
      </c>
      <c r="AI78" s="74">
        <v>5.75</v>
      </c>
      <c r="AJ78" s="74">
        <v>5.75</v>
      </c>
      <c r="AK78" s="74"/>
      <c r="AL78" s="74">
        <v>5.75</v>
      </c>
      <c r="AM78" s="74">
        <v>5.75</v>
      </c>
      <c r="AN78" s="74">
        <v>5.75</v>
      </c>
      <c r="AO78" s="74">
        <v>5.75</v>
      </c>
      <c r="AP78" s="74">
        <v>5.75</v>
      </c>
      <c r="AQ78" s="74">
        <v>5.75</v>
      </c>
      <c r="AR78" s="74">
        <v>5.75</v>
      </c>
      <c r="AS78" s="74">
        <v>5.75</v>
      </c>
      <c r="AT78" s="74">
        <v>5.75</v>
      </c>
      <c r="AU78" s="74">
        <f t="shared" si="67"/>
        <v>188.0519077006482</v>
      </c>
      <c r="AV78" s="74">
        <f t="shared" si="68"/>
        <v>60.000000000000007</v>
      </c>
      <c r="AW78" s="74">
        <f t="shared" si="69"/>
        <v>9</v>
      </c>
      <c r="AX78" s="74">
        <f t="shared" si="48"/>
        <v>164.0519077006482</v>
      </c>
      <c r="AY78" s="75">
        <f t="shared" si="70"/>
        <v>5.3376736656595547</v>
      </c>
      <c r="AZ78" s="74">
        <f t="shared" si="49"/>
        <v>24</v>
      </c>
      <c r="BA78" s="76">
        <f t="shared" si="53"/>
        <v>193.38958136630777</v>
      </c>
      <c r="BB78" s="72">
        <v>5.75</v>
      </c>
      <c r="BC78" s="72">
        <v>5.75</v>
      </c>
      <c r="BD78" s="72">
        <v>5.75</v>
      </c>
      <c r="BE78" s="72">
        <v>5.75</v>
      </c>
      <c r="BF78" s="72">
        <v>5.75</v>
      </c>
      <c r="BG78" s="72">
        <v>5.75</v>
      </c>
      <c r="BH78" s="77">
        <v>5.75</v>
      </c>
      <c r="BI78" s="77"/>
      <c r="BJ78" s="77"/>
      <c r="BK78" s="77">
        <v>5.75</v>
      </c>
      <c r="BL78" s="77"/>
      <c r="BM78" s="77">
        <f t="shared" si="43"/>
        <v>239.38958136630777</v>
      </c>
      <c r="BN78" s="65"/>
      <c r="BO78" s="65">
        <f t="shared" si="44"/>
        <v>239.38958136630777</v>
      </c>
      <c r="BP78" s="65">
        <f t="shared" si="52"/>
        <v>239.38958136630777</v>
      </c>
      <c r="BQ78" s="65"/>
      <c r="BR78" s="78">
        <f t="shared" si="71"/>
        <v>9.0388048745840361</v>
      </c>
      <c r="BS78" s="65">
        <f t="shared" si="72"/>
        <v>248.4283862408918</v>
      </c>
      <c r="BT78" s="65"/>
      <c r="BU78" s="65"/>
      <c r="BV78" s="72">
        <v>5.75</v>
      </c>
      <c r="BW78" s="72"/>
      <c r="BX78" s="72">
        <v>5.75</v>
      </c>
      <c r="BY78" s="72"/>
      <c r="BZ78" s="72">
        <v>11.5</v>
      </c>
      <c r="CA78" s="72"/>
      <c r="CB78" s="72"/>
      <c r="CC78" s="72"/>
      <c r="CD78" s="72"/>
      <c r="CE78" s="72"/>
      <c r="CF78" s="72"/>
      <c r="CG78" s="72"/>
      <c r="CH78" s="65">
        <f t="shared" si="40"/>
        <v>271.42838624089177</v>
      </c>
      <c r="CI78" s="65">
        <f t="shared" si="54"/>
        <v>271.42838624089177</v>
      </c>
      <c r="CJ78" s="65">
        <f t="shared" si="73"/>
        <v>0</v>
      </c>
      <c r="CK78" s="65">
        <f t="shared" si="74"/>
        <v>4.5264820357354649</v>
      </c>
      <c r="CL78" s="65">
        <f t="shared" si="75"/>
        <v>275.95486827662722</v>
      </c>
      <c r="CM78" s="72"/>
      <c r="CN78" s="72"/>
      <c r="CO78" s="72"/>
      <c r="CP78" s="72"/>
      <c r="CQ78" s="72"/>
      <c r="CR78" s="72"/>
      <c r="CS78" s="72"/>
      <c r="CW78" s="87"/>
      <c r="CX78" s="65">
        <f t="shared" si="76"/>
        <v>275.95486827662722</v>
      </c>
      <c r="CY78" s="65">
        <f t="shared" si="46"/>
        <v>275.95486827662722</v>
      </c>
      <c r="CZ78" s="72"/>
      <c r="DA78" s="89">
        <f t="shared" si="77"/>
        <v>3.53</v>
      </c>
      <c r="DB78" s="65">
        <f t="shared" si="78"/>
        <v>279.4848682766272</v>
      </c>
      <c r="DM78" s="90">
        <f t="shared" si="79"/>
        <v>279.4848682766272</v>
      </c>
      <c r="DO78" s="63">
        <f t="shared" si="80"/>
        <v>279.4848682766272</v>
      </c>
      <c r="DP78" s="63">
        <f t="shared" si="81"/>
        <v>4.5199999999999996</v>
      </c>
      <c r="DQ78" s="81">
        <f t="shared" si="82"/>
        <v>284.00486827662718</v>
      </c>
      <c r="DV78" s="100"/>
      <c r="ED78" s="81">
        <f t="shared" si="83"/>
        <v>284.00486827662718</v>
      </c>
      <c r="EF78" s="81">
        <f t="shared" si="55"/>
        <v>284.00486827662718</v>
      </c>
      <c r="EG78" s="63">
        <f t="shared" si="84"/>
        <v>284.00486827662718</v>
      </c>
      <c r="EH78" s="1">
        <f t="shared" si="56"/>
        <v>6.07</v>
      </c>
      <c r="EI78" s="63">
        <f t="shared" si="85"/>
        <v>290.07486827662717</v>
      </c>
      <c r="EU78" s="104"/>
      <c r="EV78" s="63">
        <f t="shared" si="86"/>
        <v>290.07</v>
      </c>
      <c r="EX78" s="63">
        <f t="shared" si="87"/>
        <v>290.07</v>
      </c>
      <c r="EY78" s="63">
        <f>+EX78</f>
        <v>290.07</v>
      </c>
      <c r="EZ78" s="63">
        <f t="shared" si="88"/>
        <v>0</v>
      </c>
      <c r="FA78" s="25">
        <f t="shared" si="89"/>
        <v>5.19</v>
      </c>
      <c r="FB78" s="63">
        <f>+EX78+FA78</f>
        <v>295.26</v>
      </c>
      <c r="FJ78" s="63">
        <f t="shared" si="90"/>
        <v>295.26</v>
      </c>
    </row>
    <row r="79" spans="1:166" ht="14.4" x14ac:dyDescent="0.25">
      <c r="A79" s="25">
        <v>65</v>
      </c>
      <c r="B79" s="92" t="s">
        <v>74</v>
      </c>
      <c r="C79" s="74">
        <v>0</v>
      </c>
      <c r="D79" s="74">
        <v>172.5</v>
      </c>
      <c r="E79" s="74">
        <v>172.5</v>
      </c>
      <c r="F79" s="74">
        <v>172.5</v>
      </c>
      <c r="G79" s="74">
        <v>172.5</v>
      </c>
      <c r="H79" s="74">
        <v>172.5</v>
      </c>
      <c r="I79" s="74">
        <v>172.5</v>
      </c>
      <c r="J79" s="74">
        <v>172.5</v>
      </c>
      <c r="K79" s="74">
        <v>172.5</v>
      </c>
      <c r="L79" s="74">
        <f t="shared" si="57"/>
        <v>1380</v>
      </c>
      <c r="M79" s="74">
        <f t="shared" si="58"/>
        <v>1200</v>
      </c>
      <c r="N79" s="74">
        <f t="shared" si="59"/>
        <v>180</v>
      </c>
      <c r="O79" s="74">
        <f t="shared" si="60"/>
        <v>14.286276288</v>
      </c>
      <c r="P79" s="73">
        <v>172.5</v>
      </c>
      <c r="Q79" s="74">
        <v>172.5</v>
      </c>
      <c r="R79" s="74">
        <v>172.5</v>
      </c>
      <c r="S79" s="74">
        <v>172.5</v>
      </c>
      <c r="T79" s="74">
        <v>172.5</v>
      </c>
      <c r="U79" s="74">
        <v>172.5</v>
      </c>
      <c r="V79" s="74">
        <v>172.5</v>
      </c>
      <c r="W79" s="74">
        <v>172.5</v>
      </c>
      <c r="X79" s="74">
        <v>172.5</v>
      </c>
      <c r="Y79" s="74">
        <v>172.5</v>
      </c>
      <c r="Z79" s="74">
        <v>172.5</v>
      </c>
      <c r="AA79" s="74"/>
      <c r="AB79" s="74">
        <f t="shared" si="61"/>
        <v>1650.0000000000002</v>
      </c>
      <c r="AC79" s="74">
        <f t="shared" si="62"/>
        <v>247.50000000000003</v>
      </c>
      <c r="AD79" s="74">
        <f t="shared" si="63"/>
        <v>2864.286276288</v>
      </c>
      <c r="AE79" s="74">
        <f t="shared" si="64"/>
        <v>427.5</v>
      </c>
      <c r="AF79" s="74">
        <f t="shared" si="65"/>
        <v>100.17656052295227</v>
      </c>
      <c r="AG79" s="74">
        <f t="shared" si="66"/>
        <v>3391.962836810952</v>
      </c>
      <c r="AH79" s="74">
        <v>172.5</v>
      </c>
      <c r="AI79" s="74">
        <v>172.5</v>
      </c>
      <c r="AJ79" s="74">
        <v>172.5</v>
      </c>
      <c r="AK79" s="74">
        <v>172.5</v>
      </c>
      <c r="AL79" s="74">
        <v>172.5</v>
      </c>
      <c r="AM79" s="74">
        <v>172.5</v>
      </c>
      <c r="AN79" s="74">
        <v>172.5</v>
      </c>
      <c r="AO79" s="74">
        <v>172.5</v>
      </c>
      <c r="AP79" s="74">
        <v>172.5</v>
      </c>
      <c r="AQ79" s="74">
        <v>172.5</v>
      </c>
      <c r="AR79" s="74">
        <v>172.5</v>
      </c>
      <c r="AS79" s="74">
        <v>172.5</v>
      </c>
      <c r="AT79" s="74">
        <v>172.5</v>
      </c>
      <c r="AU79" s="74">
        <f t="shared" si="67"/>
        <v>5634.4628368109516</v>
      </c>
      <c r="AV79" s="74">
        <f t="shared" si="68"/>
        <v>1950.0000000000002</v>
      </c>
      <c r="AW79" s="74">
        <f t="shared" si="69"/>
        <v>292.5</v>
      </c>
      <c r="AX79" s="74">
        <f t="shared" si="48"/>
        <v>4914.4628368109525</v>
      </c>
      <c r="AY79" s="75">
        <f t="shared" si="70"/>
        <v>159.89938326578036</v>
      </c>
      <c r="AZ79" s="74">
        <f t="shared" si="49"/>
        <v>720</v>
      </c>
      <c r="BA79" s="76">
        <f t="shared" si="53"/>
        <v>5794.3622200767322</v>
      </c>
      <c r="BB79" s="72">
        <v>172.5</v>
      </c>
      <c r="BC79" s="72">
        <v>172.5</v>
      </c>
      <c r="BD79" s="72">
        <v>172.5</v>
      </c>
      <c r="BE79" s="72">
        <v>172.5</v>
      </c>
      <c r="BF79" s="72">
        <v>172.5</v>
      </c>
      <c r="BG79" s="72">
        <v>172.5</v>
      </c>
      <c r="BH79" s="77">
        <v>172.5</v>
      </c>
      <c r="BI79" s="77">
        <v>172.5</v>
      </c>
      <c r="BJ79" s="77">
        <v>172.5</v>
      </c>
      <c r="BK79" s="77">
        <v>172.5</v>
      </c>
      <c r="BL79" s="77">
        <v>172.5</v>
      </c>
      <c r="BM79" s="77">
        <f t="shared" si="43"/>
        <v>7691.8622200767322</v>
      </c>
      <c r="BN79" s="65"/>
      <c r="BO79" s="65">
        <f t="shared" si="44"/>
        <v>7691.8622200767322</v>
      </c>
      <c r="BP79" s="65">
        <f t="shared" si="52"/>
        <v>7691.8622200767322</v>
      </c>
      <c r="BQ79" s="65"/>
      <c r="BR79" s="78">
        <f t="shared" si="71"/>
        <v>290.42718289010503</v>
      </c>
      <c r="BS79" s="65">
        <f t="shared" si="72"/>
        <v>7982.2894029668369</v>
      </c>
      <c r="BT79" s="65">
        <v>172.5</v>
      </c>
      <c r="BU79" s="65">
        <v>172.5</v>
      </c>
      <c r="BV79" s="72">
        <v>172.5</v>
      </c>
      <c r="BW79" s="72">
        <v>172.5</v>
      </c>
      <c r="BX79" s="72">
        <v>172.5</v>
      </c>
      <c r="BY79" s="72">
        <v>172.5</v>
      </c>
      <c r="BZ79" s="72">
        <v>172.5</v>
      </c>
      <c r="CA79" s="72">
        <v>172.5</v>
      </c>
      <c r="CB79" s="72">
        <v>172.5</v>
      </c>
      <c r="CC79" s="72">
        <v>172.5</v>
      </c>
      <c r="CD79" s="72">
        <v>172.5</v>
      </c>
      <c r="CE79" s="72">
        <v>172.5</v>
      </c>
      <c r="CF79" s="72"/>
      <c r="CG79" s="72"/>
      <c r="CH79" s="65">
        <f t="shared" ref="CH79:CH99" si="91">SUM(BS79:CE79)-CF79</f>
        <v>10052.289402966837</v>
      </c>
      <c r="CI79" s="65">
        <f t="shared" si="54"/>
        <v>10052.289402966837</v>
      </c>
      <c r="CJ79" s="65">
        <f t="shared" si="73"/>
        <v>0</v>
      </c>
      <c r="CK79" s="65">
        <f t="shared" si="74"/>
        <v>167.63724690224896</v>
      </c>
      <c r="CL79" s="65">
        <f t="shared" si="75"/>
        <v>10219.926649869085</v>
      </c>
      <c r="CM79" s="72">
        <v>172.5</v>
      </c>
      <c r="CN79" s="72">
        <v>517.5</v>
      </c>
      <c r="CO79" s="72">
        <v>172.5</v>
      </c>
      <c r="CP79" s="72">
        <v>172.5</v>
      </c>
      <c r="CQ79" s="72">
        <v>345</v>
      </c>
      <c r="CR79" s="72">
        <v>172.5</v>
      </c>
      <c r="CS79" s="72">
        <v>172.5</v>
      </c>
      <c r="CT79" s="25">
        <v>172.5</v>
      </c>
      <c r="CU79" s="25">
        <v>172.5</v>
      </c>
      <c r="CV79" s="25">
        <v>172.5</v>
      </c>
      <c r="CW79" s="87"/>
      <c r="CX79" s="65">
        <f t="shared" si="76"/>
        <v>12462.426649869085</v>
      </c>
      <c r="CY79" s="65">
        <f t="shared" si="46"/>
        <v>12462.426649869085</v>
      </c>
      <c r="CZ79" s="72"/>
      <c r="DA79" s="89">
        <f t="shared" si="77"/>
        <v>159.51</v>
      </c>
      <c r="DB79" s="65">
        <f t="shared" si="78"/>
        <v>12621.936649869085</v>
      </c>
      <c r="DC79" s="63">
        <v>172.5</v>
      </c>
      <c r="DD79" s="63">
        <v>172.5</v>
      </c>
      <c r="DE79" s="63">
        <v>172.5</v>
      </c>
      <c r="DF79" s="63">
        <v>172.5</v>
      </c>
      <c r="DG79" s="63">
        <v>345</v>
      </c>
      <c r="DH79" s="63">
        <v>172.5</v>
      </c>
      <c r="DI79" s="63">
        <v>172.5</v>
      </c>
      <c r="DJ79" s="63">
        <v>172.5</v>
      </c>
      <c r="DK79" s="63">
        <v>172.5</v>
      </c>
      <c r="DL79" s="63">
        <v>172.5</v>
      </c>
      <c r="DM79" s="90">
        <f t="shared" si="79"/>
        <v>14519.436649869085</v>
      </c>
      <c r="DO79" s="63">
        <f t="shared" si="80"/>
        <v>14519.436649869085</v>
      </c>
      <c r="DP79" s="63">
        <f t="shared" si="81"/>
        <v>234.96</v>
      </c>
      <c r="DQ79" s="81">
        <f t="shared" si="82"/>
        <v>14754.396649869084</v>
      </c>
      <c r="DR79" s="81">
        <v>172.5</v>
      </c>
      <c r="DS79" s="81">
        <v>172.5</v>
      </c>
      <c r="DT79" s="81">
        <v>172.5</v>
      </c>
      <c r="DU79" s="81">
        <v>172.5</v>
      </c>
      <c r="DV79" s="98">
        <v>172.5</v>
      </c>
      <c r="DW79" s="99">
        <v>172.5</v>
      </c>
      <c r="DX79" s="99">
        <v>172.5</v>
      </c>
      <c r="DY79" s="52">
        <v>172.5</v>
      </c>
      <c r="DZ79" s="52">
        <v>172.5</v>
      </c>
      <c r="EA79" s="52">
        <v>172.5</v>
      </c>
      <c r="EB79" s="52">
        <v>172.5</v>
      </c>
      <c r="EC79" s="81">
        <v>172.5</v>
      </c>
      <c r="ED79" s="81">
        <f t="shared" si="83"/>
        <v>16824.396649869086</v>
      </c>
      <c r="EF79" s="81">
        <f t="shared" si="55"/>
        <v>16824.396649869086</v>
      </c>
      <c r="EG79" s="63">
        <f t="shared" si="84"/>
        <v>16824.396649869086</v>
      </c>
      <c r="EH79" s="1">
        <f t="shared" si="56"/>
        <v>359.29</v>
      </c>
      <c r="EI79" s="63">
        <f t="shared" si="85"/>
        <v>17183.686649869087</v>
      </c>
      <c r="EJ79" s="53">
        <v>172.5</v>
      </c>
      <c r="EK79" s="25">
        <v>172.5</v>
      </c>
      <c r="EL79" s="25">
        <v>172.5</v>
      </c>
      <c r="EM79" s="25">
        <v>172.5</v>
      </c>
      <c r="EN79" s="25">
        <v>172.5</v>
      </c>
      <c r="EO79" s="25">
        <v>172.5</v>
      </c>
      <c r="EP79" s="25">
        <v>172.5</v>
      </c>
      <c r="EQ79" s="25">
        <v>172.5</v>
      </c>
      <c r="ER79" s="25">
        <v>172.5</v>
      </c>
      <c r="ES79" s="25">
        <v>172.5</v>
      </c>
      <c r="ET79" s="25">
        <v>172.5</v>
      </c>
      <c r="EU79" s="104">
        <v>172.5</v>
      </c>
      <c r="EV79" s="63">
        <f t="shared" si="86"/>
        <v>19253.689999999999</v>
      </c>
      <c r="EX79" s="63">
        <f t="shared" si="87"/>
        <v>19253.689999999999</v>
      </c>
      <c r="EY79" s="63">
        <f>+EX79</f>
        <v>19253.689999999999</v>
      </c>
      <c r="EZ79" s="63">
        <f t="shared" si="88"/>
        <v>0</v>
      </c>
      <c r="FA79" s="25">
        <f t="shared" si="89"/>
        <v>344.61</v>
      </c>
      <c r="FB79" s="63">
        <f>+EX79+FA79</f>
        <v>19598.3</v>
      </c>
      <c r="FC79" s="25">
        <v>172.5</v>
      </c>
      <c r="FD79" s="25">
        <v>345</v>
      </c>
      <c r="FE79" s="25">
        <v>345</v>
      </c>
      <c r="FF79" s="25">
        <v>345</v>
      </c>
      <c r="FG79" s="25">
        <v>345</v>
      </c>
      <c r="FH79" s="25">
        <v>172.5</v>
      </c>
      <c r="FJ79" s="63">
        <f t="shared" si="90"/>
        <v>21323.3</v>
      </c>
    </row>
    <row r="80" spans="1:166" ht="14.4" hidden="1" x14ac:dyDescent="0.25">
      <c r="A80" s="25">
        <v>66</v>
      </c>
      <c r="B80" s="37" t="s">
        <v>76</v>
      </c>
      <c r="C80" s="38">
        <v>17.25</v>
      </c>
      <c r="D80" s="38">
        <v>17.25</v>
      </c>
      <c r="E80" s="38">
        <v>17.25</v>
      </c>
      <c r="F80" s="38">
        <v>17.25</v>
      </c>
      <c r="G80" s="38">
        <v>17.25</v>
      </c>
      <c r="H80" s="38">
        <v>17.25</v>
      </c>
      <c r="I80" s="38">
        <v>17.25</v>
      </c>
      <c r="J80" s="38">
        <v>17.25</v>
      </c>
      <c r="K80" s="38">
        <v>17.25</v>
      </c>
      <c r="L80" s="38">
        <f t="shared" si="57"/>
        <v>155.25</v>
      </c>
      <c r="M80" s="38">
        <f t="shared" si="58"/>
        <v>135</v>
      </c>
      <c r="N80" s="38">
        <f t="shared" si="59"/>
        <v>20.25</v>
      </c>
      <c r="O80" s="38">
        <f t="shared" si="60"/>
        <v>1.6072060824000001</v>
      </c>
      <c r="P80" s="37">
        <v>17.25</v>
      </c>
      <c r="Q80" s="38">
        <v>17.25</v>
      </c>
      <c r="R80" s="38">
        <v>17.25</v>
      </c>
      <c r="S80" s="38">
        <v>17.25</v>
      </c>
      <c r="T80" s="38">
        <v>17.25</v>
      </c>
      <c r="U80" s="38">
        <v>17.25</v>
      </c>
      <c r="V80" s="38">
        <v>17.25</v>
      </c>
      <c r="W80" s="38">
        <v>17.25</v>
      </c>
      <c r="X80" s="38"/>
      <c r="Y80" s="38">
        <v>34.5</v>
      </c>
      <c r="Z80" s="38">
        <v>17.25</v>
      </c>
      <c r="AA80" s="38"/>
      <c r="AB80" s="38">
        <f t="shared" si="61"/>
        <v>165</v>
      </c>
      <c r="AC80" s="38">
        <f t="shared" si="62"/>
        <v>24.75</v>
      </c>
      <c r="AD80" s="38">
        <f t="shared" si="63"/>
        <v>301.60720608240001</v>
      </c>
      <c r="AE80" s="38">
        <f t="shared" si="64"/>
        <v>45</v>
      </c>
      <c r="AF80" s="38">
        <f t="shared" si="65"/>
        <v>10.548517019544631</v>
      </c>
      <c r="AG80" s="38">
        <f t="shared" si="66"/>
        <v>357.15572310194466</v>
      </c>
      <c r="AH80" s="38">
        <v>17.25</v>
      </c>
      <c r="AI80" s="38">
        <v>17.25</v>
      </c>
      <c r="AJ80" s="38">
        <v>17.25</v>
      </c>
      <c r="AK80" s="38">
        <v>17.25</v>
      </c>
      <c r="AL80" s="38">
        <v>17.25</v>
      </c>
      <c r="AM80" s="38">
        <v>17.25</v>
      </c>
      <c r="AN80" s="38">
        <v>17.25</v>
      </c>
      <c r="AO80" s="38">
        <v>17.25</v>
      </c>
      <c r="AP80" s="38">
        <v>23</v>
      </c>
      <c r="AQ80" s="38">
        <v>17.25</v>
      </c>
      <c r="AR80" s="38"/>
      <c r="AS80" s="38"/>
      <c r="AT80" s="38">
        <v>-513.46</v>
      </c>
      <c r="AU80" s="38">
        <f t="shared" si="67"/>
        <v>21.945723101944623</v>
      </c>
      <c r="AV80" s="38">
        <f t="shared" si="68"/>
        <v>-291.48695652173916</v>
      </c>
      <c r="AW80" s="38">
        <f t="shared" si="69"/>
        <v>-43.72304347826087</v>
      </c>
      <c r="AX80" s="38">
        <f t="shared" si="48"/>
        <v>20.668766580205485</v>
      </c>
      <c r="AY80" s="18">
        <f t="shared" si="70"/>
        <v>0.67248916896558109</v>
      </c>
      <c r="AZ80" s="38">
        <f t="shared" si="49"/>
        <v>1.2769565217391303</v>
      </c>
      <c r="BA80" s="39">
        <f t="shared" si="53"/>
        <v>22.618212270910202</v>
      </c>
      <c r="BG80" s="25">
        <v>0</v>
      </c>
      <c r="BH80" s="24">
        <v>0</v>
      </c>
      <c r="BM80" s="24">
        <f t="shared" si="43"/>
        <v>22.618212270910202</v>
      </c>
      <c r="BN80" s="63"/>
      <c r="BO80" s="63">
        <f t="shared" si="44"/>
        <v>22.618212270910202</v>
      </c>
      <c r="BP80" s="63">
        <f t="shared" si="52"/>
        <v>22.618212270910202</v>
      </c>
      <c r="BQ80" s="63"/>
      <c r="BR80" s="68">
        <f t="shared" si="71"/>
        <v>0.85401213437041068</v>
      </c>
      <c r="BS80" s="63">
        <f t="shared" si="72"/>
        <v>23.472224405280613</v>
      </c>
      <c r="BT80" s="63"/>
      <c r="BU80" s="63"/>
      <c r="CH80" s="65">
        <f t="shared" si="91"/>
        <v>23.472224405280613</v>
      </c>
      <c r="CI80" s="65">
        <f t="shared" si="54"/>
        <v>23.472224405280613</v>
      </c>
      <c r="CJ80" s="65">
        <f t="shared" si="73"/>
        <v>0</v>
      </c>
      <c r="CK80" s="65">
        <f t="shared" si="74"/>
        <v>0.39143511694079319</v>
      </c>
      <c r="CL80" s="65">
        <f t="shared" si="75"/>
        <v>23.863659522221408</v>
      </c>
      <c r="CX80" s="65">
        <f t="shared" si="76"/>
        <v>23.863659522221408</v>
      </c>
      <c r="CY80" s="65">
        <f t="shared" si="46"/>
        <v>23.863659522221408</v>
      </c>
      <c r="DA80" s="89">
        <f t="shared" si="77"/>
        <v>0.31</v>
      </c>
      <c r="DB80" s="65">
        <f t="shared" si="78"/>
        <v>24.173659522221406</v>
      </c>
      <c r="DM80" s="90">
        <f t="shared" si="79"/>
        <v>24.173659522221406</v>
      </c>
      <c r="DO80" s="63">
        <f t="shared" si="80"/>
        <v>24.173659522221406</v>
      </c>
      <c r="DP80" s="63">
        <f t="shared" si="81"/>
        <v>0.39</v>
      </c>
      <c r="DQ80" s="81">
        <f t="shared" si="82"/>
        <v>24.563659522221407</v>
      </c>
      <c r="DV80" s="100"/>
      <c r="ED80" s="81">
        <f t="shared" si="83"/>
        <v>24.563659522221407</v>
      </c>
      <c r="EF80" s="81">
        <f t="shared" si="55"/>
        <v>24.563659522221407</v>
      </c>
      <c r="EG80" s="63">
        <f t="shared" si="84"/>
        <v>24.563659522221407</v>
      </c>
      <c r="EH80" s="1">
        <f t="shared" si="56"/>
        <v>0.52</v>
      </c>
      <c r="EI80" s="63">
        <f t="shared" si="85"/>
        <v>25.083659522221406</v>
      </c>
      <c r="EU80" s="104"/>
      <c r="EV80" s="63">
        <f t="shared" si="86"/>
        <v>25.08</v>
      </c>
      <c r="EX80" s="63">
        <f t="shared" si="87"/>
        <v>25.08</v>
      </c>
      <c r="EZ80" s="63">
        <f t="shared" si="88"/>
        <v>25.08</v>
      </c>
      <c r="FA80" s="25">
        <f t="shared" si="89"/>
        <v>0</v>
      </c>
      <c r="FJ80" s="63">
        <f t="shared" si="90"/>
        <v>0</v>
      </c>
    </row>
    <row r="81" spans="1:166" ht="14.4" hidden="1" x14ac:dyDescent="0.25">
      <c r="A81" s="25">
        <v>67</v>
      </c>
      <c r="B81" s="37" t="s">
        <v>79</v>
      </c>
      <c r="C81" s="74">
        <v>0</v>
      </c>
      <c r="D81" s="74">
        <v>0</v>
      </c>
      <c r="E81" s="74">
        <v>11.5</v>
      </c>
      <c r="F81" s="74">
        <v>11.5</v>
      </c>
      <c r="G81" s="74">
        <v>23</v>
      </c>
      <c r="H81" s="74">
        <v>0</v>
      </c>
      <c r="I81" s="74">
        <v>11.5</v>
      </c>
      <c r="J81" s="74">
        <v>0</v>
      </c>
      <c r="K81" s="74">
        <v>0</v>
      </c>
      <c r="L81" s="74">
        <f t="shared" si="57"/>
        <v>57.5</v>
      </c>
      <c r="M81" s="74">
        <f t="shared" si="58"/>
        <v>50.000000000000007</v>
      </c>
      <c r="N81" s="74">
        <f t="shared" si="59"/>
        <v>7.5000000000000009</v>
      </c>
      <c r="O81" s="74">
        <f t="shared" si="60"/>
        <v>0.5952615120000001</v>
      </c>
      <c r="P81" s="73">
        <v>23</v>
      </c>
      <c r="Q81" s="74">
        <v>11.5</v>
      </c>
      <c r="R81" s="74"/>
      <c r="S81" s="74">
        <v>23</v>
      </c>
      <c r="T81" s="74"/>
      <c r="U81" s="74">
        <v>11.5</v>
      </c>
      <c r="V81" s="74">
        <v>11.5</v>
      </c>
      <c r="W81" s="74"/>
      <c r="X81" s="74"/>
      <c r="Y81" s="74">
        <v>34.5</v>
      </c>
      <c r="Z81" s="74"/>
      <c r="AA81" s="74"/>
      <c r="AB81" s="74">
        <f t="shared" si="61"/>
        <v>100.00000000000001</v>
      </c>
      <c r="AC81" s="74">
        <f t="shared" si="62"/>
        <v>15.000000000000002</v>
      </c>
      <c r="AD81" s="74">
        <f t="shared" si="63"/>
        <v>150.59526151200004</v>
      </c>
      <c r="AE81" s="74">
        <f t="shared" si="64"/>
        <v>22.500000000000004</v>
      </c>
      <c r="AF81" s="74">
        <f t="shared" si="65"/>
        <v>5.2669718994980128</v>
      </c>
      <c r="AG81" s="74">
        <f t="shared" si="66"/>
        <v>178.36223341149804</v>
      </c>
      <c r="AH81" s="74">
        <v>23</v>
      </c>
      <c r="AI81" s="74"/>
      <c r="AJ81" s="74"/>
      <c r="AK81" s="74"/>
      <c r="AL81" s="74"/>
      <c r="AM81" s="74"/>
      <c r="AN81" s="74"/>
      <c r="AO81" s="74">
        <v>34.5</v>
      </c>
      <c r="AP81" s="74"/>
      <c r="AQ81" s="74"/>
      <c r="AR81" s="74"/>
      <c r="AS81" s="74"/>
      <c r="AT81" s="74"/>
      <c r="AU81" s="74">
        <f t="shared" si="67"/>
        <v>235.86223341149804</v>
      </c>
      <c r="AV81" s="74">
        <f t="shared" si="68"/>
        <v>50.000000000000007</v>
      </c>
      <c r="AW81" s="74">
        <f t="shared" si="69"/>
        <v>7.5000000000000009</v>
      </c>
      <c r="AX81" s="74">
        <f t="shared" si="48"/>
        <v>205.86223341149804</v>
      </c>
      <c r="AY81" s="75">
        <f t="shared" si="70"/>
        <v>6.6980350148654324</v>
      </c>
      <c r="AZ81" s="74">
        <f t="shared" si="49"/>
        <v>30.000000000000004</v>
      </c>
      <c r="BA81" s="76">
        <f t="shared" si="53"/>
        <v>242.56026842636348</v>
      </c>
      <c r="BB81" s="72">
        <v>23</v>
      </c>
      <c r="BC81" s="72"/>
      <c r="BD81" s="72"/>
      <c r="BE81" s="72"/>
      <c r="BF81" s="72"/>
      <c r="BG81" s="72">
        <v>0</v>
      </c>
      <c r="BH81" s="77">
        <v>0</v>
      </c>
      <c r="BI81" s="77"/>
      <c r="BJ81" s="77"/>
      <c r="BK81" s="77"/>
      <c r="BL81" s="77"/>
      <c r="BM81" s="77">
        <f t="shared" ref="BM81:BM100" si="92">SUM(BA81:BL81)</f>
        <v>265.56026842636345</v>
      </c>
      <c r="BN81" s="65"/>
      <c r="BO81" s="65">
        <f t="shared" ref="BO81:BO100" si="93">+BM81-BN81</f>
        <v>265.56026842636345</v>
      </c>
      <c r="BP81" s="65">
        <f t="shared" si="52"/>
        <v>265.56026842636345</v>
      </c>
      <c r="BQ81" s="65"/>
      <c r="BR81" s="78">
        <f t="shared" si="71"/>
        <v>10.026950358692131</v>
      </c>
      <c r="BS81" s="65">
        <f t="shared" si="72"/>
        <v>275.5872187850556</v>
      </c>
      <c r="BT81" s="65"/>
      <c r="BU81" s="65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65">
        <f t="shared" si="91"/>
        <v>275.5872187850556</v>
      </c>
      <c r="CI81" s="65">
        <f t="shared" si="54"/>
        <v>275.5872187850556</v>
      </c>
      <c r="CJ81" s="65">
        <f t="shared" si="73"/>
        <v>0</v>
      </c>
      <c r="CK81" s="65">
        <f t="shared" si="74"/>
        <v>4.5958369070571496</v>
      </c>
      <c r="CL81" s="65">
        <f t="shared" si="75"/>
        <v>280.18305569211276</v>
      </c>
      <c r="CM81" s="72"/>
      <c r="CN81" s="72"/>
      <c r="CO81" s="72"/>
      <c r="CP81" s="72"/>
      <c r="CQ81" s="72"/>
      <c r="CR81" s="72"/>
      <c r="CS81" s="72"/>
      <c r="CW81" s="87"/>
      <c r="CX81" s="65">
        <f t="shared" si="76"/>
        <v>280.18305569211276</v>
      </c>
      <c r="CY81" s="65">
        <f t="shared" si="46"/>
        <v>280.18305569211276</v>
      </c>
      <c r="CZ81" s="72"/>
      <c r="DA81" s="89">
        <f t="shared" si="77"/>
        <v>3.59</v>
      </c>
      <c r="DB81" s="65">
        <f t="shared" si="78"/>
        <v>283.77305569211273</v>
      </c>
      <c r="DM81" s="90">
        <f t="shared" si="79"/>
        <v>283.77305569211273</v>
      </c>
      <c r="DN81" s="63">
        <f>53.78+220</f>
        <v>273.77999999999997</v>
      </c>
      <c r="DO81" s="63">
        <f t="shared" si="80"/>
        <v>9.9930556921127618</v>
      </c>
      <c r="DP81" s="63">
        <f t="shared" si="81"/>
        <v>0.16</v>
      </c>
      <c r="DQ81" s="81">
        <f t="shared" si="82"/>
        <v>10.153055692112762</v>
      </c>
      <c r="DV81" s="100"/>
      <c r="ED81" s="81">
        <f t="shared" si="83"/>
        <v>10.153055692112762</v>
      </c>
      <c r="EF81" s="81">
        <f t="shared" si="55"/>
        <v>10.153055692112762</v>
      </c>
      <c r="EG81" s="63">
        <f t="shared" si="84"/>
        <v>10.153055692112762</v>
      </c>
      <c r="EH81" s="1">
        <f t="shared" si="56"/>
        <v>0.22</v>
      </c>
      <c r="EI81" s="63">
        <f t="shared" si="85"/>
        <v>10.373055692112763</v>
      </c>
      <c r="EU81" s="104"/>
      <c r="EV81" s="63">
        <f t="shared" si="86"/>
        <v>10.37</v>
      </c>
      <c r="EX81" s="63">
        <f t="shared" si="87"/>
        <v>10.37</v>
      </c>
      <c r="EZ81" s="63">
        <f t="shared" si="88"/>
        <v>10.37</v>
      </c>
      <c r="FA81" s="25">
        <f t="shared" si="89"/>
        <v>0</v>
      </c>
      <c r="FJ81" s="63">
        <f t="shared" si="90"/>
        <v>0</v>
      </c>
    </row>
    <row r="82" spans="1:166" ht="14.4" hidden="1" x14ac:dyDescent="0.25">
      <c r="A82" s="25">
        <v>68</v>
      </c>
      <c r="B82" s="37" t="s">
        <v>75</v>
      </c>
      <c r="C82" s="38">
        <v>34.26</v>
      </c>
      <c r="D82" s="38">
        <v>34.26</v>
      </c>
      <c r="E82" s="38">
        <v>34.26</v>
      </c>
      <c r="F82" s="38">
        <v>34.26</v>
      </c>
      <c r="G82" s="38">
        <v>34.26</v>
      </c>
      <c r="H82" s="38">
        <v>34.26</v>
      </c>
      <c r="I82" s="38">
        <v>34.26</v>
      </c>
      <c r="J82" s="38">
        <v>34.26</v>
      </c>
      <c r="K82" s="38">
        <v>34.26</v>
      </c>
      <c r="L82" s="38">
        <f t="shared" si="57"/>
        <v>308.33999999999997</v>
      </c>
      <c r="M82" s="38">
        <f t="shared" si="58"/>
        <v>268.12173913043478</v>
      </c>
      <c r="N82" s="38">
        <f t="shared" si="59"/>
        <v>40.218260869565214</v>
      </c>
      <c r="O82" s="38">
        <f t="shared" si="60"/>
        <v>3.1920510366970434</v>
      </c>
      <c r="P82" s="37">
        <v>34.26</v>
      </c>
      <c r="Q82" s="38">
        <v>34.26</v>
      </c>
      <c r="R82" s="38">
        <v>35.64</v>
      </c>
      <c r="S82" s="38">
        <v>36.840000000000003</v>
      </c>
      <c r="T82" s="38">
        <v>36.840000000000003</v>
      </c>
      <c r="U82" s="38">
        <v>36.840000000000003</v>
      </c>
      <c r="V82" s="38">
        <v>36.840000000000003</v>
      </c>
      <c r="W82" s="38">
        <v>36.840000000000003</v>
      </c>
      <c r="X82" s="38">
        <v>36.840000000000003</v>
      </c>
      <c r="Y82" s="38">
        <v>36.840000000000003</v>
      </c>
      <c r="Z82" s="38">
        <v>36.840000000000003</v>
      </c>
      <c r="AA82" s="38"/>
      <c r="AB82" s="38">
        <f t="shared" si="61"/>
        <v>346.8521739130436</v>
      </c>
      <c r="AC82" s="38">
        <f t="shared" si="62"/>
        <v>52.027826086956537</v>
      </c>
      <c r="AD82" s="38">
        <f t="shared" si="63"/>
        <v>618.16596408017551</v>
      </c>
      <c r="AE82" s="38">
        <f t="shared" si="64"/>
        <v>92.246086956521751</v>
      </c>
      <c r="AF82" s="38">
        <f t="shared" si="65"/>
        <v>21.619954899955083</v>
      </c>
      <c r="AG82" s="38">
        <f t="shared" si="66"/>
        <v>732.03200593665235</v>
      </c>
      <c r="AH82" s="38">
        <v>36.840000000000003</v>
      </c>
      <c r="AI82" s="38">
        <v>36.840000000000003</v>
      </c>
      <c r="AJ82" s="38">
        <v>36.840000000000003</v>
      </c>
      <c r="AK82" s="38">
        <v>38.22</v>
      </c>
      <c r="AL82" s="38">
        <v>38.22</v>
      </c>
      <c r="AM82" s="38">
        <v>38.22</v>
      </c>
      <c r="AN82" s="38">
        <v>38.22</v>
      </c>
      <c r="AO82" s="38">
        <v>38.22</v>
      </c>
      <c r="AP82" s="38"/>
      <c r="AQ82" s="38"/>
      <c r="AR82" s="38"/>
      <c r="AS82" s="38"/>
      <c r="AT82" s="38">
        <v>-1002.25</v>
      </c>
      <c r="AU82" s="38">
        <f t="shared" si="67"/>
        <v>31.402005936652586</v>
      </c>
      <c r="AV82" s="38">
        <f t="shared" si="68"/>
        <v>-609.24347826086967</v>
      </c>
      <c r="AW82" s="38">
        <f t="shared" si="69"/>
        <v>-91.386521739130444</v>
      </c>
      <c r="AX82" s="38">
        <f t="shared" si="48"/>
        <v>30.542440719260931</v>
      </c>
      <c r="AY82" s="18">
        <f t="shared" si="70"/>
        <v>0.99374389360741955</v>
      </c>
      <c r="AZ82" s="38">
        <f t="shared" si="49"/>
        <v>0.85956521739130665</v>
      </c>
      <c r="BA82" s="39">
        <f t="shared" si="53"/>
        <v>32.395749830260009</v>
      </c>
      <c r="BM82" s="24">
        <f t="shared" si="92"/>
        <v>32.395749830260009</v>
      </c>
      <c r="BN82" s="63"/>
      <c r="BO82" s="63">
        <f t="shared" si="93"/>
        <v>32.395749830260009</v>
      </c>
      <c r="BP82" s="63">
        <f t="shared" si="52"/>
        <v>32.395749830260009</v>
      </c>
      <c r="BQ82" s="63"/>
      <c r="BR82" s="68">
        <f t="shared" si="71"/>
        <v>1.2231896635196302</v>
      </c>
      <c r="BS82" s="63">
        <f t="shared" si="72"/>
        <v>33.618939493779642</v>
      </c>
      <c r="BT82" s="63"/>
      <c r="BU82" s="63"/>
      <c r="CH82" s="65">
        <f t="shared" si="91"/>
        <v>33.618939493779642</v>
      </c>
      <c r="CI82" s="65">
        <f t="shared" si="54"/>
        <v>33.618939493779642</v>
      </c>
      <c r="CJ82" s="65">
        <f t="shared" si="73"/>
        <v>0</v>
      </c>
      <c r="CK82" s="65">
        <f t="shared" si="74"/>
        <v>0.56064705606736298</v>
      </c>
      <c r="CL82" s="65">
        <f t="shared" si="75"/>
        <v>34.179586549847002</v>
      </c>
      <c r="CX82" s="65">
        <f t="shared" si="76"/>
        <v>34.179586549847002</v>
      </c>
      <c r="CY82" s="65">
        <f t="shared" si="46"/>
        <v>34.179586549847002</v>
      </c>
      <c r="DA82" s="89">
        <f t="shared" si="77"/>
        <v>0.44</v>
      </c>
      <c r="DB82" s="65">
        <f t="shared" si="78"/>
        <v>34.619586549847</v>
      </c>
      <c r="DM82" s="90">
        <f t="shared" si="79"/>
        <v>34.619586549847</v>
      </c>
      <c r="DO82" s="63">
        <f t="shared" si="80"/>
        <v>34.619586549847</v>
      </c>
      <c r="DP82" s="63">
        <f t="shared" si="81"/>
        <v>0.56000000000000005</v>
      </c>
      <c r="DQ82" s="81">
        <f t="shared" si="82"/>
        <v>35.179586549847002</v>
      </c>
      <c r="DV82" s="100"/>
      <c r="ED82" s="81">
        <f t="shared" si="83"/>
        <v>35.179586549847002</v>
      </c>
      <c r="EF82" s="81">
        <f t="shared" si="55"/>
        <v>35.179586549847002</v>
      </c>
      <c r="EG82" s="63">
        <f t="shared" si="84"/>
        <v>35.179586549847002</v>
      </c>
      <c r="EH82" s="1">
        <f t="shared" si="56"/>
        <v>0.75</v>
      </c>
      <c r="EI82" s="63">
        <f t="shared" si="85"/>
        <v>35.929586549847002</v>
      </c>
      <c r="EU82" s="104"/>
      <c r="EV82" s="63">
        <f t="shared" si="86"/>
        <v>35.93</v>
      </c>
      <c r="EX82" s="63">
        <f t="shared" si="87"/>
        <v>35.93</v>
      </c>
      <c r="EZ82" s="63">
        <f t="shared" si="88"/>
        <v>35.93</v>
      </c>
      <c r="FA82" s="25">
        <f t="shared" si="89"/>
        <v>0</v>
      </c>
      <c r="FJ82" s="63">
        <f t="shared" si="90"/>
        <v>0</v>
      </c>
    </row>
    <row r="83" spans="1:166" ht="14.4" hidden="1" x14ac:dyDescent="0.25">
      <c r="A83" s="25">
        <v>69</v>
      </c>
      <c r="B83" s="37" t="s">
        <v>72</v>
      </c>
      <c r="C83" s="38">
        <v>0</v>
      </c>
      <c r="D83" s="38">
        <v>11.5</v>
      </c>
      <c r="E83" s="38">
        <v>11.5</v>
      </c>
      <c r="F83" s="38">
        <v>11.5</v>
      </c>
      <c r="G83" s="38">
        <v>11.5</v>
      </c>
      <c r="H83" s="38">
        <v>0</v>
      </c>
      <c r="I83" s="38">
        <v>11.5</v>
      </c>
      <c r="J83" s="38">
        <v>0</v>
      </c>
      <c r="K83" s="38">
        <v>0</v>
      </c>
      <c r="L83" s="38">
        <f t="shared" si="57"/>
        <v>57.5</v>
      </c>
      <c r="M83" s="38">
        <f t="shared" si="58"/>
        <v>50.000000000000007</v>
      </c>
      <c r="N83" s="38">
        <f t="shared" si="59"/>
        <v>7.5000000000000009</v>
      </c>
      <c r="O83" s="38">
        <f t="shared" si="60"/>
        <v>0.5952615120000001</v>
      </c>
      <c r="P83" s="37"/>
      <c r="Q83" s="38"/>
      <c r="R83" s="38"/>
      <c r="S83" s="38"/>
      <c r="T83" s="38">
        <v>11.5</v>
      </c>
      <c r="U83" s="38"/>
      <c r="V83" s="38"/>
      <c r="W83" s="38">
        <v>11.5</v>
      </c>
      <c r="X83" s="38">
        <v>11.5</v>
      </c>
      <c r="Y83" s="38"/>
      <c r="Z83" s="38"/>
      <c r="AA83" s="38"/>
      <c r="AB83" s="38">
        <f t="shared" si="61"/>
        <v>30.000000000000004</v>
      </c>
      <c r="AC83" s="38">
        <f t="shared" si="62"/>
        <v>4.5</v>
      </c>
      <c r="AD83" s="38">
        <f t="shared" si="63"/>
        <v>80.595261512000008</v>
      </c>
      <c r="AE83" s="38">
        <f t="shared" si="64"/>
        <v>12</v>
      </c>
      <c r="AF83" s="38">
        <f t="shared" si="65"/>
        <v>2.818767160098012</v>
      </c>
      <c r="AG83" s="38">
        <f t="shared" si="66"/>
        <v>95.414028672098013</v>
      </c>
      <c r="AH83" s="38">
        <v>11.5</v>
      </c>
      <c r="AI83" s="38"/>
      <c r="AJ83" s="38"/>
      <c r="AK83" s="38">
        <v>23</v>
      </c>
      <c r="AL83" s="38"/>
      <c r="AM83" s="38"/>
      <c r="AN83" s="38"/>
      <c r="AO83" s="38"/>
      <c r="AP83" s="38"/>
      <c r="AQ83" s="38"/>
      <c r="AR83" s="38"/>
      <c r="AS83" s="38"/>
      <c r="AT83" s="38"/>
      <c r="AU83" s="38">
        <f t="shared" si="67"/>
        <v>129.91402867209803</v>
      </c>
      <c r="AV83" s="38">
        <f t="shared" si="68"/>
        <v>30.000000000000004</v>
      </c>
      <c r="AW83" s="38">
        <f t="shared" si="69"/>
        <v>4.5</v>
      </c>
      <c r="AX83" s="38">
        <f t="shared" si="48"/>
        <v>113.41402867209801</v>
      </c>
      <c r="AY83" s="18">
        <f t="shared" si="70"/>
        <v>3.6900946940772661</v>
      </c>
      <c r="AZ83" s="38">
        <f t="shared" si="49"/>
        <v>16.5</v>
      </c>
      <c r="BA83" s="39">
        <f t="shared" si="53"/>
        <v>133.60412336617529</v>
      </c>
      <c r="BG83" s="25">
        <v>0</v>
      </c>
      <c r="BH83" s="24">
        <v>0</v>
      </c>
      <c r="BM83" s="24">
        <f t="shared" si="92"/>
        <v>133.60412336617529</v>
      </c>
      <c r="BN83" s="64">
        <v>129.79</v>
      </c>
      <c r="BO83" s="63">
        <f t="shared" si="93"/>
        <v>3.8141233661752949</v>
      </c>
      <c r="BP83" s="63">
        <f t="shared" si="52"/>
        <v>3.8141233661752949</v>
      </c>
      <c r="BQ83" s="63"/>
      <c r="BR83" s="68">
        <f t="shared" si="71"/>
        <v>0.14401260354642248</v>
      </c>
      <c r="BS83" s="63">
        <f t="shared" si="72"/>
        <v>3.9581359697217176</v>
      </c>
      <c r="BT83" s="63"/>
      <c r="BU83" s="63"/>
      <c r="CH83" s="65">
        <f t="shared" si="91"/>
        <v>3.9581359697217176</v>
      </c>
      <c r="CI83" s="65">
        <f t="shared" si="54"/>
        <v>3.9581359697217176</v>
      </c>
      <c r="CJ83" s="65">
        <f t="shared" si="73"/>
        <v>0</v>
      </c>
      <c r="CK83" s="65">
        <f t="shared" si="74"/>
        <v>6.6007950052957828E-2</v>
      </c>
      <c r="CL83" s="65">
        <f t="shared" si="75"/>
        <v>4.0241439197746756</v>
      </c>
      <c r="CX83" s="65">
        <f t="shared" si="76"/>
        <v>4.0241439197746756</v>
      </c>
      <c r="CY83" s="65">
        <f t="shared" si="46"/>
        <v>4.0241439197746756</v>
      </c>
      <c r="DA83" s="89">
        <f t="shared" si="77"/>
        <v>0.05</v>
      </c>
      <c r="DB83" s="65">
        <f t="shared" si="78"/>
        <v>4.0741439197746754</v>
      </c>
      <c r="DM83" s="90">
        <f t="shared" si="79"/>
        <v>4.0741439197746754</v>
      </c>
      <c r="DO83" s="63">
        <f t="shared" si="80"/>
        <v>4.0741439197746754</v>
      </c>
      <c r="DP83" s="63">
        <f t="shared" si="81"/>
        <v>7.0000000000000007E-2</v>
      </c>
      <c r="DQ83" s="81">
        <f t="shared" si="82"/>
        <v>4.1441439197746757</v>
      </c>
      <c r="DV83" s="100"/>
      <c r="ED83" s="81">
        <f t="shared" si="83"/>
        <v>4.1441439197746757</v>
      </c>
      <c r="EF83" s="81">
        <f t="shared" si="55"/>
        <v>4.1441439197746757</v>
      </c>
      <c r="EG83" s="63">
        <f t="shared" si="84"/>
        <v>4.1441439197746757</v>
      </c>
      <c r="EH83" s="1">
        <f t="shared" si="56"/>
        <v>0.09</v>
      </c>
      <c r="EI83" s="63">
        <f t="shared" si="85"/>
        <v>4.2341439197746755</v>
      </c>
      <c r="EU83" s="104"/>
      <c r="EV83" s="63">
        <f t="shared" si="86"/>
        <v>4.2300000000000004</v>
      </c>
      <c r="EX83" s="63">
        <f t="shared" si="87"/>
        <v>4.2300000000000004</v>
      </c>
      <c r="EZ83" s="63">
        <f t="shared" si="88"/>
        <v>4.2300000000000004</v>
      </c>
      <c r="FA83" s="25">
        <f t="shared" si="89"/>
        <v>0</v>
      </c>
      <c r="FJ83" s="63">
        <f t="shared" si="90"/>
        <v>0</v>
      </c>
    </row>
    <row r="84" spans="1:166" ht="14.4" hidden="1" x14ac:dyDescent="0.25">
      <c r="A84" s="25">
        <v>70</v>
      </c>
      <c r="B84" s="92" t="s">
        <v>84</v>
      </c>
      <c r="C84" s="74">
        <v>0</v>
      </c>
      <c r="D84" s="74">
        <v>0</v>
      </c>
      <c r="E84" s="74">
        <v>0</v>
      </c>
      <c r="F84" s="74">
        <v>46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f t="shared" si="57"/>
        <v>46</v>
      </c>
      <c r="M84" s="74">
        <f t="shared" si="58"/>
        <v>40</v>
      </c>
      <c r="N84" s="74">
        <f t="shared" si="59"/>
        <v>6</v>
      </c>
      <c r="O84" s="74">
        <f t="shared" si="60"/>
        <v>0.47620920960000002</v>
      </c>
      <c r="P84" s="73"/>
      <c r="Q84" s="74"/>
      <c r="R84" s="74"/>
      <c r="S84" s="74">
        <v>46</v>
      </c>
      <c r="T84" s="74"/>
      <c r="U84" s="74">
        <v>23</v>
      </c>
      <c r="V84" s="74"/>
      <c r="W84" s="74"/>
      <c r="X84" s="74">
        <v>23</v>
      </c>
      <c r="Y84" s="74"/>
      <c r="Z84" s="74">
        <v>46</v>
      </c>
      <c r="AA84" s="74"/>
      <c r="AB84" s="74">
        <f t="shared" si="61"/>
        <v>120.00000000000001</v>
      </c>
      <c r="AC84" s="74">
        <f t="shared" si="62"/>
        <v>18</v>
      </c>
      <c r="AD84" s="74">
        <f t="shared" si="63"/>
        <v>160.4762092096</v>
      </c>
      <c r="AE84" s="74">
        <f t="shared" si="64"/>
        <v>24</v>
      </c>
      <c r="AF84" s="74">
        <f t="shared" si="65"/>
        <v>5.6125516563984092</v>
      </c>
      <c r="AG84" s="74">
        <f t="shared" si="66"/>
        <v>190.08876086599841</v>
      </c>
      <c r="AH84" s="74">
        <v>23</v>
      </c>
      <c r="AI84" s="74">
        <v>23</v>
      </c>
      <c r="AJ84" s="74"/>
      <c r="AK84" s="74"/>
      <c r="AL84" s="74"/>
      <c r="AM84" s="74"/>
      <c r="AN84" s="74"/>
      <c r="AO84" s="74">
        <v>46</v>
      </c>
      <c r="AP84" s="74"/>
      <c r="AQ84" s="74"/>
      <c r="AR84" s="74"/>
      <c r="AS84" s="74"/>
      <c r="AT84" s="74">
        <v>46</v>
      </c>
      <c r="AU84" s="74">
        <f t="shared" si="67"/>
        <v>328.08876086599844</v>
      </c>
      <c r="AV84" s="74">
        <f t="shared" si="68"/>
        <v>120.00000000000001</v>
      </c>
      <c r="AW84" s="74">
        <f t="shared" si="69"/>
        <v>18</v>
      </c>
      <c r="AX84" s="74">
        <f t="shared" si="48"/>
        <v>286.08876086599844</v>
      </c>
      <c r="AY84" s="75">
        <f t="shared" si="70"/>
        <v>9.3083248242506116</v>
      </c>
      <c r="AZ84" s="74">
        <f t="shared" si="49"/>
        <v>42</v>
      </c>
      <c r="BA84" s="76">
        <f t="shared" si="53"/>
        <v>337.39708569024907</v>
      </c>
      <c r="BB84" s="72">
        <v>23</v>
      </c>
      <c r="BC84" s="72"/>
      <c r="BD84" s="72"/>
      <c r="BE84" s="72">
        <v>23</v>
      </c>
      <c r="BF84" s="72">
        <v>23</v>
      </c>
      <c r="BG84" s="72">
        <v>0</v>
      </c>
      <c r="BH84" s="77">
        <v>0</v>
      </c>
      <c r="BI84" s="77"/>
      <c r="BJ84" s="77"/>
      <c r="BK84" s="77">
        <v>23</v>
      </c>
      <c r="BL84" s="77"/>
      <c r="BM84" s="77">
        <f t="shared" si="92"/>
        <v>429.39708569024907</v>
      </c>
      <c r="BN84" s="65"/>
      <c r="BO84" s="65">
        <f t="shared" si="93"/>
        <v>429.39708569024907</v>
      </c>
      <c r="BP84" s="65">
        <f t="shared" si="52"/>
        <v>429.39708569024907</v>
      </c>
      <c r="BQ84" s="65"/>
      <c r="BR84" s="78">
        <f t="shared" si="71"/>
        <v>16.213055092528169</v>
      </c>
      <c r="BS84" s="65">
        <f t="shared" si="72"/>
        <v>445.61014078277725</v>
      </c>
      <c r="BT84" s="65">
        <v>23</v>
      </c>
      <c r="BU84" s="65">
        <v>23</v>
      </c>
      <c r="BV84" s="72"/>
      <c r="BW84" s="72"/>
      <c r="BX84" s="72"/>
      <c r="BY84" s="72"/>
      <c r="BZ84" s="72">
        <v>23</v>
      </c>
      <c r="CA84" s="72"/>
      <c r="CB84" s="72"/>
      <c r="CC84" s="72">
        <v>23</v>
      </c>
      <c r="CD84" s="72">
        <v>23</v>
      </c>
      <c r="CE84" s="72">
        <v>23</v>
      </c>
      <c r="CF84" s="72"/>
      <c r="CG84" s="72"/>
      <c r="CH84" s="65">
        <f t="shared" si="91"/>
        <v>583.61014078277731</v>
      </c>
      <c r="CI84" s="65">
        <f t="shared" si="54"/>
        <v>583.61014078277731</v>
      </c>
      <c r="CJ84" s="65">
        <f t="shared" si="73"/>
        <v>0</v>
      </c>
      <c r="CK84" s="65">
        <f t="shared" si="74"/>
        <v>9.7325886017750065</v>
      </c>
      <c r="CL84" s="65">
        <f t="shared" si="75"/>
        <v>593.34272938455229</v>
      </c>
      <c r="CM84" s="72"/>
      <c r="CN84" s="72">
        <v>23</v>
      </c>
      <c r="CO84" s="72">
        <v>23</v>
      </c>
      <c r="CP84" s="72"/>
      <c r="CQ84" s="72">
        <v>46</v>
      </c>
      <c r="CR84" s="72">
        <v>23</v>
      </c>
      <c r="CS84" s="72"/>
      <c r="CV84" s="25">
        <v>23</v>
      </c>
      <c r="CW84" s="87"/>
      <c r="CX84" s="65">
        <f t="shared" si="76"/>
        <v>731.34272938455229</v>
      </c>
      <c r="CY84" s="65">
        <f t="shared" si="46"/>
        <v>731.34272938455229</v>
      </c>
      <c r="CZ84" s="72"/>
      <c r="DA84" s="89">
        <f t="shared" si="77"/>
        <v>9.36</v>
      </c>
      <c r="DB84" s="65">
        <f t="shared" si="78"/>
        <v>740.7027293845523</v>
      </c>
      <c r="DC84" s="63">
        <v>46</v>
      </c>
      <c r="DD84" s="63">
        <v>23</v>
      </c>
      <c r="DF84" s="63">
        <v>46</v>
      </c>
      <c r="DM84" s="90">
        <f t="shared" si="79"/>
        <v>855.7027293845523</v>
      </c>
      <c r="DN84" s="63">
        <v>500</v>
      </c>
      <c r="DO84" s="63">
        <f t="shared" si="80"/>
        <v>355.7027293845523</v>
      </c>
      <c r="DP84" s="63">
        <f t="shared" si="81"/>
        <v>5.76</v>
      </c>
      <c r="DQ84" s="81">
        <f t="shared" si="82"/>
        <v>361.46272938455229</v>
      </c>
      <c r="DV84" s="98"/>
      <c r="DW84" s="99"/>
      <c r="DX84" s="99"/>
      <c r="DY84" s="52"/>
      <c r="DZ84" s="52"/>
      <c r="EA84" s="52"/>
      <c r="EB84" s="52"/>
      <c r="ED84" s="81">
        <f t="shared" si="83"/>
        <v>361.46272938455229</v>
      </c>
      <c r="EF84" s="81">
        <f t="shared" si="55"/>
        <v>361.46272938455229</v>
      </c>
      <c r="EG84" s="63">
        <f t="shared" si="84"/>
        <v>361.46272938455229</v>
      </c>
      <c r="EH84" s="1">
        <f t="shared" si="56"/>
        <v>7.72</v>
      </c>
      <c r="EI84" s="63">
        <f t="shared" si="85"/>
        <v>369.18272938455232</v>
      </c>
      <c r="EJ84" s="53"/>
      <c r="EU84" s="104"/>
      <c r="EV84" s="63">
        <f t="shared" si="86"/>
        <v>369.18</v>
      </c>
      <c r="EW84" s="25">
        <v>369.18</v>
      </c>
      <c r="EX84" s="63">
        <f t="shared" si="87"/>
        <v>0</v>
      </c>
      <c r="EY84" s="63">
        <f>+EX84</f>
        <v>0</v>
      </c>
      <c r="EZ84" s="63">
        <f t="shared" si="88"/>
        <v>0</v>
      </c>
      <c r="FA84" s="25">
        <f t="shared" si="89"/>
        <v>0</v>
      </c>
      <c r="FB84" s="63">
        <f>+EX84+FA84</f>
        <v>0</v>
      </c>
      <c r="FJ84" s="63">
        <f t="shared" si="90"/>
        <v>0</v>
      </c>
    </row>
    <row r="85" spans="1:166" ht="14.4" hidden="1" x14ac:dyDescent="0.25">
      <c r="A85" s="25">
        <v>71</v>
      </c>
      <c r="B85" s="37" t="s">
        <v>85</v>
      </c>
      <c r="C85" s="38">
        <v>0</v>
      </c>
      <c r="D85" s="38">
        <v>0</v>
      </c>
      <c r="E85" s="38">
        <v>0</v>
      </c>
      <c r="F85" s="38">
        <v>23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f t="shared" si="57"/>
        <v>23</v>
      </c>
      <c r="M85" s="38">
        <f t="shared" si="58"/>
        <v>20</v>
      </c>
      <c r="N85" s="38">
        <f t="shared" si="59"/>
        <v>3</v>
      </c>
      <c r="O85" s="38">
        <f t="shared" si="60"/>
        <v>0.23810460480000001</v>
      </c>
      <c r="P85" s="37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>
        <f t="shared" si="61"/>
        <v>0</v>
      </c>
      <c r="AC85" s="38">
        <f t="shared" si="62"/>
        <v>0</v>
      </c>
      <c r="AD85" s="38">
        <f t="shared" si="63"/>
        <v>20.2381046048</v>
      </c>
      <c r="AE85" s="38">
        <f t="shared" si="64"/>
        <v>3</v>
      </c>
      <c r="AF85" s="38">
        <f t="shared" si="65"/>
        <v>0.70781462299920461</v>
      </c>
      <c r="AG85" s="38">
        <f t="shared" si="66"/>
        <v>23.945919227799205</v>
      </c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>
        <f t="shared" si="67"/>
        <v>23.945919227799205</v>
      </c>
      <c r="AV85" s="38">
        <f t="shared" si="68"/>
        <v>0</v>
      </c>
      <c r="AW85" s="38">
        <f t="shared" si="69"/>
        <v>0</v>
      </c>
      <c r="AX85" s="38">
        <f t="shared" si="48"/>
        <v>20.945919227799205</v>
      </c>
      <c r="AY85" s="18">
        <f t="shared" si="70"/>
        <v>0.6815067440073066</v>
      </c>
      <c r="AZ85" s="38">
        <f t="shared" si="49"/>
        <v>3</v>
      </c>
      <c r="BA85" s="39">
        <f t="shared" si="53"/>
        <v>24.627425971806513</v>
      </c>
      <c r="BG85" s="25">
        <v>0</v>
      </c>
      <c r="BH85" s="24">
        <v>0</v>
      </c>
      <c r="BM85" s="24">
        <f t="shared" si="92"/>
        <v>24.627425971806513</v>
      </c>
      <c r="BN85" s="63"/>
      <c r="BO85" s="63">
        <f t="shared" si="93"/>
        <v>24.627425971806513</v>
      </c>
      <c r="BP85" s="63">
        <f t="shared" si="52"/>
        <v>24.627425971806513</v>
      </c>
      <c r="BQ85" s="63"/>
      <c r="BR85" s="68">
        <f t="shared" si="71"/>
        <v>0.92987546346806793</v>
      </c>
      <c r="BS85" s="63">
        <f t="shared" si="72"/>
        <v>25.557301435274582</v>
      </c>
      <c r="BT85" s="63"/>
      <c r="BU85" s="63"/>
      <c r="CH85" s="65">
        <f t="shared" si="91"/>
        <v>25.557301435274582</v>
      </c>
      <c r="CI85" s="65">
        <f t="shared" si="54"/>
        <v>25.557301435274582</v>
      </c>
      <c r="CJ85" s="65">
        <f t="shared" si="73"/>
        <v>0</v>
      </c>
      <c r="CK85" s="65">
        <f t="shared" si="74"/>
        <v>0.42620695436761308</v>
      </c>
      <c r="CL85" s="65">
        <f t="shared" si="75"/>
        <v>25.983508389642196</v>
      </c>
      <c r="CX85" s="65">
        <f t="shared" si="76"/>
        <v>25.983508389642196</v>
      </c>
      <c r="CY85" s="65">
        <f t="shared" si="46"/>
        <v>25.983508389642196</v>
      </c>
      <c r="DA85" s="89">
        <f t="shared" si="77"/>
        <v>0.33</v>
      </c>
      <c r="DB85" s="65">
        <f t="shared" si="78"/>
        <v>26.313508389642195</v>
      </c>
      <c r="DM85" s="90">
        <f t="shared" si="79"/>
        <v>26.313508389642195</v>
      </c>
      <c r="DO85" s="63">
        <f t="shared" si="80"/>
        <v>26.313508389642195</v>
      </c>
      <c r="DP85" s="63">
        <f t="shared" si="81"/>
        <v>0.43</v>
      </c>
      <c r="DQ85" s="81">
        <f t="shared" si="82"/>
        <v>26.743508389642194</v>
      </c>
      <c r="DV85" s="100"/>
      <c r="ED85" s="81">
        <f t="shared" si="83"/>
        <v>26.743508389642194</v>
      </c>
      <c r="EF85" s="81">
        <f t="shared" si="55"/>
        <v>26.743508389642194</v>
      </c>
      <c r="EG85" s="63">
        <f t="shared" si="84"/>
        <v>26.743508389642194</v>
      </c>
      <c r="EH85" s="1">
        <f t="shared" si="56"/>
        <v>0.56999999999999995</v>
      </c>
      <c r="EI85" s="63">
        <f t="shared" si="85"/>
        <v>27.313508389642195</v>
      </c>
      <c r="EU85" s="104"/>
      <c r="EV85" s="63">
        <f t="shared" si="86"/>
        <v>27.31</v>
      </c>
      <c r="EX85" s="63">
        <f t="shared" si="87"/>
        <v>27.31</v>
      </c>
      <c r="EZ85" s="63">
        <f t="shared" si="88"/>
        <v>27.31</v>
      </c>
      <c r="FA85" s="25">
        <f t="shared" si="89"/>
        <v>0</v>
      </c>
      <c r="FJ85" s="63">
        <f t="shared" si="90"/>
        <v>0</v>
      </c>
    </row>
    <row r="86" spans="1:166" ht="14.4" hidden="1" x14ac:dyDescent="0.25">
      <c r="A86" s="25">
        <v>72</v>
      </c>
      <c r="B86" s="37" t="s">
        <v>89</v>
      </c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23</v>
      </c>
      <c r="K86" s="74">
        <v>23</v>
      </c>
      <c r="L86" s="74">
        <f t="shared" si="57"/>
        <v>46</v>
      </c>
      <c r="M86" s="74">
        <f t="shared" si="58"/>
        <v>40</v>
      </c>
      <c r="N86" s="74">
        <f t="shared" si="59"/>
        <v>6</v>
      </c>
      <c r="O86" s="74">
        <f t="shared" si="60"/>
        <v>0.47620920960000002</v>
      </c>
      <c r="P86" s="73">
        <v>23</v>
      </c>
      <c r="Q86" s="74">
        <v>23</v>
      </c>
      <c r="R86" s="74">
        <v>23</v>
      </c>
      <c r="S86" s="74">
        <v>23</v>
      </c>
      <c r="T86" s="74">
        <v>23</v>
      </c>
      <c r="U86" s="74">
        <v>23</v>
      </c>
      <c r="V86" s="74">
        <v>23</v>
      </c>
      <c r="W86" s="74">
        <v>23</v>
      </c>
      <c r="X86" s="74">
        <v>23</v>
      </c>
      <c r="Y86" s="74">
        <v>23</v>
      </c>
      <c r="Z86" s="74">
        <v>23</v>
      </c>
      <c r="AA86" s="74"/>
      <c r="AB86" s="74">
        <f t="shared" si="61"/>
        <v>220.00000000000003</v>
      </c>
      <c r="AC86" s="74">
        <f t="shared" si="62"/>
        <v>33</v>
      </c>
      <c r="AD86" s="74">
        <f t="shared" si="63"/>
        <v>260.47620920959997</v>
      </c>
      <c r="AE86" s="74">
        <f t="shared" si="64"/>
        <v>39</v>
      </c>
      <c r="AF86" s="74">
        <f t="shared" si="65"/>
        <v>9.1099869983984085</v>
      </c>
      <c r="AG86" s="74">
        <f t="shared" si="66"/>
        <v>308.5861962079984</v>
      </c>
      <c r="AH86" s="74">
        <v>23</v>
      </c>
      <c r="AI86" s="74"/>
      <c r="AJ86" s="74">
        <v>46</v>
      </c>
      <c r="AK86" s="74">
        <v>23</v>
      </c>
      <c r="AL86" s="74">
        <v>23</v>
      </c>
      <c r="AM86" s="74">
        <v>23</v>
      </c>
      <c r="AN86" s="74">
        <v>23</v>
      </c>
      <c r="AO86" s="74">
        <v>23</v>
      </c>
      <c r="AP86" s="74">
        <v>23</v>
      </c>
      <c r="AQ86" s="74">
        <v>23</v>
      </c>
      <c r="AR86" s="74">
        <v>23</v>
      </c>
      <c r="AS86" s="74">
        <v>23</v>
      </c>
      <c r="AT86" s="74">
        <v>23</v>
      </c>
      <c r="AU86" s="74">
        <f t="shared" si="67"/>
        <v>607.58619620799846</v>
      </c>
      <c r="AV86" s="74">
        <f t="shared" si="68"/>
        <v>260</v>
      </c>
      <c r="AW86" s="74">
        <f t="shared" si="69"/>
        <v>39</v>
      </c>
      <c r="AX86" s="74">
        <f t="shared" si="48"/>
        <v>529.58619620799846</v>
      </c>
      <c r="AY86" s="75">
        <f t="shared" si="70"/>
        <v>17.230877304726878</v>
      </c>
      <c r="AZ86" s="74">
        <f t="shared" si="49"/>
        <v>78</v>
      </c>
      <c r="BA86" s="76">
        <f t="shared" si="53"/>
        <v>624.8170735127253</v>
      </c>
      <c r="BB86" s="72">
        <v>23</v>
      </c>
      <c r="BC86" s="72">
        <v>23</v>
      </c>
      <c r="BD86" s="72">
        <v>23</v>
      </c>
      <c r="BE86" s="72">
        <v>23</v>
      </c>
      <c r="BF86" s="72">
        <v>23</v>
      </c>
      <c r="BG86" s="72">
        <v>23</v>
      </c>
      <c r="BH86" s="77">
        <v>23</v>
      </c>
      <c r="BI86" s="77">
        <v>23</v>
      </c>
      <c r="BJ86" s="77">
        <v>23</v>
      </c>
      <c r="BK86" s="77">
        <v>23</v>
      </c>
      <c r="BL86" s="77"/>
      <c r="BM86" s="77">
        <f t="shared" si="92"/>
        <v>854.8170735127253</v>
      </c>
      <c r="BN86" s="65"/>
      <c r="BO86" s="65">
        <f t="shared" si="93"/>
        <v>854.8170735127253</v>
      </c>
      <c r="BP86" s="65">
        <f t="shared" si="52"/>
        <v>854.8170735127253</v>
      </c>
      <c r="BQ86" s="65"/>
      <c r="BR86" s="78">
        <f t="shared" si="71"/>
        <v>32.275944035849882</v>
      </c>
      <c r="BS86" s="65">
        <f t="shared" si="72"/>
        <v>887.09301754857518</v>
      </c>
      <c r="BT86" s="65">
        <v>23</v>
      </c>
      <c r="BU86" s="65">
        <v>23</v>
      </c>
      <c r="BV86" s="72">
        <v>23</v>
      </c>
      <c r="BW86" s="72">
        <v>23</v>
      </c>
      <c r="BX86" s="72">
        <v>23</v>
      </c>
      <c r="BY86" s="72">
        <v>23</v>
      </c>
      <c r="BZ86" s="72">
        <v>23</v>
      </c>
      <c r="CA86" s="72">
        <v>23</v>
      </c>
      <c r="CB86" s="72">
        <v>23</v>
      </c>
      <c r="CC86" s="72">
        <v>23</v>
      </c>
      <c r="CD86" s="72">
        <v>23</v>
      </c>
      <c r="CE86" s="72">
        <v>23</v>
      </c>
      <c r="CF86" s="72"/>
      <c r="CG86" s="72"/>
      <c r="CH86" s="65">
        <f t="shared" si="91"/>
        <v>1163.0930175485751</v>
      </c>
      <c r="CI86" s="65">
        <f t="shared" si="54"/>
        <v>1163.0930175485751</v>
      </c>
      <c r="CJ86" s="65">
        <f t="shared" si="73"/>
        <v>0</v>
      </c>
      <c r="CK86" s="65">
        <f t="shared" si="74"/>
        <v>19.396348785534016</v>
      </c>
      <c r="CL86" s="65">
        <f t="shared" si="75"/>
        <v>1182.489366334109</v>
      </c>
      <c r="CM86" s="72">
        <v>23</v>
      </c>
      <c r="CN86" s="72">
        <v>69</v>
      </c>
      <c r="CO86" s="72">
        <v>23</v>
      </c>
      <c r="CP86" s="72">
        <v>23</v>
      </c>
      <c r="CQ86" s="72">
        <v>46</v>
      </c>
      <c r="CR86" s="72">
        <v>23</v>
      </c>
      <c r="CS86" s="72">
        <v>23</v>
      </c>
      <c r="CT86" s="25">
        <v>23</v>
      </c>
      <c r="CU86" s="25">
        <v>23</v>
      </c>
      <c r="CV86" s="25">
        <v>23</v>
      </c>
      <c r="CW86" s="87"/>
      <c r="CX86" s="65">
        <f t="shared" si="76"/>
        <v>1481.489366334109</v>
      </c>
      <c r="CY86" s="65">
        <f t="shared" si="46"/>
        <v>1481.489366334109</v>
      </c>
      <c r="CZ86" s="72"/>
      <c r="DA86" s="89">
        <f t="shared" si="77"/>
        <v>18.96</v>
      </c>
      <c r="DB86" s="65">
        <f t="shared" si="78"/>
        <v>1500.4493663341091</v>
      </c>
      <c r="DM86" s="90">
        <f t="shared" si="79"/>
        <v>1500.4493663341091</v>
      </c>
      <c r="DN86" s="63">
        <v>1481.5</v>
      </c>
      <c r="DO86" s="63">
        <f t="shared" si="80"/>
        <v>18.949366334109072</v>
      </c>
      <c r="DP86" s="63">
        <f t="shared" si="81"/>
        <v>0.31</v>
      </c>
      <c r="DQ86" s="81">
        <f t="shared" si="82"/>
        <v>19.259366334109071</v>
      </c>
      <c r="DV86" s="100"/>
      <c r="ED86" s="81">
        <f t="shared" si="83"/>
        <v>19.259366334109071</v>
      </c>
      <c r="EF86" s="81">
        <f t="shared" si="55"/>
        <v>19.259366334109071</v>
      </c>
      <c r="EG86" s="63">
        <f t="shared" si="84"/>
        <v>19.259366334109071</v>
      </c>
      <c r="EH86" s="1">
        <f t="shared" si="56"/>
        <v>0.41</v>
      </c>
      <c r="EI86" s="63">
        <f t="shared" si="85"/>
        <v>19.669366334109071</v>
      </c>
      <c r="EU86" s="104"/>
      <c r="EV86" s="63">
        <f t="shared" si="86"/>
        <v>19.670000000000002</v>
      </c>
      <c r="EX86" s="63">
        <f t="shared" si="87"/>
        <v>19.670000000000002</v>
      </c>
      <c r="EZ86" s="63">
        <f t="shared" si="88"/>
        <v>19.670000000000002</v>
      </c>
      <c r="FA86" s="25">
        <f t="shared" si="89"/>
        <v>0</v>
      </c>
      <c r="FJ86" s="63">
        <f t="shared" si="90"/>
        <v>0</v>
      </c>
    </row>
    <row r="87" spans="1:166" ht="14.4" hidden="1" x14ac:dyDescent="0.25">
      <c r="A87" s="25">
        <v>73</v>
      </c>
      <c r="B87" s="37" t="s">
        <v>90</v>
      </c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11.5</v>
      </c>
      <c r="K87" s="74">
        <v>0</v>
      </c>
      <c r="L87" s="74">
        <f>SUM(C87:K87)</f>
        <v>11.5</v>
      </c>
      <c r="M87" s="74">
        <f t="shared" si="58"/>
        <v>10</v>
      </c>
      <c r="N87" s="74">
        <f t="shared" si="59"/>
        <v>1.5</v>
      </c>
      <c r="O87" s="74">
        <f t="shared" si="60"/>
        <v>0.1190523024</v>
      </c>
      <c r="P87" s="73"/>
      <c r="Q87" s="74">
        <v>57.5</v>
      </c>
      <c r="R87" s="74"/>
      <c r="S87" s="74">
        <v>11.5</v>
      </c>
      <c r="T87" s="74">
        <v>34.5</v>
      </c>
      <c r="U87" s="74"/>
      <c r="V87" s="74">
        <v>34.5</v>
      </c>
      <c r="W87" s="74"/>
      <c r="X87" s="74">
        <v>34.5</v>
      </c>
      <c r="Y87" s="74"/>
      <c r="Z87" s="74">
        <v>17.25</v>
      </c>
      <c r="AA87" s="74"/>
      <c r="AB87" s="74">
        <f t="shared" si="61"/>
        <v>165</v>
      </c>
      <c r="AC87" s="74">
        <f t="shared" si="62"/>
        <v>24.75</v>
      </c>
      <c r="AD87" s="74">
        <f t="shared" si="63"/>
        <v>175.11905230240001</v>
      </c>
      <c r="AE87" s="74">
        <f t="shared" si="64"/>
        <v>26.25</v>
      </c>
      <c r="AF87" s="74">
        <f t="shared" si="65"/>
        <v>6.1246756257996022</v>
      </c>
      <c r="AG87" s="74">
        <f t="shared" si="66"/>
        <v>207.4937279281996</v>
      </c>
      <c r="AH87" s="74">
        <v>23</v>
      </c>
      <c r="AI87" s="74"/>
      <c r="AJ87" s="74">
        <v>46</v>
      </c>
      <c r="AK87" s="74"/>
      <c r="AL87" s="74">
        <v>11.5</v>
      </c>
      <c r="AM87" s="74">
        <v>13.14</v>
      </c>
      <c r="AN87" s="74">
        <v>11.5</v>
      </c>
      <c r="AO87" s="74">
        <v>17.25</v>
      </c>
      <c r="AP87" s="74">
        <v>12.4</v>
      </c>
      <c r="AQ87" s="74"/>
      <c r="AR87" s="74">
        <v>26.29</v>
      </c>
      <c r="AS87" s="74">
        <v>13.14</v>
      </c>
      <c r="AT87" s="74">
        <v>13.14</v>
      </c>
      <c r="AU87" s="74">
        <f t="shared" si="67"/>
        <v>394.85372792819959</v>
      </c>
      <c r="AV87" s="74">
        <f t="shared" si="68"/>
        <v>162.92173913043476</v>
      </c>
      <c r="AW87" s="74">
        <f t="shared" si="69"/>
        <v>24.438260869565212</v>
      </c>
      <c r="AX87" s="74">
        <f t="shared" si="48"/>
        <v>344.16546705863442</v>
      </c>
      <c r="AY87" s="75">
        <f t="shared" si="70"/>
        <v>11.197937140117972</v>
      </c>
      <c r="AZ87" s="74">
        <f t="shared" si="49"/>
        <v>50.688260869565212</v>
      </c>
      <c r="BA87" s="76">
        <f t="shared" si="53"/>
        <v>406.05166506831756</v>
      </c>
      <c r="BB87" s="72">
        <v>17.739999999999998</v>
      </c>
      <c r="BC87" s="72"/>
      <c r="BD87" s="72">
        <v>17.25</v>
      </c>
      <c r="BE87" s="72">
        <v>23</v>
      </c>
      <c r="BF87" s="72">
        <v>17.739999999999998</v>
      </c>
      <c r="BG87" s="72">
        <v>17.25</v>
      </c>
      <c r="BH87" s="77">
        <v>0</v>
      </c>
      <c r="BI87" s="77">
        <v>34.5</v>
      </c>
      <c r="BJ87" s="77">
        <v>23</v>
      </c>
      <c r="BK87" s="77"/>
      <c r="BL87" s="77"/>
      <c r="BM87" s="77">
        <f t="shared" si="92"/>
        <v>556.53166506831758</v>
      </c>
      <c r="BN87" s="65"/>
      <c r="BO87" s="65">
        <f t="shared" si="93"/>
        <v>556.53166506831758</v>
      </c>
      <c r="BP87" s="65">
        <f t="shared" si="52"/>
        <v>556.53166506831758</v>
      </c>
      <c r="BQ87" s="65"/>
      <c r="BR87" s="78">
        <f t="shared" si="71"/>
        <v>21.013366991032576</v>
      </c>
      <c r="BS87" s="65">
        <f t="shared" si="72"/>
        <v>577.54503205935021</v>
      </c>
      <c r="BT87" s="65">
        <v>28.75</v>
      </c>
      <c r="BU87" s="65">
        <v>17.25</v>
      </c>
      <c r="BV87" s="72">
        <v>17.25</v>
      </c>
      <c r="BW87" s="72">
        <v>17.25</v>
      </c>
      <c r="BX87" s="72">
        <v>23</v>
      </c>
      <c r="BY87" s="72">
        <v>23</v>
      </c>
      <c r="BZ87" s="72">
        <v>32.200000000000003</v>
      </c>
      <c r="CA87" s="72">
        <v>51.75</v>
      </c>
      <c r="CB87" s="72"/>
      <c r="CC87" s="72"/>
      <c r="CD87" s="72"/>
      <c r="CE87" s="72"/>
      <c r="CF87" s="72"/>
      <c r="CG87" s="72"/>
      <c r="CH87" s="65">
        <f t="shared" si="91"/>
        <v>787.99503205935025</v>
      </c>
      <c r="CI87" s="65">
        <f t="shared" si="54"/>
        <v>787.99503205935025</v>
      </c>
      <c r="CJ87" s="65">
        <f t="shared" si="73"/>
        <v>0</v>
      </c>
      <c r="CK87" s="65">
        <f t="shared" si="74"/>
        <v>13.141018175231967</v>
      </c>
      <c r="CL87" s="65">
        <f t="shared" si="75"/>
        <v>801.13605023458217</v>
      </c>
      <c r="CM87" s="72"/>
      <c r="CN87" s="72">
        <v>130.44</v>
      </c>
      <c r="CO87" s="72"/>
      <c r="CP87" s="72"/>
      <c r="CQ87" s="72"/>
      <c r="CR87" s="72"/>
      <c r="CS87" s="72"/>
      <c r="CW87" s="87">
        <f>787.99+143.58</f>
        <v>931.57</v>
      </c>
      <c r="CX87" s="65">
        <f t="shared" si="76"/>
        <v>6.0502345821760173E-3</v>
      </c>
      <c r="CY87" s="65">
        <f t="shared" si="46"/>
        <v>6.0502345821760173E-3</v>
      </c>
      <c r="CZ87" s="72"/>
      <c r="DA87" s="89">
        <f t="shared" si="77"/>
        <v>0</v>
      </c>
      <c r="DB87" s="65">
        <f t="shared" si="78"/>
        <v>6.0502345821760173E-3</v>
      </c>
      <c r="DM87" s="90">
        <f t="shared" si="79"/>
        <v>6.0502345821760173E-3</v>
      </c>
      <c r="DP87" s="63">
        <f t="shared" si="81"/>
        <v>0</v>
      </c>
      <c r="DQ87" s="81">
        <f t="shared" si="82"/>
        <v>0</v>
      </c>
      <c r="DV87" s="100"/>
      <c r="ED87" s="81">
        <f t="shared" si="83"/>
        <v>0</v>
      </c>
      <c r="EF87" s="81">
        <f t="shared" si="55"/>
        <v>0</v>
      </c>
      <c r="EG87" s="63">
        <f t="shared" si="84"/>
        <v>0</v>
      </c>
      <c r="EH87" s="1">
        <f t="shared" si="56"/>
        <v>0</v>
      </c>
      <c r="EI87" s="63">
        <f t="shared" si="85"/>
        <v>0</v>
      </c>
      <c r="EU87" s="104"/>
      <c r="EV87" s="63">
        <f t="shared" si="86"/>
        <v>0</v>
      </c>
      <c r="EX87" s="63">
        <f t="shared" si="87"/>
        <v>0</v>
      </c>
      <c r="EZ87" s="63">
        <f t="shared" si="88"/>
        <v>0</v>
      </c>
      <c r="FA87" s="25">
        <f t="shared" si="89"/>
        <v>0</v>
      </c>
      <c r="FJ87" s="63">
        <f t="shared" si="90"/>
        <v>0</v>
      </c>
    </row>
    <row r="88" spans="1:166" ht="14.4" hidden="1" x14ac:dyDescent="0.25">
      <c r="A88" s="25">
        <v>74</v>
      </c>
      <c r="B88" s="37" t="s">
        <v>102</v>
      </c>
      <c r="C88" s="74"/>
      <c r="D88" s="74"/>
      <c r="E88" s="74"/>
      <c r="F88" s="74"/>
      <c r="G88" s="74"/>
      <c r="H88" s="74"/>
      <c r="I88" s="74"/>
      <c r="J88" s="74"/>
      <c r="K88" s="74"/>
      <c r="L88" s="74">
        <f t="shared" si="57"/>
        <v>0</v>
      </c>
      <c r="M88" s="74">
        <f t="shared" si="58"/>
        <v>0</v>
      </c>
      <c r="N88" s="74">
        <f t="shared" si="59"/>
        <v>0</v>
      </c>
      <c r="O88" s="74">
        <f t="shared" si="60"/>
        <v>0</v>
      </c>
      <c r="P88" s="73"/>
      <c r="Q88" s="74"/>
      <c r="R88" s="74"/>
      <c r="S88" s="74">
        <v>11.5</v>
      </c>
      <c r="T88" s="74">
        <v>11.5</v>
      </c>
      <c r="U88" s="74">
        <v>11.5</v>
      </c>
      <c r="V88" s="74">
        <v>11.5</v>
      </c>
      <c r="W88" s="74">
        <v>11.5</v>
      </c>
      <c r="X88" s="74">
        <v>11.5</v>
      </c>
      <c r="Y88" s="74">
        <v>11.5</v>
      </c>
      <c r="Z88" s="74">
        <v>11.5</v>
      </c>
      <c r="AA88" s="74"/>
      <c r="AB88" s="74">
        <f t="shared" si="61"/>
        <v>80</v>
      </c>
      <c r="AC88" s="74">
        <f t="shared" si="62"/>
        <v>12</v>
      </c>
      <c r="AD88" s="74">
        <f t="shared" si="63"/>
        <v>80</v>
      </c>
      <c r="AE88" s="74">
        <f t="shared" si="64"/>
        <v>12</v>
      </c>
      <c r="AF88" s="74">
        <f t="shared" si="65"/>
        <v>2.7979482735999999</v>
      </c>
      <c r="AG88" s="74">
        <f t="shared" si="66"/>
        <v>94.797948273599999</v>
      </c>
      <c r="AH88" s="74">
        <v>11.5</v>
      </c>
      <c r="AI88" s="74">
        <v>11.5</v>
      </c>
      <c r="AJ88" s="74">
        <v>11.5</v>
      </c>
      <c r="AK88" s="74">
        <v>17.25</v>
      </c>
      <c r="AL88" s="74">
        <v>11.5</v>
      </c>
      <c r="AM88" s="74">
        <v>11.5</v>
      </c>
      <c r="AN88" s="74">
        <v>11.5</v>
      </c>
      <c r="AO88" s="74">
        <v>11.5</v>
      </c>
      <c r="AP88" s="74">
        <v>11.5</v>
      </c>
      <c r="AQ88" s="74">
        <v>11.5</v>
      </c>
      <c r="AR88" s="74">
        <v>11.5</v>
      </c>
      <c r="AS88" s="74">
        <v>11.5</v>
      </c>
      <c r="AT88" s="74">
        <v>11.5</v>
      </c>
      <c r="AU88" s="74">
        <f t="shared" si="67"/>
        <v>250.04794827360001</v>
      </c>
      <c r="AV88" s="74">
        <f t="shared" si="68"/>
        <v>135</v>
      </c>
      <c r="AW88" s="74">
        <f t="shared" si="69"/>
        <v>20.25</v>
      </c>
      <c r="AX88" s="74">
        <f t="shared" si="48"/>
        <v>217.79794827360001</v>
      </c>
      <c r="AY88" s="75">
        <f t="shared" si="70"/>
        <v>7.086381312041782</v>
      </c>
      <c r="AZ88" s="74">
        <f t="shared" si="49"/>
        <v>32.25</v>
      </c>
      <c r="BA88" s="76">
        <f t="shared" si="53"/>
        <v>257.13432958564181</v>
      </c>
      <c r="BB88" s="72">
        <v>11.5</v>
      </c>
      <c r="BC88" s="72">
        <v>11.5</v>
      </c>
      <c r="BD88" s="72">
        <v>11.5</v>
      </c>
      <c r="BE88" s="72">
        <v>11.5</v>
      </c>
      <c r="BF88" s="72">
        <v>11.5</v>
      </c>
      <c r="BG88" s="72">
        <v>11.5</v>
      </c>
      <c r="BH88" s="77">
        <v>11.5</v>
      </c>
      <c r="BI88" s="77"/>
      <c r="BJ88" s="77">
        <v>11.5</v>
      </c>
      <c r="BK88" s="77">
        <v>11.5</v>
      </c>
      <c r="BL88" s="77">
        <v>11.5</v>
      </c>
      <c r="BM88" s="77">
        <f>SUM(BA88:BL88)</f>
        <v>372.13432958564181</v>
      </c>
      <c r="BN88" s="65"/>
      <c r="BO88" s="65">
        <f t="shared" si="93"/>
        <v>372.13432958564181</v>
      </c>
      <c r="BP88" s="65">
        <f>ROUND(SUM(BB88:BL88)/1.15,2)+AX88</f>
        <v>317.79794827360001</v>
      </c>
      <c r="BQ88" s="65">
        <f>+BO88-BP88</f>
        <v>54.336381312041794</v>
      </c>
      <c r="BR88" s="78">
        <f t="shared" si="71"/>
        <v>11.99932606754834</v>
      </c>
      <c r="BS88" s="65">
        <f t="shared" si="72"/>
        <v>384.13365565319015</v>
      </c>
      <c r="BT88" s="65"/>
      <c r="BU88" s="65">
        <v>11.5</v>
      </c>
      <c r="BV88" s="72">
        <v>11.5</v>
      </c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65">
        <f t="shared" si="91"/>
        <v>407.13365565319015</v>
      </c>
      <c r="CI88" s="65">
        <f t="shared" si="54"/>
        <v>407.13365565319015</v>
      </c>
      <c r="CJ88" s="65">
        <f t="shared" si="73"/>
        <v>0</v>
      </c>
      <c r="CK88" s="65">
        <f t="shared" si="74"/>
        <v>6.7895742371688472</v>
      </c>
      <c r="CL88" s="65">
        <f t="shared" si="75"/>
        <v>413.92322989035898</v>
      </c>
      <c r="CM88" s="72"/>
      <c r="CN88" s="72"/>
      <c r="CO88" s="72"/>
      <c r="CP88" s="72"/>
      <c r="CQ88" s="72"/>
      <c r="CR88" s="72"/>
      <c r="CS88" s="72"/>
      <c r="CW88" s="87">
        <v>200</v>
      </c>
      <c r="CX88" s="65">
        <f t="shared" si="76"/>
        <v>213.92322989035898</v>
      </c>
      <c r="CY88" s="65">
        <f t="shared" si="46"/>
        <v>213.92322989035898</v>
      </c>
      <c r="CZ88" s="72"/>
      <c r="DA88" s="89">
        <f t="shared" si="77"/>
        <v>2.74</v>
      </c>
      <c r="DB88" s="65">
        <f t="shared" si="78"/>
        <v>216.66322989035899</v>
      </c>
      <c r="DM88" s="90">
        <f t="shared" si="79"/>
        <v>216.66322989035899</v>
      </c>
      <c r="DN88" s="63">
        <v>216.67</v>
      </c>
      <c r="DP88" s="63">
        <f t="shared" si="81"/>
        <v>0</v>
      </c>
      <c r="DQ88" s="81">
        <f t="shared" si="82"/>
        <v>0</v>
      </c>
      <c r="DV88" s="100"/>
      <c r="ED88" s="81">
        <f t="shared" si="83"/>
        <v>0</v>
      </c>
      <c r="EF88" s="81">
        <f t="shared" si="55"/>
        <v>0</v>
      </c>
      <c r="EG88" s="63">
        <f t="shared" si="84"/>
        <v>0</v>
      </c>
      <c r="EH88" s="1">
        <f t="shared" si="56"/>
        <v>0</v>
      </c>
      <c r="EI88" s="63">
        <f t="shared" si="85"/>
        <v>0</v>
      </c>
      <c r="EU88" s="104"/>
      <c r="EV88" s="63">
        <f t="shared" si="86"/>
        <v>0</v>
      </c>
      <c r="EX88" s="63">
        <f t="shared" si="87"/>
        <v>0</v>
      </c>
      <c r="EZ88" s="63">
        <f t="shared" si="88"/>
        <v>0</v>
      </c>
      <c r="FA88" s="25">
        <f t="shared" si="89"/>
        <v>0</v>
      </c>
      <c r="FJ88" s="63">
        <f t="shared" si="90"/>
        <v>0</v>
      </c>
    </row>
    <row r="89" spans="1:166" ht="14.4" hidden="1" x14ac:dyDescent="0.25">
      <c r="A89" s="25">
        <v>75</v>
      </c>
      <c r="B89" s="37" t="s">
        <v>103</v>
      </c>
      <c r="C89" s="74"/>
      <c r="D89" s="74"/>
      <c r="E89" s="74"/>
      <c r="F89" s="74"/>
      <c r="G89" s="74"/>
      <c r="H89" s="74"/>
      <c r="I89" s="74"/>
      <c r="J89" s="74"/>
      <c r="K89" s="74"/>
      <c r="L89" s="74">
        <f t="shared" si="57"/>
        <v>0</v>
      </c>
      <c r="M89" s="74">
        <f t="shared" si="58"/>
        <v>0</v>
      </c>
      <c r="N89" s="74">
        <f t="shared" si="59"/>
        <v>0</v>
      </c>
      <c r="O89" s="74">
        <f t="shared" si="60"/>
        <v>0</v>
      </c>
      <c r="P89" s="73"/>
      <c r="Q89" s="74"/>
      <c r="R89" s="74"/>
      <c r="S89" s="74">
        <v>11.5</v>
      </c>
      <c r="T89" s="74">
        <v>11.5</v>
      </c>
      <c r="U89" s="74">
        <v>11.5</v>
      </c>
      <c r="V89" s="74">
        <v>11.5</v>
      </c>
      <c r="W89" s="74">
        <v>11.5</v>
      </c>
      <c r="X89" s="74">
        <v>11.5</v>
      </c>
      <c r="Y89" s="74">
        <v>11.5</v>
      </c>
      <c r="Z89" s="74">
        <v>11.5</v>
      </c>
      <c r="AA89" s="74"/>
      <c r="AB89" s="74">
        <f t="shared" si="61"/>
        <v>80</v>
      </c>
      <c r="AC89" s="74">
        <f t="shared" si="62"/>
        <v>12</v>
      </c>
      <c r="AD89" s="74">
        <f t="shared" si="63"/>
        <v>80</v>
      </c>
      <c r="AE89" s="74">
        <f t="shared" si="64"/>
        <v>12</v>
      </c>
      <c r="AF89" s="74">
        <f t="shared" si="65"/>
        <v>2.7979482735999999</v>
      </c>
      <c r="AG89" s="74">
        <f t="shared" si="66"/>
        <v>94.797948273599999</v>
      </c>
      <c r="AH89" s="74">
        <v>11.5</v>
      </c>
      <c r="AI89" s="74">
        <v>11.5</v>
      </c>
      <c r="AJ89" s="74">
        <v>11.5</v>
      </c>
      <c r="AK89" s="74">
        <v>11.5</v>
      </c>
      <c r="AL89" s="74">
        <v>11.5</v>
      </c>
      <c r="AM89" s="74">
        <v>11.5</v>
      </c>
      <c r="AN89" s="74">
        <v>11.5</v>
      </c>
      <c r="AO89" s="74">
        <v>11.5</v>
      </c>
      <c r="AP89" s="74">
        <v>11.5</v>
      </c>
      <c r="AQ89" s="74">
        <v>11.5</v>
      </c>
      <c r="AR89" s="74">
        <v>11.5</v>
      </c>
      <c r="AS89" s="74">
        <v>11.5</v>
      </c>
      <c r="AT89" s="74">
        <v>11.5</v>
      </c>
      <c r="AU89" s="74">
        <f>SUM(AG89:AT89)</f>
        <v>244.29794827360001</v>
      </c>
      <c r="AV89" s="74">
        <f t="shared" si="68"/>
        <v>130</v>
      </c>
      <c r="AW89" s="74">
        <f t="shared" si="69"/>
        <v>19.5</v>
      </c>
      <c r="AX89" s="74">
        <f t="shared" si="48"/>
        <v>212.79794827360001</v>
      </c>
      <c r="AY89" s="75">
        <f t="shared" si="70"/>
        <v>6.9236988495068319</v>
      </c>
      <c r="AZ89" s="74">
        <f t="shared" si="49"/>
        <v>31.5</v>
      </c>
      <c r="BA89" s="76">
        <f>SUM(AG89:AT89)+AY89</f>
        <v>251.22164712310683</v>
      </c>
      <c r="BB89" s="72">
        <v>11.5</v>
      </c>
      <c r="BC89" s="72">
        <v>11.5</v>
      </c>
      <c r="BD89" s="72">
        <v>11.5</v>
      </c>
      <c r="BE89" s="72">
        <v>11.5</v>
      </c>
      <c r="BF89" s="72">
        <v>11.5</v>
      </c>
      <c r="BG89" s="72">
        <v>11.5</v>
      </c>
      <c r="BH89" s="77">
        <v>11.5</v>
      </c>
      <c r="BI89" s="77">
        <v>11.5</v>
      </c>
      <c r="BJ89" s="77">
        <v>11.5</v>
      </c>
      <c r="BK89" s="77">
        <v>11.5</v>
      </c>
      <c r="BL89" s="77">
        <v>11.5</v>
      </c>
      <c r="BM89" s="77">
        <f t="shared" si="92"/>
        <v>377.72164712310683</v>
      </c>
      <c r="BN89" s="65">
        <f>175+150</f>
        <v>325</v>
      </c>
      <c r="BO89" s="65">
        <f>+BM89-BN89</f>
        <v>52.721647123106834</v>
      </c>
      <c r="BP89" s="65"/>
      <c r="BQ89" s="65">
        <f>+BO89</f>
        <v>52.721647123106834</v>
      </c>
      <c r="BR89" s="78">
        <f t="shared" si="71"/>
        <v>0</v>
      </c>
      <c r="BS89" s="65">
        <f t="shared" si="72"/>
        <v>52.721647123106834</v>
      </c>
      <c r="BT89" s="65"/>
      <c r="BU89" s="65">
        <v>11.5</v>
      </c>
      <c r="BV89" s="72">
        <v>11.5</v>
      </c>
      <c r="BW89" s="72">
        <v>11.5</v>
      </c>
      <c r="BX89" s="72">
        <v>11.5</v>
      </c>
      <c r="BY89" s="72">
        <v>11.5</v>
      </c>
      <c r="BZ89" s="72">
        <v>11.5</v>
      </c>
      <c r="CA89" s="72">
        <v>11.5</v>
      </c>
      <c r="CB89" s="72">
        <v>11.5</v>
      </c>
      <c r="CC89" s="72"/>
      <c r="CD89" s="72"/>
      <c r="CE89" s="72">
        <v>11.5</v>
      </c>
      <c r="CF89" s="72"/>
      <c r="CG89" s="72"/>
      <c r="CH89" s="65">
        <f t="shared" si="91"/>
        <v>156.22164712310683</v>
      </c>
      <c r="CI89" s="65">
        <f t="shared" si="54"/>
        <v>156.22164712310683</v>
      </c>
      <c r="CJ89" s="65">
        <f t="shared" si="73"/>
        <v>0</v>
      </c>
      <c r="CK89" s="65">
        <f t="shared" si="74"/>
        <v>2.6052340696163174</v>
      </c>
      <c r="CL89" s="65">
        <f t="shared" si="75"/>
        <v>158.82688119272316</v>
      </c>
      <c r="CM89" s="72"/>
      <c r="CN89" s="72"/>
      <c r="CO89" s="72"/>
      <c r="CP89" s="72"/>
      <c r="CQ89" s="72"/>
      <c r="CR89" s="72"/>
      <c r="CS89" s="72"/>
      <c r="CW89" s="87"/>
      <c r="CX89" s="65">
        <f t="shared" si="76"/>
        <v>158.82688119272316</v>
      </c>
      <c r="CY89" s="65">
        <f t="shared" ref="CY89:CY99" si="94">+CX89</f>
        <v>158.82688119272316</v>
      </c>
      <c r="CZ89" s="72"/>
      <c r="DA89" s="89">
        <f t="shared" si="77"/>
        <v>2.0299999999999998</v>
      </c>
      <c r="DB89" s="65">
        <f t="shared" si="78"/>
        <v>160.85688119272316</v>
      </c>
      <c r="DM89" s="90">
        <f t="shared" si="79"/>
        <v>160.85688119272316</v>
      </c>
      <c r="DO89" s="63">
        <f t="shared" si="80"/>
        <v>160.85688119272316</v>
      </c>
      <c r="DP89" s="63">
        <f t="shared" si="81"/>
        <v>2.6</v>
      </c>
      <c r="DQ89" s="81">
        <f t="shared" si="82"/>
        <v>163.45688119272316</v>
      </c>
      <c r="DV89" s="100"/>
      <c r="ED89" s="81">
        <f t="shared" si="83"/>
        <v>163.45688119272316</v>
      </c>
      <c r="EE89" s="81">
        <v>163.46</v>
      </c>
      <c r="EF89" s="81">
        <f t="shared" si="55"/>
        <v>-3.1188072768486563E-3</v>
      </c>
      <c r="EG89" s="63">
        <f t="shared" si="84"/>
        <v>-3.1188072768486563E-3</v>
      </c>
      <c r="EH89" s="1">
        <f t="shared" si="56"/>
        <v>0</v>
      </c>
      <c r="EI89" s="63">
        <f t="shared" si="85"/>
        <v>-3.1188072768486563E-3</v>
      </c>
      <c r="EU89" s="104"/>
      <c r="EV89" s="63">
        <f t="shared" si="86"/>
        <v>0</v>
      </c>
      <c r="EX89" s="63">
        <f t="shared" si="87"/>
        <v>0</v>
      </c>
      <c r="EZ89" s="63">
        <f t="shared" si="88"/>
        <v>0</v>
      </c>
      <c r="FA89" s="25">
        <f t="shared" si="89"/>
        <v>0</v>
      </c>
      <c r="FJ89" s="63">
        <f t="shared" si="90"/>
        <v>0</v>
      </c>
    </row>
    <row r="90" spans="1:166" ht="14.4" x14ac:dyDescent="0.25">
      <c r="A90" s="25">
        <v>76</v>
      </c>
      <c r="B90" s="92" t="s">
        <v>104</v>
      </c>
      <c r="C90" s="74"/>
      <c r="D90" s="74"/>
      <c r="E90" s="74"/>
      <c r="F90" s="74"/>
      <c r="G90" s="74"/>
      <c r="H90" s="74"/>
      <c r="I90" s="74"/>
      <c r="J90" s="74"/>
      <c r="K90" s="74"/>
      <c r="L90" s="74">
        <f t="shared" si="57"/>
        <v>0</v>
      </c>
      <c r="M90" s="74">
        <f t="shared" si="58"/>
        <v>0</v>
      </c>
      <c r="N90" s="74">
        <f t="shared" si="59"/>
        <v>0</v>
      </c>
      <c r="O90" s="74">
        <f t="shared" si="60"/>
        <v>0</v>
      </c>
      <c r="P90" s="73"/>
      <c r="Q90" s="74"/>
      <c r="R90" s="74"/>
      <c r="S90" s="74">
        <v>23</v>
      </c>
      <c r="T90" s="74">
        <v>23</v>
      </c>
      <c r="U90" s="74"/>
      <c r="V90" s="74">
        <v>46</v>
      </c>
      <c r="W90" s="74"/>
      <c r="X90" s="74">
        <v>23</v>
      </c>
      <c r="Y90" s="74"/>
      <c r="Z90" s="74"/>
      <c r="AA90" s="74"/>
      <c r="AB90" s="74">
        <f t="shared" si="61"/>
        <v>100.00000000000001</v>
      </c>
      <c r="AC90" s="74">
        <f t="shared" si="62"/>
        <v>15.000000000000002</v>
      </c>
      <c r="AD90" s="74">
        <f t="shared" si="63"/>
        <v>100.00000000000001</v>
      </c>
      <c r="AE90" s="74">
        <f t="shared" si="64"/>
        <v>15.000000000000002</v>
      </c>
      <c r="AF90" s="74">
        <f t="shared" si="65"/>
        <v>3.4974353420000006</v>
      </c>
      <c r="AG90" s="74">
        <f t="shared" si="66"/>
        <v>118.49743534200002</v>
      </c>
      <c r="AH90" s="74">
        <v>46</v>
      </c>
      <c r="AI90" s="74"/>
      <c r="AJ90" s="74"/>
      <c r="AK90" s="74"/>
      <c r="AL90" s="74">
        <v>69</v>
      </c>
      <c r="AM90" s="74"/>
      <c r="AN90" s="74">
        <v>69</v>
      </c>
      <c r="AO90" s="74"/>
      <c r="AP90" s="74"/>
      <c r="AQ90" s="74">
        <v>69</v>
      </c>
      <c r="AR90" s="74"/>
      <c r="AS90" s="74">
        <v>46</v>
      </c>
      <c r="AT90" s="74">
        <v>23</v>
      </c>
      <c r="AU90" s="74">
        <f t="shared" si="67"/>
        <v>440.49743534200002</v>
      </c>
      <c r="AV90" s="74">
        <f t="shared" si="68"/>
        <v>280</v>
      </c>
      <c r="AW90" s="74">
        <f t="shared" si="69"/>
        <v>42</v>
      </c>
      <c r="AX90" s="74">
        <f t="shared" si="48"/>
        <v>383.49743534200002</v>
      </c>
      <c r="AY90" s="75">
        <f t="shared" si="70"/>
        <v>12.477661431454866</v>
      </c>
      <c r="AZ90" s="74">
        <f t="shared" si="49"/>
        <v>57</v>
      </c>
      <c r="BA90" s="76">
        <f t="shared" si="53"/>
        <v>452.97509677345488</v>
      </c>
      <c r="BB90" s="72"/>
      <c r="BC90" s="72"/>
      <c r="BD90" s="72">
        <v>46</v>
      </c>
      <c r="BE90" s="72"/>
      <c r="BF90" s="72">
        <v>23</v>
      </c>
      <c r="BG90" s="72">
        <v>23</v>
      </c>
      <c r="BH90" s="77">
        <v>0</v>
      </c>
      <c r="BI90" s="77"/>
      <c r="BJ90" s="77"/>
      <c r="BK90" s="77"/>
      <c r="BL90" s="77"/>
      <c r="BM90" s="77">
        <f t="shared" si="92"/>
        <v>544.97509677345488</v>
      </c>
      <c r="BN90" s="65"/>
      <c r="BO90" s="65">
        <f t="shared" si="93"/>
        <v>544.97509677345488</v>
      </c>
      <c r="BP90" s="65">
        <f t="shared" ref="BP90:BP98" si="95">ROUND(SUM(BB90:BL90)/1.15,2)+AX90</f>
        <v>463.49743534200002</v>
      </c>
      <c r="BQ90" s="65">
        <f t="shared" ref="BQ90:BQ99" si="96">+BO90-BP90</f>
        <v>81.477661431454862</v>
      </c>
      <c r="BR90" s="78">
        <f t="shared" si="71"/>
        <v>17.500606559463673</v>
      </c>
      <c r="BS90" s="65">
        <f t="shared" si="72"/>
        <v>562.47570333291856</v>
      </c>
      <c r="BT90" s="65"/>
      <c r="BU90" s="65">
        <v>46</v>
      </c>
      <c r="BV90" s="72"/>
      <c r="BW90" s="72"/>
      <c r="BX90" s="72"/>
      <c r="BY90" s="72"/>
      <c r="BZ90" s="72"/>
      <c r="CA90" s="72">
        <v>69</v>
      </c>
      <c r="CB90" s="72"/>
      <c r="CC90" s="72"/>
      <c r="CD90" s="72">
        <v>23</v>
      </c>
      <c r="CE90" s="72">
        <v>23</v>
      </c>
      <c r="CF90" s="72"/>
      <c r="CG90" s="72"/>
      <c r="CH90" s="65">
        <f t="shared" si="91"/>
        <v>723.47570333291856</v>
      </c>
      <c r="CI90" s="65">
        <f t="shared" si="54"/>
        <v>723.47570333291856</v>
      </c>
      <c r="CJ90" s="65">
        <f t="shared" si="73"/>
        <v>0</v>
      </c>
      <c r="CK90" s="65">
        <f t="shared" si="74"/>
        <v>12.065060032155822</v>
      </c>
      <c r="CL90" s="65">
        <f t="shared" si="75"/>
        <v>735.54076336507433</v>
      </c>
      <c r="CM90" s="72">
        <v>46</v>
      </c>
      <c r="CN90" s="72"/>
      <c r="CO90" s="72">
        <v>46</v>
      </c>
      <c r="CP90" s="72"/>
      <c r="CQ90" s="72"/>
      <c r="CR90" s="72"/>
      <c r="CS90" s="72"/>
      <c r="CW90" s="87"/>
      <c r="CX90" s="65">
        <f t="shared" si="76"/>
        <v>827.54076336507433</v>
      </c>
      <c r="CY90" s="65">
        <f t="shared" si="94"/>
        <v>827.54076336507433</v>
      </c>
      <c r="CZ90" s="72"/>
      <c r="DA90" s="89">
        <f t="shared" si="77"/>
        <v>10.59</v>
      </c>
      <c r="DB90" s="65">
        <f t="shared" si="78"/>
        <v>838.13076336507436</v>
      </c>
      <c r="DC90" s="63">
        <v>23</v>
      </c>
      <c r="DE90" s="63">
        <v>23</v>
      </c>
      <c r="DF90" s="63">
        <v>23</v>
      </c>
      <c r="DG90" s="63">
        <v>46</v>
      </c>
      <c r="DH90" s="63">
        <v>23</v>
      </c>
      <c r="DI90" s="63">
        <v>23</v>
      </c>
      <c r="DL90" s="63">
        <v>23</v>
      </c>
      <c r="DM90" s="90">
        <f t="shared" si="79"/>
        <v>1022.1307633650744</v>
      </c>
      <c r="DO90" s="63">
        <f t="shared" si="80"/>
        <v>1022.1307633650744</v>
      </c>
      <c r="DP90" s="63">
        <f t="shared" si="81"/>
        <v>16.54</v>
      </c>
      <c r="DQ90" s="81">
        <f t="shared" si="82"/>
        <v>1038.6707633650744</v>
      </c>
      <c r="DR90" s="81">
        <v>23</v>
      </c>
      <c r="DS90" s="81">
        <v>23</v>
      </c>
      <c r="DV90" s="98">
        <v>20.46</v>
      </c>
      <c r="DW90" s="99">
        <v>47.81</v>
      </c>
      <c r="DX90" s="99">
        <v>0</v>
      </c>
      <c r="DY90" s="52">
        <v>24.39</v>
      </c>
      <c r="DZ90" s="52">
        <v>24.78</v>
      </c>
      <c r="EA90" s="52">
        <v>24.79</v>
      </c>
      <c r="EB90" s="52"/>
      <c r="ED90" s="81">
        <f t="shared" si="83"/>
        <v>1226.9007633650745</v>
      </c>
      <c r="EF90" s="81">
        <f t="shared" si="55"/>
        <v>1226.9007633650745</v>
      </c>
      <c r="EG90" s="63">
        <f t="shared" si="84"/>
        <v>1226.9007633650745</v>
      </c>
      <c r="EH90" s="1">
        <f t="shared" si="56"/>
        <v>26.2</v>
      </c>
      <c r="EI90" s="63">
        <f t="shared" si="85"/>
        <v>1253.1007633650745</v>
      </c>
      <c r="EJ90" s="53"/>
      <c r="EU90" s="104"/>
      <c r="EV90" s="63">
        <f t="shared" si="86"/>
        <v>1253.0999999999999</v>
      </c>
      <c r="EX90" s="63">
        <f t="shared" si="87"/>
        <v>1253.0999999999999</v>
      </c>
      <c r="EY90" s="63">
        <f t="shared" ref="EY90:EY96" si="97">+EX90</f>
        <v>1253.0999999999999</v>
      </c>
      <c r="EZ90" s="63">
        <f t="shared" si="88"/>
        <v>0</v>
      </c>
      <c r="FA90" s="25">
        <f t="shared" si="89"/>
        <v>22.43</v>
      </c>
      <c r="FB90" s="63">
        <f t="shared" ref="FB90:FB96" si="98">+EX90+FA90</f>
        <v>1275.53</v>
      </c>
      <c r="FJ90" s="63">
        <f t="shared" si="90"/>
        <v>1275.53</v>
      </c>
    </row>
    <row r="91" spans="1:166" ht="14.4" x14ac:dyDescent="0.25">
      <c r="A91" s="25">
        <v>77</v>
      </c>
      <c r="B91" s="92" t="s">
        <v>105</v>
      </c>
      <c r="C91" s="74"/>
      <c r="D91" s="74"/>
      <c r="E91" s="74"/>
      <c r="F91" s="74"/>
      <c r="G91" s="74"/>
      <c r="H91" s="74"/>
      <c r="I91" s="74"/>
      <c r="J91" s="74"/>
      <c r="K91" s="74"/>
      <c r="L91" s="74">
        <f t="shared" si="57"/>
        <v>0</v>
      </c>
      <c r="M91" s="74">
        <f t="shared" si="58"/>
        <v>0</v>
      </c>
      <c r="N91" s="74">
        <f t="shared" si="59"/>
        <v>0</v>
      </c>
      <c r="O91" s="74">
        <f t="shared" si="60"/>
        <v>0</v>
      </c>
      <c r="P91" s="73"/>
      <c r="Q91" s="74"/>
      <c r="R91" s="74"/>
      <c r="S91" s="74">
        <v>23</v>
      </c>
      <c r="T91" s="74">
        <v>11.5</v>
      </c>
      <c r="U91" s="74"/>
      <c r="V91" s="74">
        <v>23</v>
      </c>
      <c r="W91" s="74"/>
      <c r="X91" s="74"/>
      <c r="Y91" s="74"/>
      <c r="Z91" s="74">
        <v>23</v>
      </c>
      <c r="AA91" s="74"/>
      <c r="AB91" s="74">
        <f t="shared" si="61"/>
        <v>70</v>
      </c>
      <c r="AC91" s="74">
        <f t="shared" si="62"/>
        <v>10.5</v>
      </c>
      <c r="AD91" s="74">
        <f t="shared" si="63"/>
        <v>70</v>
      </c>
      <c r="AE91" s="74">
        <f t="shared" si="64"/>
        <v>10.5</v>
      </c>
      <c r="AF91" s="74">
        <f t="shared" si="65"/>
        <v>2.4482047393999999</v>
      </c>
      <c r="AG91" s="74">
        <f t="shared" si="66"/>
        <v>82.948204739399998</v>
      </c>
      <c r="AH91" s="74">
        <v>23</v>
      </c>
      <c r="AI91" s="74"/>
      <c r="AJ91" s="74">
        <v>46</v>
      </c>
      <c r="AK91" s="74"/>
      <c r="AL91" s="74">
        <v>46</v>
      </c>
      <c r="AM91" s="74"/>
      <c r="AN91" s="74"/>
      <c r="AO91" s="74"/>
      <c r="AP91" s="74"/>
      <c r="AQ91" s="74">
        <v>46</v>
      </c>
      <c r="AR91" s="74"/>
      <c r="AS91" s="74"/>
      <c r="AT91" s="74"/>
      <c r="AU91" s="74">
        <f t="shared" si="67"/>
        <v>243.94820473940001</v>
      </c>
      <c r="AV91" s="74">
        <f t="shared" si="68"/>
        <v>140</v>
      </c>
      <c r="AW91" s="74">
        <f t="shared" si="69"/>
        <v>21</v>
      </c>
      <c r="AX91" s="74">
        <f t="shared" si="48"/>
        <v>212.44820473940001</v>
      </c>
      <c r="AY91" s="75">
        <f t="shared" si="70"/>
        <v>6.9123194216269654</v>
      </c>
      <c r="AZ91" s="74">
        <f t="shared" si="49"/>
        <v>31.5</v>
      </c>
      <c r="BA91" s="76">
        <f t="shared" si="53"/>
        <v>250.86052416102697</v>
      </c>
      <c r="BB91" s="72"/>
      <c r="BC91" s="72"/>
      <c r="BD91" s="72">
        <v>46</v>
      </c>
      <c r="BE91" s="72"/>
      <c r="BF91" s="72">
        <v>23</v>
      </c>
      <c r="BG91" s="72">
        <v>23</v>
      </c>
      <c r="BH91" s="77">
        <v>0</v>
      </c>
      <c r="BI91" s="77"/>
      <c r="BJ91" s="77"/>
      <c r="BK91" s="77"/>
      <c r="BL91" s="77"/>
      <c r="BM91" s="77">
        <f t="shared" si="92"/>
        <v>342.860524161027</v>
      </c>
      <c r="BN91" s="65"/>
      <c r="BO91" s="65">
        <f t="shared" si="93"/>
        <v>342.860524161027</v>
      </c>
      <c r="BP91" s="65">
        <f t="shared" si="95"/>
        <v>292.44820473940001</v>
      </c>
      <c r="BQ91" s="65">
        <f t="shared" si="96"/>
        <v>50.412319421626989</v>
      </c>
      <c r="BR91" s="78">
        <f t="shared" si="71"/>
        <v>11.042177539535455</v>
      </c>
      <c r="BS91" s="65">
        <f t="shared" si="72"/>
        <v>353.90270170056243</v>
      </c>
      <c r="BT91" s="65"/>
      <c r="BU91" s="65">
        <v>34.5</v>
      </c>
      <c r="BV91" s="72"/>
      <c r="BW91" s="72"/>
      <c r="BX91" s="72"/>
      <c r="BY91" s="72"/>
      <c r="BZ91" s="72"/>
      <c r="CA91" s="72">
        <v>34.5</v>
      </c>
      <c r="CB91" s="72"/>
      <c r="CC91" s="72"/>
      <c r="CD91" s="72">
        <v>17.25</v>
      </c>
      <c r="CE91" s="72">
        <v>17.25</v>
      </c>
      <c r="CF91" s="72"/>
      <c r="CG91" s="72"/>
      <c r="CH91" s="65">
        <f t="shared" si="91"/>
        <v>457.40270170056243</v>
      </c>
      <c r="CI91" s="65">
        <f t="shared" si="54"/>
        <v>457.40270170056243</v>
      </c>
      <c r="CJ91" s="65">
        <f t="shared" si="73"/>
        <v>0</v>
      </c>
      <c r="CK91" s="65">
        <f t="shared" si="74"/>
        <v>7.6278871971296631</v>
      </c>
      <c r="CL91" s="65">
        <f t="shared" si="75"/>
        <v>465.0305888976921</v>
      </c>
      <c r="CM91" s="72"/>
      <c r="CN91" s="72">
        <v>46</v>
      </c>
      <c r="CO91" s="72">
        <v>34.5</v>
      </c>
      <c r="CP91" s="72"/>
      <c r="CQ91" s="72"/>
      <c r="CR91" s="72"/>
      <c r="CS91" s="72"/>
      <c r="CT91" s="25">
        <v>34.5</v>
      </c>
      <c r="CW91" s="87"/>
      <c r="CX91" s="65">
        <f t="shared" si="76"/>
        <v>580.03058889769204</v>
      </c>
      <c r="CY91" s="65">
        <f t="shared" si="94"/>
        <v>580.03058889769204</v>
      </c>
      <c r="CZ91" s="72"/>
      <c r="DA91" s="89">
        <f t="shared" si="77"/>
        <v>7.42</v>
      </c>
      <c r="DB91" s="65">
        <f t="shared" si="78"/>
        <v>587.450588897692</v>
      </c>
      <c r="DG91" s="63">
        <v>23</v>
      </c>
      <c r="DM91" s="90">
        <f t="shared" si="79"/>
        <v>610.450588897692</v>
      </c>
      <c r="DO91" s="63">
        <f t="shared" si="80"/>
        <v>610.450588897692</v>
      </c>
      <c r="DP91" s="63">
        <f t="shared" si="81"/>
        <v>9.8800000000000008</v>
      </c>
      <c r="DQ91" s="81">
        <f t="shared" si="82"/>
        <v>620.330588897692</v>
      </c>
      <c r="DV91" s="98"/>
      <c r="DW91" s="99"/>
      <c r="DX91" s="99"/>
      <c r="DY91" s="52"/>
      <c r="DZ91" s="52"/>
      <c r="EA91" s="52"/>
      <c r="EB91" s="52"/>
      <c r="ED91" s="81">
        <f t="shared" si="83"/>
        <v>620.330588897692</v>
      </c>
      <c r="EF91" s="81">
        <f t="shared" si="55"/>
        <v>620.330588897692</v>
      </c>
      <c r="EG91" s="63">
        <f t="shared" si="84"/>
        <v>620.330588897692</v>
      </c>
      <c r="EH91" s="1">
        <f t="shared" si="56"/>
        <v>13.25</v>
      </c>
      <c r="EI91" s="63">
        <f t="shared" si="85"/>
        <v>633.580588897692</v>
      </c>
      <c r="EJ91" s="53"/>
      <c r="EU91" s="104"/>
      <c r="EV91" s="63">
        <f t="shared" si="86"/>
        <v>633.58000000000004</v>
      </c>
      <c r="EX91" s="63">
        <f t="shared" si="87"/>
        <v>633.58000000000004</v>
      </c>
      <c r="EY91" s="63">
        <f t="shared" si="97"/>
        <v>633.58000000000004</v>
      </c>
      <c r="EZ91" s="63">
        <f t="shared" si="88"/>
        <v>0</v>
      </c>
      <c r="FA91" s="25">
        <f t="shared" si="89"/>
        <v>11.34</v>
      </c>
      <c r="FB91" s="63">
        <f t="shared" si="98"/>
        <v>644.92000000000007</v>
      </c>
      <c r="FJ91" s="63">
        <f t="shared" si="90"/>
        <v>644.92000000000007</v>
      </c>
    </row>
    <row r="92" spans="1:166" ht="14.4" x14ac:dyDescent="0.25">
      <c r="A92" s="25">
        <v>78</v>
      </c>
      <c r="B92" s="92" t="s">
        <v>138</v>
      </c>
      <c r="C92" s="74"/>
      <c r="D92" s="74"/>
      <c r="E92" s="74"/>
      <c r="F92" s="74"/>
      <c r="G92" s="74"/>
      <c r="H92" s="74"/>
      <c r="I92" s="74"/>
      <c r="J92" s="74"/>
      <c r="K92" s="74"/>
      <c r="L92" s="74">
        <f t="shared" si="57"/>
        <v>0</v>
      </c>
      <c r="M92" s="74">
        <f t="shared" si="58"/>
        <v>0</v>
      </c>
      <c r="N92" s="74">
        <f t="shared" si="59"/>
        <v>0</v>
      </c>
      <c r="O92" s="74">
        <f t="shared" si="60"/>
        <v>0</v>
      </c>
      <c r="P92" s="73"/>
      <c r="Q92" s="74"/>
      <c r="R92" s="74"/>
      <c r="S92" s="74"/>
      <c r="T92" s="74"/>
      <c r="U92" s="74"/>
      <c r="V92" s="74">
        <v>23</v>
      </c>
      <c r="W92" s="74">
        <v>23</v>
      </c>
      <c r="X92" s="74">
        <v>23</v>
      </c>
      <c r="Y92" s="74">
        <v>23</v>
      </c>
      <c r="Z92" s="74">
        <v>23</v>
      </c>
      <c r="AA92" s="74"/>
      <c r="AB92" s="74">
        <f t="shared" si="61"/>
        <v>100.00000000000001</v>
      </c>
      <c r="AC92" s="74">
        <f t="shared" si="62"/>
        <v>15.000000000000002</v>
      </c>
      <c r="AD92" s="74">
        <f t="shared" si="63"/>
        <v>100.00000000000001</v>
      </c>
      <c r="AE92" s="74">
        <f t="shared" si="64"/>
        <v>15.000000000000002</v>
      </c>
      <c r="AF92" s="74">
        <f t="shared" si="65"/>
        <v>3.4974353420000006</v>
      </c>
      <c r="AG92" s="74">
        <f t="shared" si="66"/>
        <v>118.49743534200002</v>
      </c>
      <c r="AH92" s="74">
        <v>23</v>
      </c>
      <c r="AI92" s="74">
        <v>23</v>
      </c>
      <c r="AJ92" s="74">
        <v>23</v>
      </c>
      <c r="AK92" s="74">
        <v>23</v>
      </c>
      <c r="AL92" s="74">
        <v>23</v>
      </c>
      <c r="AM92" s="74">
        <v>23</v>
      </c>
      <c r="AN92" s="74">
        <v>23</v>
      </c>
      <c r="AO92" s="74">
        <v>23</v>
      </c>
      <c r="AP92" s="74">
        <v>23</v>
      </c>
      <c r="AQ92" s="74">
        <v>23</v>
      </c>
      <c r="AR92" s="74">
        <v>23</v>
      </c>
      <c r="AS92" s="74"/>
      <c r="AT92" s="74">
        <v>23</v>
      </c>
      <c r="AU92" s="74">
        <f t="shared" si="67"/>
        <v>394.49743534200002</v>
      </c>
      <c r="AV92" s="74">
        <f t="shared" si="68"/>
        <v>240.00000000000003</v>
      </c>
      <c r="AW92" s="74">
        <f t="shared" si="69"/>
        <v>36</v>
      </c>
      <c r="AX92" s="74">
        <f t="shared" si="48"/>
        <v>343.49743534200007</v>
      </c>
      <c r="AY92" s="75">
        <f t="shared" si="70"/>
        <v>11.176201731175267</v>
      </c>
      <c r="AZ92" s="74">
        <f t="shared" si="49"/>
        <v>51</v>
      </c>
      <c r="BA92" s="76">
        <f t="shared" si="53"/>
        <v>405.67363707317526</v>
      </c>
      <c r="BB92" s="72">
        <v>23</v>
      </c>
      <c r="BC92" s="72">
        <v>23</v>
      </c>
      <c r="BD92" s="72">
        <v>23</v>
      </c>
      <c r="BE92" s="72">
        <v>23</v>
      </c>
      <c r="BF92" s="72">
        <v>23</v>
      </c>
      <c r="BG92" s="72">
        <v>23</v>
      </c>
      <c r="BH92" s="77">
        <v>0</v>
      </c>
      <c r="BI92" s="77">
        <v>46</v>
      </c>
      <c r="BJ92" s="77">
        <v>23</v>
      </c>
      <c r="BK92" s="77">
        <v>23</v>
      </c>
      <c r="BL92" s="77">
        <v>23</v>
      </c>
      <c r="BM92" s="77">
        <f t="shared" si="92"/>
        <v>658.67363707317531</v>
      </c>
      <c r="BN92" s="65"/>
      <c r="BO92" s="65">
        <f t="shared" si="93"/>
        <v>658.67363707317531</v>
      </c>
      <c r="BP92" s="65">
        <f t="shared" si="95"/>
        <v>563.49743534200002</v>
      </c>
      <c r="BQ92" s="65">
        <f t="shared" si="96"/>
        <v>95.176201731175297</v>
      </c>
      <c r="BR92" s="78">
        <f t="shared" si="71"/>
        <v>21.276378597242164</v>
      </c>
      <c r="BS92" s="65">
        <f t="shared" si="72"/>
        <v>679.95001567041743</v>
      </c>
      <c r="BT92" s="65"/>
      <c r="BU92" s="65"/>
      <c r="BV92" s="72">
        <v>23</v>
      </c>
      <c r="BW92" s="72">
        <v>23</v>
      </c>
      <c r="BX92" s="72">
        <v>23</v>
      </c>
      <c r="BY92" s="72"/>
      <c r="BZ92" s="72"/>
      <c r="CA92" s="72">
        <v>69</v>
      </c>
      <c r="CB92" s="72"/>
      <c r="CC92" s="72">
        <v>23</v>
      </c>
      <c r="CD92" s="72">
        <v>23</v>
      </c>
      <c r="CE92" s="72">
        <v>23</v>
      </c>
      <c r="CF92" s="72"/>
      <c r="CG92" s="72"/>
      <c r="CH92" s="65">
        <f t="shared" si="91"/>
        <v>886.95001567041743</v>
      </c>
      <c r="CI92" s="65">
        <f t="shared" si="54"/>
        <v>886.95001567041743</v>
      </c>
      <c r="CJ92" s="65">
        <f t="shared" si="73"/>
        <v>0</v>
      </c>
      <c r="CK92" s="65">
        <f t="shared" si="74"/>
        <v>14.791243348307516</v>
      </c>
      <c r="CL92" s="65">
        <f t="shared" si="75"/>
        <v>901.74125901872492</v>
      </c>
      <c r="CM92" s="72"/>
      <c r="CN92" s="72"/>
      <c r="CO92" s="72">
        <v>92</v>
      </c>
      <c r="CP92" s="72"/>
      <c r="CQ92" s="72">
        <v>46</v>
      </c>
      <c r="CR92" s="72">
        <v>46</v>
      </c>
      <c r="CS92" s="72"/>
      <c r="CT92" s="25">
        <v>23</v>
      </c>
      <c r="CV92" s="25">
        <v>23</v>
      </c>
      <c r="CW92" s="87"/>
      <c r="CX92" s="65">
        <f t="shared" si="76"/>
        <v>1131.741259018725</v>
      </c>
      <c r="CY92" s="65">
        <f t="shared" si="94"/>
        <v>1131.741259018725</v>
      </c>
      <c r="CZ92" s="72"/>
      <c r="DA92" s="89">
        <f t="shared" si="77"/>
        <v>14.49</v>
      </c>
      <c r="DB92" s="65">
        <f t="shared" si="78"/>
        <v>1146.231259018725</v>
      </c>
      <c r="DC92" s="63">
        <v>23</v>
      </c>
      <c r="DD92" s="63">
        <v>23</v>
      </c>
      <c r="DF92" s="63">
        <v>69</v>
      </c>
      <c r="DG92" s="63">
        <v>46</v>
      </c>
      <c r="DH92" s="63">
        <v>69</v>
      </c>
      <c r="DI92" s="63">
        <v>23</v>
      </c>
      <c r="DJ92" s="63">
        <v>23</v>
      </c>
      <c r="DK92" s="63">
        <v>23</v>
      </c>
      <c r="DL92" s="63">
        <v>23</v>
      </c>
      <c r="DM92" s="90">
        <f t="shared" si="79"/>
        <v>1468.231259018725</v>
      </c>
      <c r="DO92" s="63">
        <f t="shared" si="80"/>
        <v>1468.231259018725</v>
      </c>
      <c r="DP92" s="63">
        <f t="shared" si="81"/>
        <v>23.76</v>
      </c>
      <c r="DQ92" s="81">
        <f t="shared" si="82"/>
        <v>1491.991259018725</v>
      </c>
      <c r="DR92" s="81">
        <v>23</v>
      </c>
      <c r="DS92" s="81">
        <v>46</v>
      </c>
      <c r="DT92" s="81">
        <v>23</v>
      </c>
      <c r="DV92" s="98">
        <v>69</v>
      </c>
      <c r="DW92" s="99"/>
      <c r="DX92" s="99">
        <v>46</v>
      </c>
      <c r="DY92" s="52"/>
      <c r="DZ92" s="52"/>
      <c r="EA92" s="52"/>
      <c r="EB92" s="52"/>
      <c r="ED92" s="81">
        <f t="shared" si="83"/>
        <v>1698.991259018725</v>
      </c>
      <c r="EE92" s="81">
        <v>1142.8599999999999</v>
      </c>
      <c r="EF92" s="81">
        <f t="shared" si="55"/>
        <v>556.13125901872513</v>
      </c>
      <c r="EG92" s="63">
        <f t="shared" si="84"/>
        <v>556.13125901872513</v>
      </c>
      <c r="EH92" s="1">
        <f t="shared" si="56"/>
        <v>11.88</v>
      </c>
      <c r="EI92" s="63">
        <f t="shared" si="85"/>
        <v>568.01125901872513</v>
      </c>
      <c r="EJ92" s="53"/>
      <c r="EU92" s="104"/>
      <c r="EV92" s="63">
        <f t="shared" si="86"/>
        <v>568.01</v>
      </c>
      <c r="EX92" s="63">
        <f t="shared" si="87"/>
        <v>568.01</v>
      </c>
      <c r="EY92" s="63">
        <f t="shared" si="97"/>
        <v>568.01</v>
      </c>
      <c r="EZ92" s="63">
        <f t="shared" si="88"/>
        <v>0</v>
      </c>
      <c r="FA92" s="25">
        <f t="shared" si="89"/>
        <v>10.17</v>
      </c>
      <c r="FB92" s="63">
        <f t="shared" si="98"/>
        <v>578.17999999999995</v>
      </c>
      <c r="FJ92" s="63">
        <f t="shared" si="90"/>
        <v>578.17999999999995</v>
      </c>
    </row>
    <row r="93" spans="1:166" ht="14.4" x14ac:dyDescent="0.25">
      <c r="A93" s="25">
        <v>79</v>
      </c>
      <c r="B93" s="92" t="s">
        <v>112</v>
      </c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3"/>
      <c r="Q93" s="74"/>
      <c r="R93" s="74"/>
      <c r="S93" s="74"/>
      <c r="T93" s="74"/>
      <c r="U93" s="74"/>
      <c r="V93" s="74"/>
      <c r="W93" s="74"/>
      <c r="X93" s="74"/>
      <c r="Y93" s="74"/>
      <c r="Z93" s="74">
        <v>12.66</v>
      </c>
      <c r="AA93" s="74"/>
      <c r="AB93" s="74">
        <f t="shared" si="61"/>
        <v>11.008695652173914</v>
      </c>
      <c r="AC93" s="74">
        <f t="shared" si="62"/>
        <v>1.6513043478260871</v>
      </c>
      <c r="AD93" s="74">
        <f t="shared" si="63"/>
        <v>11.008695652173914</v>
      </c>
      <c r="AE93" s="74">
        <f t="shared" si="64"/>
        <v>1.6513043478260871</v>
      </c>
      <c r="AF93" s="74">
        <f t="shared" si="65"/>
        <v>0.38502201243234785</v>
      </c>
      <c r="AG93" s="74">
        <f t="shared" si="66"/>
        <v>13.04502201243235</v>
      </c>
      <c r="AH93" s="74">
        <v>12.66</v>
      </c>
      <c r="AI93" s="74">
        <v>12.66</v>
      </c>
      <c r="AJ93" s="74">
        <v>12.66</v>
      </c>
      <c r="AK93" s="74">
        <v>13.35</v>
      </c>
      <c r="AL93" s="74">
        <v>13.34</v>
      </c>
      <c r="AM93" s="74">
        <v>13.34</v>
      </c>
      <c r="AN93" s="74">
        <v>13.34</v>
      </c>
      <c r="AO93" s="74">
        <v>13.34</v>
      </c>
      <c r="AP93" s="74">
        <v>13.34</v>
      </c>
      <c r="AQ93" s="74">
        <v>13.34</v>
      </c>
      <c r="AR93" s="74">
        <v>13.34</v>
      </c>
      <c r="AS93" s="74">
        <v>13.34</v>
      </c>
      <c r="AT93" s="74">
        <v>13.34</v>
      </c>
      <c r="AU93" s="74">
        <f t="shared" si="67"/>
        <v>184.43502201243237</v>
      </c>
      <c r="AV93" s="74">
        <f t="shared" si="68"/>
        <v>149.03478260869568</v>
      </c>
      <c r="AW93" s="74">
        <f t="shared" si="69"/>
        <v>22.35521739130435</v>
      </c>
      <c r="AX93" s="74">
        <f t="shared" si="48"/>
        <v>160.42850027330195</v>
      </c>
      <c r="AY93" s="75">
        <f t="shared" si="70"/>
        <v>5.2197806970499316</v>
      </c>
      <c r="AZ93" s="74">
        <f t="shared" si="49"/>
        <v>24.006521739130438</v>
      </c>
      <c r="BA93" s="76">
        <f t="shared" si="53"/>
        <v>189.65480270948231</v>
      </c>
      <c r="BB93" s="72">
        <v>13.34</v>
      </c>
      <c r="BC93" s="72">
        <v>13.34</v>
      </c>
      <c r="BD93" s="72">
        <v>13.34</v>
      </c>
      <c r="BE93" s="72">
        <v>13.34</v>
      </c>
      <c r="BF93" s="72">
        <v>13.34</v>
      </c>
      <c r="BG93" s="72">
        <v>13.34</v>
      </c>
      <c r="BH93" s="77">
        <v>6.67</v>
      </c>
      <c r="BI93" s="77">
        <v>13.34</v>
      </c>
      <c r="BJ93" s="77">
        <v>13.34</v>
      </c>
      <c r="BK93" s="77">
        <v>13.34</v>
      </c>
      <c r="BL93" s="77">
        <v>13.34</v>
      </c>
      <c r="BM93" s="77">
        <f t="shared" si="92"/>
        <v>329.72480270948222</v>
      </c>
      <c r="BN93" s="65"/>
      <c r="BO93" s="65">
        <f t="shared" si="93"/>
        <v>329.72480270948222</v>
      </c>
      <c r="BP93" s="65">
        <f t="shared" si="95"/>
        <v>282.22850027330196</v>
      </c>
      <c r="BQ93" s="65">
        <f t="shared" si="96"/>
        <v>47.496302436180258</v>
      </c>
      <c r="BR93" s="78">
        <f t="shared" si="71"/>
        <v>10.656304795960926</v>
      </c>
      <c r="BS93" s="65">
        <f t="shared" si="72"/>
        <v>340.38110750544314</v>
      </c>
      <c r="BT93" s="65">
        <v>13.34</v>
      </c>
      <c r="BU93" s="65">
        <v>13.34</v>
      </c>
      <c r="BV93" s="72">
        <v>14.36</v>
      </c>
      <c r="BW93" s="72">
        <v>14.36</v>
      </c>
      <c r="BX93" s="72">
        <v>14.36</v>
      </c>
      <c r="BY93" s="72">
        <v>14.36</v>
      </c>
      <c r="BZ93" s="72">
        <v>14.36</v>
      </c>
      <c r="CA93" s="72">
        <v>14.36</v>
      </c>
      <c r="CB93" s="72">
        <v>14.36</v>
      </c>
      <c r="CC93" s="72">
        <v>14.36</v>
      </c>
      <c r="CD93" s="72">
        <v>14.36</v>
      </c>
      <c r="CE93" s="72">
        <v>14.36</v>
      </c>
      <c r="CF93" s="72"/>
      <c r="CG93" s="72"/>
      <c r="CH93" s="65">
        <f t="shared" si="91"/>
        <v>510.66110750544323</v>
      </c>
      <c r="CI93" s="65">
        <f t="shared" si="54"/>
        <v>510.66110750544323</v>
      </c>
      <c r="CJ93" s="65">
        <f t="shared" si="73"/>
        <v>0</v>
      </c>
      <c r="CK93" s="65">
        <f t="shared" si="74"/>
        <v>8.5160522872531068</v>
      </c>
      <c r="CL93" s="65">
        <f t="shared" si="75"/>
        <v>519.17715979269633</v>
      </c>
      <c r="CM93" s="72">
        <v>14.36</v>
      </c>
      <c r="CN93" s="72">
        <v>47.28</v>
      </c>
      <c r="CO93" s="72">
        <v>15.76</v>
      </c>
      <c r="CP93" s="72">
        <v>15.76</v>
      </c>
      <c r="CQ93" s="72">
        <v>31.52</v>
      </c>
      <c r="CR93" s="72">
        <v>15.76</v>
      </c>
      <c r="CS93" s="72">
        <v>15.76</v>
      </c>
      <c r="CT93" s="25">
        <v>15.76</v>
      </c>
      <c r="CU93" s="25">
        <v>15.76</v>
      </c>
      <c r="CV93" s="25">
        <v>15.76</v>
      </c>
      <c r="CW93" s="87"/>
      <c r="CX93" s="65">
        <f t="shared" si="76"/>
        <v>722.65715979269623</v>
      </c>
      <c r="CY93" s="65">
        <f t="shared" si="94"/>
        <v>722.65715979269623</v>
      </c>
      <c r="CZ93" s="72"/>
      <c r="DA93" s="89">
        <f t="shared" si="77"/>
        <v>9.25</v>
      </c>
      <c r="DB93" s="65">
        <f t="shared" si="78"/>
        <v>731.90715979269623</v>
      </c>
      <c r="DC93" s="63">
        <v>15.76</v>
      </c>
      <c r="DD93" s="63">
        <v>17.829999999999998</v>
      </c>
      <c r="DE93" s="63">
        <v>17.14</v>
      </c>
      <c r="DF93" s="63">
        <v>17.14</v>
      </c>
      <c r="DG93" s="63">
        <v>34.28</v>
      </c>
      <c r="DH93" s="63">
        <v>17.14</v>
      </c>
      <c r="DI93" s="63">
        <v>17.14</v>
      </c>
      <c r="DJ93" s="63">
        <v>17.14</v>
      </c>
      <c r="DK93" s="63">
        <v>8.57</v>
      </c>
      <c r="DL93" s="63">
        <v>17.14</v>
      </c>
      <c r="DM93" s="90">
        <f t="shared" si="79"/>
        <v>911.18715979269621</v>
      </c>
      <c r="DO93" s="63">
        <f t="shared" si="80"/>
        <v>911.18715979269621</v>
      </c>
      <c r="DP93" s="63">
        <f t="shared" si="81"/>
        <v>14.75</v>
      </c>
      <c r="DQ93" s="81">
        <f t="shared" si="82"/>
        <v>925.93715979269621</v>
      </c>
      <c r="DR93" s="81">
        <v>17.14</v>
      </c>
      <c r="DS93" s="81">
        <v>17.14</v>
      </c>
      <c r="DT93" s="81">
        <v>18.64</v>
      </c>
      <c r="DU93" s="81">
        <v>18.64</v>
      </c>
      <c r="DV93" s="98">
        <v>18.64</v>
      </c>
      <c r="DW93" s="99">
        <v>18.64</v>
      </c>
      <c r="DX93" s="99">
        <v>18.64</v>
      </c>
      <c r="DY93" s="52">
        <v>18.64</v>
      </c>
      <c r="DZ93" s="52">
        <f>37.28/2</f>
        <v>18.64</v>
      </c>
      <c r="EA93" s="52">
        <v>18.64</v>
      </c>
      <c r="EB93" s="52">
        <v>18.64</v>
      </c>
      <c r="EC93" s="81">
        <v>18.64</v>
      </c>
      <c r="ED93" s="81">
        <f t="shared" si="83"/>
        <v>1146.6171597926968</v>
      </c>
      <c r="EF93" s="81">
        <f t="shared" si="55"/>
        <v>1146.6171597926968</v>
      </c>
      <c r="EG93" s="63">
        <f t="shared" si="84"/>
        <v>1146.6171597926968</v>
      </c>
      <c r="EH93" s="1">
        <f t="shared" si="56"/>
        <v>24.49</v>
      </c>
      <c r="EI93" s="63">
        <f t="shared" si="85"/>
        <v>1171.1071597926968</v>
      </c>
      <c r="EJ93" s="53">
        <v>18.64</v>
      </c>
      <c r="EK93" s="25">
        <v>18.64</v>
      </c>
      <c r="EL93" s="25">
        <v>20.48</v>
      </c>
      <c r="EM93" s="25">
        <v>20.48</v>
      </c>
      <c r="EN93" s="25">
        <v>20.48</v>
      </c>
      <c r="EO93" s="25">
        <v>20.48</v>
      </c>
      <c r="EP93" s="25">
        <v>20.48</v>
      </c>
      <c r="EQ93" s="25">
        <v>20.48</v>
      </c>
      <c r="ER93" s="25">
        <v>20.48</v>
      </c>
      <c r="ES93" s="25">
        <v>20.48</v>
      </c>
      <c r="ET93" s="25">
        <v>20.48</v>
      </c>
      <c r="EU93" s="104">
        <v>20.48</v>
      </c>
      <c r="EV93" s="63">
        <f t="shared" si="86"/>
        <v>1413.19</v>
      </c>
      <c r="EX93" s="63">
        <f t="shared" si="87"/>
        <v>1413.19</v>
      </c>
      <c r="EY93" s="63">
        <f t="shared" si="97"/>
        <v>1413.19</v>
      </c>
      <c r="EZ93" s="63">
        <f t="shared" si="88"/>
        <v>0</v>
      </c>
      <c r="FA93" s="25">
        <f t="shared" si="89"/>
        <v>25.29</v>
      </c>
      <c r="FB93" s="63">
        <f t="shared" si="98"/>
        <v>1438.48</v>
      </c>
      <c r="FC93" s="25">
        <v>20.48</v>
      </c>
      <c r="FD93" s="25">
        <v>42.68</v>
      </c>
      <c r="FE93" s="25">
        <v>44.62</v>
      </c>
      <c r="FF93" s="25">
        <v>44.62</v>
      </c>
      <c r="FG93" s="25">
        <v>44.68</v>
      </c>
      <c r="FH93" s="25">
        <v>22.37</v>
      </c>
      <c r="FJ93" s="63">
        <f t="shared" si="90"/>
        <v>1657.9299999999998</v>
      </c>
    </row>
    <row r="94" spans="1:166" ht="14.4" hidden="1" x14ac:dyDescent="0.25">
      <c r="A94" s="25">
        <v>80</v>
      </c>
      <c r="B94" s="92" t="s">
        <v>113</v>
      </c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3"/>
      <c r="Q94" s="74"/>
      <c r="R94" s="74"/>
      <c r="S94" s="74"/>
      <c r="T94" s="74"/>
      <c r="U94" s="74"/>
      <c r="V94" s="74"/>
      <c r="W94" s="74"/>
      <c r="X94" s="74"/>
      <c r="Y94" s="74"/>
      <c r="Z94" s="74">
        <v>29.9</v>
      </c>
      <c r="AA94" s="74"/>
      <c r="AB94" s="74">
        <f t="shared" si="61"/>
        <v>26</v>
      </c>
      <c r="AC94" s="74">
        <f t="shared" si="62"/>
        <v>3.9</v>
      </c>
      <c r="AD94" s="74">
        <f t="shared" si="63"/>
        <v>26</v>
      </c>
      <c r="AE94" s="74">
        <f t="shared" si="64"/>
        <v>3.9</v>
      </c>
      <c r="AF94" s="74">
        <f t="shared" si="65"/>
        <v>0.90933318892000004</v>
      </c>
      <c r="AG94" s="74">
        <f t="shared" si="66"/>
        <v>30.80933318892</v>
      </c>
      <c r="AH94" s="74">
        <v>29.9</v>
      </c>
      <c r="AI94" s="74">
        <v>29.9</v>
      </c>
      <c r="AJ94" s="74">
        <v>29.9</v>
      </c>
      <c r="AK94" s="74">
        <v>30.82</v>
      </c>
      <c r="AL94" s="74">
        <v>30.82</v>
      </c>
      <c r="AM94" s="74">
        <v>30.82</v>
      </c>
      <c r="AN94" s="74">
        <v>30.82</v>
      </c>
      <c r="AO94" s="74">
        <v>30.82</v>
      </c>
      <c r="AP94" s="74">
        <v>30.82</v>
      </c>
      <c r="AQ94" s="74">
        <v>30.82</v>
      </c>
      <c r="AR94" s="74">
        <v>30.82</v>
      </c>
      <c r="AS94" s="74">
        <v>30.82</v>
      </c>
      <c r="AT94" s="74">
        <v>30.82</v>
      </c>
      <c r="AU94" s="74">
        <f t="shared" si="67"/>
        <v>428.70933318891997</v>
      </c>
      <c r="AV94" s="74">
        <f t="shared" si="68"/>
        <v>345.99999999999994</v>
      </c>
      <c r="AW94" s="74">
        <f t="shared" si="69"/>
        <v>51.899999999999991</v>
      </c>
      <c r="AX94" s="74">
        <f t="shared" si="48"/>
        <v>372.90933318891996</v>
      </c>
      <c r="AY94" s="75">
        <f t="shared" si="70"/>
        <v>12.13316172508793</v>
      </c>
      <c r="AZ94" s="74">
        <f t="shared" si="49"/>
        <v>55.79999999999999</v>
      </c>
      <c r="BA94" s="76">
        <f t="shared" si="53"/>
        <v>440.84249491400789</v>
      </c>
      <c r="BB94" s="72">
        <v>30.82</v>
      </c>
      <c r="BC94" s="72">
        <v>30.82</v>
      </c>
      <c r="BD94" s="72">
        <v>30.82</v>
      </c>
      <c r="BE94" s="72">
        <v>30.82</v>
      </c>
      <c r="BF94" s="72">
        <v>30.82</v>
      </c>
      <c r="BG94" s="72">
        <v>30.82</v>
      </c>
      <c r="BH94" s="77">
        <v>30.82</v>
      </c>
      <c r="BI94" s="77">
        <v>30.82</v>
      </c>
      <c r="BJ94" s="77">
        <v>30.82</v>
      </c>
      <c r="BK94" s="77">
        <v>30.82</v>
      </c>
      <c r="BL94" s="77">
        <v>30.82</v>
      </c>
      <c r="BM94" s="77">
        <f t="shared" si="92"/>
        <v>779.86249491400827</v>
      </c>
      <c r="BN94" s="65"/>
      <c r="BO94" s="65">
        <f t="shared" si="93"/>
        <v>779.86249491400827</v>
      </c>
      <c r="BP94" s="65">
        <f t="shared" si="95"/>
        <v>667.70933318892003</v>
      </c>
      <c r="BQ94" s="65">
        <f t="shared" si="96"/>
        <v>112.15316172508824</v>
      </c>
      <c r="BR94" s="78">
        <f t="shared" si="71"/>
        <v>25.211182296184454</v>
      </c>
      <c r="BS94" s="65">
        <f t="shared" si="72"/>
        <v>805.07367721019273</v>
      </c>
      <c r="BT94" s="65">
        <v>30.82</v>
      </c>
      <c r="BU94" s="65">
        <v>30.82</v>
      </c>
      <c r="BV94" s="72">
        <v>33.020000000000003</v>
      </c>
      <c r="BW94" s="72">
        <v>33.020000000000003</v>
      </c>
      <c r="BX94" s="72">
        <v>33.020000000000003</v>
      </c>
      <c r="BY94" s="72">
        <v>33.020000000000003</v>
      </c>
      <c r="BZ94" s="72">
        <v>33.020000000000003</v>
      </c>
      <c r="CA94" s="72">
        <v>33.020000000000003</v>
      </c>
      <c r="CB94" s="72">
        <v>33.020000000000003</v>
      </c>
      <c r="CC94" s="72">
        <v>33.020000000000003</v>
      </c>
      <c r="CD94" s="72">
        <v>33.020000000000003</v>
      </c>
      <c r="CE94" s="72">
        <v>33.020000000000003</v>
      </c>
      <c r="CF94" s="72"/>
      <c r="CG94" s="72"/>
      <c r="CH94" s="65">
        <f t="shared" si="91"/>
        <v>1196.9136772101926</v>
      </c>
      <c r="CI94" s="65">
        <f t="shared" si="54"/>
        <v>1196.9136772101926</v>
      </c>
      <c r="CJ94" s="65">
        <f t="shared" si="73"/>
        <v>0</v>
      </c>
      <c r="CK94" s="65">
        <f t="shared" si="74"/>
        <v>19.960359832850081</v>
      </c>
      <c r="CL94" s="65">
        <f t="shared" si="75"/>
        <v>1216.8740370430428</v>
      </c>
      <c r="CM94" s="72">
        <v>33.020000000000003</v>
      </c>
      <c r="CN94" s="72">
        <v>103.5</v>
      </c>
      <c r="CO94" s="72">
        <v>34.5</v>
      </c>
      <c r="CP94" s="72">
        <v>34.5</v>
      </c>
      <c r="CQ94" s="72">
        <v>69</v>
      </c>
      <c r="CR94" s="72">
        <v>34.5</v>
      </c>
      <c r="CS94" s="72">
        <v>34.5</v>
      </c>
      <c r="CT94" s="25">
        <v>34.5</v>
      </c>
      <c r="CU94" s="25">
        <v>34.5</v>
      </c>
      <c r="CV94" s="25">
        <v>34.5</v>
      </c>
      <c r="CW94" s="87">
        <v>800</v>
      </c>
      <c r="CX94" s="65">
        <f t="shared" si="76"/>
        <v>863.89403704304277</v>
      </c>
      <c r="CY94" s="65">
        <f t="shared" si="94"/>
        <v>863.89403704304277</v>
      </c>
      <c r="CZ94" s="72"/>
      <c r="DA94" s="89">
        <f t="shared" si="77"/>
        <v>11.06</v>
      </c>
      <c r="DB94" s="65">
        <f t="shared" si="78"/>
        <v>874.95403704304272</v>
      </c>
      <c r="DC94" s="63">
        <v>34.5</v>
      </c>
      <c r="DD94" s="63">
        <v>34.5</v>
      </c>
      <c r="DE94" s="63">
        <v>34.5</v>
      </c>
      <c r="DF94" s="63">
        <v>34.5</v>
      </c>
      <c r="DG94" s="63">
        <v>69</v>
      </c>
      <c r="DH94" s="63">
        <v>34.5</v>
      </c>
      <c r="DI94" s="63">
        <v>34.5</v>
      </c>
      <c r="DJ94" s="63">
        <v>34.5</v>
      </c>
      <c r="DK94" s="63">
        <v>34.5</v>
      </c>
      <c r="DL94" s="63">
        <v>34.5</v>
      </c>
      <c r="DM94" s="90">
        <f t="shared" si="79"/>
        <v>1254.4540370430427</v>
      </c>
      <c r="DN94" s="63">
        <v>500</v>
      </c>
      <c r="DO94" s="63">
        <f t="shared" si="80"/>
        <v>754.45403704304272</v>
      </c>
      <c r="DP94" s="63">
        <f t="shared" si="81"/>
        <v>12.21</v>
      </c>
      <c r="DQ94" s="81">
        <f t="shared" si="82"/>
        <v>766.66403704304275</v>
      </c>
      <c r="DR94" s="81">
        <v>34.5</v>
      </c>
      <c r="DS94" s="81">
        <v>34.5</v>
      </c>
      <c r="DT94" s="81">
        <v>17.25</v>
      </c>
      <c r="DV94" s="98">
        <v>17.25</v>
      </c>
      <c r="DW94" s="99"/>
      <c r="DX94" s="99"/>
      <c r="DY94" s="52"/>
      <c r="DZ94" s="52"/>
      <c r="EA94" s="52"/>
      <c r="EB94" s="52"/>
      <c r="ED94" s="81">
        <f t="shared" si="83"/>
        <v>870.16403704304275</v>
      </c>
      <c r="EE94" s="81">
        <v>852.91</v>
      </c>
      <c r="EF94" s="81">
        <f t="shared" si="55"/>
        <v>17.254037043042786</v>
      </c>
      <c r="EG94" s="63">
        <f t="shared" si="84"/>
        <v>17.254037043042786</v>
      </c>
      <c r="EH94" s="1">
        <f t="shared" si="56"/>
        <v>0.37</v>
      </c>
      <c r="EI94" s="63">
        <f t="shared" si="85"/>
        <v>17.624037043042787</v>
      </c>
      <c r="EJ94" s="53"/>
      <c r="EU94" s="104"/>
      <c r="EV94" s="63">
        <f t="shared" si="86"/>
        <v>17.62</v>
      </c>
      <c r="EW94" s="25">
        <v>17.62</v>
      </c>
      <c r="EX94" s="63">
        <f t="shared" si="87"/>
        <v>0</v>
      </c>
      <c r="EY94" s="63">
        <f t="shared" si="97"/>
        <v>0</v>
      </c>
      <c r="EZ94" s="63">
        <f t="shared" si="88"/>
        <v>0</v>
      </c>
      <c r="FA94" s="25">
        <f t="shared" si="89"/>
        <v>0</v>
      </c>
      <c r="FB94" s="63">
        <f t="shared" si="98"/>
        <v>0</v>
      </c>
      <c r="FJ94" s="63">
        <f t="shared" si="90"/>
        <v>0</v>
      </c>
    </row>
    <row r="95" spans="1:166" ht="14.4" x14ac:dyDescent="0.25">
      <c r="A95" s="25">
        <v>81</v>
      </c>
      <c r="B95" s="92" t="s">
        <v>114</v>
      </c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3"/>
      <c r="Q95" s="74"/>
      <c r="R95" s="74"/>
      <c r="S95" s="74"/>
      <c r="T95" s="74"/>
      <c r="U95" s="74"/>
      <c r="V95" s="74"/>
      <c r="W95" s="74"/>
      <c r="X95" s="74"/>
      <c r="Y95" s="74"/>
      <c r="Z95" s="74">
        <v>34.5</v>
      </c>
      <c r="AA95" s="74"/>
      <c r="AB95" s="74">
        <f t="shared" si="61"/>
        <v>30.000000000000004</v>
      </c>
      <c r="AC95" s="74">
        <f t="shared" si="62"/>
        <v>4.5</v>
      </c>
      <c r="AD95" s="74">
        <f t="shared" si="63"/>
        <v>30.000000000000004</v>
      </c>
      <c r="AE95" s="74">
        <f t="shared" si="64"/>
        <v>4.5</v>
      </c>
      <c r="AF95" s="74">
        <f t="shared" si="65"/>
        <v>1.0492306026</v>
      </c>
      <c r="AG95" s="74">
        <f t="shared" si="66"/>
        <v>35.549230602599998</v>
      </c>
      <c r="AH95" s="74">
        <v>34.5</v>
      </c>
      <c r="AI95" s="74">
        <v>34.5</v>
      </c>
      <c r="AJ95" s="74">
        <v>34.5</v>
      </c>
      <c r="AK95" s="74">
        <v>35.880000000000003</v>
      </c>
      <c r="AL95" s="74">
        <v>35.880000000000003</v>
      </c>
      <c r="AM95" s="74">
        <v>35.880000000000003</v>
      </c>
      <c r="AN95" s="74">
        <v>35.880000000000003</v>
      </c>
      <c r="AO95" s="74">
        <v>35.880000000000003</v>
      </c>
      <c r="AP95" s="74">
        <v>35.880000000000003</v>
      </c>
      <c r="AQ95" s="74">
        <v>35.880000000000003</v>
      </c>
      <c r="AR95" s="74">
        <v>35.880000000000003</v>
      </c>
      <c r="AS95" s="74">
        <v>35.880000000000003</v>
      </c>
      <c r="AT95" s="74">
        <v>35.880000000000003</v>
      </c>
      <c r="AU95" s="74">
        <f t="shared" si="67"/>
        <v>497.84923060259996</v>
      </c>
      <c r="AV95" s="74">
        <f t="shared" si="68"/>
        <v>402</v>
      </c>
      <c r="AW95" s="74">
        <f t="shared" si="69"/>
        <v>60.3</v>
      </c>
      <c r="AX95" s="74">
        <f t="shared" si="48"/>
        <v>433.04923060260001</v>
      </c>
      <c r="AY95" s="75">
        <f t="shared" si="70"/>
        <v>14.089903046659279</v>
      </c>
      <c r="AZ95" s="74">
        <f t="shared" si="49"/>
        <v>64.8</v>
      </c>
      <c r="BA95" s="76">
        <f t="shared" si="53"/>
        <v>511.93913364925925</v>
      </c>
      <c r="BB95" s="72">
        <v>35.880000000000003</v>
      </c>
      <c r="BC95" s="72">
        <v>35.880000000000003</v>
      </c>
      <c r="BD95" s="72">
        <v>35.880000000000003</v>
      </c>
      <c r="BE95" s="72">
        <v>35.880000000000003</v>
      </c>
      <c r="BF95" s="72">
        <v>35.880000000000003</v>
      </c>
      <c r="BG95" s="72">
        <v>35.880000000000003</v>
      </c>
      <c r="BH95" s="77">
        <v>35.880000000000003</v>
      </c>
      <c r="BI95" s="77">
        <v>35.880000000000003</v>
      </c>
      <c r="BJ95" s="77">
        <v>35.880000000000003</v>
      </c>
      <c r="BK95" s="77">
        <v>35.880000000000003</v>
      </c>
      <c r="BL95" s="77">
        <v>35.880000000000003</v>
      </c>
      <c r="BM95" s="77">
        <f t="shared" si="92"/>
        <v>906.6191336492592</v>
      </c>
      <c r="BN95" s="65"/>
      <c r="BO95" s="65">
        <f t="shared" si="93"/>
        <v>906.6191336492592</v>
      </c>
      <c r="BP95" s="65">
        <f t="shared" si="95"/>
        <v>776.24923060259994</v>
      </c>
      <c r="BQ95" s="65">
        <f t="shared" si="96"/>
        <v>130.36990304665926</v>
      </c>
      <c r="BR95" s="78">
        <f t="shared" si="71"/>
        <v>29.30940139256364</v>
      </c>
      <c r="BS95" s="65">
        <f t="shared" si="72"/>
        <v>935.92853504182278</v>
      </c>
      <c r="BT95" s="65">
        <v>35.880000000000003</v>
      </c>
      <c r="BU95" s="65">
        <v>35.880000000000003</v>
      </c>
      <c r="BV95" s="72">
        <v>38.5</v>
      </c>
      <c r="BW95" s="72">
        <v>38.5</v>
      </c>
      <c r="BX95" s="72">
        <v>38.5</v>
      </c>
      <c r="BY95" s="72">
        <v>38.5</v>
      </c>
      <c r="BZ95" s="72">
        <v>38.5</v>
      </c>
      <c r="CA95" s="72">
        <v>38.5</v>
      </c>
      <c r="CB95" s="72">
        <v>38.5</v>
      </c>
      <c r="CC95" s="72">
        <v>38.5</v>
      </c>
      <c r="CD95" s="72">
        <v>38.5</v>
      </c>
      <c r="CE95" s="72">
        <v>38.5</v>
      </c>
      <c r="CF95" s="72"/>
      <c r="CG95" s="72"/>
      <c r="CH95" s="65">
        <f t="shared" si="91"/>
        <v>1392.6885350418229</v>
      </c>
      <c r="CI95" s="65">
        <f t="shared" si="54"/>
        <v>1392.6885350418229</v>
      </c>
      <c r="CJ95" s="65">
        <f t="shared" si="73"/>
        <v>0</v>
      </c>
      <c r="CK95" s="65">
        <f t="shared" si="74"/>
        <v>23.225203975706478</v>
      </c>
      <c r="CL95" s="65">
        <f t="shared" si="75"/>
        <v>1415.9137390175295</v>
      </c>
      <c r="CM95" s="72">
        <v>38.5</v>
      </c>
      <c r="CN95" s="72">
        <v>125.34</v>
      </c>
      <c r="CO95" s="72">
        <v>41.78</v>
      </c>
      <c r="CP95" s="72">
        <v>41.78</v>
      </c>
      <c r="CQ95" s="72">
        <v>83.56</v>
      </c>
      <c r="CR95" s="72">
        <v>41.78</v>
      </c>
      <c r="CS95" s="72">
        <v>41.78</v>
      </c>
      <c r="CT95" s="25">
        <v>41.78</v>
      </c>
      <c r="CU95" s="25">
        <v>41.78</v>
      </c>
      <c r="CV95" s="25">
        <v>41.78</v>
      </c>
      <c r="CW95" s="87"/>
      <c r="CX95" s="65">
        <f t="shared" si="76"/>
        <v>1955.7737390175291</v>
      </c>
      <c r="CY95" s="65">
        <f t="shared" si="94"/>
        <v>1955.7737390175291</v>
      </c>
      <c r="CZ95" s="72"/>
      <c r="DA95" s="89">
        <f t="shared" si="77"/>
        <v>25.03</v>
      </c>
      <c r="DB95" s="65">
        <f t="shared" si="78"/>
        <v>1980.8037390175291</v>
      </c>
      <c r="DC95" s="63">
        <v>41.78</v>
      </c>
      <c r="DD95" s="63">
        <v>47.39</v>
      </c>
      <c r="DE95" s="63">
        <v>45.52</v>
      </c>
      <c r="DF95" s="63">
        <v>45.52</v>
      </c>
      <c r="DG95" s="63">
        <v>91.04</v>
      </c>
      <c r="DH95" s="63">
        <v>45.52</v>
      </c>
      <c r="DI95" s="63">
        <v>45.52</v>
      </c>
      <c r="DJ95" s="63">
        <v>45.52</v>
      </c>
      <c r="DK95" s="63">
        <v>45.52</v>
      </c>
      <c r="DL95" s="63">
        <v>45.52</v>
      </c>
      <c r="DM95" s="90">
        <f t="shared" si="79"/>
        <v>2479.653739017529</v>
      </c>
      <c r="DO95" s="63">
        <f t="shared" si="80"/>
        <v>2479.653739017529</v>
      </c>
      <c r="DP95" s="63">
        <f t="shared" si="81"/>
        <v>40.130000000000003</v>
      </c>
      <c r="DQ95" s="81">
        <f t="shared" si="82"/>
        <v>2519.7837390175291</v>
      </c>
      <c r="DR95" s="81">
        <v>45.52</v>
      </c>
      <c r="DS95" s="81">
        <v>45.52</v>
      </c>
      <c r="DT95" s="81">
        <v>49.18</v>
      </c>
      <c r="DU95" s="81">
        <v>49.18</v>
      </c>
      <c r="DV95" s="98">
        <v>49.18</v>
      </c>
      <c r="DW95" s="99">
        <v>49.18</v>
      </c>
      <c r="DX95" s="99">
        <v>49.18</v>
      </c>
      <c r="DY95" s="52">
        <v>49.18</v>
      </c>
      <c r="DZ95" s="52">
        <f>98.36/2</f>
        <v>49.18</v>
      </c>
      <c r="EA95" s="52">
        <v>49.18</v>
      </c>
      <c r="EB95" s="52">
        <v>49.18</v>
      </c>
      <c r="EC95" s="81">
        <v>49.18</v>
      </c>
      <c r="ED95" s="81">
        <f>SUM(DQ95:EC95)</f>
        <v>3102.6237390175274</v>
      </c>
      <c r="EF95" s="81">
        <f t="shared" si="55"/>
        <v>3102.6237390175274</v>
      </c>
      <c r="EG95" s="63">
        <f t="shared" si="84"/>
        <v>3102.6237390175274</v>
      </c>
      <c r="EH95" s="1">
        <f t="shared" si="56"/>
        <v>66.260000000000005</v>
      </c>
      <c r="EI95" s="63">
        <f t="shared" si="85"/>
        <v>3168.8837390175277</v>
      </c>
      <c r="EJ95" s="53">
        <v>49.18</v>
      </c>
      <c r="EK95" s="25">
        <v>49.18</v>
      </c>
      <c r="EL95" s="25">
        <v>51.76</v>
      </c>
      <c r="EM95" s="25">
        <v>51.76</v>
      </c>
      <c r="EN95" s="25">
        <v>51.76</v>
      </c>
      <c r="EO95" s="25">
        <v>51.76</v>
      </c>
      <c r="EP95" s="25">
        <v>51.76</v>
      </c>
      <c r="EQ95" s="25">
        <v>51.76</v>
      </c>
      <c r="ER95" s="25">
        <v>51.76</v>
      </c>
      <c r="ES95" s="25">
        <v>51.76</v>
      </c>
      <c r="ET95" s="25">
        <v>51.76</v>
      </c>
      <c r="EU95" s="104">
        <v>51.76</v>
      </c>
      <c r="EV95" s="63">
        <f t="shared" si="86"/>
        <v>3784.84</v>
      </c>
      <c r="EX95" s="63">
        <f t="shared" si="87"/>
        <v>3784.84</v>
      </c>
      <c r="EY95" s="63">
        <f t="shared" si="97"/>
        <v>3784.84</v>
      </c>
      <c r="EZ95" s="63">
        <f t="shared" si="88"/>
        <v>0</v>
      </c>
      <c r="FA95" s="25">
        <f t="shared" si="89"/>
        <v>67.739999999999995</v>
      </c>
      <c r="FB95" s="63">
        <f t="shared" si="98"/>
        <v>3852.58</v>
      </c>
      <c r="FC95" s="25">
        <v>51.76</v>
      </c>
      <c r="FD95" s="25">
        <v>103.52</v>
      </c>
      <c r="FE95" s="25">
        <v>103.52</v>
      </c>
      <c r="FF95" s="25">
        <v>103.52</v>
      </c>
      <c r="FG95" s="25">
        <v>103.52</v>
      </c>
      <c r="FH95" s="25">
        <v>51.77</v>
      </c>
      <c r="FJ95" s="63">
        <f t="shared" si="90"/>
        <v>4370.1900000000014</v>
      </c>
    </row>
    <row r="96" spans="1:166" ht="14.4" x14ac:dyDescent="0.25">
      <c r="A96" s="25">
        <v>82</v>
      </c>
      <c r="B96" s="92" t="s">
        <v>123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3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>
        <f t="shared" si="61"/>
        <v>0</v>
      </c>
      <c r="AC96" s="74">
        <f t="shared" si="62"/>
        <v>0</v>
      </c>
      <c r="AD96" s="74">
        <f t="shared" si="63"/>
        <v>0</v>
      </c>
      <c r="AE96" s="74">
        <f t="shared" si="64"/>
        <v>0</v>
      </c>
      <c r="AF96" s="74">
        <f t="shared" si="65"/>
        <v>0</v>
      </c>
      <c r="AG96" s="74">
        <f t="shared" si="66"/>
        <v>0</v>
      </c>
      <c r="AH96" s="74"/>
      <c r="AI96" s="74"/>
      <c r="AJ96" s="74"/>
      <c r="AK96" s="74"/>
      <c r="AL96" s="74"/>
      <c r="AM96" s="74">
        <v>28.75</v>
      </c>
      <c r="AN96" s="74">
        <v>28.75</v>
      </c>
      <c r="AO96" s="74">
        <v>28.75</v>
      </c>
      <c r="AP96" s="74">
        <v>28.75</v>
      </c>
      <c r="AQ96" s="74">
        <v>28.75</v>
      </c>
      <c r="AR96" s="74">
        <v>28.75</v>
      </c>
      <c r="AS96" s="74">
        <v>28.75</v>
      </c>
      <c r="AT96" s="74">
        <v>28.75</v>
      </c>
      <c r="AU96" s="74">
        <f t="shared" si="67"/>
        <v>230</v>
      </c>
      <c r="AV96" s="74">
        <f t="shared" si="68"/>
        <v>200.00000000000003</v>
      </c>
      <c r="AW96" s="74">
        <f t="shared" si="69"/>
        <v>30.000000000000004</v>
      </c>
      <c r="AX96" s="74">
        <f t="shared" si="48"/>
        <v>200.00000000000003</v>
      </c>
      <c r="AY96" s="75">
        <f t="shared" si="70"/>
        <v>6.5072985013980009</v>
      </c>
      <c r="AZ96" s="74">
        <f t="shared" si="49"/>
        <v>30.000000000000004</v>
      </c>
      <c r="BA96" s="76">
        <f t="shared" si="53"/>
        <v>236.507298501398</v>
      </c>
      <c r="BB96" s="72">
        <v>28.75</v>
      </c>
      <c r="BC96" s="72">
        <v>28.75</v>
      </c>
      <c r="BD96" s="72">
        <v>28.75</v>
      </c>
      <c r="BE96" s="72">
        <v>28.75</v>
      </c>
      <c r="BF96" s="72">
        <v>28.75</v>
      </c>
      <c r="BG96" s="72">
        <v>28.75</v>
      </c>
      <c r="BH96" s="77">
        <v>28.75</v>
      </c>
      <c r="BI96" s="77">
        <v>28.75</v>
      </c>
      <c r="BJ96" s="77">
        <v>28.75</v>
      </c>
      <c r="BK96" s="77">
        <v>28.75</v>
      </c>
      <c r="BL96" s="77">
        <v>28.75</v>
      </c>
      <c r="BM96" s="77">
        <f t="shared" si="92"/>
        <v>552.75729850139805</v>
      </c>
      <c r="BN96" s="65"/>
      <c r="BO96" s="65">
        <f t="shared" si="93"/>
        <v>552.75729850139805</v>
      </c>
      <c r="BP96" s="65">
        <f t="shared" si="95"/>
        <v>475</v>
      </c>
      <c r="BQ96" s="65">
        <f t="shared" si="96"/>
        <v>77.757298501398054</v>
      </c>
      <c r="BR96" s="78">
        <f t="shared" si="71"/>
        <v>17.934917179447829</v>
      </c>
      <c r="BS96" s="65">
        <f t="shared" si="72"/>
        <v>570.69221568084583</v>
      </c>
      <c r="BT96" s="65">
        <v>28.75</v>
      </c>
      <c r="BU96" s="65">
        <v>28.75</v>
      </c>
      <c r="BV96" s="72">
        <v>28.75</v>
      </c>
      <c r="BW96" s="72">
        <v>28.75</v>
      </c>
      <c r="BX96" s="72">
        <v>28.75</v>
      </c>
      <c r="BY96" s="72">
        <v>28.75</v>
      </c>
      <c r="BZ96" s="72"/>
      <c r="CA96" s="72">
        <v>57.5</v>
      </c>
      <c r="CB96" s="72">
        <v>28.75</v>
      </c>
      <c r="CC96" s="72">
        <v>28.75</v>
      </c>
      <c r="CD96" s="72">
        <v>28.75</v>
      </c>
      <c r="CE96" s="72">
        <v>28.75</v>
      </c>
      <c r="CF96" s="72"/>
      <c r="CG96" s="72"/>
      <c r="CH96" s="65">
        <f t="shared" si="91"/>
        <v>915.69221568084583</v>
      </c>
      <c r="CI96" s="65">
        <f t="shared" si="54"/>
        <v>915.69221568084583</v>
      </c>
      <c r="CJ96" s="65">
        <f t="shared" si="73"/>
        <v>0</v>
      </c>
      <c r="CK96" s="65">
        <f t="shared" si="74"/>
        <v>15.270563340650748</v>
      </c>
      <c r="CL96" s="65">
        <f t="shared" si="75"/>
        <v>930.96277902149654</v>
      </c>
      <c r="CM96" s="72"/>
      <c r="CN96" s="72">
        <v>57.5</v>
      </c>
      <c r="CO96" s="72">
        <v>28.75</v>
      </c>
      <c r="CP96" s="72"/>
      <c r="CQ96" s="72">
        <v>86.25</v>
      </c>
      <c r="CR96" s="72"/>
      <c r="CS96" s="72"/>
      <c r="CU96" s="25">
        <v>57.5</v>
      </c>
      <c r="CV96" s="25">
        <v>28.75</v>
      </c>
      <c r="CW96" s="87"/>
      <c r="CX96" s="65">
        <f t="shared" si="76"/>
        <v>1189.7127790214965</v>
      </c>
      <c r="CY96" s="65">
        <f t="shared" si="94"/>
        <v>1189.7127790214965</v>
      </c>
      <c r="CZ96" s="72"/>
      <c r="DA96" s="89">
        <f t="shared" si="77"/>
        <v>15.23</v>
      </c>
      <c r="DB96" s="65">
        <f t="shared" si="78"/>
        <v>1204.9427790214966</v>
      </c>
      <c r="DC96" s="63">
        <v>57.5</v>
      </c>
      <c r="DE96" s="63">
        <v>57.5</v>
      </c>
      <c r="DI96" s="63">
        <v>18.91</v>
      </c>
      <c r="DK96" s="63">
        <v>57.5</v>
      </c>
      <c r="DL96" s="63">
        <v>29.06</v>
      </c>
      <c r="DM96" s="90">
        <f t="shared" si="79"/>
        <v>1425.4127790214966</v>
      </c>
      <c r="DO96" s="63">
        <f t="shared" si="80"/>
        <v>1425.4127790214966</v>
      </c>
      <c r="DP96" s="63">
        <f t="shared" si="81"/>
        <v>23.07</v>
      </c>
      <c r="DQ96" s="81">
        <f t="shared" si="82"/>
        <v>1448.4827790214965</v>
      </c>
      <c r="DR96" s="81">
        <v>57.5</v>
      </c>
      <c r="DV96" s="98">
        <v>82.74</v>
      </c>
      <c r="DW96" s="99">
        <v>30.18</v>
      </c>
      <c r="DX96" s="99">
        <v>47.15</v>
      </c>
      <c r="DY96" s="52">
        <v>54.37</v>
      </c>
      <c r="DZ96" s="52">
        <v>41.74</v>
      </c>
      <c r="EA96" s="52">
        <v>41.75</v>
      </c>
      <c r="EB96" s="52">
        <v>39.409999999999997</v>
      </c>
      <c r="EC96" s="81">
        <v>43.86</v>
      </c>
      <c r="ED96" s="81">
        <f t="shared" si="83"/>
        <v>1887.1827790214966</v>
      </c>
      <c r="EF96" s="81">
        <f t="shared" si="55"/>
        <v>1887.1827790214966</v>
      </c>
      <c r="EG96" s="63">
        <f t="shared" si="84"/>
        <v>1887.1827790214966</v>
      </c>
      <c r="EH96" s="1">
        <f t="shared" si="56"/>
        <v>40.299999999999997</v>
      </c>
      <c r="EI96" s="63">
        <f t="shared" si="85"/>
        <v>1927.4827790214965</v>
      </c>
      <c r="EJ96" s="53">
        <v>15.96</v>
      </c>
      <c r="EL96" s="25">
        <v>42.72</v>
      </c>
      <c r="EM96" s="25">
        <v>71.3</v>
      </c>
      <c r="EN96" s="25">
        <v>48.6</v>
      </c>
      <c r="EP96" s="25">
        <v>43.72</v>
      </c>
      <c r="EQ96" s="25">
        <v>33.86</v>
      </c>
      <c r="ER96" s="25">
        <v>110.93</v>
      </c>
      <c r="ES96" s="25">
        <v>69.180000000000007</v>
      </c>
      <c r="EU96" s="104">
        <v>68.22</v>
      </c>
      <c r="EV96" s="63">
        <f t="shared" si="86"/>
        <v>2431.9699999999998</v>
      </c>
      <c r="EX96" s="63">
        <f t="shared" si="87"/>
        <v>2431.9699999999998</v>
      </c>
      <c r="EY96" s="63">
        <f t="shared" si="97"/>
        <v>2431.9699999999998</v>
      </c>
      <c r="EZ96" s="63">
        <f t="shared" si="88"/>
        <v>0</v>
      </c>
      <c r="FA96" s="25">
        <f t="shared" si="89"/>
        <v>43.53</v>
      </c>
      <c r="FB96" s="63">
        <f t="shared" si="98"/>
        <v>2475.5</v>
      </c>
      <c r="FE96" s="25">
        <v>60.95</v>
      </c>
      <c r="FF96" s="25">
        <v>57.5</v>
      </c>
      <c r="FG96" s="25">
        <v>28.75</v>
      </c>
      <c r="FH96" s="25">
        <v>37.950000000000003</v>
      </c>
      <c r="FJ96" s="63">
        <f t="shared" si="90"/>
        <v>2660.6499999999996</v>
      </c>
    </row>
    <row r="97" spans="1:166" ht="14.4" hidden="1" x14ac:dyDescent="0.25">
      <c r="A97" s="25">
        <v>83</v>
      </c>
      <c r="B97" s="37" t="s">
        <v>124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7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>
        <f t="shared" si="61"/>
        <v>0</v>
      </c>
      <c r="AC97" s="38">
        <f t="shared" si="62"/>
        <v>0</v>
      </c>
      <c r="AD97" s="38">
        <f t="shared" si="63"/>
        <v>0</v>
      </c>
      <c r="AE97" s="38">
        <f t="shared" si="64"/>
        <v>0</v>
      </c>
      <c r="AF97" s="38">
        <f t="shared" si="65"/>
        <v>0</v>
      </c>
      <c r="AG97" s="38">
        <f t="shared" si="66"/>
        <v>0</v>
      </c>
      <c r="AH97" s="38"/>
      <c r="AI97" s="38"/>
      <c r="AJ97" s="38"/>
      <c r="AK97" s="38"/>
      <c r="AL97" s="38"/>
      <c r="AM97" s="38">
        <v>23</v>
      </c>
      <c r="AN97" s="38">
        <v>23</v>
      </c>
      <c r="AO97" s="38">
        <v>23</v>
      </c>
      <c r="AP97" s="38">
        <v>23</v>
      </c>
      <c r="AQ97" s="38">
        <v>23</v>
      </c>
      <c r="AR97" s="38">
        <v>23</v>
      </c>
      <c r="AS97" s="38">
        <v>23</v>
      </c>
      <c r="AT97" s="38">
        <f>23</f>
        <v>23</v>
      </c>
      <c r="AU97" s="38">
        <f t="shared" si="67"/>
        <v>184</v>
      </c>
      <c r="AV97" s="38">
        <f t="shared" si="68"/>
        <v>160</v>
      </c>
      <c r="AW97" s="38">
        <f t="shared" si="69"/>
        <v>24</v>
      </c>
      <c r="AX97" s="38">
        <f t="shared" si="48"/>
        <v>160</v>
      </c>
      <c r="AY97" s="18">
        <f t="shared" si="70"/>
        <v>5.2058388011184</v>
      </c>
      <c r="AZ97" s="38">
        <f>+AW97+AE97</f>
        <v>24</v>
      </c>
      <c r="BA97" s="39">
        <f>SUM(AG97:AT97)+AY97</f>
        <v>189.2058388011184</v>
      </c>
      <c r="BB97" s="25">
        <v>23</v>
      </c>
      <c r="BE97" s="25">
        <v>23</v>
      </c>
      <c r="BF97" s="25">
        <v>23</v>
      </c>
      <c r="BG97" s="25">
        <v>23</v>
      </c>
      <c r="BH97" s="24">
        <v>23</v>
      </c>
      <c r="BI97" s="24">
        <v>23</v>
      </c>
      <c r="BM97" s="24">
        <f t="shared" si="92"/>
        <v>327.20583880111838</v>
      </c>
      <c r="BN97" s="63">
        <v>200</v>
      </c>
      <c r="BO97" s="63">
        <f t="shared" si="93"/>
        <v>127.20583880111838</v>
      </c>
      <c r="BP97" s="63">
        <f>ROUND(SUM(BB97:BL97)/1.15,2)+AX97-BN97</f>
        <v>80</v>
      </c>
      <c r="BQ97" s="63">
        <f t="shared" si="96"/>
        <v>47.205838801118375</v>
      </c>
      <c r="BR97" s="68">
        <f t="shared" si="71"/>
        <v>3.0206176302227923</v>
      </c>
      <c r="BS97" s="63">
        <f t="shared" si="72"/>
        <v>130.22645643134118</v>
      </c>
      <c r="BT97" s="63"/>
      <c r="BU97" s="63"/>
      <c r="BX97" s="25">
        <v>11.5</v>
      </c>
      <c r="CF97" s="25">
        <v>100</v>
      </c>
      <c r="CH97" s="65">
        <f t="shared" si="91"/>
        <v>41.726456431341177</v>
      </c>
      <c r="CI97" s="65">
        <f t="shared" si="54"/>
        <v>41.726456431341177</v>
      </c>
      <c r="CJ97" s="65">
        <f t="shared" si="73"/>
        <v>0</v>
      </c>
      <c r="CK97" s="65">
        <f t="shared" si="74"/>
        <v>0.69585225800126638</v>
      </c>
      <c r="CL97" s="65">
        <f t="shared" si="75"/>
        <v>42.422308689342444</v>
      </c>
      <c r="CX97" s="65">
        <f t="shared" si="76"/>
        <v>42.422308689342444</v>
      </c>
      <c r="CY97" s="65">
        <f t="shared" si="94"/>
        <v>42.422308689342444</v>
      </c>
      <c r="DA97" s="89">
        <f t="shared" si="77"/>
        <v>0.54</v>
      </c>
      <c r="DB97" s="65">
        <f t="shared" si="78"/>
        <v>42.962308689342443</v>
      </c>
      <c r="DM97" s="90">
        <f t="shared" si="79"/>
        <v>42.962308689342443</v>
      </c>
      <c r="DO97" s="63">
        <f t="shared" si="80"/>
        <v>42.962308689342443</v>
      </c>
      <c r="DP97" s="63">
        <f t="shared" si="81"/>
        <v>0.7</v>
      </c>
      <c r="DQ97" s="81">
        <f t="shared" si="82"/>
        <v>43.662308689342446</v>
      </c>
      <c r="DV97" s="100"/>
      <c r="ED97" s="81">
        <f t="shared" si="83"/>
        <v>43.662308689342446</v>
      </c>
      <c r="EF97" s="81">
        <f t="shared" si="55"/>
        <v>43.662308689342446</v>
      </c>
      <c r="EG97" s="63">
        <f t="shared" si="84"/>
        <v>43.662308689342446</v>
      </c>
      <c r="EH97" s="1">
        <f t="shared" si="56"/>
        <v>0.93</v>
      </c>
      <c r="EI97" s="63">
        <f t="shared" si="85"/>
        <v>44.592308689342445</v>
      </c>
      <c r="EU97" s="104"/>
      <c r="EV97" s="63">
        <f t="shared" si="86"/>
        <v>44.59</v>
      </c>
      <c r="EX97" s="63">
        <f t="shared" si="87"/>
        <v>44.59</v>
      </c>
      <c r="EZ97" s="63">
        <f t="shared" si="88"/>
        <v>44.59</v>
      </c>
      <c r="FA97" s="25">
        <f t="shared" si="89"/>
        <v>0</v>
      </c>
      <c r="FJ97" s="63">
        <f t="shared" si="90"/>
        <v>0</v>
      </c>
    </row>
    <row r="98" spans="1:166" ht="14.4" x14ac:dyDescent="0.25">
      <c r="A98" s="25">
        <v>84</v>
      </c>
      <c r="B98" s="92" t="s">
        <v>139</v>
      </c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3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>
        <f t="shared" si="61"/>
        <v>0</v>
      </c>
      <c r="AC98" s="74">
        <f t="shared" si="62"/>
        <v>0</v>
      </c>
      <c r="AD98" s="74">
        <f t="shared" si="63"/>
        <v>0</v>
      </c>
      <c r="AE98" s="74">
        <f t="shared" si="64"/>
        <v>0</v>
      </c>
      <c r="AF98" s="74">
        <f t="shared" si="65"/>
        <v>0</v>
      </c>
      <c r="AG98" s="74">
        <f t="shared" si="66"/>
        <v>0</v>
      </c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>
        <f t="shared" si="67"/>
        <v>0</v>
      </c>
      <c r="AV98" s="74"/>
      <c r="AW98" s="74"/>
      <c r="AX98" s="74"/>
      <c r="AY98" s="75">
        <f t="shared" si="70"/>
        <v>0</v>
      </c>
      <c r="AZ98" s="74"/>
      <c r="BA98" s="76">
        <f>SUM(AG98:AT98)</f>
        <v>0</v>
      </c>
      <c r="BB98" s="72"/>
      <c r="BC98" s="72"/>
      <c r="BD98" s="72"/>
      <c r="BE98" s="72"/>
      <c r="BF98" s="72">
        <v>28.75</v>
      </c>
      <c r="BG98" s="72">
        <v>28.75</v>
      </c>
      <c r="BH98" s="77">
        <v>28.75</v>
      </c>
      <c r="BI98" s="77">
        <v>28.75</v>
      </c>
      <c r="BJ98" s="77">
        <v>28.75</v>
      </c>
      <c r="BK98" s="77">
        <v>28.75</v>
      </c>
      <c r="BL98" s="77">
        <v>28.75</v>
      </c>
      <c r="BM98" s="77">
        <f t="shared" si="92"/>
        <v>201.25</v>
      </c>
      <c r="BN98" s="65"/>
      <c r="BO98" s="65">
        <f t="shared" si="93"/>
        <v>201.25</v>
      </c>
      <c r="BP98" s="65">
        <f t="shared" si="95"/>
        <v>175</v>
      </c>
      <c r="BQ98" s="65">
        <f t="shared" si="96"/>
        <v>26.25</v>
      </c>
      <c r="BR98" s="78">
        <f t="shared" si="71"/>
        <v>6.6076010661123581</v>
      </c>
      <c r="BS98" s="65">
        <f t="shared" si="72"/>
        <v>207.85760106611235</v>
      </c>
      <c r="BT98" s="65">
        <v>28.75</v>
      </c>
      <c r="BU98" s="65">
        <v>28.75</v>
      </c>
      <c r="BV98" s="72">
        <v>28.75</v>
      </c>
      <c r="BW98" s="72">
        <v>28.75</v>
      </c>
      <c r="BX98" s="72">
        <v>28.75</v>
      </c>
      <c r="BY98" s="72"/>
      <c r="BZ98" s="72">
        <v>57.5</v>
      </c>
      <c r="CA98" s="72">
        <v>28.75</v>
      </c>
      <c r="CB98" s="72">
        <v>28.75</v>
      </c>
      <c r="CC98" s="72"/>
      <c r="CD98" s="72">
        <v>28.75</v>
      </c>
      <c r="CE98" s="72">
        <v>28.75</v>
      </c>
      <c r="CF98" s="72"/>
      <c r="CG98" s="72"/>
      <c r="CH98" s="65">
        <f t="shared" si="91"/>
        <v>524.10760106611235</v>
      </c>
      <c r="CI98" s="65">
        <f t="shared" si="54"/>
        <v>524.10760106611235</v>
      </c>
      <c r="CJ98" s="65">
        <f t="shared" si="73"/>
        <v>0</v>
      </c>
      <c r="CK98" s="65">
        <f t="shared" si="74"/>
        <v>8.7402930617312169</v>
      </c>
      <c r="CL98" s="65">
        <f t="shared" si="75"/>
        <v>532.84789412784357</v>
      </c>
      <c r="CM98" s="72">
        <v>28.75</v>
      </c>
      <c r="CN98" s="72">
        <v>86.25</v>
      </c>
      <c r="CO98" s="72">
        <v>57.5</v>
      </c>
      <c r="CP98" s="72">
        <v>28.75</v>
      </c>
      <c r="CQ98" s="72">
        <v>57.5</v>
      </c>
      <c r="CR98" s="72">
        <v>28.75</v>
      </c>
      <c r="CS98" s="72">
        <v>28.75</v>
      </c>
      <c r="CT98" s="25">
        <v>28.75</v>
      </c>
      <c r="CU98" s="25">
        <v>28.75</v>
      </c>
      <c r="CV98" s="25">
        <v>28.75</v>
      </c>
      <c r="CW98" s="87"/>
      <c r="CX98" s="65">
        <f t="shared" si="76"/>
        <v>935.34789412784357</v>
      </c>
      <c r="CY98" s="65">
        <f t="shared" si="94"/>
        <v>935.34789412784357</v>
      </c>
      <c r="CZ98" s="72"/>
      <c r="DA98" s="89">
        <f t="shared" si="77"/>
        <v>11.97</v>
      </c>
      <c r="DB98" s="65">
        <f t="shared" si="78"/>
        <v>947.3178941278436</v>
      </c>
      <c r="DC98" s="63">
        <v>28.75</v>
      </c>
      <c r="DD98" s="63">
        <v>28.75</v>
      </c>
      <c r="DE98" s="63">
        <v>28.75</v>
      </c>
      <c r="DG98" s="63">
        <v>57.5</v>
      </c>
      <c r="DH98" s="63">
        <v>28.75</v>
      </c>
      <c r="DI98" s="63">
        <v>28.75</v>
      </c>
      <c r="DJ98" s="63">
        <v>28.75</v>
      </c>
      <c r="DK98" s="63">
        <v>28.75</v>
      </c>
      <c r="DM98" s="90">
        <f t="shared" si="79"/>
        <v>1206.0678941278436</v>
      </c>
      <c r="DO98" s="63">
        <f t="shared" si="80"/>
        <v>1206.0678941278436</v>
      </c>
      <c r="DP98" s="63">
        <f t="shared" si="81"/>
        <v>19.52</v>
      </c>
      <c r="DQ98" s="81">
        <f t="shared" si="82"/>
        <v>1225.5878941278436</v>
      </c>
      <c r="DR98" s="81">
        <v>57.5</v>
      </c>
      <c r="DS98" s="81">
        <v>28.75</v>
      </c>
      <c r="DT98" s="81">
        <v>28.75</v>
      </c>
      <c r="DV98" s="98">
        <v>57.5</v>
      </c>
      <c r="DW98" s="99"/>
      <c r="DX98" s="99">
        <v>28.75</v>
      </c>
      <c r="DY98" s="52">
        <v>57.5</v>
      </c>
      <c r="DZ98" s="52">
        <v>46</v>
      </c>
      <c r="EA98" s="52">
        <v>46</v>
      </c>
      <c r="EB98" s="52">
        <v>46</v>
      </c>
      <c r="EC98" s="81">
        <v>46</v>
      </c>
      <c r="ED98" s="81">
        <f t="shared" si="83"/>
        <v>1668.3378941278436</v>
      </c>
      <c r="EE98" s="81">
        <v>1200</v>
      </c>
      <c r="EF98" s="81">
        <f t="shared" si="55"/>
        <v>468.33789412784358</v>
      </c>
      <c r="EG98" s="63">
        <f t="shared" si="84"/>
        <v>468.33789412784358</v>
      </c>
      <c r="EH98" s="1">
        <f t="shared" si="56"/>
        <v>10</v>
      </c>
      <c r="EI98" s="63">
        <f t="shared" si="85"/>
        <v>478.33789412784358</v>
      </c>
      <c r="EJ98" s="53">
        <v>46</v>
      </c>
      <c r="EL98" s="25">
        <v>46</v>
      </c>
      <c r="EM98" s="25">
        <v>92</v>
      </c>
      <c r="EN98" s="25">
        <v>46</v>
      </c>
      <c r="EO98" s="25">
        <v>46</v>
      </c>
      <c r="EQ98" s="25">
        <v>92</v>
      </c>
      <c r="ER98" s="25">
        <v>46</v>
      </c>
      <c r="ES98" s="25">
        <v>46</v>
      </c>
      <c r="ET98" s="25">
        <v>46</v>
      </c>
      <c r="EU98" s="104">
        <v>46</v>
      </c>
      <c r="EV98" s="63">
        <f t="shared" si="86"/>
        <v>1030.3399999999999</v>
      </c>
      <c r="EX98" s="63">
        <f t="shared" si="87"/>
        <v>1030.3399999999999</v>
      </c>
      <c r="EY98" s="63">
        <f>+EX98</f>
        <v>1030.3399999999999</v>
      </c>
      <c r="EZ98" s="63">
        <f t="shared" si="88"/>
        <v>0</v>
      </c>
      <c r="FA98" s="25">
        <f t="shared" si="89"/>
        <v>18.440000000000001</v>
      </c>
      <c r="FB98" s="63">
        <f>+EX98+FA98</f>
        <v>1048.78</v>
      </c>
      <c r="FC98" s="25">
        <v>46</v>
      </c>
      <c r="FD98" s="25">
        <v>92</v>
      </c>
      <c r="FE98" s="25">
        <v>92.35</v>
      </c>
      <c r="FF98" s="25">
        <v>92</v>
      </c>
      <c r="FG98" s="25">
        <v>92</v>
      </c>
      <c r="FH98" s="25">
        <v>46</v>
      </c>
      <c r="FI98" s="25">
        <v>800</v>
      </c>
      <c r="FJ98" s="63">
        <f t="shared" si="90"/>
        <v>709.13</v>
      </c>
    </row>
    <row r="99" spans="1:166" ht="14.4" hidden="1" x14ac:dyDescent="0.25">
      <c r="A99" s="25">
        <v>85</v>
      </c>
      <c r="B99" s="37" t="s">
        <v>140</v>
      </c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3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>
        <f t="shared" si="61"/>
        <v>0</v>
      </c>
      <c r="AC99" s="74">
        <f t="shared" si="62"/>
        <v>0</v>
      </c>
      <c r="AD99" s="74">
        <f t="shared" si="63"/>
        <v>0</v>
      </c>
      <c r="AE99" s="74">
        <f t="shared" si="64"/>
        <v>0</v>
      </c>
      <c r="AF99" s="74">
        <f t="shared" si="65"/>
        <v>0</v>
      </c>
      <c r="AG99" s="74">
        <f t="shared" si="66"/>
        <v>0</v>
      </c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>
        <f t="shared" si="67"/>
        <v>0</v>
      </c>
      <c r="AV99" s="74"/>
      <c r="AW99" s="74"/>
      <c r="AX99" s="74"/>
      <c r="AY99" s="75">
        <f t="shared" si="70"/>
        <v>0</v>
      </c>
      <c r="AZ99" s="74"/>
      <c r="BA99" s="76">
        <f>SUM(AG99:AT99)</f>
        <v>0</v>
      </c>
      <c r="BB99" s="72"/>
      <c r="BC99" s="72"/>
      <c r="BD99" s="72"/>
      <c r="BE99" s="72"/>
      <c r="BF99" s="72"/>
      <c r="BG99" s="72">
        <v>23</v>
      </c>
      <c r="BH99" s="77">
        <v>0</v>
      </c>
      <c r="BI99" s="77"/>
      <c r="BJ99" s="77">
        <v>23</v>
      </c>
      <c r="BK99" s="77"/>
      <c r="BL99" s="77"/>
      <c r="BM99" s="77">
        <f t="shared" si="92"/>
        <v>46</v>
      </c>
      <c r="BN99" s="65"/>
      <c r="BO99" s="65">
        <f t="shared" si="93"/>
        <v>46</v>
      </c>
      <c r="BP99" s="65">
        <f>ROUND(SUM(BB99:BL99)/1.15,2)+AX99</f>
        <v>40</v>
      </c>
      <c r="BQ99" s="65">
        <f t="shared" si="96"/>
        <v>6</v>
      </c>
      <c r="BR99" s="78">
        <f t="shared" si="71"/>
        <v>1.5103088151113961</v>
      </c>
      <c r="BS99" s="65">
        <f>SUM(BP99:BR99)</f>
        <v>47.510308815111394</v>
      </c>
      <c r="BT99" s="65"/>
      <c r="BU99" s="65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65">
        <f t="shared" si="91"/>
        <v>47.510308815111394</v>
      </c>
      <c r="CI99" s="65">
        <v>40</v>
      </c>
      <c r="CJ99" s="65">
        <f t="shared" si="73"/>
        <v>7.5103088151113937</v>
      </c>
      <c r="CK99" s="65">
        <f t="shared" si="74"/>
        <v>0.66706096564538797</v>
      </c>
      <c r="CL99" s="65">
        <f t="shared" si="75"/>
        <v>48.177369780756784</v>
      </c>
      <c r="CM99" s="72"/>
      <c r="CN99" s="72"/>
      <c r="CO99" s="72"/>
      <c r="CP99" s="72"/>
      <c r="CQ99" s="72"/>
      <c r="CR99" s="72"/>
      <c r="CS99" s="72"/>
      <c r="CW99" s="87"/>
      <c r="CX99" s="65">
        <f t="shared" si="76"/>
        <v>48.177369780756784</v>
      </c>
      <c r="CY99" s="65">
        <f t="shared" si="94"/>
        <v>48.177369780756784</v>
      </c>
      <c r="CZ99" s="72"/>
      <c r="DA99" s="89">
        <f t="shared" si="77"/>
        <v>0.62</v>
      </c>
      <c r="DB99" s="65">
        <f t="shared" si="78"/>
        <v>48.797369780756782</v>
      </c>
      <c r="DM99" s="90">
        <f t="shared" si="79"/>
        <v>48.797369780756782</v>
      </c>
      <c r="DO99" s="63">
        <f t="shared" si="80"/>
        <v>48.797369780756782</v>
      </c>
      <c r="DP99" s="63">
        <f t="shared" si="81"/>
        <v>0.79</v>
      </c>
      <c r="DQ99" s="81">
        <f t="shared" si="82"/>
        <v>49.587369780756781</v>
      </c>
      <c r="DV99" s="100"/>
      <c r="ED99" s="81">
        <f t="shared" si="83"/>
        <v>49.587369780756781</v>
      </c>
      <c r="EF99" s="81">
        <f t="shared" si="55"/>
        <v>49.587369780756781</v>
      </c>
      <c r="EG99" s="63">
        <f t="shared" si="84"/>
        <v>49.587369780756781</v>
      </c>
      <c r="EH99" s="1">
        <f t="shared" si="56"/>
        <v>1.06</v>
      </c>
      <c r="EI99" s="63">
        <f t="shared" si="85"/>
        <v>50.647369780756783</v>
      </c>
      <c r="EU99" s="104"/>
      <c r="EV99" s="63">
        <f t="shared" si="86"/>
        <v>50.65</v>
      </c>
      <c r="EX99" s="63">
        <f t="shared" si="87"/>
        <v>50.65</v>
      </c>
      <c r="EZ99" s="63">
        <f t="shared" si="88"/>
        <v>50.65</v>
      </c>
      <c r="FA99" s="25">
        <f t="shared" si="89"/>
        <v>0</v>
      </c>
      <c r="FJ99" s="63">
        <f t="shared" si="90"/>
        <v>0</v>
      </c>
    </row>
    <row r="100" spans="1:166" ht="14.4" x14ac:dyDescent="0.25">
      <c r="A100" s="25">
        <v>86</v>
      </c>
      <c r="B100" s="92" t="s">
        <v>196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3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>
        <f t="shared" si="61"/>
        <v>0</v>
      </c>
      <c r="AC100" s="74">
        <f t="shared" si="62"/>
        <v>0</v>
      </c>
      <c r="AD100" s="74">
        <f t="shared" si="63"/>
        <v>0</v>
      </c>
      <c r="AE100" s="74">
        <f t="shared" si="64"/>
        <v>0</v>
      </c>
      <c r="AF100" s="74">
        <f t="shared" si="65"/>
        <v>0</v>
      </c>
      <c r="AG100" s="74">
        <f t="shared" si="66"/>
        <v>0</v>
      </c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>
        <f t="shared" si="67"/>
        <v>0</v>
      </c>
      <c r="AV100" s="74"/>
      <c r="AW100" s="74"/>
      <c r="AX100" s="74"/>
      <c r="AY100" s="75">
        <f t="shared" si="70"/>
        <v>0</v>
      </c>
      <c r="AZ100" s="74"/>
      <c r="BA100" s="76">
        <f>SUM(AG100:AT100)</f>
        <v>0</v>
      </c>
      <c r="BB100" s="72"/>
      <c r="BC100" s="72"/>
      <c r="BD100" s="72"/>
      <c r="BE100" s="72"/>
      <c r="BF100" s="72"/>
      <c r="BG100" s="72"/>
      <c r="BH100" s="77"/>
      <c r="BI100" s="77"/>
      <c r="BJ100" s="77"/>
      <c r="BK100" s="77"/>
      <c r="BL100" s="77"/>
      <c r="BM100" s="77">
        <f t="shared" si="92"/>
        <v>0</v>
      </c>
      <c r="BN100" s="65"/>
      <c r="BO100" s="65">
        <f t="shared" si="93"/>
        <v>0</v>
      </c>
      <c r="BP100" s="65">
        <f>ROUND(SUM(BB100:BL100)/1.15,2)</f>
        <v>0</v>
      </c>
      <c r="BQ100" s="65">
        <f>ROUND(BP100*0.15,2)</f>
        <v>0</v>
      </c>
      <c r="BR100" s="78">
        <f t="shared" si="71"/>
        <v>0</v>
      </c>
      <c r="BS100" s="65">
        <f>SUM(BR100:BR100)</f>
        <v>0</v>
      </c>
      <c r="BT100" s="65"/>
      <c r="BU100" s="65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65">
        <f>SUM(BS100:CC100)-CF100</f>
        <v>0</v>
      </c>
      <c r="CI100" s="65"/>
      <c r="CJ100" s="65"/>
      <c r="CK100" s="65"/>
      <c r="CL100" s="65"/>
      <c r="CM100" s="72"/>
      <c r="CN100" s="72"/>
      <c r="CO100" s="72">
        <v>11.5</v>
      </c>
      <c r="CP100" s="72">
        <v>11.5</v>
      </c>
      <c r="CQ100" s="72">
        <v>23</v>
      </c>
      <c r="CR100" s="72">
        <v>23</v>
      </c>
      <c r="CS100" s="72">
        <v>11.5</v>
      </c>
      <c r="CU100" s="25">
        <v>23</v>
      </c>
      <c r="CV100" s="25">
        <v>11.5</v>
      </c>
      <c r="CW100" s="87"/>
      <c r="CX100" s="65">
        <f t="shared" si="76"/>
        <v>115</v>
      </c>
      <c r="CY100" s="72">
        <f>+CX100/1.15</f>
        <v>100.00000000000001</v>
      </c>
      <c r="CZ100" s="72">
        <f>+CY100*0.15</f>
        <v>15.000000000000002</v>
      </c>
      <c r="DA100" s="89">
        <f t="shared" si="77"/>
        <v>1.28</v>
      </c>
      <c r="DB100" s="65">
        <f t="shared" si="78"/>
        <v>116.28000000000002</v>
      </c>
      <c r="DC100" s="63">
        <v>11.5</v>
      </c>
      <c r="DD100" s="63">
        <v>11.5</v>
      </c>
      <c r="DE100" s="63">
        <v>23</v>
      </c>
      <c r="DG100" s="63">
        <v>23</v>
      </c>
      <c r="DH100" s="63">
        <v>11.5</v>
      </c>
      <c r="DI100" s="63">
        <v>11.5</v>
      </c>
      <c r="DJ100" s="63">
        <v>11.5</v>
      </c>
      <c r="DK100" s="63">
        <v>11.5</v>
      </c>
      <c r="DL100" s="63">
        <v>11.5</v>
      </c>
      <c r="DM100" s="90">
        <f t="shared" si="79"/>
        <v>242.78000000000003</v>
      </c>
      <c r="DO100" s="63">
        <f t="shared" si="80"/>
        <v>242.78000000000003</v>
      </c>
      <c r="DP100" s="63">
        <f t="shared" si="81"/>
        <v>3.93</v>
      </c>
      <c r="DQ100" s="81">
        <f t="shared" si="82"/>
        <v>246.71000000000004</v>
      </c>
      <c r="DR100" s="81">
        <v>23</v>
      </c>
      <c r="DS100" s="81">
        <v>23</v>
      </c>
      <c r="DT100" s="81">
        <v>23</v>
      </c>
      <c r="DV100" s="98">
        <v>57.5</v>
      </c>
      <c r="DW100" s="99">
        <v>11.5</v>
      </c>
      <c r="DX100" s="99">
        <v>11.5</v>
      </c>
      <c r="DY100" s="52">
        <v>34.5</v>
      </c>
      <c r="DZ100" s="52">
        <v>17.25</v>
      </c>
      <c r="EA100" s="52">
        <v>17.25</v>
      </c>
      <c r="EB100" s="52">
        <v>23</v>
      </c>
      <c r="EC100" s="81">
        <v>23</v>
      </c>
      <c r="ED100" s="81">
        <f t="shared" si="83"/>
        <v>511.21000000000004</v>
      </c>
      <c r="EF100" s="81">
        <f t="shared" si="55"/>
        <v>511.21000000000004</v>
      </c>
      <c r="EG100" s="63">
        <f>+EF100</f>
        <v>511.21000000000004</v>
      </c>
      <c r="EH100" s="1">
        <f t="shared" si="56"/>
        <v>10.92</v>
      </c>
      <c r="EI100" s="63">
        <f t="shared" si="85"/>
        <v>522.13</v>
      </c>
      <c r="EJ100" s="53">
        <v>23</v>
      </c>
      <c r="EK100" s="25">
        <v>11.5</v>
      </c>
      <c r="EL100" s="25">
        <v>23</v>
      </c>
      <c r="EM100" s="25">
        <v>23</v>
      </c>
      <c r="EN100" s="25">
        <v>11.5</v>
      </c>
      <c r="EO100" s="25">
        <v>11.5</v>
      </c>
      <c r="EQ100" s="25">
        <v>23</v>
      </c>
      <c r="ER100" s="25">
        <v>11.5</v>
      </c>
      <c r="ES100" s="25">
        <v>11.5</v>
      </c>
      <c r="ET100" s="25">
        <v>11.5</v>
      </c>
      <c r="EU100" s="104">
        <v>11.5</v>
      </c>
      <c r="EV100" s="63">
        <f t="shared" si="86"/>
        <v>694.63</v>
      </c>
      <c r="EX100" s="63">
        <f t="shared" si="87"/>
        <v>694.63</v>
      </c>
      <c r="EY100" s="63">
        <f>+EX100</f>
        <v>694.63</v>
      </c>
      <c r="EZ100" s="63">
        <f t="shared" si="88"/>
        <v>0</v>
      </c>
      <c r="FA100" s="25">
        <f t="shared" si="89"/>
        <v>12.43</v>
      </c>
      <c r="FB100" s="63">
        <f>+EX100+FA100</f>
        <v>707.06</v>
      </c>
      <c r="FC100" s="25">
        <v>23</v>
      </c>
      <c r="FD100" s="25">
        <v>34.5</v>
      </c>
      <c r="FE100" s="25">
        <v>23</v>
      </c>
      <c r="FF100" s="25">
        <v>23</v>
      </c>
      <c r="FG100" s="25">
        <v>11.5</v>
      </c>
      <c r="FH100" s="25">
        <v>11.5</v>
      </c>
      <c r="FJ100" s="63">
        <f t="shared" si="90"/>
        <v>833.56</v>
      </c>
    </row>
    <row r="101" spans="1:166" ht="14.4" x14ac:dyDescent="0.25">
      <c r="B101" s="92" t="s">
        <v>200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3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5"/>
      <c r="AZ101" s="74"/>
      <c r="BA101" s="76"/>
      <c r="BB101" s="72"/>
      <c r="BC101" s="72"/>
      <c r="BD101" s="72"/>
      <c r="BE101" s="72"/>
      <c r="BF101" s="72"/>
      <c r="BG101" s="72"/>
      <c r="BH101" s="77"/>
      <c r="BI101" s="77"/>
      <c r="BJ101" s="77"/>
      <c r="BK101" s="77"/>
      <c r="BL101" s="77"/>
      <c r="BM101" s="77"/>
      <c r="BN101" s="65"/>
      <c r="BO101" s="65"/>
      <c r="BP101" s="65"/>
      <c r="BQ101" s="65"/>
      <c r="BR101" s="78"/>
      <c r="BS101" s="65"/>
      <c r="BT101" s="65"/>
      <c r="BU101" s="65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65"/>
      <c r="CI101" s="65"/>
      <c r="CJ101" s="65"/>
      <c r="CK101" s="65"/>
      <c r="CL101" s="65"/>
      <c r="CM101" s="72"/>
      <c r="CN101" s="72"/>
      <c r="CO101" s="72"/>
      <c r="CP101" s="72"/>
      <c r="CQ101" s="72"/>
      <c r="CR101" s="72"/>
      <c r="CS101" s="72"/>
      <c r="CT101" s="25">
        <v>3.37</v>
      </c>
      <c r="CU101" s="25">
        <v>3.37</v>
      </c>
      <c r="CV101" s="25">
        <v>6.74</v>
      </c>
      <c r="CW101" s="87"/>
      <c r="CX101" s="65">
        <f t="shared" si="76"/>
        <v>13.48</v>
      </c>
      <c r="CY101" s="72">
        <f>+CX101/1.15</f>
        <v>11.721739130434784</v>
      </c>
      <c r="CZ101" s="72">
        <f>+CY101*0.15</f>
        <v>1.7582608695652175</v>
      </c>
      <c r="DA101" s="89">
        <f t="shared" si="77"/>
        <v>0.15</v>
      </c>
      <c r="DB101" s="65">
        <f t="shared" si="78"/>
        <v>13.630000000000003</v>
      </c>
      <c r="DC101" s="63">
        <v>6.74</v>
      </c>
      <c r="DD101" s="63">
        <v>7.67</v>
      </c>
      <c r="DE101" s="63">
        <v>7.36</v>
      </c>
      <c r="DF101" s="63">
        <v>7.36</v>
      </c>
      <c r="DG101" s="63">
        <v>14.72</v>
      </c>
      <c r="DH101" s="63">
        <v>7.36</v>
      </c>
      <c r="DI101" s="63">
        <v>7.36</v>
      </c>
      <c r="DJ101" s="63">
        <v>7.36</v>
      </c>
      <c r="DK101" s="63">
        <v>7.36</v>
      </c>
      <c r="DL101" s="63">
        <v>3.68</v>
      </c>
      <c r="DM101" s="90">
        <f t="shared" si="79"/>
        <v>90.600000000000009</v>
      </c>
      <c r="DN101" s="63">
        <v>50</v>
      </c>
      <c r="DO101" s="63">
        <f t="shared" si="80"/>
        <v>40.600000000000009</v>
      </c>
      <c r="DP101" s="63">
        <f t="shared" si="81"/>
        <v>0.66</v>
      </c>
      <c r="DQ101" s="81">
        <f t="shared" si="82"/>
        <v>41.260000000000005</v>
      </c>
      <c r="DR101" s="81">
        <v>7.36</v>
      </c>
      <c r="DS101" s="81">
        <v>7.36</v>
      </c>
      <c r="DT101" s="81">
        <v>8.06</v>
      </c>
      <c r="DU101" s="81">
        <v>8.06</v>
      </c>
      <c r="DV101" s="98">
        <v>8.06</v>
      </c>
      <c r="DW101" s="99">
        <v>8.06</v>
      </c>
      <c r="DX101" s="99">
        <v>8.06</v>
      </c>
      <c r="DY101" s="52">
        <v>8.06</v>
      </c>
      <c r="DZ101" s="52">
        <v>8.06</v>
      </c>
      <c r="EA101" s="52">
        <v>8.06</v>
      </c>
      <c r="EB101" s="52">
        <v>8.06</v>
      </c>
      <c r="EC101" s="81">
        <v>8.06</v>
      </c>
      <c r="ED101" s="81">
        <f t="shared" si="83"/>
        <v>136.58000000000001</v>
      </c>
      <c r="EE101" s="81">
        <v>100</v>
      </c>
      <c r="EF101" s="81">
        <f t="shared" si="55"/>
        <v>36.580000000000013</v>
      </c>
      <c r="EG101" s="63">
        <f>+EF101/1.15</f>
        <v>31.808695652173927</v>
      </c>
      <c r="EH101" s="1">
        <f t="shared" si="56"/>
        <v>0.68</v>
      </c>
      <c r="EI101" s="63">
        <f t="shared" si="85"/>
        <v>37.260000000000012</v>
      </c>
      <c r="EJ101" s="53">
        <v>8.06</v>
      </c>
      <c r="EK101" s="25">
        <v>8.06</v>
      </c>
      <c r="EL101" s="25">
        <v>8.74</v>
      </c>
      <c r="EM101" s="25">
        <v>8.74</v>
      </c>
      <c r="EN101" s="25">
        <v>8.74</v>
      </c>
      <c r="EO101" s="25">
        <v>8.74</v>
      </c>
      <c r="EP101" s="25">
        <v>8.74</v>
      </c>
      <c r="EQ101" s="25">
        <v>8.74</v>
      </c>
      <c r="ER101" s="25">
        <v>8.74</v>
      </c>
      <c r="ES101" s="25">
        <v>8.74</v>
      </c>
      <c r="ET101" s="25">
        <v>8.74</v>
      </c>
      <c r="EU101" s="104">
        <v>8.74</v>
      </c>
      <c r="EV101" s="63">
        <f t="shared" si="86"/>
        <v>140.78</v>
      </c>
      <c r="EW101" s="25">
        <f>50+50</f>
        <v>100</v>
      </c>
      <c r="EX101" s="63">
        <f t="shared" si="87"/>
        <v>40.78</v>
      </c>
      <c r="EY101" s="63"/>
      <c r="EZ101" s="63">
        <f t="shared" si="88"/>
        <v>40.78</v>
      </c>
      <c r="FA101" s="25">
        <f t="shared" si="89"/>
        <v>0</v>
      </c>
      <c r="FB101" s="63">
        <f>+EX101+FA101</f>
        <v>40.78</v>
      </c>
      <c r="FC101" s="25">
        <v>8.74</v>
      </c>
      <c r="FD101" s="25">
        <v>18.29</v>
      </c>
      <c r="FE101" s="25">
        <v>19.09</v>
      </c>
      <c r="FF101" s="25">
        <v>19.09</v>
      </c>
      <c r="FG101" s="25">
        <v>19.010000000000002</v>
      </c>
      <c r="FH101" s="25">
        <v>9.4700000000000006</v>
      </c>
      <c r="FJ101" s="63">
        <f t="shared" si="90"/>
        <v>134.47000000000003</v>
      </c>
    </row>
    <row r="102" spans="1:166" ht="14.4" x14ac:dyDescent="0.25">
      <c r="B102" s="92" t="s">
        <v>204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3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5"/>
      <c r="AZ102" s="74"/>
      <c r="BA102" s="76"/>
      <c r="BB102" s="72"/>
      <c r="BC102" s="72"/>
      <c r="BD102" s="72"/>
      <c r="BE102" s="72"/>
      <c r="BF102" s="72"/>
      <c r="BG102" s="72"/>
      <c r="BH102" s="77"/>
      <c r="BI102" s="77"/>
      <c r="BJ102" s="77"/>
      <c r="BK102" s="77"/>
      <c r="BL102" s="77"/>
      <c r="BM102" s="77"/>
      <c r="BN102" s="65"/>
      <c r="BO102" s="65"/>
      <c r="BP102" s="65"/>
      <c r="BQ102" s="65"/>
      <c r="BR102" s="78"/>
      <c r="BS102" s="65"/>
      <c r="BT102" s="65"/>
      <c r="BU102" s="65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65"/>
      <c r="CI102" s="65"/>
      <c r="CJ102" s="65"/>
      <c r="CK102" s="65"/>
      <c r="CL102" s="65"/>
      <c r="CM102" s="72"/>
      <c r="CN102" s="72"/>
      <c r="CO102" s="72"/>
      <c r="CP102" s="72"/>
      <c r="CQ102" s="72"/>
      <c r="CR102" s="72"/>
      <c r="CS102" s="72"/>
      <c r="CW102" s="87"/>
      <c r="CX102" s="65">
        <f t="shared" si="76"/>
        <v>0</v>
      </c>
      <c r="CY102" s="72"/>
      <c r="CZ102" s="72"/>
      <c r="DA102" s="89">
        <f t="shared" si="77"/>
        <v>0</v>
      </c>
      <c r="DB102" s="65">
        <f t="shared" si="78"/>
        <v>0</v>
      </c>
      <c r="DC102" s="63">
        <v>23</v>
      </c>
      <c r="DD102" s="63">
        <v>23</v>
      </c>
      <c r="DF102" s="63">
        <v>23</v>
      </c>
      <c r="DG102" s="63">
        <v>23</v>
      </c>
      <c r="DJ102" s="63">
        <v>23</v>
      </c>
      <c r="DK102" s="63">
        <v>23</v>
      </c>
      <c r="DL102" s="63">
        <v>23</v>
      </c>
      <c r="DM102" s="90">
        <f t="shared" si="79"/>
        <v>161</v>
      </c>
      <c r="DO102" s="63">
        <f t="shared" si="80"/>
        <v>161</v>
      </c>
      <c r="DP102" s="63">
        <f t="shared" si="81"/>
        <v>2.61</v>
      </c>
      <c r="DQ102" s="81">
        <f t="shared" si="82"/>
        <v>163.61000000000001</v>
      </c>
      <c r="DR102" s="81">
        <v>23</v>
      </c>
      <c r="DT102" s="81">
        <v>23</v>
      </c>
      <c r="DV102" s="98">
        <v>23</v>
      </c>
      <c r="DW102" s="99">
        <v>23</v>
      </c>
      <c r="DX102" s="99"/>
      <c r="DY102" s="52"/>
      <c r="DZ102" s="52"/>
      <c r="EA102" s="52"/>
      <c r="EB102" s="52">
        <v>23</v>
      </c>
      <c r="EC102" s="81">
        <v>23</v>
      </c>
      <c r="ED102" s="81">
        <f t="shared" si="83"/>
        <v>301.61</v>
      </c>
      <c r="EF102" s="81">
        <f t="shared" si="55"/>
        <v>301.61</v>
      </c>
      <c r="EG102" s="63">
        <f>+EF102/1.15</f>
        <v>262.26956521739135</v>
      </c>
      <c r="EH102" s="1">
        <f t="shared" si="56"/>
        <v>5.6</v>
      </c>
      <c r="EI102" s="63">
        <f t="shared" si="85"/>
        <v>307.21000000000004</v>
      </c>
      <c r="EJ102" s="53">
        <v>23</v>
      </c>
      <c r="EK102" s="25">
        <v>46</v>
      </c>
      <c r="EL102" s="25">
        <v>23</v>
      </c>
      <c r="EM102" s="25">
        <v>23</v>
      </c>
      <c r="EO102" s="25">
        <v>23</v>
      </c>
      <c r="EP102" s="25">
        <v>23</v>
      </c>
      <c r="EQ102" s="25">
        <v>23</v>
      </c>
      <c r="ER102" s="25">
        <v>23</v>
      </c>
      <c r="ES102" s="25">
        <v>46</v>
      </c>
      <c r="EU102" s="104">
        <v>23</v>
      </c>
      <c r="EV102" s="63">
        <f t="shared" si="86"/>
        <v>583.21</v>
      </c>
      <c r="EX102" s="63">
        <f t="shared" si="87"/>
        <v>583.21</v>
      </c>
      <c r="EY102" s="63">
        <f>+EX102</f>
        <v>583.21</v>
      </c>
      <c r="EZ102" s="63">
        <f t="shared" si="88"/>
        <v>0</v>
      </c>
      <c r="FA102" s="25">
        <f t="shared" si="89"/>
        <v>10.44</v>
      </c>
      <c r="FB102" s="63">
        <f>+EX102+FA102</f>
        <v>593.65000000000009</v>
      </c>
      <c r="FC102" s="25">
        <v>23</v>
      </c>
      <c r="FD102" s="25">
        <v>46</v>
      </c>
      <c r="FE102" s="25">
        <v>46</v>
      </c>
      <c r="FF102" s="25">
        <v>46</v>
      </c>
      <c r="FG102" s="25">
        <v>46</v>
      </c>
      <c r="FH102" s="25">
        <v>23</v>
      </c>
      <c r="FJ102" s="63">
        <f t="shared" si="90"/>
        <v>823.65000000000009</v>
      </c>
    </row>
    <row r="103" spans="1:166" ht="14.4" hidden="1" x14ac:dyDescent="0.25">
      <c r="B103" s="92" t="s">
        <v>206</v>
      </c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3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5"/>
      <c r="AZ103" s="74"/>
      <c r="BA103" s="76"/>
      <c r="BB103" s="72"/>
      <c r="BC103" s="72"/>
      <c r="BD103" s="72"/>
      <c r="BE103" s="72"/>
      <c r="BF103" s="72"/>
      <c r="BG103" s="72"/>
      <c r="BH103" s="77"/>
      <c r="BI103" s="77"/>
      <c r="BJ103" s="77"/>
      <c r="BK103" s="77"/>
      <c r="BL103" s="77"/>
      <c r="BM103" s="77"/>
      <c r="BN103" s="65"/>
      <c r="BO103" s="65"/>
      <c r="BP103" s="65"/>
      <c r="BQ103" s="65"/>
      <c r="BR103" s="78"/>
      <c r="BS103" s="65"/>
      <c r="BT103" s="65"/>
      <c r="BU103" s="65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65"/>
      <c r="CI103" s="65"/>
      <c r="CJ103" s="65"/>
      <c r="CK103" s="65"/>
      <c r="CL103" s="65"/>
      <c r="CM103" s="72"/>
      <c r="CN103" s="72"/>
      <c r="CO103" s="72"/>
      <c r="CP103" s="72"/>
      <c r="CQ103" s="72"/>
      <c r="CR103" s="72"/>
      <c r="CS103" s="72"/>
      <c r="CW103" s="87"/>
      <c r="CX103" s="65">
        <f t="shared" si="76"/>
        <v>0</v>
      </c>
      <c r="CY103" s="72"/>
      <c r="CZ103" s="72"/>
      <c r="DA103" s="89">
        <f t="shared" si="77"/>
        <v>0</v>
      </c>
      <c r="DB103" s="65">
        <f t="shared" si="78"/>
        <v>0</v>
      </c>
      <c r="DD103" s="63">
        <v>345</v>
      </c>
      <c r="DE103" s="63">
        <v>172.5</v>
      </c>
      <c r="DF103" s="63">
        <v>172.5</v>
      </c>
      <c r="DG103" s="63">
        <v>345</v>
      </c>
      <c r="DH103" s="63">
        <v>172.5</v>
      </c>
      <c r="DI103" s="63">
        <v>172.5</v>
      </c>
      <c r="DJ103" s="63">
        <v>172.5</v>
      </c>
      <c r="DK103" s="63">
        <v>172.5</v>
      </c>
      <c r="DL103" s="63">
        <v>172.5</v>
      </c>
      <c r="DM103" s="90">
        <f t="shared" si="79"/>
        <v>1897.5</v>
      </c>
      <c r="DO103" s="63">
        <f t="shared" si="80"/>
        <v>1897.5</v>
      </c>
      <c r="DP103" s="63">
        <f t="shared" si="81"/>
        <v>30.71</v>
      </c>
      <c r="DQ103" s="81">
        <f t="shared" si="82"/>
        <v>1928.21</v>
      </c>
      <c r="DR103" s="81">
        <v>172.5</v>
      </c>
      <c r="DS103" s="81">
        <v>172.5</v>
      </c>
      <c r="DT103" s="81">
        <v>172.5</v>
      </c>
      <c r="DU103" s="81">
        <v>172.5</v>
      </c>
      <c r="DV103" s="98">
        <v>172.5</v>
      </c>
      <c r="DW103" s="99">
        <v>172.5</v>
      </c>
      <c r="DX103" s="99">
        <v>172.5</v>
      </c>
      <c r="DY103" s="52">
        <v>172.5</v>
      </c>
      <c r="DZ103" s="52">
        <f>345/2</f>
        <v>172.5</v>
      </c>
      <c r="EA103" s="52">
        <v>172.5</v>
      </c>
      <c r="EB103" s="52">
        <v>172.5</v>
      </c>
      <c r="EC103" s="81">
        <v>172.5</v>
      </c>
      <c r="ED103" s="81">
        <f t="shared" si="83"/>
        <v>3998.21</v>
      </c>
      <c r="EF103" s="81">
        <f t="shared" si="55"/>
        <v>3998.21</v>
      </c>
      <c r="EG103" s="63">
        <f>+EF103/1.15</f>
        <v>3476.7043478260871</v>
      </c>
      <c r="EH103" s="1">
        <f t="shared" si="56"/>
        <v>74.25</v>
      </c>
      <c r="EI103" s="63">
        <f t="shared" si="85"/>
        <v>4072.46</v>
      </c>
      <c r="EJ103" s="53">
        <v>172.5</v>
      </c>
      <c r="EK103" s="25">
        <v>172.5</v>
      </c>
      <c r="EL103" s="25">
        <v>172.5</v>
      </c>
      <c r="EM103" s="25">
        <v>172.5</v>
      </c>
      <c r="EN103" s="25">
        <v>172.5</v>
      </c>
      <c r="EO103" s="25">
        <v>172.5</v>
      </c>
      <c r="EP103" s="25">
        <v>172.5</v>
      </c>
      <c r="EQ103" s="25">
        <v>172.5</v>
      </c>
      <c r="ER103" s="25">
        <v>172.5</v>
      </c>
      <c r="ES103" s="25">
        <v>172.5</v>
      </c>
      <c r="ET103" s="25">
        <v>172.5</v>
      </c>
      <c r="EU103" s="104">
        <v>172.5</v>
      </c>
      <c r="EV103" s="63">
        <f t="shared" si="86"/>
        <v>6142.46</v>
      </c>
      <c r="EX103" s="63">
        <f t="shared" si="87"/>
        <v>6142.46</v>
      </c>
      <c r="EY103" s="63">
        <f>+EX103</f>
        <v>6142.46</v>
      </c>
      <c r="EZ103" s="63">
        <f t="shared" si="88"/>
        <v>0</v>
      </c>
      <c r="FA103" s="25">
        <f t="shared" si="89"/>
        <v>109.94</v>
      </c>
      <c r="FB103" s="63">
        <f>+EX103+FA103</f>
        <v>6252.4</v>
      </c>
      <c r="FC103" s="25">
        <v>172.5</v>
      </c>
      <c r="FD103" s="25">
        <v>172.5</v>
      </c>
      <c r="FE103" s="25">
        <f>172.5+172.5</f>
        <v>345</v>
      </c>
      <c r="FJ103" s="63">
        <f t="shared" si="90"/>
        <v>6942.4</v>
      </c>
    </row>
    <row r="104" spans="1:166" ht="14.4" hidden="1" x14ac:dyDescent="0.25">
      <c r="B104" s="37" t="s">
        <v>207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3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5"/>
      <c r="AZ104" s="74"/>
      <c r="BA104" s="76"/>
      <c r="BB104" s="72"/>
      <c r="BC104" s="72"/>
      <c r="BD104" s="72"/>
      <c r="BE104" s="72"/>
      <c r="BF104" s="72"/>
      <c r="BG104" s="72"/>
      <c r="BH104" s="77"/>
      <c r="BI104" s="77"/>
      <c r="BJ104" s="77"/>
      <c r="BK104" s="77"/>
      <c r="BL104" s="77"/>
      <c r="BM104" s="77"/>
      <c r="BN104" s="65"/>
      <c r="BO104" s="65"/>
      <c r="BP104" s="65"/>
      <c r="BQ104" s="65"/>
      <c r="BR104" s="78"/>
      <c r="BS104" s="65"/>
      <c r="BT104" s="65"/>
      <c r="BU104" s="65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65"/>
      <c r="CI104" s="65"/>
      <c r="CJ104" s="65"/>
      <c r="CK104" s="65"/>
      <c r="CL104" s="65"/>
      <c r="CM104" s="72"/>
      <c r="CN104" s="72"/>
      <c r="CO104" s="72"/>
      <c r="CP104" s="72"/>
      <c r="CQ104" s="72"/>
      <c r="CR104" s="72"/>
      <c r="CS104" s="72"/>
      <c r="CW104" s="87"/>
      <c r="CX104" s="65">
        <f t="shared" si="76"/>
        <v>0</v>
      </c>
      <c r="CY104" s="72"/>
      <c r="CZ104" s="72"/>
      <c r="DA104" s="89">
        <f t="shared" si="77"/>
        <v>0</v>
      </c>
      <c r="DB104" s="65">
        <f t="shared" si="78"/>
        <v>0</v>
      </c>
      <c r="DE104" s="63">
        <v>43.13</v>
      </c>
      <c r="DF104" s="63">
        <v>86.26</v>
      </c>
      <c r="DG104" s="63">
        <v>172.52</v>
      </c>
      <c r="DH104" s="63">
        <v>86.26</v>
      </c>
      <c r="DI104" s="63">
        <v>86.26</v>
      </c>
      <c r="DJ104" s="63">
        <v>86.26</v>
      </c>
      <c r="DM104" s="90">
        <f t="shared" si="79"/>
        <v>560.69000000000005</v>
      </c>
      <c r="DN104" s="63">
        <f>75+262.55+150</f>
        <v>487.55</v>
      </c>
      <c r="DO104" s="63">
        <f t="shared" si="80"/>
        <v>73.140000000000043</v>
      </c>
      <c r="DP104" s="63">
        <f t="shared" si="81"/>
        <v>1.18</v>
      </c>
      <c r="DQ104" s="81">
        <f t="shared" si="82"/>
        <v>74.32000000000005</v>
      </c>
      <c r="DV104" s="100"/>
      <c r="ED104" s="81">
        <f t="shared" si="83"/>
        <v>74.32000000000005</v>
      </c>
      <c r="EF104" s="81">
        <f t="shared" si="55"/>
        <v>74.32000000000005</v>
      </c>
      <c r="EG104" s="63">
        <f t="shared" ref="EG104:EG110" si="99">+EF104/1.15</f>
        <v>64.626086956521789</v>
      </c>
      <c r="EH104" s="1">
        <f t="shared" si="56"/>
        <v>1.38</v>
      </c>
      <c r="EI104" s="63">
        <f t="shared" si="85"/>
        <v>75.700000000000045</v>
      </c>
      <c r="EU104" s="104"/>
      <c r="EV104" s="63">
        <f t="shared" si="86"/>
        <v>75.7</v>
      </c>
      <c r="EX104" s="63">
        <f t="shared" si="87"/>
        <v>75.7</v>
      </c>
      <c r="EZ104" s="63">
        <f t="shared" si="88"/>
        <v>75.7</v>
      </c>
      <c r="FA104" s="25">
        <f t="shared" si="89"/>
        <v>0</v>
      </c>
      <c r="FJ104" s="63">
        <f t="shared" si="90"/>
        <v>0</v>
      </c>
    </row>
    <row r="105" spans="1:166" ht="14.4" x14ac:dyDescent="0.25">
      <c r="A105" s="112" t="s">
        <v>234</v>
      </c>
      <c r="B105" s="92" t="s">
        <v>212</v>
      </c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3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5"/>
      <c r="AZ105" s="74"/>
      <c r="BA105" s="76"/>
      <c r="BB105" s="72"/>
      <c r="BC105" s="72"/>
      <c r="BD105" s="72"/>
      <c r="BE105" s="72"/>
      <c r="BF105" s="72"/>
      <c r="BG105" s="72"/>
      <c r="BH105" s="77"/>
      <c r="BI105" s="77"/>
      <c r="BJ105" s="77"/>
      <c r="BK105" s="77"/>
      <c r="BL105" s="77"/>
      <c r="BM105" s="77"/>
      <c r="BN105" s="65"/>
      <c r="BO105" s="65"/>
      <c r="BP105" s="65"/>
      <c r="BQ105" s="65"/>
      <c r="BR105" s="78"/>
      <c r="BS105" s="65"/>
      <c r="BT105" s="65"/>
      <c r="BU105" s="65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65"/>
      <c r="CI105" s="65"/>
      <c r="CJ105" s="65"/>
      <c r="CK105" s="65"/>
      <c r="CL105" s="65"/>
      <c r="CM105" s="72"/>
      <c r="CN105" s="72"/>
      <c r="CO105" s="72"/>
      <c r="CP105" s="72"/>
      <c r="CQ105" s="72"/>
      <c r="CR105" s="72"/>
      <c r="CS105" s="72"/>
      <c r="CW105" s="87"/>
      <c r="CX105" s="65"/>
      <c r="CY105" s="72"/>
      <c r="CZ105" s="72"/>
      <c r="DA105" s="89"/>
      <c r="DB105" s="65"/>
      <c r="DM105" s="90"/>
      <c r="DS105" s="81">
        <v>11.5</v>
      </c>
      <c r="DT105" s="81">
        <v>11.5</v>
      </c>
      <c r="DV105" s="98"/>
      <c r="DW105" s="99"/>
      <c r="DX105" s="99"/>
      <c r="DY105" s="52"/>
      <c r="DZ105" s="52"/>
      <c r="EA105" s="52"/>
      <c r="EB105" s="52"/>
      <c r="ED105" s="81">
        <f t="shared" si="83"/>
        <v>23</v>
      </c>
      <c r="EF105" s="81">
        <f t="shared" si="55"/>
        <v>23</v>
      </c>
      <c r="EG105" s="63">
        <f t="shared" si="99"/>
        <v>20</v>
      </c>
      <c r="EH105" s="1">
        <f t="shared" si="56"/>
        <v>0.43</v>
      </c>
      <c r="EI105" s="63">
        <f t="shared" si="85"/>
        <v>23.43</v>
      </c>
      <c r="EJ105" s="53"/>
      <c r="EU105" s="104"/>
      <c r="EV105" s="63">
        <f t="shared" si="86"/>
        <v>23.43</v>
      </c>
      <c r="EX105" s="63">
        <f t="shared" si="87"/>
        <v>23.43</v>
      </c>
      <c r="EY105" s="63">
        <f>+EX105/1.15</f>
        <v>20.373913043478261</v>
      </c>
      <c r="EZ105" s="63">
        <f t="shared" si="88"/>
        <v>3.0560869565217388</v>
      </c>
      <c r="FA105" s="25">
        <f t="shared" si="89"/>
        <v>0.36</v>
      </c>
      <c r="FB105" s="63">
        <f t="shared" ref="FB105:FB121" si="100">+EX105+FA105</f>
        <v>23.79</v>
      </c>
      <c r="FJ105" s="63">
        <f t="shared" si="90"/>
        <v>23.79</v>
      </c>
    </row>
    <row r="106" spans="1:166" ht="14.4" x14ac:dyDescent="0.25">
      <c r="A106" s="112"/>
      <c r="B106" s="92" t="s">
        <v>213</v>
      </c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3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5"/>
      <c r="AZ106" s="74"/>
      <c r="BA106" s="76"/>
      <c r="BB106" s="72"/>
      <c r="BC106" s="72"/>
      <c r="BD106" s="72"/>
      <c r="BE106" s="72"/>
      <c r="BF106" s="72"/>
      <c r="BG106" s="72"/>
      <c r="BH106" s="77"/>
      <c r="BI106" s="77"/>
      <c r="BJ106" s="77"/>
      <c r="BK106" s="77"/>
      <c r="BL106" s="77"/>
      <c r="BM106" s="77"/>
      <c r="BN106" s="65"/>
      <c r="BO106" s="65"/>
      <c r="BP106" s="65"/>
      <c r="BQ106" s="65"/>
      <c r="BR106" s="78"/>
      <c r="BS106" s="65"/>
      <c r="BT106" s="65"/>
      <c r="BU106" s="65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65"/>
      <c r="CI106" s="65"/>
      <c r="CJ106" s="65"/>
      <c r="CK106" s="65"/>
      <c r="CL106" s="65"/>
      <c r="CM106" s="72"/>
      <c r="CN106" s="72"/>
      <c r="CO106" s="72"/>
      <c r="CP106" s="72"/>
      <c r="CQ106" s="72"/>
      <c r="CR106" s="72"/>
      <c r="CS106" s="72"/>
      <c r="CW106" s="87"/>
      <c r="CX106" s="65"/>
      <c r="CY106" s="72"/>
      <c r="CZ106" s="72"/>
      <c r="DA106" s="89"/>
      <c r="DB106" s="65"/>
      <c r="DM106" s="90"/>
      <c r="DS106" s="81">
        <v>11.5</v>
      </c>
      <c r="DT106" s="81">
        <v>11.5</v>
      </c>
      <c r="DU106" s="81">
        <v>11.5</v>
      </c>
      <c r="DV106" s="98">
        <v>11.5</v>
      </c>
      <c r="DW106" s="99">
        <v>11.5</v>
      </c>
      <c r="DX106" s="99"/>
      <c r="DY106" s="52"/>
      <c r="DZ106" s="52"/>
      <c r="EA106" s="52"/>
      <c r="EB106" s="52">
        <v>11.5</v>
      </c>
      <c r="EC106" s="81">
        <v>11.5</v>
      </c>
      <c r="ED106" s="81">
        <f t="shared" si="83"/>
        <v>80.5</v>
      </c>
      <c r="EF106" s="81">
        <f t="shared" si="55"/>
        <v>80.5</v>
      </c>
      <c r="EG106" s="63">
        <f t="shared" si="99"/>
        <v>70</v>
      </c>
      <c r="EH106" s="1">
        <f t="shared" si="56"/>
        <v>1.49</v>
      </c>
      <c r="EI106" s="63">
        <f t="shared" si="85"/>
        <v>81.99</v>
      </c>
      <c r="EJ106" s="53">
        <v>11.5</v>
      </c>
      <c r="EL106" s="25">
        <v>11.5</v>
      </c>
      <c r="EM106" s="25">
        <v>11.5</v>
      </c>
      <c r="EO106" s="25">
        <v>11.5</v>
      </c>
      <c r="EP106" s="25">
        <v>11.5</v>
      </c>
      <c r="EQ106" s="25">
        <v>11.5</v>
      </c>
      <c r="ER106" s="25">
        <v>11.5</v>
      </c>
      <c r="ES106" s="25">
        <v>11.5</v>
      </c>
      <c r="ET106" s="25">
        <v>11.5</v>
      </c>
      <c r="EU106" s="104"/>
      <c r="EV106" s="63">
        <f t="shared" si="86"/>
        <v>185.49</v>
      </c>
      <c r="EX106" s="63">
        <f t="shared" si="87"/>
        <v>185.49</v>
      </c>
      <c r="EY106" s="63">
        <f t="shared" ref="EY106:EY120" si="101">+EX106/1.15</f>
        <v>161.29565217391306</v>
      </c>
      <c r="EZ106" s="63">
        <f t="shared" si="88"/>
        <v>24.194347826086954</v>
      </c>
      <c r="FA106" s="25">
        <f t="shared" si="89"/>
        <v>2.89</v>
      </c>
      <c r="FB106" s="63">
        <f t="shared" si="100"/>
        <v>188.38</v>
      </c>
      <c r="FD106" s="25">
        <v>23</v>
      </c>
      <c r="FE106" s="25">
        <v>11.5</v>
      </c>
      <c r="FF106" s="25">
        <v>23</v>
      </c>
      <c r="FG106" s="25">
        <v>23</v>
      </c>
      <c r="FJ106" s="63">
        <f t="shared" si="90"/>
        <v>268.88</v>
      </c>
    </row>
    <row r="107" spans="1:166" ht="14.4" x14ac:dyDescent="0.25">
      <c r="A107" s="112"/>
      <c r="B107" s="92" t="s">
        <v>214</v>
      </c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3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5"/>
      <c r="AZ107" s="74"/>
      <c r="BA107" s="76"/>
      <c r="BB107" s="72"/>
      <c r="BC107" s="72"/>
      <c r="BD107" s="72"/>
      <c r="BE107" s="72"/>
      <c r="BF107" s="72"/>
      <c r="BG107" s="72"/>
      <c r="BH107" s="77"/>
      <c r="BI107" s="77"/>
      <c r="BJ107" s="77"/>
      <c r="BK107" s="77"/>
      <c r="BL107" s="77"/>
      <c r="BM107" s="77"/>
      <c r="BN107" s="65"/>
      <c r="BO107" s="65"/>
      <c r="BP107" s="65"/>
      <c r="BQ107" s="65"/>
      <c r="BR107" s="78"/>
      <c r="BS107" s="65"/>
      <c r="BT107" s="65"/>
      <c r="BU107" s="65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65"/>
      <c r="CI107" s="65"/>
      <c r="CJ107" s="65"/>
      <c r="CK107" s="65"/>
      <c r="CL107" s="65"/>
      <c r="CM107" s="72"/>
      <c r="CN107" s="72"/>
      <c r="CO107" s="72"/>
      <c r="CP107" s="72"/>
      <c r="CQ107" s="72"/>
      <c r="CR107" s="72"/>
      <c r="CS107" s="72"/>
      <c r="CW107" s="87"/>
      <c r="CX107" s="65"/>
      <c r="CY107" s="72"/>
      <c r="CZ107" s="72"/>
      <c r="DA107" s="89"/>
      <c r="DB107" s="65"/>
      <c r="DM107" s="90"/>
      <c r="DS107" s="81">
        <v>11.5</v>
      </c>
      <c r="DT107" s="81">
        <v>17.25</v>
      </c>
      <c r="DU107" s="81">
        <v>11.5</v>
      </c>
      <c r="DV107" s="98">
        <v>17.25</v>
      </c>
      <c r="DW107" s="99">
        <v>17.25</v>
      </c>
      <c r="DX107" s="99"/>
      <c r="DY107" s="52"/>
      <c r="DZ107" s="52"/>
      <c r="EA107" s="52"/>
      <c r="EB107" s="52"/>
      <c r="EC107" s="81">
        <v>11.5</v>
      </c>
      <c r="ED107" s="81">
        <f t="shared" si="83"/>
        <v>86.25</v>
      </c>
      <c r="EF107" s="81">
        <f t="shared" si="55"/>
        <v>86.25</v>
      </c>
      <c r="EG107" s="63">
        <f t="shared" si="99"/>
        <v>75</v>
      </c>
      <c r="EH107" s="1">
        <f t="shared" si="56"/>
        <v>1.6</v>
      </c>
      <c r="EI107" s="63">
        <f t="shared" si="85"/>
        <v>87.85</v>
      </c>
      <c r="EJ107" s="53">
        <v>11.5</v>
      </c>
      <c r="EQ107" s="25">
        <v>11.5</v>
      </c>
      <c r="ES107" s="25">
        <v>11.5</v>
      </c>
      <c r="EU107" s="104"/>
      <c r="EV107" s="63">
        <f t="shared" si="86"/>
        <v>122.35</v>
      </c>
      <c r="EX107" s="63">
        <f t="shared" si="87"/>
        <v>122.35</v>
      </c>
      <c r="EY107" s="63">
        <f t="shared" si="101"/>
        <v>106.39130434782609</v>
      </c>
      <c r="EZ107" s="63">
        <f t="shared" si="88"/>
        <v>15.958695652173901</v>
      </c>
      <c r="FA107" s="25">
        <f t="shared" si="89"/>
        <v>1.9</v>
      </c>
      <c r="FB107" s="63">
        <f t="shared" si="100"/>
        <v>124.25</v>
      </c>
      <c r="FD107" s="25">
        <v>23</v>
      </c>
      <c r="FJ107" s="63">
        <f t="shared" si="90"/>
        <v>147.25</v>
      </c>
    </row>
    <row r="108" spans="1:166" ht="14.4" x14ac:dyDescent="0.25">
      <c r="A108" s="112"/>
      <c r="B108" s="92" t="s">
        <v>209</v>
      </c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3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5"/>
      <c r="AZ108" s="74"/>
      <c r="BA108" s="76"/>
      <c r="BB108" s="72"/>
      <c r="BC108" s="72"/>
      <c r="BD108" s="72"/>
      <c r="BE108" s="72"/>
      <c r="BF108" s="72"/>
      <c r="BG108" s="72"/>
      <c r="BH108" s="77"/>
      <c r="BI108" s="77"/>
      <c r="BJ108" s="77"/>
      <c r="BK108" s="77"/>
      <c r="BL108" s="77"/>
      <c r="BM108" s="77"/>
      <c r="BN108" s="65"/>
      <c r="BO108" s="65"/>
      <c r="BP108" s="65"/>
      <c r="BQ108" s="65"/>
      <c r="BR108" s="78"/>
      <c r="BS108" s="65"/>
      <c r="BT108" s="65"/>
      <c r="BU108" s="65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65"/>
      <c r="CI108" s="65"/>
      <c r="CJ108" s="65"/>
      <c r="CK108" s="65"/>
      <c r="CL108" s="65"/>
      <c r="CM108" s="72"/>
      <c r="CN108" s="72"/>
      <c r="CO108" s="72"/>
      <c r="CP108" s="72"/>
      <c r="CQ108" s="72"/>
      <c r="CR108" s="72"/>
      <c r="CS108" s="72"/>
      <c r="CW108" s="87"/>
      <c r="CX108" s="65"/>
      <c r="CY108" s="72"/>
      <c r="CZ108" s="72"/>
      <c r="DA108" s="89"/>
      <c r="DB108" s="65"/>
      <c r="DK108" s="63">
        <v>34.5</v>
      </c>
      <c r="DL108" s="63">
        <v>17.25</v>
      </c>
      <c r="DM108" s="90">
        <f t="shared" si="79"/>
        <v>51.75</v>
      </c>
      <c r="DO108" s="63">
        <f t="shared" si="80"/>
        <v>51.75</v>
      </c>
      <c r="DP108" s="63">
        <f t="shared" si="81"/>
        <v>0.84</v>
      </c>
      <c r="DQ108" s="81">
        <f t="shared" si="82"/>
        <v>52.59</v>
      </c>
      <c r="DR108" s="81">
        <v>34.5</v>
      </c>
      <c r="DS108" s="81">
        <v>34.5</v>
      </c>
      <c r="DT108" s="81">
        <v>34.5</v>
      </c>
      <c r="DU108" s="81">
        <v>17.25</v>
      </c>
      <c r="DV108" s="98">
        <v>34.5</v>
      </c>
      <c r="DW108" s="99">
        <v>23</v>
      </c>
      <c r="DX108" s="99">
        <v>17.25</v>
      </c>
      <c r="DY108" s="52">
        <v>34.5</v>
      </c>
      <c r="DZ108" s="52">
        <v>25.87</v>
      </c>
      <c r="EA108" s="52">
        <v>25.88</v>
      </c>
      <c r="EB108" s="52">
        <v>34.5</v>
      </c>
      <c r="EC108" s="81">
        <v>17.25</v>
      </c>
      <c r="ED108" s="81">
        <f t="shared" si="83"/>
        <v>386.09000000000003</v>
      </c>
      <c r="EF108" s="81">
        <f>+ED108-EE108</f>
        <v>386.09000000000003</v>
      </c>
      <c r="EG108" s="63">
        <f t="shared" si="99"/>
        <v>335.73043478260877</v>
      </c>
      <c r="EH108" s="1">
        <f t="shared" si="56"/>
        <v>7.17</v>
      </c>
      <c r="EI108" s="63">
        <f t="shared" si="85"/>
        <v>393.26000000000005</v>
      </c>
      <c r="EJ108" s="53">
        <v>23</v>
      </c>
      <c r="EK108" s="25">
        <v>23</v>
      </c>
      <c r="EL108" s="25">
        <v>34.5</v>
      </c>
      <c r="EM108" s="25">
        <v>109.25</v>
      </c>
      <c r="EN108" s="25">
        <v>23</v>
      </c>
      <c r="EO108" s="25">
        <v>34.5</v>
      </c>
      <c r="EP108" s="25">
        <v>46</v>
      </c>
      <c r="EQ108" s="25">
        <v>23</v>
      </c>
      <c r="ER108" s="25">
        <v>23</v>
      </c>
      <c r="ES108" s="25">
        <v>46</v>
      </c>
      <c r="EU108" s="104"/>
      <c r="EV108" s="63">
        <f t="shared" si="86"/>
        <v>778.51</v>
      </c>
      <c r="EX108" s="63">
        <f t="shared" si="87"/>
        <v>778.51</v>
      </c>
      <c r="EY108" s="63">
        <f t="shared" si="101"/>
        <v>676.96521739130435</v>
      </c>
      <c r="EZ108" s="63">
        <f t="shared" si="88"/>
        <v>101.54478260869564</v>
      </c>
      <c r="FA108" s="25">
        <f t="shared" si="89"/>
        <v>12.12</v>
      </c>
      <c r="FB108" s="63">
        <f t="shared" si="100"/>
        <v>790.63</v>
      </c>
      <c r="FD108" s="25">
        <v>328.11</v>
      </c>
      <c r="FE108" s="25">
        <v>92</v>
      </c>
      <c r="FF108" s="25">
        <v>80.5</v>
      </c>
      <c r="FG108" s="25">
        <v>187.45</v>
      </c>
      <c r="FJ108" s="63">
        <f t="shared" si="90"/>
        <v>1478.69</v>
      </c>
    </row>
    <row r="109" spans="1:166" ht="14.4" x14ac:dyDescent="0.25">
      <c r="A109" s="112"/>
      <c r="B109" s="92" t="s">
        <v>219</v>
      </c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3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5"/>
      <c r="AZ109" s="74"/>
      <c r="BA109" s="76"/>
      <c r="BB109" s="72"/>
      <c r="BC109" s="72"/>
      <c r="BD109" s="72"/>
      <c r="BE109" s="72"/>
      <c r="BF109" s="72"/>
      <c r="BG109" s="72"/>
      <c r="BH109" s="77"/>
      <c r="BI109" s="77"/>
      <c r="BJ109" s="77"/>
      <c r="BK109" s="77"/>
      <c r="BL109" s="77"/>
      <c r="BM109" s="77"/>
      <c r="BN109" s="65"/>
      <c r="BO109" s="65"/>
      <c r="BP109" s="65"/>
      <c r="BQ109" s="65"/>
      <c r="BR109" s="78"/>
      <c r="BS109" s="65"/>
      <c r="BT109" s="65"/>
      <c r="BU109" s="65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65"/>
      <c r="CI109" s="65"/>
      <c r="CJ109" s="65"/>
      <c r="CK109" s="65"/>
      <c r="CL109" s="65"/>
      <c r="CM109" s="72"/>
      <c r="CN109" s="72"/>
      <c r="CO109" s="72"/>
      <c r="CP109" s="72"/>
      <c r="CQ109" s="72"/>
      <c r="CR109" s="72"/>
      <c r="CS109" s="72"/>
      <c r="CW109" s="87"/>
      <c r="CX109" s="65"/>
      <c r="CY109" s="72"/>
      <c r="CZ109" s="72"/>
      <c r="DA109" s="89"/>
      <c r="DB109" s="65"/>
      <c r="DM109" s="90"/>
      <c r="DT109" s="81">
        <v>23</v>
      </c>
      <c r="DV109" s="98">
        <v>23</v>
      </c>
      <c r="DW109" s="99"/>
      <c r="DX109" s="99">
        <v>11.5</v>
      </c>
      <c r="DY109" s="52"/>
      <c r="DZ109" s="52">
        <v>11.5</v>
      </c>
      <c r="EA109" s="52">
        <v>11.5</v>
      </c>
      <c r="EB109" s="52"/>
      <c r="EC109" s="81">
        <v>11.5</v>
      </c>
      <c r="ED109" s="81">
        <f t="shared" si="83"/>
        <v>92</v>
      </c>
      <c r="EF109" s="81">
        <f>+ED109-EE109</f>
        <v>92</v>
      </c>
      <c r="EG109" s="63">
        <f t="shared" si="99"/>
        <v>80</v>
      </c>
      <c r="EH109" s="1">
        <f t="shared" si="56"/>
        <v>1.71</v>
      </c>
      <c r="EI109" s="63">
        <f t="shared" si="85"/>
        <v>93.71</v>
      </c>
      <c r="EJ109" s="53">
        <v>23</v>
      </c>
      <c r="EO109" s="25">
        <v>23</v>
      </c>
      <c r="EU109" s="104"/>
      <c r="EV109" s="63">
        <f t="shared" si="86"/>
        <v>139.71</v>
      </c>
      <c r="EX109" s="63">
        <f t="shared" si="87"/>
        <v>139.71</v>
      </c>
      <c r="EY109" s="63">
        <f t="shared" si="101"/>
        <v>121.48695652173915</v>
      </c>
      <c r="EZ109" s="63">
        <f t="shared" si="88"/>
        <v>18.223043478260863</v>
      </c>
      <c r="FA109" s="25">
        <f t="shared" si="89"/>
        <v>2.17</v>
      </c>
      <c r="FB109" s="63">
        <f t="shared" si="100"/>
        <v>141.88</v>
      </c>
      <c r="FD109" s="25">
        <v>23</v>
      </c>
      <c r="FJ109" s="63">
        <f t="shared" si="90"/>
        <v>164.88</v>
      </c>
    </row>
    <row r="110" spans="1:166" ht="14.4" x14ac:dyDescent="0.25">
      <c r="A110" s="112"/>
      <c r="B110" s="92" t="s">
        <v>220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3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5"/>
      <c r="AZ110" s="74"/>
      <c r="BA110" s="76"/>
      <c r="BB110" s="72"/>
      <c r="BC110" s="72"/>
      <c r="BD110" s="72"/>
      <c r="BE110" s="72"/>
      <c r="BF110" s="72"/>
      <c r="BG110" s="72"/>
      <c r="BH110" s="77"/>
      <c r="BI110" s="77"/>
      <c r="BJ110" s="77"/>
      <c r="BK110" s="77"/>
      <c r="BL110" s="77"/>
      <c r="BM110" s="77"/>
      <c r="BN110" s="65"/>
      <c r="BO110" s="65"/>
      <c r="BP110" s="65"/>
      <c r="BQ110" s="65"/>
      <c r="BR110" s="78"/>
      <c r="BS110" s="65"/>
      <c r="BT110" s="65"/>
      <c r="BU110" s="65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65"/>
      <c r="CI110" s="65"/>
      <c r="CJ110" s="65"/>
      <c r="CK110" s="65"/>
      <c r="CL110" s="65"/>
      <c r="CM110" s="72"/>
      <c r="CN110" s="72"/>
      <c r="CO110" s="72"/>
      <c r="CP110" s="72"/>
      <c r="CQ110" s="72"/>
      <c r="CR110" s="72"/>
      <c r="CS110" s="72"/>
      <c r="CW110" s="87"/>
      <c r="CX110" s="65"/>
      <c r="CY110" s="72"/>
      <c r="CZ110" s="72"/>
      <c r="DA110" s="89"/>
      <c r="DB110" s="65"/>
      <c r="DM110" s="90"/>
      <c r="DV110" s="98"/>
      <c r="DW110" s="52"/>
      <c r="DX110" s="52"/>
      <c r="DY110" s="52">
        <v>34.5</v>
      </c>
      <c r="DZ110" s="52">
        <v>5.75</v>
      </c>
      <c r="EA110" s="52">
        <v>5.75</v>
      </c>
      <c r="EB110" s="52">
        <v>23</v>
      </c>
      <c r="EC110" s="81">
        <v>11.5</v>
      </c>
      <c r="ED110" s="81">
        <f t="shared" si="83"/>
        <v>80.5</v>
      </c>
      <c r="EF110" s="81">
        <f>+ED110-EE110</f>
        <v>80.5</v>
      </c>
      <c r="EG110" s="63">
        <f t="shared" si="99"/>
        <v>70</v>
      </c>
      <c r="EH110" s="1">
        <f t="shared" si="56"/>
        <v>1.49</v>
      </c>
      <c r="EI110" s="63">
        <f t="shared" si="85"/>
        <v>81.99</v>
      </c>
      <c r="EJ110" s="53">
        <v>11.5</v>
      </c>
      <c r="EL110" s="25">
        <v>11.5</v>
      </c>
      <c r="EM110" s="25">
        <v>28.75</v>
      </c>
      <c r="EN110" s="25">
        <v>28.75</v>
      </c>
      <c r="EO110" s="25">
        <v>28.75</v>
      </c>
      <c r="EQ110" s="25">
        <v>57.5</v>
      </c>
      <c r="ER110" s="25">
        <v>28.75</v>
      </c>
      <c r="ES110" s="25">
        <v>28.75</v>
      </c>
      <c r="ET110" s="25">
        <v>28.75</v>
      </c>
      <c r="EU110" s="104">
        <v>28.75</v>
      </c>
      <c r="EV110" s="63">
        <f t="shared" si="86"/>
        <v>363.74</v>
      </c>
      <c r="EX110" s="63">
        <f t="shared" si="87"/>
        <v>363.74</v>
      </c>
      <c r="EY110" s="63">
        <f t="shared" si="101"/>
        <v>316.29565217391308</v>
      </c>
      <c r="EZ110" s="63">
        <f t="shared" si="88"/>
        <v>47.444347826086926</v>
      </c>
      <c r="FA110" s="25">
        <f t="shared" si="89"/>
        <v>5.66</v>
      </c>
      <c r="FB110" s="63">
        <f t="shared" si="100"/>
        <v>369.40000000000003</v>
      </c>
      <c r="FC110" s="25">
        <v>28.75</v>
      </c>
      <c r="FD110" s="25">
        <v>57.5</v>
      </c>
      <c r="FE110" s="25">
        <v>57.5</v>
      </c>
      <c r="FF110" s="25">
        <v>28.75</v>
      </c>
      <c r="FG110" s="25">
        <v>57.5</v>
      </c>
      <c r="FH110" s="25">
        <v>28.75</v>
      </c>
      <c r="FJ110" s="63">
        <f t="shared" si="90"/>
        <v>628.15000000000009</v>
      </c>
    </row>
    <row r="111" spans="1:166" ht="14.4" x14ac:dyDescent="0.25">
      <c r="A111" s="112"/>
      <c r="B111" s="92" t="s">
        <v>222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3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5"/>
      <c r="AZ111" s="74"/>
      <c r="BA111" s="76"/>
      <c r="BB111" s="72"/>
      <c r="BC111" s="72"/>
      <c r="BD111" s="72"/>
      <c r="BE111" s="72"/>
      <c r="BF111" s="72"/>
      <c r="BG111" s="72"/>
      <c r="BH111" s="77"/>
      <c r="BI111" s="77"/>
      <c r="BJ111" s="77"/>
      <c r="BK111" s="77"/>
      <c r="BL111" s="77"/>
      <c r="BM111" s="77"/>
      <c r="BN111" s="65"/>
      <c r="BO111" s="65"/>
      <c r="BP111" s="65"/>
      <c r="BQ111" s="65"/>
      <c r="BR111" s="78"/>
      <c r="BS111" s="65"/>
      <c r="BT111" s="65"/>
      <c r="BU111" s="65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65"/>
      <c r="CI111" s="65"/>
      <c r="CJ111" s="65"/>
      <c r="CK111" s="65"/>
      <c r="CL111" s="65"/>
      <c r="CM111" s="72"/>
      <c r="CN111" s="72"/>
      <c r="CO111" s="72"/>
      <c r="CP111" s="72"/>
      <c r="CQ111" s="72"/>
      <c r="CR111" s="72"/>
      <c r="CS111" s="72"/>
      <c r="CW111" s="87"/>
      <c r="CX111" s="65"/>
      <c r="CY111" s="72"/>
      <c r="CZ111" s="72"/>
      <c r="DA111" s="89"/>
      <c r="DB111" s="65"/>
      <c r="DM111" s="90"/>
      <c r="DV111" s="98"/>
      <c r="DW111" s="52"/>
      <c r="DX111" s="52"/>
      <c r="DY111" s="52"/>
      <c r="DZ111" s="52"/>
      <c r="EA111" s="52"/>
      <c r="EB111" s="52"/>
      <c r="EG111" s="63"/>
      <c r="EH111" s="1"/>
      <c r="EI111" s="63"/>
      <c r="EJ111" s="53"/>
      <c r="EO111" s="25">
        <v>23</v>
      </c>
      <c r="EP111" s="25">
        <v>46</v>
      </c>
      <c r="EQ111" s="25">
        <v>23</v>
      </c>
      <c r="EU111" s="104">
        <v>23</v>
      </c>
      <c r="EV111" s="63">
        <f t="shared" si="86"/>
        <v>115</v>
      </c>
      <c r="EX111" s="63">
        <f t="shared" si="87"/>
        <v>115</v>
      </c>
      <c r="EY111" s="63">
        <f t="shared" si="101"/>
        <v>100.00000000000001</v>
      </c>
      <c r="EZ111" s="63">
        <f t="shared" si="88"/>
        <v>14.999999999999986</v>
      </c>
      <c r="FA111" s="25">
        <f t="shared" si="89"/>
        <v>1.79</v>
      </c>
      <c r="FB111" s="63">
        <f t="shared" si="100"/>
        <v>116.79</v>
      </c>
      <c r="FC111" s="25">
        <v>46</v>
      </c>
      <c r="FD111" s="25">
        <v>86.25</v>
      </c>
      <c r="FE111" s="25">
        <v>23</v>
      </c>
      <c r="FF111" s="25">
        <v>46</v>
      </c>
      <c r="FI111" s="25">
        <v>200</v>
      </c>
      <c r="FJ111" s="63">
        <f t="shared" si="90"/>
        <v>118.04000000000002</v>
      </c>
    </row>
    <row r="112" spans="1:166" ht="14.4" x14ac:dyDescent="0.25">
      <c r="A112" s="112"/>
      <c r="B112" s="92" t="s">
        <v>223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3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5"/>
      <c r="AZ112" s="74"/>
      <c r="BA112" s="76"/>
      <c r="BB112" s="72"/>
      <c r="BC112" s="72"/>
      <c r="BD112" s="72"/>
      <c r="BE112" s="72"/>
      <c r="BF112" s="72"/>
      <c r="BG112" s="72"/>
      <c r="BH112" s="77"/>
      <c r="BI112" s="77"/>
      <c r="BJ112" s="77"/>
      <c r="BK112" s="77"/>
      <c r="BL112" s="77"/>
      <c r="BM112" s="77"/>
      <c r="BN112" s="65"/>
      <c r="BO112" s="65"/>
      <c r="BP112" s="65"/>
      <c r="BQ112" s="65"/>
      <c r="BR112" s="78"/>
      <c r="BS112" s="65"/>
      <c r="BT112" s="65"/>
      <c r="BU112" s="65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65"/>
      <c r="CI112" s="65"/>
      <c r="CJ112" s="65"/>
      <c r="CK112" s="65"/>
      <c r="CL112" s="65"/>
      <c r="CM112" s="72"/>
      <c r="CN112" s="72"/>
      <c r="CO112" s="72"/>
      <c r="CP112" s="72"/>
      <c r="CQ112" s="72"/>
      <c r="CR112" s="72"/>
      <c r="CS112" s="72"/>
      <c r="CW112" s="87"/>
      <c r="CX112" s="65"/>
      <c r="CY112" s="72"/>
      <c r="CZ112" s="72"/>
      <c r="DA112" s="89"/>
      <c r="DB112" s="65"/>
      <c r="DM112" s="90"/>
      <c r="DV112" s="98"/>
      <c r="DW112" s="52"/>
      <c r="DX112" s="52"/>
      <c r="DY112" s="52"/>
      <c r="DZ112" s="52"/>
      <c r="EA112" s="52"/>
      <c r="EB112" s="52"/>
      <c r="EG112" s="63"/>
      <c r="EH112" s="1"/>
      <c r="EI112" s="63"/>
      <c r="EJ112" s="53"/>
      <c r="ER112" s="25">
        <v>24.16</v>
      </c>
      <c r="ES112" s="25">
        <v>24.16</v>
      </c>
      <c r="ET112" s="25">
        <v>24.16</v>
      </c>
      <c r="EU112" s="104">
        <v>24.16</v>
      </c>
      <c r="EV112" s="63">
        <f t="shared" si="86"/>
        <v>96.64</v>
      </c>
      <c r="EX112" s="63">
        <f t="shared" si="87"/>
        <v>96.64</v>
      </c>
      <c r="EY112" s="63">
        <f t="shared" si="101"/>
        <v>84.034782608695664</v>
      </c>
      <c r="EZ112" s="63">
        <f t="shared" si="88"/>
        <v>12.605217391304336</v>
      </c>
      <c r="FA112" s="25">
        <f t="shared" si="89"/>
        <v>1.5</v>
      </c>
      <c r="FB112" s="63">
        <f t="shared" si="100"/>
        <v>98.14</v>
      </c>
      <c r="FC112" s="25">
        <v>24.16</v>
      </c>
      <c r="FD112" s="25">
        <v>50.57</v>
      </c>
      <c r="FE112" s="25">
        <v>53.13</v>
      </c>
      <c r="FF112" s="25">
        <v>53.13</v>
      </c>
      <c r="FG112" s="25">
        <v>53.1</v>
      </c>
      <c r="FH112" s="25">
        <v>26.54</v>
      </c>
      <c r="FJ112" s="63">
        <f t="shared" si="90"/>
        <v>358.77000000000004</v>
      </c>
    </row>
    <row r="113" spans="1:166" ht="14.4" x14ac:dyDescent="0.25">
      <c r="A113" s="112"/>
      <c r="B113" s="92" t="s">
        <v>29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3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5"/>
      <c r="AZ113" s="74"/>
      <c r="BA113" s="76"/>
      <c r="BB113" s="72"/>
      <c r="BC113" s="72"/>
      <c r="BD113" s="72"/>
      <c r="BE113" s="72"/>
      <c r="BF113" s="72"/>
      <c r="BG113" s="72"/>
      <c r="BH113" s="77"/>
      <c r="BI113" s="77"/>
      <c r="BJ113" s="77"/>
      <c r="BK113" s="77"/>
      <c r="BL113" s="77"/>
      <c r="BM113" s="77"/>
      <c r="BN113" s="65"/>
      <c r="BO113" s="65"/>
      <c r="BP113" s="65"/>
      <c r="BQ113" s="65"/>
      <c r="BR113" s="78"/>
      <c r="BS113" s="65"/>
      <c r="BT113" s="65"/>
      <c r="BU113" s="65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65"/>
      <c r="CI113" s="65"/>
      <c r="CJ113" s="65"/>
      <c r="CK113" s="65"/>
      <c r="CL113" s="65"/>
      <c r="CM113" s="72"/>
      <c r="CN113" s="72"/>
      <c r="CO113" s="72"/>
      <c r="CP113" s="72"/>
      <c r="CQ113" s="72"/>
      <c r="CR113" s="72"/>
      <c r="CS113" s="72"/>
      <c r="CW113" s="87"/>
      <c r="CX113" s="65"/>
      <c r="CY113" s="72"/>
      <c r="CZ113" s="72"/>
      <c r="DA113" s="89"/>
      <c r="DB113" s="65"/>
      <c r="DM113" s="90"/>
      <c r="DV113" s="98"/>
      <c r="DW113" s="52"/>
      <c r="DX113" s="52"/>
      <c r="DY113" s="52"/>
      <c r="DZ113" s="52"/>
      <c r="EA113" s="52"/>
      <c r="EB113" s="52"/>
      <c r="EG113" s="63"/>
      <c r="EH113" s="1"/>
      <c r="EI113" s="63"/>
      <c r="EJ113" s="53"/>
      <c r="ER113" s="25">
        <v>25.88</v>
      </c>
      <c r="ES113" s="25">
        <v>25.88</v>
      </c>
      <c r="ET113" s="25">
        <v>25.88</v>
      </c>
      <c r="EU113" s="104">
        <v>25.88</v>
      </c>
      <c r="EV113" s="63">
        <f t="shared" si="86"/>
        <v>103.52</v>
      </c>
      <c r="EX113" s="63">
        <f t="shared" si="87"/>
        <v>103.52</v>
      </c>
      <c r="EY113" s="63">
        <f t="shared" si="101"/>
        <v>90.017391304347825</v>
      </c>
      <c r="EZ113" s="63">
        <f t="shared" si="88"/>
        <v>13.502608695652171</v>
      </c>
      <c r="FA113" s="25">
        <f t="shared" si="89"/>
        <v>1.61</v>
      </c>
      <c r="FB113" s="63">
        <f t="shared" si="100"/>
        <v>105.13</v>
      </c>
      <c r="FC113" s="25">
        <v>25.88</v>
      </c>
      <c r="FD113" s="25">
        <v>54.19</v>
      </c>
      <c r="FE113" s="25">
        <v>56.95</v>
      </c>
      <c r="FF113" s="25">
        <v>56.95</v>
      </c>
      <c r="FG113" s="25">
        <v>56.98</v>
      </c>
      <c r="FH113" s="25">
        <v>28.5</v>
      </c>
      <c r="FJ113" s="63">
        <f t="shared" si="90"/>
        <v>384.58</v>
      </c>
    </row>
    <row r="114" spans="1:166" ht="14.4" x14ac:dyDescent="0.25">
      <c r="A114" s="112"/>
      <c r="B114" s="92" t="s">
        <v>224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3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5"/>
      <c r="AZ114" s="74"/>
      <c r="BA114" s="76"/>
      <c r="BB114" s="72"/>
      <c r="BC114" s="72"/>
      <c r="BD114" s="72"/>
      <c r="BE114" s="72"/>
      <c r="BF114" s="72"/>
      <c r="BG114" s="72"/>
      <c r="BH114" s="77"/>
      <c r="BI114" s="77"/>
      <c r="BJ114" s="77"/>
      <c r="BK114" s="77"/>
      <c r="BL114" s="77"/>
      <c r="BM114" s="77"/>
      <c r="BN114" s="65"/>
      <c r="BO114" s="65"/>
      <c r="BP114" s="65"/>
      <c r="BQ114" s="65"/>
      <c r="BR114" s="78"/>
      <c r="BS114" s="65"/>
      <c r="BT114" s="65"/>
      <c r="BU114" s="65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65"/>
      <c r="CI114" s="65"/>
      <c r="CJ114" s="65"/>
      <c r="CK114" s="65"/>
      <c r="CL114" s="65"/>
      <c r="CM114" s="72"/>
      <c r="CN114" s="72"/>
      <c r="CO114" s="72"/>
      <c r="CP114" s="72"/>
      <c r="CQ114" s="72"/>
      <c r="CR114" s="72"/>
      <c r="CS114" s="72"/>
      <c r="CW114" s="87"/>
      <c r="CX114" s="65"/>
      <c r="CY114" s="72"/>
      <c r="CZ114" s="72"/>
      <c r="DA114" s="89"/>
      <c r="DB114" s="65"/>
      <c r="DM114" s="90"/>
      <c r="DV114" s="98"/>
      <c r="DW114" s="52"/>
      <c r="DX114" s="52"/>
      <c r="DY114" s="52"/>
      <c r="DZ114" s="52"/>
      <c r="EA114" s="52"/>
      <c r="EB114" s="52"/>
      <c r="EG114" s="63"/>
      <c r="EH114" s="1"/>
      <c r="EI114" s="63"/>
      <c r="EJ114" s="53"/>
      <c r="ER114" s="25">
        <v>22.14</v>
      </c>
      <c r="ES114" s="25">
        <v>22.14</v>
      </c>
      <c r="ET114" s="25">
        <v>22.14</v>
      </c>
      <c r="EU114" s="104">
        <v>22.14</v>
      </c>
      <c r="EV114" s="63">
        <f t="shared" si="86"/>
        <v>88.56</v>
      </c>
      <c r="EX114" s="63">
        <f t="shared" si="87"/>
        <v>88.56</v>
      </c>
      <c r="EY114" s="63">
        <f t="shared" si="101"/>
        <v>77.008695652173927</v>
      </c>
      <c r="EZ114" s="63">
        <f t="shared" si="88"/>
        <v>11.551304347826076</v>
      </c>
      <c r="FA114" s="25">
        <f t="shared" si="89"/>
        <v>1.38</v>
      </c>
      <c r="FB114" s="63">
        <f t="shared" si="100"/>
        <v>89.94</v>
      </c>
      <c r="FC114" s="25">
        <v>22.14</v>
      </c>
      <c r="FD114" s="25">
        <v>46.16</v>
      </c>
      <c r="FE114" s="25">
        <v>48.3</v>
      </c>
      <c r="FF114" s="25">
        <v>48.3</v>
      </c>
      <c r="FG114" s="25">
        <v>48.36</v>
      </c>
      <c r="FH114" s="25">
        <v>24.21</v>
      </c>
      <c r="FJ114" s="63">
        <f t="shared" si="90"/>
        <v>327.41000000000003</v>
      </c>
    </row>
    <row r="115" spans="1:166" ht="14.4" x14ac:dyDescent="0.25">
      <c r="A115" s="112"/>
      <c r="B115" s="92" t="s">
        <v>225</v>
      </c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3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5"/>
      <c r="AZ115" s="74"/>
      <c r="BA115" s="76"/>
      <c r="BB115" s="72"/>
      <c r="BC115" s="72"/>
      <c r="BD115" s="72"/>
      <c r="BE115" s="72"/>
      <c r="BF115" s="72"/>
      <c r="BG115" s="72"/>
      <c r="BH115" s="77"/>
      <c r="BI115" s="77"/>
      <c r="BJ115" s="77"/>
      <c r="BK115" s="77"/>
      <c r="BL115" s="77"/>
      <c r="BM115" s="77"/>
      <c r="BN115" s="65"/>
      <c r="BO115" s="65"/>
      <c r="BP115" s="65"/>
      <c r="BQ115" s="65"/>
      <c r="BR115" s="78"/>
      <c r="BS115" s="65"/>
      <c r="BT115" s="65"/>
      <c r="BU115" s="65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65"/>
      <c r="CI115" s="65"/>
      <c r="CJ115" s="65"/>
      <c r="CK115" s="65"/>
      <c r="CL115" s="65"/>
      <c r="CM115" s="72"/>
      <c r="CN115" s="72"/>
      <c r="CO115" s="72"/>
      <c r="CP115" s="72"/>
      <c r="CQ115" s="72"/>
      <c r="CR115" s="72"/>
      <c r="CS115" s="72"/>
      <c r="CW115" s="87"/>
      <c r="CX115" s="65"/>
      <c r="CY115" s="72"/>
      <c r="CZ115" s="72"/>
      <c r="DA115" s="89"/>
      <c r="DB115" s="65"/>
      <c r="DM115" s="90"/>
      <c r="DV115" s="98"/>
      <c r="DW115" s="52"/>
      <c r="DX115" s="52"/>
      <c r="DY115" s="52"/>
      <c r="DZ115" s="52"/>
      <c r="EA115" s="52"/>
      <c r="EB115" s="52"/>
      <c r="EG115" s="63"/>
      <c r="EH115" s="1"/>
      <c r="EI115" s="63"/>
      <c r="EJ115" s="53"/>
      <c r="ER115" s="25">
        <v>22.14</v>
      </c>
      <c r="ES115" s="25">
        <v>22.14</v>
      </c>
      <c r="ET115" s="25">
        <v>22.14</v>
      </c>
      <c r="EU115" s="104">
        <v>22.14</v>
      </c>
      <c r="EV115" s="63">
        <f t="shared" si="86"/>
        <v>88.56</v>
      </c>
      <c r="EX115" s="63">
        <f t="shared" si="87"/>
        <v>88.56</v>
      </c>
      <c r="EY115" s="63">
        <f t="shared" si="101"/>
        <v>77.008695652173927</v>
      </c>
      <c r="EZ115" s="63">
        <f t="shared" si="88"/>
        <v>11.551304347826076</v>
      </c>
      <c r="FA115" s="25">
        <f t="shared" si="89"/>
        <v>1.38</v>
      </c>
      <c r="FB115" s="63">
        <f t="shared" si="100"/>
        <v>89.94</v>
      </c>
      <c r="FC115" s="25">
        <v>22.14</v>
      </c>
      <c r="FD115" s="25">
        <v>46.16</v>
      </c>
      <c r="FE115" s="25">
        <v>48.3</v>
      </c>
      <c r="FF115" s="25">
        <v>48.3</v>
      </c>
      <c r="FG115" s="25">
        <v>48.36</v>
      </c>
      <c r="FH115" s="25">
        <v>24.21</v>
      </c>
      <c r="FJ115" s="63">
        <f t="shared" si="90"/>
        <v>327.41000000000003</v>
      </c>
    </row>
    <row r="116" spans="1:166" ht="14.4" x14ac:dyDescent="0.25">
      <c r="A116" s="112"/>
      <c r="B116" s="92" t="s">
        <v>21</v>
      </c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3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5"/>
      <c r="AZ116" s="74"/>
      <c r="BA116" s="76"/>
      <c r="BB116" s="72"/>
      <c r="BC116" s="72"/>
      <c r="BD116" s="72"/>
      <c r="BE116" s="72"/>
      <c r="BF116" s="72"/>
      <c r="BG116" s="72"/>
      <c r="BH116" s="77"/>
      <c r="BI116" s="77"/>
      <c r="BJ116" s="77"/>
      <c r="BK116" s="77"/>
      <c r="BL116" s="77"/>
      <c r="BM116" s="77"/>
      <c r="BN116" s="65"/>
      <c r="BO116" s="65"/>
      <c r="BP116" s="65"/>
      <c r="BQ116" s="65"/>
      <c r="BR116" s="78"/>
      <c r="BS116" s="65"/>
      <c r="BT116" s="65"/>
      <c r="BU116" s="65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65"/>
      <c r="CI116" s="65"/>
      <c r="CJ116" s="65"/>
      <c r="CK116" s="65"/>
      <c r="CL116" s="65"/>
      <c r="CM116" s="72"/>
      <c r="CN116" s="72"/>
      <c r="CO116" s="72"/>
      <c r="CP116" s="72"/>
      <c r="CQ116" s="72"/>
      <c r="CR116" s="72"/>
      <c r="CS116" s="72"/>
      <c r="CW116" s="87"/>
      <c r="CX116" s="65"/>
      <c r="CY116" s="72"/>
      <c r="CZ116" s="72"/>
      <c r="DA116" s="89"/>
      <c r="DB116" s="65"/>
      <c r="DM116" s="90"/>
      <c r="DV116" s="98"/>
      <c r="DW116" s="52"/>
      <c r="DX116" s="52"/>
      <c r="DY116" s="52"/>
      <c r="DZ116" s="52"/>
      <c r="EA116" s="52"/>
      <c r="EB116" s="52"/>
      <c r="EG116" s="63"/>
      <c r="EH116" s="1"/>
      <c r="EI116" s="63"/>
      <c r="EJ116" s="53"/>
      <c r="ET116" s="25">
        <v>20.7</v>
      </c>
      <c r="EU116" s="104">
        <v>20.7</v>
      </c>
      <c r="EV116" s="63">
        <f t="shared" si="86"/>
        <v>41.4</v>
      </c>
      <c r="EX116" s="63">
        <f t="shared" si="87"/>
        <v>41.4</v>
      </c>
      <c r="EY116" s="63">
        <f t="shared" si="101"/>
        <v>36</v>
      </c>
      <c r="EZ116" s="63">
        <f t="shared" si="88"/>
        <v>5.3999999999999986</v>
      </c>
      <c r="FA116" s="25">
        <f t="shared" si="89"/>
        <v>0.64</v>
      </c>
      <c r="FB116" s="63">
        <f t="shared" si="100"/>
        <v>42.04</v>
      </c>
      <c r="FC116" s="25">
        <v>20.7</v>
      </c>
      <c r="FD116" s="25">
        <v>42.86</v>
      </c>
      <c r="FE116" s="25">
        <v>44.53</v>
      </c>
      <c r="FF116" s="25">
        <v>44.53</v>
      </c>
      <c r="FG116" s="25">
        <v>44.5</v>
      </c>
      <c r="FH116" s="25">
        <v>22.23</v>
      </c>
      <c r="FJ116" s="63">
        <f t="shared" si="90"/>
        <v>261.39</v>
      </c>
    </row>
    <row r="117" spans="1:166" ht="15" customHeight="1" x14ac:dyDescent="0.25">
      <c r="A117" s="112"/>
      <c r="B117" s="92" t="s">
        <v>226</v>
      </c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3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5"/>
      <c r="AZ117" s="74"/>
      <c r="BA117" s="76"/>
      <c r="BB117" s="72"/>
      <c r="BC117" s="72"/>
      <c r="BD117" s="72"/>
      <c r="BE117" s="72"/>
      <c r="BF117" s="72"/>
      <c r="BG117" s="72"/>
      <c r="BH117" s="77"/>
      <c r="BI117" s="77"/>
      <c r="BJ117" s="77"/>
      <c r="BK117" s="77"/>
      <c r="BL117" s="77"/>
      <c r="BM117" s="77"/>
      <c r="BN117" s="65"/>
      <c r="BO117" s="65"/>
      <c r="BP117" s="65"/>
      <c r="BQ117" s="65"/>
      <c r="BR117" s="78"/>
      <c r="BS117" s="65"/>
      <c r="BT117" s="65"/>
      <c r="BU117" s="65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65"/>
      <c r="CI117" s="65"/>
      <c r="CJ117" s="65"/>
      <c r="CK117" s="65"/>
      <c r="CL117" s="65"/>
      <c r="CM117" s="72"/>
      <c r="CN117" s="72"/>
      <c r="CO117" s="72"/>
      <c r="CP117" s="72"/>
      <c r="CQ117" s="72"/>
      <c r="CR117" s="72"/>
      <c r="CS117" s="72"/>
      <c r="CW117" s="87"/>
      <c r="CX117" s="65"/>
      <c r="CY117" s="72"/>
      <c r="CZ117" s="72"/>
      <c r="DA117" s="89"/>
      <c r="DB117" s="65"/>
      <c r="DM117" s="90"/>
      <c r="DV117" s="98"/>
      <c r="DW117" s="52"/>
      <c r="DX117" s="52"/>
      <c r="DY117" s="52"/>
      <c r="DZ117" s="52"/>
      <c r="EA117" s="52"/>
      <c r="EB117" s="52"/>
      <c r="EG117" s="63"/>
      <c r="EH117" s="1"/>
      <c r="EI117" s="63"/>
      <c r="EJ117" s="53"/>
      <c r="ET117" s="25">
        <v>9.1999999999999993</v>
      </c>
      <c r="EU117" s="104">
        <v>9.1999999999999993</v>
      </c>
      <c r="EV117" s="63">
        <f t="shared" si="86"/>
        <v>18.399999999999999</v>
      </c>
      <c r="EX117" s="63">
        <f t="shared" si="87"/>
        <v>18.399999999999999</v>
      </c>
      <c r="EY117" s="63">
        <f t="shared" si="101"/>
        <v>16</v>
      </c>
      <c r="EZ117" s="63">
        <f t="shared" si="88"/>
        <v>2.3999999999999986</v>
      </c>
      <c r="FA117" s="25">
        <f t="shared" si="89"/>
        <v>0.28999999999999998</v>
      </c>
      <c r="FB117" s="63">
        <f t="shared" si="100"/>
        <v>18.689999999999998</v>
      </c>
      <c r="FC117" s="25">
        <v>9.1999999999999993</v>
      </c>
      <c r="FD117" s="25">
        <v>19.21</v>
      </c>
      <c r="FE117" s="25">
        <v>20.76</v>
      </c>
      <c r="FF117" s="25">
        <v>23</v>
      </c>
      <c r="FG117" s="25">
        <v>22.98</v>
      </c>
      <c r="FH117" s="25">
        <v>11.48</v>
      </c>
      <c r="FJ117" s="63">
        <f t="shared" si="90"/>
        <v>125.32000000000001</v>
      </c>
    </row>
    <row r="118" spans="1:166" ht="15" customHeight="1" x14ac:dyDescent="0.25">
      <c r="A118" s="112"/>
      <c r="B118" s="92" t="s">
        <v>227</v>
      </c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3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5"/>
      <c r="AZ118" s="74"/>
      <c r="BA118" s="76"/>
      <c r="BB118" s="72"/>
      <c r="BC118" s="72"/>
      <c r="BD118" s="72"/>
      <c r="BE118" s="72"/>
      <c r="BF118" s="72"/>
      <c r="BG118" s="72"/>
      <c r="BH118" s="77"/>
      <c r="BI118" s="77"/>
      <c r="BJ118" s="77"/>
      <c r="BK118" s="77"/>
      <c r="BL118" s="77"/>
      <c r="BM118" s="77"/>
      <c r="BN118" s="65"/>
      <c r="BO118" s="65"/>
      <c r="BP118" s="65"/>
      <c r="BQ118" s="65"/>
      <c r="BR118" s="78"/>
      <c r="BS118" s="65"/>
      <c r="BT118" s="65"/>
      <c r="BU118" s="65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65"/>
      <c r="CI118" s="65"/>
      <c r="CJ118" s="65"/>
      <c r="CK118" s="65"/>
      <c r="CL118" s="65"/>
      <c r="CM118" s="72"/>
      <c r="CN118" s="72"/>
      <c r="CO118" s="72"/>
      <c r="CP118" s="72"/>
      <c r="CQ118" s="72"/>
      <c r="CR118" s="72"/>
      <c r="CS118" s="72"/>
      <c r="CW118" s="87"/>
      <c r="CX118" s="65"/>
      <c r="CY118" s="72"/>
      <c r="CZ118" s="72"/>
      <c r="DA118" s="89"/>
      <c r="DB118" s="65"/>
      <c r="DM118" s="90"/>
      <c r="DV118" s="98"/>
      <c r="DW118" s="52"/>
      <c r="DX118" s="52"/>
      <c r="DY118" s="52"/>
      <c r="DZ118" s="52"/>
      <c r="EA118" s="52"/>
      <c r="EB118" s="52"/>
      <c r="EG118" s="63"/>
      <c r="EH118" s="1"/>
      <c r="EI118" s="63"/>
      <c r="EJ118" s="53"/>
      <c r="ET118" s="25">
        <v>9.1999999999999993</v>
      </c>
      <c r="EU118" s="104">
        <v>9.1999999999999993</v>
      </c>
      <c r="EV118" s="63">
        <f t="shared" si="86"/>
        <v>18.399999999999999</v>
      </c>
      <c r="EX118" s="63">
        <f t="shared" si="87"/>
        <v>18.399999999999999</v>
      </c>
      <c r="EY118" s="63">
        <f t="shared" si="101"/>
        <v>16</v>
      </c>
      <c r="EZ118" s="63">
        <f t="shared" si="88"/>
        <v>2.3999999999999986</v>
      </c>
      <c r="FA118" s="25">
        <f t="shared" si="89"/>
        <v>0.28999999999999998</v>
      </c>
      <c r="FB118" s="63">
        <f t="shared" si="100"/>
        <v>18.689999999999998</v>
      </c>
      <c r="FC118" s="25">
        <v>9.1999999999999993</v>
      </c>
      <c r="FD118" s="25">
        <v>19.21</v>
      </c>
      <c r="FE118" s="25">
        <v>20.76</v>
      </c>
      <c r="FF118" s="25">
        <v>23</v>
      </c>
      <c r="FG118" s="25">
        <v>22.98</v>
      </c>
      <c r="FH118" s="25">
        <v>11.48</v>
      </c>
      <c r="FJ118" s="63">
        <f t="shared" si="90"/>
        <v>125.32000000000001</v>
      </c>
    </row>
    <row r="119" spans="1:166" ht="15" customHeight="1" x14ac:dyDescent="0.25">
      <c r="A119" s="112"/>
      <c r="B119" s="92" t="s">
        <v>228</v>
      </c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3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5"/>
      <c r="AZ119" s="74"/>
      <c r="BA119" s="76"/>
      <c r="BB119" s="72"/>
      <c r="BC119" s="72"/>
      <c r="BD119" s="72"/>
      <c r="BE119" s="72"/>
      <c r="BF119" s="72"/>
      <c r="BG119" s="72"/>
      <c r="BH119" s="77"/>
      <c r="BI119" s="77"/>
      <c r="BJ119" s="77"/>
      <c r="BK119" s="77"/>
      <c r="BL119" s="77"/>
      <c r="BM119" s="77"/>
      <c r="BN119" s="65"/>
      <c r="BO119" s="65"/>
      <c r="BP119" s="65"/>
      <c r="BQ119" s="65"/>
      <c r="BR119" s="78"/>
      <c r="BS119" s="65"/>
      <c r="BT119" s="65"/>
      <c r="BU119" s="65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65"/>
      <c r="CI119" s="65"/>
      <c r="CJ119" s="65"/>
      <c r="CK119" s="65"/>
      <c r="CL119" s="65"/>
      <c r="CM119" s="72"/>
      <c r="CN119" s="72"/>
      <c r="CO119" s="72"/>
      <c r="CP119" s="72"/>
      <c r="CQ119" s="72"/>
      <c r="CR119" s="72"/>
      <c r="CS119" s="72"/>
      <c r="CW119" s="87"/>
      <c r="CX119" s="65"/>
      <c r="CY119" s="72"/>
      <c r="CZ119" s="72"/>
      <c r="DA119" s="89"/>
      <c r="DB119" s="65"/>
      <c r="DM119" s="90"/>
      <c r="DV119" s="98"/>
      <c r="DW119" s="52"/>
      <c r="DX119" s="52"/>
      <c r="DY119" s="52"/>
      <c r="DZ119" s="52"/>
      <c r="EA119" s="52"/>
      <c r="EB119" s="52"/>
      <c r="EG119" s="63"/>
      <c r="EH119" s="1"/>
      <c r="EI119" s="63"/>
      <c r="EJ119" s="53"/>
      <c r="EU119" s="104">
        <v>57.5</v>
      </c>
      <c r="EV119" s="63">
        <f t="shared" si="86"/>
        <v>57.5</v>
      </c>
      <c r="EX119" s="63">
        <f t="shared" si="87"/>
        <v>57.5</v>
      </c>
      <c r="EY119" s="63">
        <f t="shared" si="101"/>
        <v>50.000000000000007</v>
      </c>
      <c r="EZ119" s="63">
        <f t="shared" si="88"/>
        <v>7.4999999999999929</v>
      </c>
      <c r="FA119" s="25">
        <f t="shared" si="89"/>
        <v>0.89</v>
      </c>
      <c r="FB119" s="63">
        <f t="shared" si="100"/>
        <v>58.39</v>
      </c>
      <c r="FC119" s="25">
        <v>57.5</v>
      </c>
      <c r="FD119" s="25">
        <v>115</v>
      </c>
      <c r="FE119" s="25">
        <v>115</v>
      </c>
      <c r="FF119" s="25">
        <v>115</v>
      </c>
      <c r="FG119" s="25">
        <v>115</v>
      </c>
      <c r="FH119" s="25">
        <v>57.5</v>
      </c>
      <c r="FJ119" s="63">
        <f t="shared" si="90"/>
        <v>633.39</v>
      </c>
    </row>
    <row r="120" spans="1:166" ht="15" customHeight="1" x14ac:dyDescent="0.25">
      <c r="A120" s="112"/>
      <c r="B120" s="92" t="s">
        <v>229</v>
      </c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3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5"/>
      <c r="AZ120" s="74"/>
      <c r="BA120" s="76"/>
      <c r="BB120" s="72"/>
      <c r="BC120" s="72"/>
      <c r="BD120" s="72"/>
      <c r="BE120" s="72"/>
      <c r="BF120" s="72"/>
      <c r="BG120" s="72"/>
      <c r="BH120" s="77"/>
      <c r="BI120" s="77"/>
      <c r="BJ120" s="77"/>
      <c r="BK120" s="77"/>
      <c r="BL120" s="77"/>
      <c r="BM120" s="77"/>
      <c r="BN120" s="65"/>
      <c r="BO120" s="65"/>
      <c r="BP120" s="65"/>
      <c r="BQ120" s="65"/>
      <c r="BR120" s="78"/>
      <c r="BS120" s="65"/>
      <c r="BT120" s="65"/>
      <c r="BU120" s="65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65"/>
      <c r="CI120" s="65"/>
      <c r="CJ120" s="65"/>
      <c r="CK120" s="65"/>
      <c r="CL120" s="65"/>
      <c r="CM120" s="72"/>
      <c r="CN120" s="72"/>
      <c r="CO120" s="72"/>
      <c r="CP120" s="72"/>
      <c r="CQ120" s="72"/>
      <c r="CR120" s="72"/>
      <c r="CS120" s="72"/>
      <c r="CW120" s="87"/>
      <c r="CX120" s="65"/>
      <c r="CY120" s="72"/>
      <c r="CZ120" s="72"/>
      <c r="DA120" s="89"/>
      <c r="DB120" s="65"/>
      <c r="DM120" s="90"/>
      <c r="DV120" s="98"/>
      <c r="DW120" s="52"/>
      <c r="DX120" s="52"/>
      <c r="DY120" s="52"/>
      <c r="DZ120" s="52"/>
      <c r="EA120" s="52"/>
      <c r="EB120" s="52"/>
      <c r="EG120" s="63"/>
      <c r="EH120" s="1"/>
      <c r="EI120" s="63"/>
      <c r="EJ120" s="53"/>
      <c r="EU120" s="104">
        <v>11.5</v>
      </c>
      <c r="EV120" s="63">
        <f t="shared" si="86"/>
        <v>11.5</v>
      </c>
      <c r="EX120" s="63">
        <f t="shared" si="87"/>
        <v>11.5</v>
      </c>
      <c r="EY120" s="63">
        <f t="shared" si="101"/>
        <v>10</v>
      </c>
      <c r="EZ120" s="63">
        <f t="shared" si="88"/>
        <v>1.5</v>
      </c>
      <c r="FA120" s="25">
        <f t="shared" si="89"/>
        <v>0.18</v>
      </c>
      <c r="FB120" s="63">
        <f t="shared" si="100"/>
        <v>11.68</v>
      </c>
      <c r="FC120" s="25">
        <v>11.5</v>
      </c>
      <c r="FE120" s="25">
        <v>11.5</v>
      </c>
      <c r="FF120" s="25">
        <v>11.5</v>
      </c>
      <c r="FG120" s="25">
        <v>11.5</v>
      </c>
      <c r="FJ120" s="63">
        <f t="shared" si="90"/>
        <v>57.68</v>
      </c>
    </row>
    <row r="121" spans="1:166" ht="15" customHeight="1" x14ac:dyDescent="0.25">
      <c r="B121" s="92" t="s">
        <v>233</v>
      </c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3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5"/>
      <c r="AZ121" s="74"/>
      <c r="BA121" s="76"/>
      <c r="BB121" s="72"/>
      <c r="BC121" s="72"/>
      <c r="BD121" s="72"/>
      <c r="BE121" s="72"/>
      <c r="BF121" s="72"/>
      <c r="BG121" s="72"/>
      <c r="BH121" s="77"/>
      <c r="BI121" s="77"/>
      <c r="BJ121" s="77"/>
      <c r="BK121" s="77"/>
      <c r="BL121" s="77"/>
      <c r="BM121" s="77"/>
      <c r="BN121" s="65"/>
      <c r="BO121" s="65"/>
      <c r="BP121" s="65"/>
      <c r="BQ121" s="65"/>
      <c r="BR121" s="78"/>
      <c r="BS121" s="65"/>
      <c r="BT121" s="65"/>
      <c r="BU121" s="65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65"/>
      <c r="CI121" s="65"/>
      <c r="CJ121" s="65"/>
      <c r="CK121" s="65"/>
      <c r="CL121" s="65"/>
      <c r="CM121" s="72"/>
      <c r="CN121" s="72"/>
      <c r="CO121" s="72"/>
      <c r="CP121" s="72"/>
      <c r="CQ121" s="72"/>
      <c r="CR121" s="72"/>
      <c r="CS121" s="72"/>
      <c r="CW121" s="87"/>
      <c r="CX121" s="65"/>
      <c r="CY121" s="72"/>
      <c r="CZ121" s="72"/>
      <c r="DA121" s="89"/>
      <c r="DB121" s="65"/>
      <c r="DM121" s="90"/>
      <c r="DV121" s="98"/>
      <c r="DW121" s="52"/>
      <c r="DX121" s="52"/>
      <c r="DY121" s="52"/>
      <c r="DZ121" s="52"/>
      <c r="EA121" s="52"/>
      <c r="EB121" s="52"/>
      <c r="EG121" s="63"/>
      <c r="EH121" s="1"/>
      <c r="EI121" s="63"/>
      <c r="EJ121" s="53"/>
      <c r="EU121" s="104"/>
      <c r="EV121" s="63">
        <f t="shared" si="86"/>
        <v>0</v>
      </c>
      <c r="EX121" s="63">
        <f t="shared" si="87"/>
        <v>0</v>
      </c>
      <c r="EY121" s="63">
        <f>+EX16+EX17+EX18+EX19+EX20+EX22+EX28+EX30+EX31+EX32+EX33+EX35+EX40+EX41+EX42+EX43+EX45+EX47+EX50+EX51+EX52+EX54+EX57+EX58+EX60+EX61+EX63+EX64+EX65+EX71+EX72+EX74+EX75+EX77++EX80+EX81+EX82+EX83+EX85+EX86+EX97+EX99+EX104+EX66+EX67+EX69</f>
        <v>2139.66</v>
      </c>
      <c r="EZ121" s="63"/>
      <c r="FA121" s="25">
        <f t="shared" si="89"/>
        <v>38.299999999999997</v>
      </c>
      <c r="FB121" s="63">
        <f t="shared" si="100"/>
        <v>38.299999999999997</v>
      </c>
      <c r="FJ121" s="63">
        <f t="shared" si="90"/>
        <v>38.299999999999997</v>
      </c>
    </row>
    <row r="122" spans="1:166" ht="15" customHeight="1" x14ac:dyDescent="0.25">
      <c r="B122" s="92" t="s">
        <v>239</v>
      </c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3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5"/>
      <c r="AZ122" s="74"/>
      <c r="BA122" s="76"/>
      <c r="BB122" s="72"/>
      <c r="BC122" s="72"/>
      <c r="BD122" s="72"/>
      <c r="BE122" s="72"/>
      <c r="BF122" s="72"/>
      <c r="BG122" s="72"/>
      <c r="BH122" s="77"/>
      <c r="BI122" s="77"/>
      <c r="BJ122" s="77"/>
      <c r="BK122" s="77"/>
      <c r="BL122" s="77"/>
      <c r="BM122" s="77"/>
      <c r="BN122" s="65"/>
      <c r="BO122" s="65"/>
      <c r="BP122" s="65"/>
      <c r="BQ122" s="65"/>
      <c r="BR122" s="78"/>
      <c r="BS122" s="65"/>
      <c r="BT122" s="65"/>
      <c r="BU122" s="65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65"/>
      <c r="CI122" s="65"/>
      <c r="CJ122" s="65"/>
      <c r="CK122" s="65"/>
      <c r="CL122" s="65"/>
      <c r="CM122" s="72"/>
      <c r="CN122" s="72"/>
      <c r="CO122" s="72"/>
      <c r="CP122" s="72"/>
      <c r="CQ122" s="72"/>
      <c r="CR122" s="72"/>
      <c r="CS122" s="72"/>
      <c r="CW122" s="87"/>
      <c r="CX122" s="65"/>
      <c r="CY122" s="72"/>
      <c r="CZ122" s="72"/>
      <c r="DA122" s="89"/>
      <c r="DB122" s="65"/>
      <c r="DM122" s="90"/>
      <c r="DV122" s="98"/>
      <c r="DW122" s="52"/>
      <c r="DX122" s="52"/>
      <c r="DY122" s="52"/>
      <c r="DZ122" s="52"/>
      <c r="EA122" s="52"/>
      <c r="EB122" s="52"/>
      <c r="EG122" s="63"/>
      <c r="EH122" s="1"/>
      <c r="EI122" s="63"/>
      <c r="EJ122" s="53"/>
      <c r="EU122" s="104"/>
      <c r="EV122" s="63"/>
      <c r="EX122" s="63"/>
      <c r="EY122" s="63"/>
      <c r="EZ122" s="63"/>
      <c r="FB122" s="63"/>
      <c r="FD122" s="25">
        <v>30.82</v>
      </c>
      <c r="FE122" s="25">
        <v>32.200000000000003</v>
      </c>
      <c r="FF122" s="25">
        <v>32.200000000000003</v>
      </c>
      <c r="FG122" s="25">
        <v>32.200000000000003</v>
      </c>
      <c r="FH122" s="25">
        <v>16.100000000000001</v>
      </c>
      <c r="FJ122" s="63">
        <f t="shared" si="90"/>
        <v>143.52000000000001</v>
      </c>
    </row>
    <row r="123" spans="1:166" ht="15" customHeight="1" x14ac:dyDescent="0.25">
      <c r="B123" s="92" t="s">
        <v>240</v>
      </c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3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5"/>
      <c r="AZ123" s="74"/>
      <c r="BA123" s="76"/>
      <c r="BB123" s="72"/>
      <c r="BC123" s="72"/>
      <c r="BD123" s="72"/>
      <c r="BE123" s="72"/>
      <c r="BF123" s="72"/>
      <c r="BG123" s="72"/>
      <c r="BH123" s="77"/>
      <c r="BI123" s="77"/>
      <c r="BJ123" s="77"/>
      <c r="BK123" s="77"/>
      <c r="BL123" s="77"/>
      <c r="BM123" s="77"/>
      <c r="BN123" s="65"/>
      <c r="BO123" s="65"/>
      <c r="BP123" s="65"/>
      <c r="BQ123" s="65"/>
      <c r="BR123" s="78"/>
      <c r="BS123" s="65"/>
      <c r="BT123" s="65"/>
      <c r="BU123" s="65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65"/>
      <c r="CI123" s="65"/>
      <c r="CJ123" s="65"/>
      <c r="CK123" s="65"/>
      <c r="CL123" s="65"/>
      <c r="CM123" s="72"/>
      <c r="CN123" s="72"/>
      <c r="CO123" s="72"/>
      <c r="CP123" s="72"/>
      <c r="CQ123" s="72"/>
      <c r="CR123" s="72"/>
      <c r="CS123" s="72"/>
      <c r="CW123" s="87"/>
      <c r="CX123" s="65"/>
      <c r="CY123" s="72"/>
      <c r="CZ123" s="72"/>
      <c r="DA123" s="89"/>
      <c r="DB123" s="65"/>
      <c r="DM123" s="90"/>
      <c r="DV123" s="98"/>
      <c r="DW123" s="52"/>
      <c r="DX123" s="52"/>
      <c r="DY123" s="52"/>
      <c r="DZ123" s="52"/>
      <c r="EA123" s="52"/>
      <c r="EB123" s="52"/>
      <c r="EG123" s="63"/>
      <c r="EH123" s="1"/>
      <c r="EI123" s="63"/>
      <c r="EJ123" s="53"/>
      <c r="EU123" s="104"/>
      <c r="EV123" s="63"/>
      <c r="EX123" s="63"/>
      <c r="EY123" s="63"/>
      <c r="EZ123" s="63"/>
      <c r="FB123" s="63"/>
      <c r="FD123" s="25">
        <v>120.75</v>
      </c>
      <c r="FE123" s="25">
        <v>120.75</v>
      </c>
      <c r="FF123" s="25">
        <v>120.75</v>
      </c>
      <c r="FG123" s="25">
        <v>120.79</v>
      </c>
      <c r="FH123" s="25">
        <v>60.42</v>
      </c>
      <c r="FJ123" s="63">
        <f t="shared" si="90"/>
        <v>543.46</v>
      </c>
    </row>
    <row r="124" spans="1:166" ht="15" customHeight="1" x14ac:dyDescent="0.25">
      <c r="B124" s="92" t="s">
        <v>10</v>
      </c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3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5"/>
      <c r="AZ124" s="74"/>
      <c r="BA124" s="76"/>
      <c r="BB124" s="72"/>
      <c r="BC124" s="72"/>
      <c r="BD124" s="72"/>
      <c r="BE124" s="72"/>
      <c r="BF124" s="72"/>
      <c r="BG124" s="72"/>
      <c r="BH124" s="77"/>
      <c r="BI124" s="77"/>
      <c r="BJ124" s="77"/>
      <c r="BK124" s="77"/>
      <c r="BL124" s="77"/>
      <c r="BM124" s="77"/>
      <c r="BN124" s="65"/>
      <c r="BO124" s="65"/>
      <c r="BP124" s="65"/>
      <c r="BQ124" s="65"/>
      <c r="BR124" s="78"/>
      <c r="BS124" s="65"/>
      <c r="BT124" s="65"/>
      <c r="BU124" s="65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65"/>
      <c r="CI124" s="65"/>
      <c r="CJ124" s="65"/>
      <c r="CK124" s="65"/>
      <c r="CL124" s="65"/>
      <c r="CM124" s="72"/>
      <c r="CN124" s="72"/>
      <c r="CO124" s="72"/>
      <c r="CP124" s="72"/>
      <c r="CQ124" s="72"/>
      <c r="CR124" s="72"/>
      <c r="CS124" s="72"/>
      <c r="CW124" s="87"/>
      <c r="CX124" s="65"/>
      <c r="CY124" s="72"/>
      <c r="CZ124" s="72"/>
      <c r="DA124" s="89"/>
      <c r="DB124" s="65"/>
      <c r="DM124" s="90"/>
      <c r="DV124" s="98"/>
      <c r="DW124" s="52"/>
      <c r="DX124" s="52"/>
      <c r="DY124" s="52"/>
      <c r="DZ124" s="52"/>
      <c r="EA124" s="52"/>
      <c r="EB124" s="52"/>
      <c r="EG124" s="63"/>
      <c r="EH124" s="1"/>
      <c r="EI124" s="63"/>
      <c r="EJ124" s="53"/>
      <c r="EU124" s="104"/>
      <c r="EV124" s="63"/>
      <c r="EX124" s="63"/>
      <c r="EY124" s="63"/>
      <c r="EZ124" s="63"/>
      <c r="FB124" s="63"/>
      <c r="FD124" s="25">
        <v>86.24</v>
      </c>
      <c r="FE124" s="25">
        <v>86.24</v>
      </c>
      <c r="FF124" s="25">
        <v>86.24</v>
      </c>
      <c r="FG124" s="25">
        <v>86.24</v>
      </c>
      <c r="FH124" s="25">
        <v>43.12</v>
      </c>
      <c r="FJ124" s="63">
        <f t="shared" si="90"/>
        <v>388.08</v>
      </c>
    </row>
    <row r="125" spans="1:166" ht="15" customHeight="1" x14ac:dyDescent="0.25">
      <c r="B125" s="92" t="s">
        <v>241</v>
      </c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3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5"/>
      <c r="AZ125" s="74"/>
      <c r="BA125" s="76"/>
      <c r="BB125" s="72"/>
      <c r="BC125" s="72"/>
      <c r="BD125" s="72"/>
      <c r="BE125" s="72"/>
      <c r="BF125" s="72"/>
      <c r="BG125" s="72"/>
      <c r="BH125" s="77"/>
      <c r="BI125" s="77"/>
      <c r="BJ125" s="77"/>
      <c r="BK125" s="77"/>
      <c r="BL125" s="77"/>
      <c r="BM125" s="77"/>
      <c r="BN125" s="65"/>
      <c r="BO125" s="65"/>
      <c r="BP125" s="65"/>
      <c r="BQ125" s="65"/>
      <c r="BR125" s="78"/>
      <c r="BS125" s="65"/>
      <c r="BT125" s="65"/>
      <c r="BU125" s="65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65"/>
      <c r="CI125" s="65"/>
      <c r="CJ125" s="65"/>
      <c r="CK125" s="65"/>
      <c r="CL125" s="65"/>
      <c r="CM125" s="72"/>
      <c r="CN125" s="72"/>
      <c r="CO125" s="72"/>
      <c r="CP125" s="72"/>
      <c r="CQ125" s="72"/>
      <c r="CR125" s="72"/>
      <c r="CS125" s="72"/>
      <c r="CW125" s="87"/>
      <c r="CX125" s="65"/>
      <c r="CY125" s="72"/>
      <c r="CZ125" s="72"/>
      <c r="DA125" s="89"/>
      <c r="DB125" s="65"/>
      <c r="DM125" s="90"/>
      <c r="DV125" s="98"/>
      <c r="DW125" s="52"/>
      <c r="DX125" s="52"/>
      <c r="DY125" s="52"/>
      <c r="DZ125" s="52"/>
      <c r="EA125" s="52"/>
      <c r="EB125" s="52"/>
      <c r="EG125" s="63"/>
      <c r="EH125" s="1"/>
      <c r="EI125" s="63"/>
      <c r="EJ125" s="53"/>
      <c r="EU125" s="104"/>
      <c r="EV125" s="63"/>
      <c r="EX125" s="63"/>
      <c r="EY125" s="63"/>
      <c r="EZ125" s="63"/>
      <c r="FB125" s="63"/>
      <c r="FD125" s="25">
        <v>69</v>
      </c>
      <c r="FE125" s="25">
        <v>69</v>
      </c>
      <c r="FF125" s="25">
        <v>69</v>
      </c>
      <c r="FG125" s="25">
        <v>69</v>
      </c>
      <c r="FH125" s="25">
        <v>34.5</v>
      </c>
      <c r="FJ125" s="63">
        <f t="shared" si="90"/>
        <v>310.5</v>
      </c>
    </row>
    <row r="126" spans="1:166" ht="15" customHeight="1" x14ac:dyDescent="0.25">
      <c r="B126" s="92" t="s">
        <v>242</v>
      </c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3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5"/>
      <c r="AZ126" s="74"/>
      <c r="BA126" s="76"/>
      <c r="BB126" s="72"/>
      <c r="BC126" s="72"/>
      <c r="BD126" s="72"/>
      <c r="BE126" s="72"/>
      <c r="BF126" s="72"/>
      <c r="BG126" s="72"/>
      <c r="BH126" s="77"/>
      <c r="BI126" s="77"/>
      <c r="BJ126" s="77"/>
      <c r="BK126" s="77"/>
      <c r="BL126" s="77"/>
      <c r="BM126" s="77"/>
      <c r="BN126" s="65"/>
      <c r="BO126" s="65"/>
      <c r="BP126" s="65"/>
      <c r="BQ126" s="65"/>
      <c r="BR126" s="78"/>
      <c r="BS126" s="65"/>
      <c r="BT126" s="65"/>
      <c r="BU126" s="65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65"/>
      <c r="CI126" s="65"/>
      <c r="CJ126" s="65"/>
      <c r="CK126" s="65"/>
      <c r="CL126" s="65"/>
      <c r="CM126" s="72"/>
      <c r="CN126" s="72"/>
      <c r="CO126" s="72"/>
      <c r="CP126" s="72"/>
      <c r="CQ126" s="72"/>
      <c r="CR126" s="72"/>
      <c r="CS126" s="72"/>
      <c r="CW126" s="87"/>
      <c r="CX126" s="65"/>
      <c r="CY126" s="72"/>
      <c r="CZ126" s="72"/>
      <c r="DA126" s="89"/>
      <c r="DB126" s="65"/>
      <c r="DM126" s="90"/>
      <c r="DV126" s="98"/>
      <c r="DW126" s="52"/>
      <c r="DX126" s="52"/>
      <c r="DY126" s="52"/>
      <c r="DZ126" s="52"/>
      <c r="EA126" s="52"/>
      <c r="EB126" s="52"/>
      <c r="EG126" s="63"/>
      <c r="EH126" s="1"/>
      <c r="EI126" s="63"/>
      <c r="EJ126" s="53"/>
      <c r="EU126" s="104"/>
      <c r="EV126" s="63"/>
      <c r="EX126" s="63"/>
      <c r="EY126" s="63"/>
      <c r="EZ126" s="63"/>
      <c r="FB126" s="63"/>
      <c r="FD126" s="25">
        <v>34.5</v>
      </c>
      <c r="FE126" s="25">
        <v>34.5</v>
      </c>
      <c r="FF126" s="25">
        <v>34.5</v>
      </c>
      <c r="FG126" s="25">
        <v>34.58</v>
      </c>
      <c r="FH126" s="25">
        <v>17.329999999999998</v>
      </c>
      <c r="FJ126" s="63">
        <f t="shared" si="90"/>
        <v>155.40999999999997</v>
      </c>
    </row>
    <row r="127" spans="1:166" ht="15" customHeight="1" x14ac:dyDescent="0.25">
      <c r="B127" s="92" t="s">
        <v>243</v>
      </c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3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5"/>
      <c r="AZ127" s="74"/>
      <c r="BA127" s="76"/>
      <c r="BB127" s="72"/>
      <c r="BC127" s="72"/>
      <c r="BD127" s="72"/>
      <c r="BE127" s="72"/>
      <c r="BF127" s="72"/>
      <c r="BG127" s="72"/>
      <c r="BH127" s="77"/>
      <c r="BI127" s="77"/>
      <c r="BJ127" s="77"/>
      <c r="BK127" s="77"/>
      <c r="BL127" s="77"/>
      <c r="BM127" s="77"/>
      <c r="BN127" s="65"/>
      <c r="BO127" s="65"/>
      <c r="BP127" s="65"/>
      <c r="BQ127" s="65"/>
      <c r="BR127" s="78"/>
      <c r="BS127" s="65"/>
      <c r="BT127" s="65"/>
      <c r="BU127" s="65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65"/>
      <c r="CI127" s="65"/>
      <c r="CJ127" s="65"/>
      <c r="CK127" s="65"/>
      <c r="CL127" s="65"/>
      <c r="CM127" s="72"/>
      <c r="CN127" s="72"/>
      <c r="CO127" s="72"/>
      <c r="CP127" s="72"/>
      <c r="CQ127" s="72"/>
      <c r="CR127" s="72"/>
      <c r="CS127" s="72"/>
      <c r="CW127" s="87"/>
      <c r="CX127" s="65"/>
      <c r="CY127" s="72"/>
      <c r="CZ127" s="72"/>
      <c r="DA127" s="89"/>
      <c r="DB127" s="65"/>
      <c r="DM127" s="90"/>
      <c r="DV127" s="98"/>
      <c r="DW127" s="52"/>
      <c r="DX127" s="52"/>
      <c r="DY127" s="52"/>
      <c r="DZ127" s="52"/>
      <c r="EA127" s="52"/>
      <c r="EB127" s="52"/>
      <c r="EG127" s="63"/>
      <c r="EH127" s="1"/>
      <c r="EI127" s="63"/>
      <c r="EJ127" s="53"/>
      <c r="EU127" s="104"/>
      <c r="EV127" s="63"/>
      <c r="EX127" s="63"/>
      <c r="EY127" s="63"/>
      <c r="EZ127" s="63"/>
      <c r="FB127" s="63"/>
      <c r="FD127" s="25">
        <v>34.520000000000003</v>
      </c>
      <c r="FE127" s="25">
        <v>34.520000000000003</v>
      </c>
      <c r="FF127" s="25">
        <v>34.520000000000003</v>
      </c>
      <c r="FG127" s="25">
        <v>34.520000000000003</v>
      </c>
      <c r="FH127" s="25">
        <v>17.27</v>
      </c>
      <c r="FJ127" s="63">
        <f t="shared" si="90"/>
        <v>155.35000000000002</v>
      </c>
    </row>
    <row r="128" spans="1:166" ht="15" customHeight="1" x14ac:dyDescent="0.25">
      <c r="B128" s="92" t="s">
        <v>244</v>
      </c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3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5"/>
      <c r="AZ128" s="74"/>
      <c r="BA128" s="76"/>
      <c r="BB128" s="72"/>
      <c r="BC128" s="72"/>
      <c r="BD128" s="72"/>
      <c r="BE128" s="72"/>
      <c r="BF128" s="72"/>
      <c r="BG128" s="72"/>
      <c r="BH128" s="77"/>
      <c r="BI128" s="77"/>
      <c r="BJ128" s="77"/>
      <c r="BK128" s="77"/>
      <c r="BL128" s="77"/>
      <c r="BM128" s="77"/>
      <c r="BN128" s="65"/>
      <c r="BO128" s="65"/>
      <c r="BP128" s="65"/>
      <c r="BQ128" s="65"/>
      <c r="BR128" s="78"/>
      <c r="BS128" s="65"/>
      <c r="BT128" s="65"/>
      <c r="BU128" s="65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65"/>
      <c r="CI128" s="65"/>
      <c r="CJ128" s="65"/>
      <c r="CK128" s="65"/>
      <c r="CL128" s="65"/>
      <c r="CM128" s="72"/>
      <c r="CN128" s="72"/>
      <c r="CO128" s="72"/>
      <c r="CP128" s="72"/>
      <c r="CQ128" s="72"/>
      <c r="CR128" s="72"/>
      <c r="CS128" s="72"/>
      <c r="CW128" s="87"/>
      <c r="CX128" s="65"/>
      <c r="CY128" s="72"/>
      <c r="CZ128" s="72"/>
      <c r="DA128" s="89"/>
      <c r="DB128" s="65"/>
      <c r="DM128" s="90"/>
      <c r="DV128" s="98"/>
      <c r="DW128" s="52"/>
      <c r="DX128" s="52"/>
      <c r="DY128" s="52"/>
      <c r="DZ128" s="52"/>
      <c r="EA128" s="52"/>
      <c r="EB128" s="52"/>
      <c r="EG128" s="63"/>
      <c r="EH128" s="1"/>
      <c r="EI128" s="63"/>
      <c r="EJ128" s="53"/>
      <c r="EU128" s="104"/>
      <c r="EV128" s="63"/>
      <c r="EX128" s="63"/>
      <c r="EY128" s="63"/>
      <c r="EZ128" s="63"/>
      <c r="FB128" s="63"/>
      <c r="FD128" s="25">
        <v>50.2</v>
      </c>
      <c r="FE128" s="25">
        <v>52.35</v>
      </c>
      <c r="FF128" s="25">
        <v>52.35</v>
      </c>
      <c r="FG128" s="25">
        <v>52.38</v>
      </c>
      <c r="FH128" s="25">
        <v>26.2</v>
      </c>
      <c r="FJ128" s="63">
        <f t="shared" si="90"/>
        <v>233.48</v>
      </c>
    </row>
    <row r="129" spans="1:166" ht="15" customHeight="1" x14ac:dyDescent="0.25">
      <c r="B129" s="92" t="s">
        <v>245</v>
      </c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3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5"/>
      <c r="AZ129" s="74"/>
      <c r="BA129" s="76"/>
      <c r="BB129" s="72"/>
      <c r="BC129" s="72"/>
      <c r="BD129" s="72"/>
      <c r="BE129" s="72"/>
      <c r="BF129" s="72"/>
      <c r="BG129" s="72"/>
      <c r="BH129" s="77"/>
      <c r="BI129" s="77"/>
      <c r="BJ129" s="77"/>
      <c r="BK129" s="77"/>
      <c r="BL129" s="77"/>
      <c r="BM129" s="77"/>
      <c r="BN129" s="65"/>
      <c r="BO129" s="65"/>
      <c r="BP129" s="65"/>
      <c r="BQ129" s="65"/>
      <c r="BR129" s="78"/>
      <c r="BS129" s="65"/>
      <c r="BT129" s="65"/>
      <c r="BU129" s="65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65"/>
      <c r="CI129" s="65"/>
      <c r="CJ129" s="65"/>
      <c r="CK129" s="65"/>
      <c r="CL129" s="65"/>
      <c r="CM129" s="72"/>
      <c r="CN129" s="72"/>
      <c r="CO129" s="72"/>
      <c r="CP129" s="72"/>
      <c r="CQ129" s="72"/>
      <c r="CR129" s="72"/>
      <c r="CS129" s="72"/>
      <c r="CW129" s="87"/>
      <c r="CX129" s="65"/>
      <c r="CY129" s="72"/>
      <c r="CZ129" s="72"/>
      <c r="DA129" s="89"/>
      <c r="DB129" s="65"/>
      <c r="DM129" s="90"/>
      <c r="DV129" s="98"/>
      <c r="DW129" s="52"/>
      <c r="DX129" s="52"/>
      <c r="DY129" s="52"/>
      <c r="DZ129" s="52"/>
      <c r="EA129" s="52"/>
      <c r="EB129" s="52"/>
      <c r="EG129" s="63"/>
      <c r="EH129" s="1"/>
      <c r="EI129" s="63"/>
      <c r="EJ129" s="53"/>
      <c r="EU129" s="104"/>
      <c r="EV129" s="63"/>
      <c r="EX129" s="63"/>
      <c r="EY129" s="63"/>
      <c r="EZ129" s="63"/>
      <c r="FB129" s="63"/>
      <c r="FD129" s="25">
        <v>41.98</v>
      </c>
      <c r="FE129" s="25">
        <v>83.95</v>
      </c>
      <c r="FF129" s="25">
        <v>83.95</v>
      </c>
      <c r="FG129" s="25">
        <v>83.98</v>
      </c>
      <c r="FH129" s="25">
        <v>42.01</v>
      </c>
      <c r="FJ129" s="63">
        <f t="shared" si="90"/>
        <v>335.87</v>
      </c>
    </row>
    <row r="130" spans="1:166" ht="15" hidden="1" customHeight="1" x14ac:dyDescent="0.25">
      <c r="B130" s="92" t="s">
        <v>246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3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5"/>
      <c r="AZ130" s="74"/>
      <c r="BA130" s="76"/>
      <c r="BB130" s="72"/>
      <c r="BC130" s="72"/>
      <c r="BD130" s="72"/>
      <c r="BE130" s="72"/>
      <c r="BF130" s="72"/>
      <c r="BG130" s="72"/>
      <c r="BH130" s="77"/>
      <c r="BI130" s="77"/>
      <c r="BJ130" s="77"/>
      <c r="BK130" s="77"/>
      <c r="BL130" s="77"/>
      <c r="BM130" s="77"/>
      <c r="BN130" s="65"/>
      <c r="BO130" s="65"/>
      <c r="BP130" s="65"/>
      <c r="BQ130" s="65"/>
      <c r="BR130" s="78"/>
      <c r="BS130" s="65"/>
      <c r="BT130" s="65"/>
      <c r="BU130" s="65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65"/>
      <c r="CI130" s="65"/>
      <c r="CJ130" s="65"/>
      <c r="CK130" s="65"/>
      <c r="CL130" s="65"/>
      <c r="CM130" s="72"/>
      <c r="CN130" s="72"/>
      <c r="CO130" s="72"/>
      <c r="CP130" s="72"/>
      <c r="CQ130" s="72"/>
      <c r="CR130" s="72"/>
      <c r="CS130" s="72"/>
      <c r="CW130" s="87"/>
      <c r="CX130" s="65"/>
      <c r="CY130" s="72"/>
      <c r="CZ130" s="72"/>
      <c r="DA130" s="89"/>
      <c r="DB130" s="65"/>
      <c r="DM130" s="90"/>
      <c r="DV130" s="98"/>
      <c r="DW130" s="52"/>
      <c r="DX130" s="52"/>
      <c r="DY130" s="52"/>
      <c r="DZ130" s="52"/>
      <c r="EA130" s="52"/>
      <c r="EB130" s="52"/>
      <c r="EG130" s="63"/>
      <c r="EH130" s="1"/>
      <c r="EI130" s="63"/>
      <c r="EJ130" s="53"/>
      <c r="EU130" s="104"/>
      <c r="EV130" s="63"/>
      <c r="EX130" s="63"/>
      <c r="EY130" s="63"/>
      <c r="EZ130" s="63"/>
      <c r="FB130" s="63"/>
      <c r="FD130" s="25">
        <v>62.68</v>
      </c>
      <c r="FE130" s="25">
        <v>62.68</v>
      </c>
      <c r="FG130" s="25">
        <v>125.36</v>
      </c>
      <c r="FH130" s="25">
        <v>31.34</v>
      </c>
      <c r="FJ130" s="63">
        <f t="shared" si="90"/>
        <v>282.06</v>
      </c>
    </row>
    <row r="131" spans="1:166" ht="15" customHeight="1" x14ac:dyDescent="0.25">
      <c r="B131" s="92" t="s">
        <v>247</v>
      </c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3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5"/>
      <c r="AZ131" s="74"/>
      <c r="BA131" s="76"/>
      <c r="BB131" s="72"/>
      <c r="BC131" s="72"/>
      <c r="BD131" s="72"/>
      <c r="BE131" s="72"/>
      <c r="BF131" s="72"/>
      <c r="BG131" s="72"/>
      <c r="BH131" s="77"/>
      <c r="BI131" s="77"/>
      <c r="BJ131" s="77"/>
      <c r="BK131" s="77"/>
      <c r="BL131" s="77"/>
      <c r="BM131" s="77"/>
      <c r="BN131" s="65"/>
      <c r="BO131" s="65"/>
      <c r="BP131" s="65"/>
      <c r="BQ131" s="65"/>
      <c r="BR131" s="78"/>
      <c r="BS131" s="65"/>
      <c r="BT131" s="65"/>
      <c r="BU131" s="65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65"/>
      <c r="CI131" s="65"/>
      <c r="CJ131" s="65"/>
      <c r="CK131" s="65"/>
      <c r="CL131" s="65"/>
      <c r="CM131" s="72"/>
      <c r="CN131" s="72"/>
      <c r="CO131" s="72"/>
      <c r="CP131" s="72"/>
      <c r="CQ131" s="72"/>
      <c r="CR131" s="72"/>
      <c r="CS131" s="72"/>
      <c r="CW131" s="87"/>
      <c r="CX131" s="65"/>
      <c r="CY131" s="72"/>
      <c r="CZ131" s="72"/>
      <c r="DA131" s="89"/>
      <c r="DB131" s="65"/>
      <c r="DM131" s="90"/>
      <c r="DV131" s="98"/>
      <c r="DW131" s="52"/>
      <c r="DX131" s="52"/>
      <c r="DY131" s="52"/>
      <c r="DZ131" s="52"/>
      <c r="EA131" s="52"/>
      <c r="EB131" s="52"/>
      <c r="EG131" s="63"/>
      <c r="EH131" s="1"/>
      <c r="EI131" s="63"/>
      <c r="EJ131" s="53"/>
      <c r="EU131" s="104"/>
      <c r="EV131" s="63"/>
      <c r="EX131" s="63"/>
      <c r="EY131" s="63"/>
      <c r="EZ131" s="63"/>
      <c r="FB131" s="63"/>
      <c r="FD131" s="25">
        <v>34.5</v>
      </c>
      <c r="FE131" s="25">
        <v>92</v>
      </c>
      <c r="FF131" s="25">
        <v>69</v>
      </c>
      <c r="FG131" s="25">
        <v>69</v>
      </c>
      <c r="FJ131" s="63">
        <f t="shared" si="90"/>
        <v>264.5</v>
      </c>
    </row>
    <row r="132" spans="1:166" ht="15" customHeight="1" x14ac:dyDescent="0.25">
      <c r="B132" s="92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3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5"/>
      <c r="AZ132" s="74"/>
      <c r="BA132" s="76"/>
      <c r="BB132" s="72"/>
      <c r="BC132" s="72"/>
      <c r="BD132" s="72"/>
      <c r="BE132" s="72"/>
      <c r="BF132" s="72"/>
      <c r="BG132" s="72"/>
      <c r="BH132" s="77"/>
      <c r="BI132" s="77"/>
      <c r="BJ132" s="77"/>
      <c r="BK132" s="77"/>
      <c r="BL132" s="77"/>
      <c r="BM132" s="77"/>
      <c r="BN132" s="65"/>
      <c r="BO132" s="65"/>
      <c r="BP132" s="65"/>
      <c r="BQ132" s="65"/>
      <c r="BR132" s="78"/>
      <c r="BS132" s="65"/>
      <c r="BT132" s="65"/>
      <c r="BU132" s="65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65"/>
      <c r="CI132" s="65"/>
      <c r="CJ132" s="65"/>
      <c r="CK132" s="65"/>
      <c r="CL132" s="65"/>
      <c r="CM132" s="72"/>
      <c r="CN132" s="72"/>
      <c r="CO132" s="72"/>
      <c r="CP132" s="72"/>
      <c r="CQ132" s="72"/>
      <c r="CR132" s="72"/>
      <c r="CS132" s="72"/>
      <c r="CW132" s="87"/>
      <c r="CX132" s="65"/>
      <c r="CY132" s="72"/>
      <c r="CZ132" s="72"/>
      <c r="DA132" s="89"/>
      <c r="DB132" s="65"/>
      <c r="DM132" s="90"/>
      <c r="DV132" s="98"/>
      <c r="DW132" s="52"/>
      <c r="DX132" s="52"/>
      <c r="DY132" s="52"/>
      <c r="DZ132" s="52"/>
      <c r="EA132" s="52"/>
      <c r="EB132" s="52"/>
      <c r="EG132" s="63"/>
      <c r="EH132" s="1"/>
      <c r="EI132" s="63"/>
      <c r="EJ132" s="53"/>
      <c r="EU132" s="104"/>
      <c r="EV132" s="63"/>
      <c r="EX132" s="63"/>
      <c r="EY132" s="63"/>
      <c r="EZ132" s="63"/>
      <c r="FB132" s="63"/>
      <c r="FJ132" s="63">
        <f t="shared" si="90"/>
        <v>0</v>
      </c>
    </row>
    <row r="133" spans="1:166" ht="15" customHeight="1" x14ac:dyDescent="0.25">
      <c r="B133" s="92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3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5"/>
      <c r="AZ133" s="74"/>
      <c r="BA133" s="76"/>
      <c r="BB133" s="72"/>
      <c r="BC133" s="72"/>
      <c r="BD133" s="72"/>
      <c r="BE133" s="72"/>
      <c r="BF133" s="72"/>
      <c r="BG133" s="72"/>
      <c r="BH133" s="77"/>
      <c r="BI133" s="77"/>
      <c r="BJ133" s="77"/>
      <c r="BK133" s="77"/>
      <c r="BL133" s="77"/>
      <c r="BM133" s="77"/>
      <c r="BN133" s="65"/>
      <c r="BO133" s="65"/>
      <c r="BP133" s="65"/>
      <c r="BQ133" s="65"/>
      <c r="BR133" s="78"/>
      <c r="BS133" s="65"/>
      <c r="BT133" s="65"/>
      <c r="BU133" s="65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65"/>
      <c r="CI133" s="65"/>
      <c r="CJ133" s="65"/>
      <c r="CK133" s="65"/>
      <c r="CL133" s="65"/>
      <c r="CM133" s="72"/>
      <c r="CN133" s="72"/>
      <c r="CO133" s="72"/>
      <c r="CP133" s="72"/>
      <c r="CQ133" s="72"/>
      <c r="CR133" s="72"/>
      <c r="CS133" s="72"/>
      <c r="CW133" s="87"/>
      <c r="CX133" s="65"/>
      <c r="CY133" s="72"/>
      <c r="CZ133" s="72"/>
      <c r="DA133" s="89"/>
      <c r="DB133" s="65"/>
      <c r="DM133" s="90"/>
      <c r="DV133" s="98"/>
      <c r="DW133" s="52"/>
      <c r="DX133" s="52"/>
      <c r="DY133" s="52"/>
      <c r="DZ133" s="52"/>
      <c r="EA133" s="52"/>
      <c r="EB133" s="52"/>
      <c r="EG133" s="63"/>
      <c r="EH133" s="1"/>
      <c r="EI133" s="63"/>
      <c r="EJ133" s="53"/>
      <c r="EU133" s="104"/>
      <c r="EV133" s="63"/>
      <c r="EX133" s="63"/>
      <c r="EY133" s="63"/>
      <c r="EZ133" s="63"/>
      <c r="FB133" s="63"/>
      <c r="FJ133" s="63">
        <f t="shared" si="90"/>
        <v>0</v>
      </c>
    </row>
    <row r="134" spans="1:166" ht="14.4" x14ac:dyDescent="0.25">
      <c r="B134" s="92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3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5"/>
      <c r="AZ134" s="74"/>
      <c r="BA134" s="76"/>
      <c r="BB134" s="72"/>
      <c r="BC134" s="72"/>
      <c r="BD134" s="72"/>
      <c r="BE134" s="72"/>
      <c r="BF134" s="72"/>
      <c r="BG134" s="72"/>
      <c r="BH134" s="77"/>
      <c r="BI134" s="77"/>
      <c r="BJ134" s="77"/>
      <c r="BK134" s="77"/>
      <c r="BL134" s="77"/>
      <c r="BM134" s="77"/>
      <c r="BN134" s="65"/>
      <c r="BO134" s="65"/>
      <c r="BP134" s="65"/>
      <c r="BQ134" s="65"/>
      <c r="BR134" s="78"/>
      <c r="BS134" s="65"/>
      <c r="BT134" s="65"/>
      <c r="BU134" s="65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65"/>
      <c r="CI134" s="65"/>
      <c r="CJ134" s="65"/>
      <c r="CK134" s="65"/>
      <c r="CL134" s="65"/>
      <c r="CM134" s="72"/>
      <c r="CN134" s="72"/>
      <c r="CO134" s="72"/>
      <c r="CP134" s="72"/>
      <c r="CQ134" s="72"/>
      <c r="CR134" s="72"/>
      <c r="CS134" s="72"/>
      <c r="CW134" s="87"/>
      <c r="CX134" s="65"/>
      <c r="CY134" s="72"/>
      <c r="CZ134" s="72"/>
      <c r="DA134" s="89"/>
      <c r="DB134" s="65"/>
      <c r="DM134" s="90"/>
      <c r="DV134" s="98"/>
      <c r="DW134" s="52"/>
      <c r="DX134" s="52"/>
      <c r="DY134" s="52"/>
      <c r="DZ134" s="52"/>
      <c r="EA134" s="52"/>
      <c r="EB134" s="52"/>
      <c r="EG134" s="63"/>
      <c r="EH134" s="1"/>
      <c r="EI134" s="63"/>
      <c r="EJ134" s="53"/>
      <c r="EU134" s="104"/>
      <c r="EV134" s="63">
        <f t="shared" si="86"/>
        <v>0</v>
      </c>
      <c r="EX134" s="63">
        <f t="shared" si="87"/>
        <v>0</v>
      </c>
      <c r="FJ134" s="63">
        <f t="shared" si="90"/>
        <v>0</v>
      </c>
    </row>
    <row r="135" spans="1:166" ht="14.4" x14ac:dyDescent="0.25">
      <c r="A135" s="25">
        <v>87</v>
      </c>
      <c r="B135" s="92" t="s">
        <v>13</v>
      </c>
      <c r="C135" s="38">
        <f>SUM(C12:C97)</f>
        <v>1764.97</v>
      </c>
      <c r="D135" s="38">
        <f>SUM(D11:D87)</f>
        <v>2050.91</v>
      </c>
      <c r="E135" s="38">
        <f>SUM(E12:E83)</f>
        <v>2131.5299999999997</v>
      </c>
      <c r="F135" s="38">
        <f>SUM(F12:F87)</f>
        <v>2167.61</v>
      </c>
      <c r="G135" s="38">
        <f>SUM(G12:G85)</f>
        <v>2081.34</v>
      </c>
      <c r="H135" s="38">
        <f>SUM(H12:H87)</f>
        <v>2058.36</v>
      </c>
      <c r="I135" s="38">
        <f>SUM(I12:I87)</f>
        <v>2078.2200000000003</v>
      </c>
      <c r="J135" s="38">
        <f>SUM(J12:J87)</f>
        <v>2080.5599999999995</v>
      </c>
      <c r="K135" s="38">
        <f>SUM(K12:K87)</f>
        <v>2057.5599999999995</v>
      </c>
      <c r="L135" s="38">
        <f>SUM(L11:L87)</f>
        <v>18471.060000000001</v>
      </c>
      <c r="M135" s="38">
        <f>SUM(M12:M92)</f>
        <v>16061.791304347827</v>
      </c>
      <c r="N135" s="38">
        <f>+M135*15%</f>
        <v>2409.2686956521738</v>
      </c>
      <c r="O135" s="38">
        <f>SUM(O12:O92)</f>
        <v>191.21932354509079</v>
      </c>
      <c r="P135" s="37">
        <f>SUM(P12:P92)</f>
        <v>2079.39</v>
      </c>
      <c r="Q135" s="38">
        <f>SUM(Q12:Q87)</f>
        <v>2135.7800000000002</v>
      </c>
      <c r="R135" s="38">
        <f>SUM(R12:R87)</f>
        <v>2156.3200000000002</v>
      </c>
      <c r="S135" s="38">
        <f>SUM(S12:S91)</f>
        <v>2282.2200000000007</v>
      </c>
      <c r="T135" s="38">
        <f t="shared" ref="T135:Y135" si="102">SUM(T12:T92)</f>
        <v>2131.13</v>
      </c>
      <c r="U135" s="38">
        <f t="shared" si="102"/>
        <v>2150.3900000000003</v>
      </c>
      <c r="V135" s="38">
        <f t="shared" si="102"/>
        <v>2265.7400000000007</v>
      </c>
      <c r="W135" s="38">
        <f t="shared" si="102"/>
        <v>2227.84</v>
      </c>
      <c r="X135" s="38">
        <f t="shared" si="102"/>
        <v>2239.34</v>
      </c>
      <c r="Y135" s="38">
        <f t="shared" si="102"/>
        <v>2203.6800000000003</v>
      </c>
      <c r="Z135" s="38">
        <f>SUM(Z12:Z100)</f>
        <v>2258.3399999999997</v>
      </c>
      <c r="AA135" s="38">
        <f>SUM(AA11:AA100)</f>
        <v>42.56</v>
      </c>
      <c r="AB135" s="38">
        <f t="shared" ref="AB135:AJ135" si="103">SUM(AB12:AB100)</f>
        <v>21019.765217391308</v>
      </c>
      <c r="AC135" s="38">
        <f t="shared" si="103"/>
        <v>3152.9647826086962</v>
      </c>
      <c r="AD135" s="38">
        <f t="shared" si="103"/>
        <v>37272.775845284224</v>
      </c>
      <c r="AE135" s="38">
        <f t="shared" si="103"/>
        <v>5562.2334782608696</v>
      </c>
      <c r="AF135" s="38">
        <f t="shared" si="103"/>
        <v>1303.5912353574099</v>
      </c>
      <c r="AG135" s="38">
        <f t="shared" si="103"/>
        <v>44138.600558902486</v>
      </c>
      <c r="AH135" s="38">
        <f t="shared" si="103"/>
        <v>2336.5300000000002</v>
      </c>
      <c r="AI135" s="38">
        <f t="shared" si="103"/>
        <v>2183.5899999999997</v>
      </c>
      <c r="AJ135" s="38">
        <f t="shared" si="103"/>
        <v>2068.7600000000002</v>
      </c>
      <c r="AK135" s="38">
        <f>SUM(AK12:AK100)</f>
        <v>2330.8200000000002</v>
      </c>
      <c r="AL135" s="38">
        <f>SUM(AL11:AL100)</f>
        <v>1839.0600000000002</v>
      </c>
      <c r="AM135" s="38">
        <f>SUM(AM11:AM100)</f>
        <v>325.20000000000005</v>
      </c>
      <c r="AN135" s="38">
        <f t="shared" ref="AN135:AS135" si="104">SUM(AN12:AN100)</f>
        <v>2374.0300000000002</v>
      </c>
      <c r="AO135" s="38">
        <f t="shared" si="104"/>
        <v>2411.87</v>
      </c>
      <c r="AP135" s="38">
        <f t="shared" si="104"/>
        <v>2137.27</v>
      </c>
      <c r="AQ135" s="38">
        <f t="shared" si="104"/>
        <v>2106.4599999999996</v>
      </c>
      <c r="AR135" s="38">
        <f t="shared" si="104"/>
        <v>1951.76</v>
      </c>
      <c r="AS135" s="38">
        <f t="shared" si="104"/>
        <v>1995.3700000000001</v>
      </c>
      <c r="AT135" s="38">
        <f>SUM(AT12:AT100)</f>
        <v>-5429.93</v>
      </c>
      <c r="AU135" s="38">
        <f>SUM(AU12:AU100)</f>
        <v>62769.390558902494</v>
      </c>
      <c r="AV135" s="38">
        <f t="shared" ref="AV135:BA135" si="105">SUM(AV12:AV100)</f>
        <v>18958.356521739133</v>
      </c>
      <c r="AW135" s="38">
        <f t="shared" si="105"/>
        <v>3080.4743389211399</v>
      </c>
      <c r="AX135" s="38">
        <f t="shared" si="105"/>
        <v>54392.075802921754</v>
      </c>
      <c r="AY135" s="38">
        <f t="shared" si="105"/>
        <v>1769.7273668013954</v>
      </c>
      <c r="AZ135" s="38">
        <f t="shared" si="105"/>
        <v>8377.3147559807421</v>
      </c>
      <c r="BA135" s="38">
        <f t="shared" si="105"/>
        <v>64539.117925703918</v>
      </c>
      <c r="BB135" s="25">
        <f>SUM(BB11:BB100)</f>
        <v>2044.59</v>
      </c>
      <c r="BC135" s="25">
        <f>SUM(BC11:BC100)</f>
        <v>1934.85</v>
      </c>
      <c r="BD135" s="25">
        <f>SUM(BD11:BD100)</f>
        <v>2038.4</v>
      </c>
      <c r="BE135" s="25">
        <f>SUM(BE12:BE100)</f>
        <v>1926.56</v>
      </c>
      <c r="BF135" s="25">
        <f>SUM(BF11:BF100)</f>
        <v>2061.7299999999996</v>
      </c>
      <c r="BG135" s="25">
        <f>SUM(BG12:BG100)</f>
        <v>1996.6999999999998</v>
      </c>
      <c r="BH135" s="24">
        <f>SUM(BH12:BH100)</f>
        <v>1933.83</v>
      </c>
      <c r="BI135" s="24">
        <f>SUM(BI12:BI100)</f>
        <v>2038.2499999999998</v>
      </c>
      <c r="BJ135" s="24">
        <f>SUM(BJ12:BJ100)</f>
        <v>1957.7499999999998</v>
      </c>
      <c r="BK135" s="24">
        <f>SUM(BK12:BK100)</f>
        <v>1928.9999999999998</v>
      </c>
      <c r="BL135" s="24">
        <f>SUM(BL11:BL100)</f>
        <v>1888.7499999999998</v>
      </c>
      <c r="BM135" s="24">
        <f t="shared" ref="BM135:BS135" si="106">SUM(BM12:BM100)</f>
        <v>86289.527925703907</v>
      </c>
      <c r="BN135" s="63">
        <f>SUM(BN12:BN100)</f>
        <v>24158.3</v>
      </c>
      <c r="BO135" s="63">
        <f t="shared" si="106"/>
        <v>62131.22792570389</v>
      </c>
      <c r="BP135" s="63">
        <f t="shared" si="106"/>
        <v>61521.067851139589</v>
      </c>
      <c r="BQ135" s="63">
        <f t="shared" si="106"/>
        <v>781.35671552985002</v>
      </c>
      <c r="BR135" s="68">
        <f>SUM(BR12:BR100)</f>
        <v>2255.199665567819</v>
      </c>
      <c r="BS135" s="63">
        <f t="shared" si="106"/>
        <v>64386.427591271742</v>
      </c>
      <c r="BT135" s="63">
        <f t="shared" ref="BT135:BY135" si="107">SUM(BT11:BT100)</f>
        <v>1928.9999999999998</v>
      </c>
      <c r="BU135" s="63">
        <f t="shared" si="107"/>
        <v>2060.2399999999998</v>
      </c>
      <c r="BV135" s="63">
        <f t="shared" si="107"/>
        <v>2203.5099999999998</v>
      </c>
      <c r="BW135" s="63">
        <f t="shared" si="107"/>
        <v>2134.5099999999993</v>
      </c>
      <c r="BX135" s="63">
        <f t="shared" si="107"/>
        <v>2141.41</v>
      </c>
      <c r="BY135" s="63">
        <f t="shared" si="107"/>
        <v>2042.4199999999996</v>
      </c>
      <c r="BZ135" s="63">
        <f t="shared" ref="BZ135:CG135" si="108">SUM(BZ11:BZ100)</f>
        <v>2040.0799999999997</v>
      </c>
      <c r="CA135" s="63">
        <f t="shared" si="108"/>
        <v>2286.6</v>
      </c>
      <c r="CB135" s="63">
        <f t="shared" si="108"/>
        <v>1976.4099999999999</v>
      </c>
      <c r="CC135" s="63">
        <f t="shared" si="108"/>
        <v>2016.9799999999998</v>
      </c>
      <c r="CD135" s="63">
        <f t="shared" si="108"/>
        <v>2023.87</v>
      </c>
      <c r="CE135" s="63">
        <f t="shared" si="108"/>
        <v>2087.13</v>
      </c>
      <c r="CF135" s="63">
        <f t="shared" si="108"/>
        <v>4833.18</v>
      </c>
      <c r="CG135" s="63">
        <f t="shared" si="108"/>
        <v>9352.4699999999993</v>
      </c>
      <c r="CH135" s="63">
        <f>SUM(BS135:CE135)-CF135</f>
        <v>84495.407591271738</v>
      </c>
      <c r="CI135" s="63">
        <f>SUM(CI12:CI99)</f>
        <v>84487.897282456601</v>
      </c>
      <c r="CJ135" s="63">
        <f>SUM(CJ12:CJ99)</f>
        <v>7.5103088151113937</v>
      </c>
      <c r="CK135" s="63">
        <f>SUM(CK12:CK99)</f>
        <v>1411.7585252206795</v>
      </c>
      <c r="CL135" s="63">
        <f>SUM(CL12:CL99)</f>
        <v>85907.166116492401</v>
      </c>
      <c r="CM135" s="63">
        <f>SUM(CM11:CM100)</f>
        <v>1983.6299999999999</v>
      </c>
      <c r="CN135" s="25">
        <f>SUM(CN12:CN100)</f>
        <v>6223.6799999999994</v>
      </c>
      <c r="CO135" s="25">
        <f>SUM(CO11:CO100)</f>
        <v>2323.69</v>
      </c>
      <c r="CP135" s="25">
        <f>SUM(CP12:CP100)</f>
        <v>2110.9299999999998</v>
      </c>
      <c r="CQ135" s="25">
        <f>SUM(CQ12:CQ100)</f>
        <v>4440.84</v>
      </c>
      <c r="CR135" s="25">
        <f>SUM(CR12:CR100)</f>
        <v>2165.4299999999998</v>
      </c>
      <c r="CS135" s="25">
        <f>SUM(CS12:CS100)</f>
        <v>2068.2699999999995</v>
      </c>
      <c r="CT135" s="25">
        <f>SUM(CT11:CT107)</f>
        <v>2160.2999999999997</v>
      </c>
      <c r="CU135" s="25">
        <f>SUM(CU11:CU107)</f>
        <v>2119.1399999999994</v>
      </c>
      <c r="CV135" s="25">
        <f>SUM(CV11:CV107)</f>
        <v>2151.2599999999993</v>
      </c>
      <c r="CW135" s="81">
        <f>SUM(CW11:CW100)</f>
        <v>32629.710000000006</v>
      </c>
      <c r="CX135" s="65">
        <f>SUM(CL135:CV135)-CW135</f>
        <v>81024.626116492378</v>
      </c>
      <c r="CY135" s="63">
        <f>SUM(CY12:CY101)</f>
        <v>81007.86785562287</v>
      </c>
      <c r="CZ135" s="63">
        <f>SUM(CZ12:CZ101)</f>
        <v>16.75826086956522</v>
      </c>
      <c r="DA135" s="63">
        <f>SUM(DA12:DA108)</f>
        <v>1036.8699999999997</v>
      </c>
      <c r="DB135" s="63">
        <f>SUM(DB12:DB101)</f>
        <v>82061.496116492417</v>
      </c>
      <c r="DC135" s="63">
        <f>SUM(DC12:DC107)</f>
        <v>2226.0099999999998</v>
      </c>
      <c r="DD135" s="63">
        <f>SUM(DD12:DD107)</f>
        <v>2570.37</v>
      </c>
      <c r="DE135" s="63">
        <f>SUM(DE11:DE107)</f>
        <v>2458.0600000000004</v>
      </c>
      <c r="DF135" s="63">
        <f>SUM(DF11:DF107)</f>
        <v>2492.56</v>
      </c>
      <c r="DG135" s="63">
        <f>SUM(DG11:DG107)</f>
        <v>4950.62</v>
      </c>
      <c r="DH135" s="63">
        <f>SUM(DH11:DH107)</f>
        <v>2509.81</v>
      </c>
      <c r="DI135" s="63">
        <f>SUM(DI12:DI107)</f>
        <v>2414.5800000000004</v>
      </c>
      <c r="DJ135" s="63">
        <f>SUM(DJ12:DJ107)</f>
        <v>2373.4300000000007</v>
      </c>
      <c r="DK135" s="63">
        <f>SUM(DK12:DK108)</f>
        <v>2393.7000000000003</v>
      </c>
      <c r="DL135" s="63">
        <f>SUM(DL12:DL108)</f>
        <v>2352.9</v>
      </c>
      <c r="DM135" s="90">
        <f t="shared" si="79"/>
        <v>108803.5361164924</v>
      </c>
      <c r="DN135" s="63">
        <f>SUM(DN12:DN108)</f>
        <v>17730.38</v>
      </c>
      <c r="DO135" s="63">
        <f>SUM(DO12:DO108)</f>
        <v>91073.156836367503</v>
      </c>
      <c r="DP135" s="63">
        <f>SUM(DP12:DP108)</f>
        <v>1473.8200000000002</v>
      </c>
      <c r="DQ135" s="81">
        <f>SUM(DQ12:DQ108)</f>
        <v>92546.976836367467</v>
      </c>
      <c r="DR135" s="81">
        <f>SUM(DR11:DR108)</f>
        <v>5166.0200000000004</v>
      </c>
      <c r="DS135" s="81">
        <f>SUM(DS12:DS108)</f>
        <v>2597.77</v>
      </c>
      <c r="DT135" s="81">
        <f>SUM(DT11:DT109)</f>
        <v>2609.7199999999998</v>
      </c>
      <c r="DU135" s="81">
        <f>SUM(DU11:DU109)</f>
        <v>2307.1</v>
      </c>
      <c r="DV135" s="98">
        <f>SUBTOTAL(9,DV12:DV109)</f>
        <v>2881.7999999999997</v>
      </c>
      <c r="DW135" s="100">
        <f>SUM(DW12:DW109)</f>
        <v>2399.9199999999996</v>
      </c>
      <c r="DX135" s="100">
        <f>SUM(DX12:DX109)</f>
        <v>2432.33</v>
      </c>
      <c r="DY135" s="100">
        <f>SUM(DY12:DY110)</f>
        <v>2567.4399999999996</v>
      </c>
      <c r="DZ135" s="100">
        <f>SUM(DZ11:DZ110)</f>
        <v>2388.4399999999996</v>
      </c>
      <c r="EA135" s="100">
        <f>SUM(EA11:EA110)</f>
        <v>2388.48</v>
      </c>
      <c r="EB135" s="100">
        <f>SUM(EB11:EB110)</f>
        <v>2556.8399999999997</v>
      </c>
      <c r="EC135" s="100">
        <f>SUM(EC11:EC110)</f>
        <v>2480.79</v>
      </c>
      <c r="ED135" s="81">
        <f>SUM(ED12:ED110)</f>
        <v>125323.62683636748</v>
      </c>
      <c r="EE135" s="81">
        <f>SUM(EE12:EE110)</f>
        <v>27469.45</v>
      </c>
      <c r="EF135" s="81">
        <f>SUM(EF12:EF110)</f>
        <v>97854.176836367507</v>
      </c>
      <c r="EG135" s="63">
        <f>SUM(EG12:EG110)</f>
        <v>97181.255966802273</v>
      </c>
      <c r="EH135" s="63">
        <f>SUM(EH12:EH110)</f>
        <v>2075.369999999999</v>
      </c>
      <c r="EI135" s="63">
        <f t="shared" si="85"/>
        <v>99929.546836367503</v>
      </c>
      <c r="EJ135" s="96">
        <f>SUM(EJ11:EJ110)</f>
        <v>2435.6400000000003</v>
      </c>
      <c r="EK135" s="96">
        <f>SUM(EK11:EK110)</f>
        <v>2281.6800000000003</v>
      </c>
      <c r="EL135" s="96">
        <f>SUBTOTAL(9,EL12:EL110)</f>
        <v>2501.46</v>
      </c>
      <c r="EM135" s="96">
        <f>SUBTOTAL(9,EM12:EM110)</f>
        <v>2671.5000000000005</v>
      </c>
      <c r="EN135" s="96">
        <f>SUBTOTAL(9,EN12:EN110)</f>
        <v>2401.5499999999997</v>
      </c>
      <c r="EO135" s="96">
        <f>SUBTOTAL(9,EO12:EO112)</f>
        <v>2479.4499999999998</v>
      </c>
      <c r="EP135" s="96">
        <f>SUM(EP12:EP112)</f>
        <v>2448.4199999999996</v>
      </c>
      <c r="EQ135" s="96">
        <f>SUM(EQ11:EQ112)</f>
        <v>2599.56</v>
      </c>
      <c r="ER135" s="96">
        <f>SUM(ER11:ER112)</f>
        <v>2603.0399999999995</v>
      </c>
      <c r="ES135" s="96">
        <f>SUM(ES12:ES134)</f>
        <v>2619.9599999999991</v>
      </c>
      <c r="ET135" s="96">
        <f>SUM(ET12:ET134)</f>
        <v>2474.8799999999987</v>
      </c>
      <c r="EU135" s="104">
        <f>SUM(EU11:EU134)</f>
        <v>2659.2399999999989</v>
      </c>
      <c r="EV135" s="25">
        <f>SUBTOTAL(9,EV12:EV110)</f>
        <v>129536.58000000002</v>
      </c>
      <c r="EW135" s="25">
        <f>SUBTOTAL(9,EW12:EW110)</f>
        <v>11136.800000000001</v>
      </c>
      <c r="EX135" s="63">
        <f>SUM(EX12:EX134)</f>
        <v>119039.26000000001</v>
      </c>
      <c r="EY135" s="63">
        <f>SUM(EY12:EY134)</f>
        <v>118768.9382608696</v>
      </c>
      <c r="EZ135" s="63">
        <f>+EZ62+EZ101+EZ103+EZ105+EZ106+EZ107+EZ108+EZ109+EZ110+EZ111+EZ112+EZ113+EZ114+EZ115+EZ116+EZ117+EZ119+EZ118+EZ120</f>
        <v>270.32173913043459</v>
      </c>
      <c r="FA135" s="63">
        <f>SUM(FA12:FA134)</f>
        <v>2125.7799999999997</v>
      </c>
      <c r="FB135" s="63">
        <f>SUM(FB12:FB134)</f>
        <v>119025.37999999996</v>
      </c>
      <c r="FC135" s="63">
        <f>SUM(FC12:FC134)</f>
        <v>6658.87</v>
      </c>
      <c r="FD135" s="25">
        <f>SUM(FD11:FD134)</f>
        <v>6073.1099999999988</v>
      </c>
      <c r="FE135" s="25">
        <f>SUM(FE11:FE134)</f>
        <v>6151.3500000000013</v>
      </c>
      <c r="FF135" s="25">
        <f t="shared" ref="FF135:FI135" si="109">SUM(FF11:FF134)</f>
        <v>5658.5400000000009</v>
      </c>
      <c r="FG135" s="25">
        <f t="shared" si="109"/>
        <v>5858.3999999999987</v>
      </c>
      <c r="FH135" s="25">
        <f t="shared" si="109"/>
        <v>2769.2099999999996</v>
      </c>
      <c r="FI135" s="25">
        <f t="shared" si="109"/>
        <v>6050</v>
      </c>
      <c r="FJ135" s="63">
        <f>SUM(FJ12:FJ134)</f>
        <v>146144.85999999999</v>
      </c>
    </row>
    <row r="136" spans="1:166" ht="14.4" x14ac:dyDescent="0.25">
      <c r="B136" s="5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5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26">
        <f>+BA135+BB135</f>
        <v>66583.707925703915</v>
      </c>
      <c r="BC136" s="26">
        <f>+BB136+BC135</f>
        <v>68518.557925703921</v>
      </c>
      <c r="BD136" s="26">
        <f t="shared" ref="BD136:CS136" si="110">+BC136+BD135</f>
        <v>70556.957925703915</v>
      </c>
      <c r="BE136" s="26">
        <f t="shared" si="110"/>
        <v>72483.517925703913</v>
      </c>
      <c r="BF136" s="26">
        <f t="shared" si="110"/>
        <v>74545.247925703909</v>
      </c>
      <c r="BG136" s="26">
        <f t="shared" si="110"/>
        <v>76541.947925703906</v>
      </c>
      <c r="BH136" s="26">
        <f t="shared" si="110"/>
        <v>78475.777925703907</v>
      </c>
      <c r="BI136" s="26">
        <f t="shared" si="110"/>
        <v>80514.027925703907</v>
      </c>
      <c r="BJ136" s="26">
        <f t="shared" si="110"/>
        <v>82471.777925703907</v>
      </c>
      <c r="BK136" s="26">
        <f t="shared" si="110"/>
        <v>84400.777925703907</v>
      </c>
      <c r="BL136" s="26">
        <f t="shared" si="110"/>
        <v>86289.527925703907</v>
      </c>
      <c r="BM136" s="26"/>
      <c r="BN136" s="26"/>
      <c r="BO136" s="26"/>
      <c r="BP136" s="26"/>
      <c r="BQ136" s="26"/>
      <c r="BR136" s="26"/>
      <c r="BS136" s="26">
        <f>+BM135+BR135-BN135</f>
        <v>64386.427591271728</v>
      </c>
      <c r="BT136" s="26">
        <f t="shared" si="110"/>
        <v>66315.427591271728</v>
      </c>
      <c r="BU136" s="26">
        <f t="shared" si="110"/>
        <v>68375.667591271733</v>
      </c>
      <c r="BV136" s="26">
        <f t="shared" si="110"/>
        <v>70579.177591271728</v>
      </c>
      <c r="BW136" s="26">
        <f t="shared" si="110"/>
        <v>72713.687591271722</v>
      </c>
      <c r="BX136" s="26">
        <f t="shared" si="110"/>
        <v>74855.097591271726</v>
      </c>
      <c r="BY136" s="26">
        <f t="shared" si="110"/>
        <v>76897.517591271724</v>
      </c>
      <c r="BZ136" s="26">
        <f t="shared" si="110"/>
        <v>78937.597591271726</v>
      </c>
      <c r="CA136" s="26">
        <f t="shared" si="110"/>
        <v>81224.197591271732</v>
      </c>
      <c r="CB136" s="26">
        <f t="shared" si="110"/>
        <v>83200.607591271735</v>
      </c>
      <c r="CC136" s="26">
        <f t="shared" si="110"/>
        <v>85217.587591271731</v>
      </c>
      <c r="CD136" s="26">
        <f t="shared" si="110"/>
        <v>87241.457591271726</v>
      </c>
      <c r="CE136" s="26">
        <f t="shared" si="110"/>
        <v>89328.587591271731</v>
      </c>
      <c r="CF136" s="26"/>
      <c r="CG136" s="26"/>
      <c r="CH136" s="26">
        <f t="shared" si="110"/>
        <v>84495.407591271738</v>
      </c>
      <c r="CI136" s="26"/>
      <c r="CJ136" s="26"/>
      <c r="CK136" s="26"/>
      <c r="CL136" s="26">
        <f t="shared" si="110"/>
        <v>85907.166116492401</v>
      </c>
      <c r="CM136" s="26">
        <f t="shared" si="110"/>
        <v>87890.796116492405</v>
      </c>
      <c r="CN136" s="26">
        <f t="shared" si="110"/>
        <v>94114.476116492398</v>
      </c>
      <c r="CO136" s="26">
        <f t="shared" si="110"/>
        <v>96438.166116492401</v>
      </c>
      <c r="CP136" s="26">
        <f t="shared" si="110"/>
        <v>98549.096116492394</v>
      </c>
      <c r="CQ136" s="26">
        <f t="shared" si="110"/>
        <v>102989.93611649239</v>
      </c>
      <c r="CR136" s="26">
        <f t="shared" si="110"/>
        <v>105155.36611649238</v>
      </c>
      <c r="CS136" s="26">
        <f t="shared" si="110"/>
        <v>107223.63611649239</v>
      </c>
      <c r="CT136" s="26">
        <f>+CS136+CT135</f>
        <v>109383.93611649239</v>
      </c>
      <c r="CU136" s="26">
        <f>+CT136+CU135</f>
        <v>111503.07611649239</v>
      </c>
      <c r="CV136" s="26">
        <f>+CU136+CV135</f>
        <v>113654.33611649238</v>
      </c>
      <c r="CW136" s="81">
        <f>+CP136-CW135</f>
        <v>65919.386116492387</v>
      </c>
      <c r="CX136" s="26"/>
      <c r="CY136" s="26"/>
      <c r="CZ136" s="26"/>
      <c r="DA136" s="26"/>
      <c r="DB136" s="26"/>
      <c r="DS136" s="81">
        <v>2597.77</v>
      </c>
      <c r="EU136" s="104"/>
      <c r="EY136" s="63">
        <f>+EY135-EX135</f>
        <v>-270.32173913040606</v>
      </c>
      <c r="FD136" s="25">
        <v>5900.61</v>
      </c>
    </row>
    <row r="137" spans="1:166" ht="14.4" x14ac:dyDescent="0.25">
      <c r="B137" s="5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5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N137" s="63"/>
      <c r="BO137" s="63"/>
      <c r="BP137" s="63"/>
      <c r="BQ137" s="63"/>
      <c r="BR137" s="68"/>
      <c r="BS137" s="63">
        <f>+BS135-BS136</f>
        <v>0</v>
      </c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DS137" s="81">
        <f>+DS135-DS136</f>
        <v>0</v>
      </c>
      <c r="EU137" s="104"/>
      <c r="FC137" s="25" t="s">
        <v>248</v>
      </c>
      <c r="FD137" s="25">
        <f>+FD135-FD136</f>
        <v>172.49999999999909</v>
      </c>
    </row>
    <row r="138" spans="1:166" ht="14.4" x14ac:dyDescent="0.25">
      <c r="B138" s="5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5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N138" s="63"/>
      <c r="BO138" s="63"/>
      <c r="BP138" s="63"/>
      <c r="BQ138" s="63"/>
      <c r="BR138" s="68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EU138" s="104"/>
    </row>
    <row r="139" spans="1:166" ht="14.4" x14ac:dyDescent="0.25">
      <c r="B139" s="5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5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N139" s="63"/>
      <c r="BO139" s="63"/>
      <c r="BP139" s="63"/>
      <c r="BQ139" s="63"/>
      <c r="BR139" s="68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EU139" s="104"/>
    </row>
    <row r="140" spans="1:166" ht="14.4" x14ac:dyDescent="0.25">
      <c r="B140" s="5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5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N140" s="63"/>
      <c r="BO140" s="63"/>
      <c r="BP140" s="63"/>
      <c r="BQ140" s="63"/>
      <c r="BR140" s="68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EU140" s="104"/>
    </row>
    <row r="141" spans="1:166" ht="14.4" x14ac:dyDescent="0.2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AR141" s="40"/>
      <c r="AS141" s="41"/>
      <c r="AT141" s="41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K141" s="63"/>
      <c r="CM141" s="63"/>
      <c r="EU141" s="104"/>
    </row>
    <row r="142" spans="1:166" x14ac:dyDescent="0.25">
      <c r="C142" s="26"/>
      <c r="D142" s="26"/>
      <c r="E142" s="26">
        <f>SUM(C135:E135)</f>
        <v>5947.41</v>
      </c>
      <c r="F142" s="26">
        <f>SUM(C135:F135)</f>
        <v>8115.02</v>
      </c>
      <c r="G142" s="26">
        <f>SUM(C135:G135)</f>
        <v>10196.36</v>
      </c>
      <c r="H142" s="26">
        <f>SUM(C135:H135)</f>
        <v>12254.720000000001</v>
      </c>
      <c r="I142" s="26">
        <f>+H142+I135</f>
        <v>14332.940000000002</v>
      </c>
      <c r="J142" s="26">
        <f>+I142+J135</f>
        <v>16413.5</v>
      </c>
      <c r="K142" s="26">
        <f>+J142+K135</f>
        <v>18471.059999999998</v>
      </c>
      <c r="L142" s="26"/>
      <c r="M142" s="26"/>
      <c r="N142" s="26"/>
      <c r="O142" s="26">
        <f>+O135+K142</f>
        <v>18662.279323545088</v>
      </c>
      <c r="U142" s="26">
        <f>+U135+U141</f>
        <v>2150.3900000000003</v>
      </c>
      <c r="V142" s="26">
        <f>+V135+V141</f>
        <v>2265.7400000000007</v>
      </c>
      <c r="W142" s="26">
        <f>+W135+W141</f>
        <v>2227.84</v>
      </c>
      <c r="X142" s="26">
        <f>+X135+X141</f>
        <v>2239.34</v>
      </c>
      <c r="Y142" s="26">
        <f>SUM(L135:Y135)-M135-N135</f>
        <v>40534.10932354509</v>
      </c>
      <c r="Z142" s="26">
        <f>+Z135+Z141</f>
        <v>2258.3399999999997</v>
      </c>
      <c r="AF142" s="26"/>
      <c r="AI142" s="26"/>
      <c r="AJ142" s="26">
        <f>+AJ135-AJ141</f>
        <v>2068.7600000000002</v>
      </c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B142" s="25">
        <v>1777.9</v>
      </c>
      <c r="BC142" s="25">
        <f>BC135/1.15</f>
        <v>1682.4782608695652</v>
      </c>
      <c r="BD142" s="25">
        <f t="shared" ref="BD142:BL142" si="111">BD135/1.15</f>
        <v>1772.521739130435</v>
      </c>
      <c r="BE142" s="25">
        <f t="shared" si="111"/>
        <v>1675.2695652173913</v>
      </c>
      <c r="BF142" s="25">
        <f t="shared" si="111"/>
        <v>1792.8086956521736</v>
      </c>
      <c r="BG142" s="25">
        <f t="shared" si="111"/>
        <v>1736.2608695652173</v>
      </c>
      <c r="BH142" s="25">
        <f t="shared" si="111"/>
        <v>1681.5913043478261</v>
      </c>
      <c r="BI142" s="25">
        <f t="shared" si="111"/>
        <v>1772.391304347826</v>
      </c>
      <c r="BJ142" s="25">
        <f t="shared" si="111"/>
        <v>1702.391304347826</v>
      </c>
      <c r="BK142" s="25">
        <f t="shared" si="111"/>
        <v>1677.391304347826</v>
      </c>
      <c r="BL142" s="25">
        <f t="shared" si="111"/>
        <v>1642.391304347826</v>
      </c>
      <c r="BP142" s="63"/>
      <c r="BT142" s="63">
        <f t="shared" ref="BT142:CF142" si="112">BT135/1.15</f>
        <v>1677.391304347826</v>
      </c>
      <c r="BU142" s="63">
        <f t="shared" si="112"/>
        <v>1791.5130434782609</v>
      </c>
      <c r="BV142" s="63">
        <f t="shared" si="112"/>
        <v>1916.0956521739131</v>
      </c>
      <c r="BW142" s="63">
        <f t="shared" si="112"/>
        <v>1856.0956521739126</v>
      </c>
      <c r="BX142" s="63">
        <f t="shared" si="112"/>
        <v>1862.0956521739131</v>
      </c>
      <c r="BY142" s="63">
        <f t="shared" si="112"/>
        <v>1776.0173913043477</v>
      </c>
      <c r="BZ142" s="63">
        <f t="shared" si="112"/>
        <v>1773.9826086956521</v>
      </c>
      <c r="CA142" s="63">
        <f t="shared" si="112"/>
        <v>1988.3478260869565</v>
      </c>
      <c r="CB142" s="63">
        <f t="shared" si="112"/>
        <v>1718.6173913043478</v>
      </c>
      <c r="CC142" s="63">
        <f t="shared" si="112"/>
        <v>1753.895652173913</v>
      </c>
      <c r="CD142" s="63">
        <f>CD135/1.15</f>
        <v>1759.8869565217392</v>
      </c>
      <c r="CE142" s="63">
        <f>CE135/1.15</f>
        <v>1814.8956521739133</v>
      </c>
      <c r="CF142" s="63">
        <f t="shared" si="112"/>
        <v>4202.7652173913048</v>
      </c>
      <c r="CG142" s="63"/>
      <c r="CM142" s="63">
        <f t="shared" ref="CM142:CR142" si="113">CM135/1.15</f>
        <v>1724.895652173913</v>
      </c>
      <c r="CN142" s="63">
        <f t="shared" si="113"/>
        <v>5411.8956521739128</v>
      </c>
      <c r="CO142" s="63">
        <f t="shared" si="113"/>
        <v>2020.6000000000001</v>
      </c>
      <c r="CP142" s="63">
        <f t="shared" si="113"/>
        <v>1835.5913043478261</v>
      </c>
      <c r="CQ142" s="63">
        <f t="shared" si="113"/>
        <v>3861.6000000000004</v>
      </c>
      <c r="CR142" s="63">
        <f t="shared" si="113"/>
        <v>1882.9826086956523</v>
      </c>
      <c r="CS142" s="63">
        <f>CS135/1.15</f>
        <v>1798.4956521739127</v>
      </c>
      <c r="CT142" s="63">
        <f>CT135/1.15</f>
        <v>1878.5217391304348</v>
      </c>
      <c r="CU142" s="63">
        <f>CU135/1.15</f>
        <v>1842.7304347826084</v>
      </c>
      <c r="CV142" s="63">
        <f>CV135/1.15</f>
        <v>1870.6608695652169</v>
      </c>
      <c r="DB142" s="63"/>
      <c r="DC142" s="63">
        <f t="shared" ref="DC142:DI142" si="114">DC135/1.15</f>
        <v>1935.6608695652174</v>
      </c>
      <c r="DD142" s="63">
        <f t="shared" si="114"/>
        <v>2235.1043478260872</v>
      </c>
      <c r="DE142" s="63">
        <f t="shared" si="114"/>
        <v>2137.4434782608701</v>
      </c>
      <c r="DF142" s="63">
        <f t="shared" si="114"/>
        <v>2167.4434782608696</v>
      </c>
      <c r="DG142" s="63">
        <f t="shared" si="114"/>
        <v>4304.8869565217392</v>
      </c>
      <c r="DH142" s="63">
        <f t="shared" si="114"/>
        <v>2182.4434782608696</v>
      </c>
      <c r="DI142" s="63">
        <f t="shared" si="114"/>
        <v>2099.6347826086962</v>
      </c>
      <c r="DJ142" s="63">
        <f>DJ135/1.15</f>
        <v>2063.8521739130442</v>
      </c>
      <c r="DK142" s="63">
        <f>DK135/1.15</f>
        <v>2081.4782608695655</v>
      </c>
      <c r="DL142" s="63">
        <f>DL135/1.15</f>
        <v>2046.0000000000002</v>
      </c>
      <c r="DR142" s="81">
        <f t="shared" ref="DR142:DW142" si="115">DR135/1.15</f>
        <v>4492.1913043478271</v>
      </c>
      <c r="DS142" s="81">
        <f t="shared" si="115"/>
        <v>2258.9304347826087</v>
      </c>
      <c r="DT142" s="81">
        <f t="shared" si="115"/>
        <v>2269.3217391304347</v>
      </c>
      <c r="DU142" s="81">
        <f t="shared" si="115"/>
        <v>2006.1739130434783</v>
      </c>
      <c r="DV142" s="81">
        <f t="shared" si="115"/>
        <v>2505.913043478261</v>
      </c>
      <c r="DW142" s="81">
        <f t="shared" si="115"/>
        <v>2086.8869565217387</v>
      </c>
      <c r="DX142" s="81">
        <f t="shared" ref="DX142:EC142" si="116">DX135/1.15</f>
        <v>2115.0695652173913</v>
      </c>
      <c r="DY142" s="81">
        <f t="shared" si="116"/>
        <v>2232.5565217391304</v>
      </c>
      <c r="DZ142" s="81">
        <f t="shared" si="116"/>
        <v>2076.9043478260869</v>
      </c>
      <c r="EA142" s="81">
        <f t="shared" si="116"/>
        <v>2076.9391304347828</v>
      </c>
      <c r="EB142" s="81">
        <f t="shared" si="116"/>
        <v>2223.3391304347824</v>
      </c>
      <c r="EC142" s="81">
        <f t="shared" si="116"/>
        <v>2157.2086956521739</v>
      </c>
      <c r="EJ142" s="81">
        <f t="shared" ref="EJ142:EO142" si="117">EJ135/1.15</f>
        <v>2117.9478260869569</v>
      </c>
      <c r="EK142" s="81">
        <f t="shared" si="117"/>
        <v>1984.0695652173918</v>
      </c>
      <c r="EL142" s="81">
        <f t="shared" si="117"/>
        <v>2175.1826086956526</v>
      </c>
      <c r="EM142" s="81">
        <f t="shared" si="117"/>
        <v>2323.04347826087</v>
      </c>
      <c r="EN142" s="81">
        <f t="shared" si="117"/>
        <v>2088.304347826087</v>
      </c>
      <c r="EO142" s="81">
        <f t="shared" si="117"/>
        <v>2156.0434782608695</v>
      </c>
      <c r="EP142" s="81">
        <f t="shared" ref="EP142:EU142" si="118">EP135/1.15</f>
        <v>2129.0608695652172</v>
      </c>
      <c r="EQ142" s="81">
        <f t="shared" si="118"/>
        <v>2260.4869565217391</v>
      </c>
      <c r="ER142" s="81">
        <f t="shared" si="118"/>
        <v>2263.5130434782604</v>
      </c>
      <c r="ES142" s="81">
        <f t="shared" si="118"/>
        <v>2278.2260869565212</v>
      </c>
      <c r="ET142" s="81">
        <f t="shared" si="118"/>
        <v>2152.0695652173904</v>
      </c>
      <c r="EU142" s="81">
        <f t="shared" si="118"/>
        <v>2312.3826086956515</v>
      </c>
      <c r="FB142" s="81"/>
      <c r="FC142" s="81">
        <f t="shared" ref="FC142" si="119">FC135/1.15</f>
        <v>5790.3217391304352</v>
      </c>
      <c r="FD142" s="81">
        <f t="shared" ref="FD142:FE142" si="120">FD135/1.15</f>
        <v>5280.9652173913037</v>
      </c>
      <c r="FE142" s="81">
        <f t="shared" si="120"/>
        <v>5349.0000000000018</v>
      </c>
      <c r="FF142" s="81"/>
      <c r="FG142" s="81"/>
      <c r="FH142" s="81"/>
    </row>
    <row r="143" spans="1:166" x14ac:dyDescent="0.2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AZ143" s="26"/>
      <c r="BB143" s="25">
        <v>266.69</v>
      </c>
      <c r="BC143" s="25">
        <f>BC142*0.15</f>
        <v>252.37173913043478</v>
      </c>
      <c r="BD143" s="25">
        <f t="shared" ref="BD143:BL143" si="121">BD142*0.15</f>
        <v>265.87826086956522</v>
      </c>
      <c r="BE143" s="25">
        <f t="shared" si="121"/>
        <v>251.29043478260868</v>
      </c>
      <c r="BF143" s="25">
        <f t="shared" si="121"/>
        <v>268.92130434782604</v>
      </c>
      <c r="BG143" s="25">
        <f t="shared" si="121"/>
        <v>260.43913043478256</v>
      </c>
      <c r="BH143" s="25">
        <f t="shared" si="121"/>
        <v>252.2386956521739</v>
      </c>
      <c r="BI143" s="25">
        <f t="shared" si="121"/>
        <v>265.85869565217388</v>
      </c>
      <c r="BJ143" s="25">
        <f t="shared" si="121"/>
        <v>255.35869565217388</v>
      </c>
      <c r="BK143" s="25">
        <f t="shared" si="121"/>
        <v>251.60869565217388</v>
      </c>
      <c r="BL143" s="25">
        <f t="shared" si="121"/>
        <v>246.35869565217388</v>
      </c>
      <c r="BT143" s="25">
        <f t="shared" ref="BT143:CF143" si="122">BT142*0.15</f>
        <v>251.60869565217388</v>
      </c>
      <c r="BU143" s="25">
        <f t="shared" si="122"/>
        <v>268.72695652173911</v>
      </c>
      <c r="BV143" s="25">
        <f t="shared" si="122"/>
        <v>287.41434782608695</v>
      </c>
      <c r="BW143" s="25">
        <f t="shared" si="122"/>
        <v>278.4143478260869</v>
      </c>
      <c r="BX143" s="25">
        <f t="shared" si="122"/>
        <v>279.31434782608693</v>
      </c>
      <c r="BY143" s="25">
        <f t="shared" si="122"/>
        <v>266.40260869565213</v>
      </c>
      <c r="BZ143" s="25">
        <f t="shared" ref="BZ143:CE143" si="123">BZ142*0.15</f>
        <v>266.09739130434781</v>
      </c>
      <c r="CA143" s="25">
        <f t="shared" si="123"/>
        <v>298.25217391304346</v>
      </c>
      <c r="CB143" s="25">
        <f t="shared" si="123"/>
        <v>257.79260869565218</v>
      </c>
      <c r="CC143" s="25">
        <f t="shared" si="123"/>
        <v>263.08434782608697</v>
      </c>
      <c r="CD143" s="25">
        <f t="shared" si="123"/>
        <v>263.98304347826087</v>
      </c>
      <c r="CE143" s="25">
        <f t="shared" si="123"/>
        <v>272.234347826087</v>
      </c>
      <c r="CF143" s="25">
        <f t="shared" si="122"/>
        <v>630.41478260869565</v>
      </c>
      <c r="CM143" s="25">
        <f t="shared" ref="CM143:CR143" si="124">CM142*0.15</f>
        <v>258.73434782608695</v>
      </c>
      <c r="CN143" s="25">
        <f t="shared" si="124"/>
        <v>811.7843478260869</v>
      </c>
      <c r="CO143" s="25">
        <f t="shared" si="124"/>
        <v>303.09000000000003</v>
      </c>
      <c r="CP143" s="25">
        <f t="shared" si="124"/>
        <v>275.3386956521739</v>
      </c>
      <c r="CQ143" s="25">
        <f t="shared" si="124"/>
        <v>579.24</v>
      </c>
      <c r="CR143" s="25">
        <f t="shared" si="124"/>
        <v>282.44739130434783</v>
      </c>
      <c r="CS143" s="25">
        <f>CS142*0.15</f>
        <v>269.77434782608691</v>
      </c>
      <c r="CT143" s="25">
        <f>CT142*0.15</f>
        <v>281.7782608695652</v>
      </c>
      <c r="CU143" s="25">
        <f>CU142*0.15</f>
        <v>276.40956521739128</v>
      </c>
      <c r="CV143" s="25">
        <f>CV142*0.15</f>
        <v>280.59913043478252</v>
      </c>
      <c r="DC143" s="63">
        <f t="shared" ref="DC143:DI143" si="125">DC142*0.15</f>
        <v>290.34913043478258</v>
      </c>
      <c r="DD143" s="63">
        <f t="shared" si="125"/>
        <v>335.26565217391305</v>
      </c>
      <c r="DE143" s="63">
        <f t="shared" si="125"/>
        <v>320.61652173913052</v>
      </c>
      <c r="DF143" s="63">
        <f t="shared" si="125"/>
        <v>325.11652173913041</v>
      </c>
      <c r="DG143" s="63">
        <f t="shared" si="125"/>
        <v>645.73304347826081</v>
      </c>
      <c r="DH143" s="63">
        <f t="shared" si="125"/>
        <v>327.36652173913041</v>
      </c>
      <c r="DI143" s="63">
        <f t="shared" si="125"/>
        <v>314.94521739130442</v>
      </c>
      <c r="DJ143" s="63">
        <f>DJ142*0.15</f>
        <v>309.57782608695663</v>
      </c>
      <c r="DK143" s="63">
        <f>DK142*0.15</f>
        <v>312.2217391304348</v>
      </c>
      <c r="DL143" s="63">
        <f>DL142*0.15</f>
        <v>306.90000000000003</v>
      </c>
      <c r="DR143" s="81">
        <f t="shared" ref="DR143:DW143" si="126">DR142*0.15</f>
        <v>673.82869565217402</v>
      </c>
      <c r="DS143" s="81">
        <f t="shared" si="126"/>
        <v>338.83956521739128</v>
      </c>
      <c r="DT143" s="81">
        <f t="shared" si="126"/>
        <v>340.39826086956521</v>
      </c>
      <c r="DU143" s="81">
        <f t="shared" si="126"/>
        <v>300.92608695652171</v>
      </c>
      <c r="DV143" s="81">
        <f t="shared" si="126"/>
        <v>375.88695652173914</v>
      </c>
      <c r="DW143" s="81">
        <f t="shared" si="126"/>
        <v>313.03304347826082</v>
      </c>
      <c r="DX143" s="81">
        <f t="shared" ref="DX143:EC143" si="127">DX142*0.15</f>
        <v>317.26043478260868</v>
      </c>
      <c r="DY143" s="81">
        <f t="shared" si="127"/>
        <v>334.88347826086954</v>
      </c>
      <c r="DZ143" s="81">
        <f t="shared" si="127"/>
        <v>311.53565217391304</v>
      </c>
      <c r="EA143" s="81">
        <f t="shared" si="127"/>
        <v>311.54086956521741</v>
      </c>
      <c r="EB143" s="81">
        <f t="shared" si="127"/>
        <v>333.50086956521733</v>
      </c>
      <c r="EC143" s="81">
        <f t="shared" si="127"/>
        <v>323.58130434782606</v>
      </c>
      <c r="EJ143" s="81">
        <f t="shared" ref="EJ143:EO143" si="128">EJ142*0.15</f>
        <v>317.69217391304352</v>
      </c>
      <c r="EK143" s="81">
        <f t="shared" si="128"/>
        <v>297.61043478260876</v>
      </c>
      <c r="EL143" s="81">
        <f t="shared" si="128"/>
        <v>326.27739130434787</v>
      </c>
      <c r="EM143" s="81">
        <f t="shared" si="128"/>
        <v>348.45652173913049</v>
      </c>
      <c r="EN143" s="81">
        <f t="shared" si="128"/>
        <v>313.24565217391302</v>
      </c>
      <c r="EO143" s="81">
        <f t="shared" si="128"/>
        <v>323.40652173913043</v>
      </c>
      <c r="EP143" s="81">
        <f t="shared" ref="EP143:EU143" si="129">EP142*0.15</f>
        <v>319.35913043478257</v>
      </c>
      <c r="EQ143" s="81">
        <f t="shared" si="129"/>
        <v>339.07304347826084</v>
      </c>
      <c r="ER143" s="81">
        <f t="shared" si="129"/>
        <v>339.52695652173907</v>
      </c>
      <c r="ES143" s="81">
        <f t="shared" si="129"/>
        <v>341.73391304347814</v>
      </c>
      <c r="ET143" s="81">
        <f t="shared" si="129"/>
        <v>322.81043478260852</v>
      </c>
      <c r="EU143" s="81">
        <f t="shared" si="129"/>
        <v>346.85739130434769</v>
      </c>
      <c r="FB143" s="81"/>
      <c r="FC143" s="81">
        <f t="shared" ref="FC143" si="130">FC142*0.15</f>
        <v>868.5482608695653</v>
      </c>
      <c r="FD143" s="81">
        <f t="shared" ref="FD143:FE143" si="131">FD142*0.15</f>
        <v>792.14478260869555</v>
      </c>
      <c r="FE143" s="81">
        <f t="shared" si="131"/>
        <v>802.35000000000025</v>
      </c>
      <c r="FF143" s="81"/>
      <c r="FG143" s="81"/>
      <c r="FH143" s="81"/>
    </row>
    <row r="144" spans="1:166" x14ac:dyDescent="0.2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EJ144" s="81"/>
      <c r="EK144" s="81"/>
      <c r="EL144" s="81"/>
      <c r="EM144" s="81"/>
      <c r="EN144" s="81"/>
      <c r="EO144" s="81"/>
      <c r="EP144" s="81"/>
      <c r="EQ144" s="81"/>
      <c r="ER144" s="81"/>
      <c r="ES144" s="81"/>
      <c r="ET144" s="81"/>
      <c r="EU144" s="81"/>
      <c r="FB144" s="81"/>
    </row>
    <row r="145" spans="2:164" x14ac:dyDescent="0.25">
      <c r="B145" s="25" t="s">
        <v>109</v>
      </c>
      <c r="C145" s="26">
        <f>+C135/1.15</f>
        <v>1534.7565217391307</v>
      </c>
      <c r="D145" s="26">
        <f t="shared" ref="D145:AZ145" si="132">+D135/1.15</f>
        <v>1783.4</v>
      </c>
      <c r="E145" s="26">
        <f t="shared" si="132"/>
        <v>1853.5043478260868</v>
      </c>
      <c r="F145" s="26">
        <f t="shared" si="132"/>
        <v>1884.8782608695656</v>
      </c>
      <c r="G145" s="26">
        <f t="shared" si="132"/>
        <v>1809.8608695652176</v>
      </c>
      <c r="H145" s="26">
        <f t="shared" si="132"/>
        <v>1789.8782608695656</v>
      </c>
      <c r="I145" s="26">
        <f t="shared" si="132"/>
        <v>1807.1478260869569</v>
      </c>
      <c r="J145" s="26">
        <f t="shared" si="132"/>
        <v>1809.1826086956519</v>
      </c>
      <c r="K145" s="26">
        <f t="shared" si="132"/>
        <v>1789.1826086956519</v>
      </c>
      <c r="L145" s="26">
        <f t="shared" si="132"/>
        <v>16061.791304347829</v>
      </c>
      <c r="M145" s="26">
        <f t="shared" si="132"/>
        <v>13966.775047258981</v>
      </c>
      <c r="N145" s="26">
        <f t="shared" si="132"/>
        <v>2095.0162570888469</v>
      </c>
      <c r="O145" s="26">
        <f>+O135/1.15</f>
        <v>166.27767264790504</v>
      </c>
      <c r="P145" s="26">
        <f t="shared" si="132"/>
        <v>1808.1652173913044</v>
      </c>
      <c r="Q145" s="26">
        <f t="shared" si="132"/>
        <v>1857.2000000000003</v>
      </c>
      <c r="R145" s="26">
        <f t="shared" si="132"/>
        <v>1875.0608695652177</v>
      </c>
      <c r="S145" s="26">
        <f t="shared" si="132"/>
        <v>1984.5391304347834</v>
      </c>
      <c r="T145" s="26">
        <f t="shared" si="132"/>
        <v>1853.1565217391308</v>
      </c>
      <c r="U145" s="26">
        <f t="shared" si="132"/>
        <v>1869.9043478260874</v>
      </c>
      <c r="V145" s="26">
        <f t="shared" si="132"/>
        <v>1970.2086956521746</v>
      </c>
      <c r="W145" s="26">
        <f t="shared" si="132"/>
        <v>1937.2521739130439</v>
      </c>
      <c r="X145" s="26">
        <f t="shared" si="132"/>
        <v>1947.2521739130439</v>
      </c>
      <c r="Y145" s="26">
        <f t="shared" si="132"/>
        <v>1916.24347826087</v>
      </c>
      <c r="Z145" s="26">
        <f t="shared" si="132"/>
        <v>1963.7739130434782</v>
      </c>
      <c r="AA145" s="26">
        <f t="shared" si="132"/>
        <v>37.00869565217392</v>
      </c>
      <c r="AB145" s="26">
        <f t="shared" si="132"/>
        <v>18278.056710775054</v>
      </c>
      <c r="AC145" s="26">
        <f t="shared" si="132"/>
        <v>2741.7085066162576</v>
      </c>
      <c r="AD145" s="26">
        <f t="shared" si="132"/>
        <v>32411.109430681936</v>
      </c>
      <c r="AE145" s="26">
        <f t="shared" si="132"/>
        <v>4836.7247637051041</v>
      </c>
      <c r="AF145" s="26">
        <f t="shared" si="132"/>
        <v>1133.5575959629653</v>
      </c>
      <c r="AG145" s="26">
        <f t="shared" si="132"/>
        <v>38381.39179034999</v>
      </c>
      <c r="AH145" s="26">
        <f t="shared" si="132"/>
        <v>2031.7652173913048</v>
      </c>
      <c r="AI145" s="26">
        <f t="shared" si="132"/>
        <v>1898.7739130434782</v>
      </c>
      <c r="AJ145" s="26">
        <f t="shared" si="132"/>
        <v>1798.9217391304351</v>
      </c>
      <c r="AK145" s="26">
        <f t="shared" si="132"/>
        <v>2026.8000000000004</v>
      </c>
      <c r="AL145" s="26">
        <f t="shared" si="132"/>
        <v>1599.1826086956523</v>
      </c>
      <c r="AM145" s="26">
        <f t="shared" si="132"/>
        <v>282.78260869565224</v>
      </c>
      <c r="AN145" s="26">
        <f t="shared" si="132"/>
        <v>2064.3739130434788</v>
      </c>
      <c r="AO145" s="26">
        <f t="shared" si="132"/>
        <v>2097.2782608695652</v>
      </c>
      <c r="AP145" s="26">
        <f t="shared" si="132"/>
        <v>1858.4956521739132</v>
      </c>
      <c r="AQ145" s="26">
        <f t="shared" si="132"/>
        <v>1831.7043478260866</v>
      </c>
      <c r="AR145" s="26">
        <f t="shared" si="132"/>
        <v>1697.1826086956523</v>
      </c>
      <c r="AS145" s="26">
        <f t="shared" si="132"/>
        <v>1735.1043478260872</v>
      </c>
      <c r="AT145" s="26">
        <f t="shared" si="132"/>
        <v>-4721.6782608695657</v>
      </c>
      <c r="AU145" s="26">
        <f t="shared" si="132"/>
        <v>54582.078746871739</v>
      </c>
      <c r="AV145" s="26">
        <f t="shared" si="132"/>
        <v>16485.527410207942</v>
      </c>
      <c r="AW145" s="26">
        <f t="shared" si="132"/>
        <v>2678.6733381922959</v>
      </c>
      <c r="AX145" s="26">
        <f t="shared" si="132"/>
        <v>47297.457219931966</v>
      </c>
      <c r="AY145" s="26">
        <f t="shared" si="132"/>
        <v>1538.8933624359961</v>
      </c>
      <c r="AZ145" s="26">
        <f t="shared" si="132"/>
        <v>7284.6215269397762</v>
      </c>
      <c r="BA145" s="26">
        <f>+AY135+AX135</f>
        <v>56161.803169723149</v>
      </c>
      <c r="BB145" s="26">
        <f t="shared" ref="BB145:BD146" si="133">+BA145+BB142</f>
        <v>57939.70316972315</v>
      </c>
      <c r="BC145" s="26">
        <f t="shared" si="133"/>
        <v>59622.181430592718</v>
      </c>
      <c r="BD145" s="26">
        <f t="shared" si="133"/>
        <v>61394.70316972315</v>
      </c>
      <c r="BE145" s="26">
        <f t="shared" ref="BE145:BJ146" si="134">+BD145+BE142</f>
        <v>63069.972734940544</v>
      </c>
      <c r="BF145" s="26">
        <f t="shared" si="134"/>
        <v>64862.781430592717</v>
      </c>
      <c r="BG145" s="26">
        <f t="shared" si="134"/>
        <v>66599.042300157933</v>
      </c>
      <c r="BH145" s="24">
        <f t="shared" si="134"/>
        <v>68280.633604505754</v>
      </c>
      <c r="BI145" s="24">
        <f t="shared" si="134"/>
        <v>70053.024908853578</v>
      </c>
      <c r="BJ145" s="24">
        <f t="shared" si="134"/>
        <v>71755.416213201403</v>
      </c>
      <c r="BK145" s="24">
        <f t="shared" ref="BK145:BM146" si="135">+BJ145+BK142</f>
        <v>73432.807517549227</v>
      </c>
      <c r="BL145" s="24">
        <f t="shared" si="135"/>
        <v>75075.198821897051</v>
      </c>
      <c r="BM145" s="24">
        <f>+BL145+BM142+BR135</f>
        <v>77330.398487464874</v>
      </c>
      <c r="BT145" s="24">
        <f>+BM145+BT142</f>
        <v>79007.789791812698</v>
      </c>
      <c r="BU145" s="24">
        <f>+BT145+BU142</f>
        <v>80799.302835290961</v>
      </c>
      <c r="BV145" s="24">
        <f t="shared" ref="BV145:CE145" si="136">+BU145+BV142</f>
        <v>82715.398487464874</v>
      </c>
      <c r="BW145" s="24">
        <f t="shared" si="136"/>
        <v>84571.494139638788</v>
      </c>
      <c r="BX145" s="24">
        <f t="shared" si="136"/>
        <v>86433.589791812701</v>
      </c>
      <c r="BY145" s="24">
        <f t="shared" si="136"/>
        <v>88209.607183117056</v>
      </c>
      <c r="BZ145" s="24">
        <f t="shared" si="136"/>
        <v>89983.589791812701</v>
      </c>
      <c r="CA145" s="24">
        <f t="shared" si="136"/>
        <v>91971.937617899661</v>
      </c>
      <c r="CB145" s="24">
        <f t="shared" si="136"/>
        <v>93690.555009204007</v>
      </c>
      <c r="CC145" s="24">
        <f t="shared" si="136"/>
        <v>95444.450661377923</v>
      </c>
      <c r="CD145" s="24">
        <f t="shared" si="136"/>
        <v>97204.33761789967</v>
      </c>
      <c r="CE145" s="24">
        <f t="shared" si="136"/>
        <v>99019.233270073586</v>
      </c>
      <c r="CF145" s="24">
        <f>CF142+BX145</f>
        <v>90636.35500920401</v>
      </c>
      <c r="CG145" s="24"/>
      <c r="CI145" s="24">
        <f>+CE145</f>
        <v>99019.233270073586</v>
      </c>
      <c r="CL145" s="63">
        <f>+CE145+CK135</f>
        <v>100430.99179529426</v>
      </c>
      <c r="CM145" s="63">
        <f t="shared" ref="CM145:CR146" si="137">+CL145+CM142</f>
        <v>102155.88744746818</v>
      </c>
      <c r="CN145" s="63">
        <f t="shared" si="137"/>
        <v>107567.7830996421</v>
      </c>
      <c r="CO145" s="63">
        <f t="shared" si="137"/>
        <v>109588.3830996421</v>
      </c>
      <c r="CP145" s="63">
        <f t="shared" si="137"/>
        <v>111423.97440398992</v>
      </c>
      <c r="CQ145" s="63">
        <f t="shared" si="137"/>
        <v>115285.57440398993</v>
      </c>
      <c r="CR145" s="63">
        <f t="shared" si="137"/>
        <v>117168.55701268557</v>
      </c>
      <c r="CS145" s="63">
        <f t="shared" ref="CS145:CV146" si="138">+CR145+CS142</f>
        <v>118967.05266485948</v>
      </c>
      <c r="CT145" s="63">
        <f t="shared" si="138"/>
        <v>120845.57440398991</v>
      </c>
      <c r="CU145" s="63">
        <f t="shared" si="138"/>
        <v>122688.30483877253</v>
      </c>
      <c r="CV145" s="63">
        <f t="shared" si="138"/>
        <v>124558.96570833774</v>
      </c>
      <c r="DB145" s="63">
        <f>+CV145+DA135</f>
        <v>125595.83570833773</v>
      </c>
      <c r="DC145" s="63">
        <f t="shared" ref="DC145:DI146" si="139">+DB145+DC142</f>
        <v>127531.49657790294</v>
      </c>
      <c r="DD145" s="63">
        <f t="shared" si="139"/>
        <v>129766.60092572903</v>
      </c>
      <c r="DE145" s="63">
        <f t="shared" si="139"/>
        <v>131904.04440398989</v>
      </c>
      <c r="DF145" s="63">
        <f t="shared" si="139"/>
        <v>134071.48788225075</v>
      </c>
      <c r="DG145" s="63">
        <f t="shared" si="139"/>
        <v>138376.37483877249</v>
      </c>
      <c r="DH145" s="63">
        <f t="shared" si="139"/>
        <v>140558.81831703335</v>
      </c>
      <c r="DI145" s="63">
        <f t="shared" si="139"/>
        <v>142658.45309964204</v>
      </c>
      <c r="DJ145" s="63">
        <f t="shared" ref="DJ145:DL146" si="140">+DI145+DJ142</f>
        <v>144722.30527355507</v>
      </c>
      <c r="DK145" s="63">
        <f t="shared" si="140"/>
        <v>146803.78353442464</v>
      </c>
      <c r="DL145" s="63">
        <f t="shared" si="140"/>
        <v>148849.78353442464</v>
      </c>
      <c r="DP145" s="63">
        <f>+DL145+DP135</f>
        <v>150323.60353442465</v>
      </c>
      <c r="DR145" s="81">
        <f>+DP145+DR142</f>
        <v>154815.79483877248</v>
      </c>
      <c r="DS145" s="81">
        <f t="shared" ref="DS145:DU146" si="141">+DR145+DS142</f>
        <v>157074.72527355509</v>
      </c>
      <c r="DT145" s="81">
        <f t="shared" si="141"/>
        <v>159344.04701268551</v>
      </c>
      <c r="DU145" s="81">
        <f t="shared" si="141"/>
        <v>161350.22092572899</v>
      </c>
      <c r="DV145" s="81">
        <f t="shared" ref="DV145:DY146" si="142">+DU145+DV142</f>
        <v>163856.13396920727</v>
      </c>
      <c r="DW145" s="81">
        <f t="shared" si="142"/>
        <v>165943.02092572901</v>
      </c>
      <c r="DX145" s="81">
        <f t="shared" si="142"/>
        <v>168058.0904909464</v>
      </c>
      <c r="DY145" s="81">
        <f t="shared" si="142"/>
        <v>170290.64701268554</v>
      </c>
      <c r="DZ145" s="81">
        <f t="shared" ref="DZ145:EC146" si="143">+DY145+DZ142</f>
        <v>172367.55136051163</v>
      </c>
      <c r="EA145" s="81">
        <f t="shared" si="143"/>
        <v>174444.49049094642</v>
      </c>
      <c r="EB145" s="81">
        <f t="shared" si="143"/>
        <v>176667.82962138121</v>
      </c>
      <c r="EC145" s="81">
        <f t="shared" si="143"/>
        <v>178825.03831703338</v>
      </c>
      <c r="EJ145" s="81">
        <f>+EC145+EJ142+EH135</f>
        <v>183018.35614312033</v>
      </c>
      <c r="EK145" s="81">
        <f>+ED145+EK142+EI135</f>
        <v>101913.61640158489</v>
      </c>
      <c r="EL145" s="81">
        <f t="shared" ref="EL145:ER146" si="144">+EK145+EL142</f>
        <v>104088.79901028055</v>
      </c>
      <c r="EM145" s="81">
        <f t="shared" si="144"/>
        <v>106411.84248854141</v>
      </c>
      <c r="EN145" s="81">
        <f t="shared" si="144"/>
        <v>108500.14683636749</v>
      </c>
      <c r="EO145" s="81">
        <f t="shared" si="144"/>
        <v>110656.19031462836</v>
      </c>
      <c r="EP145" s="81">
        <f t="shared" si="144"/>
        <v>112785.25118419358</v>
      </c>
      <c r="EQ145" s="81">
        <f t="shared" si="144"/>
        <v>115045.73814071532</v>
      </c>
      <c r="ER145" s="81">
        <f t="shared" si="144"/>
        <v>117309.25118419358</v>
      </c>
      <c r="ES145" s="81">
        <f t="shared" ref="ES145:EU146" si="145">+ER145+ES142</f>
        <v>119587.4772711501</v>
      </c>
      <c r="ET145" s="81">
        <f t="shared" si="145"/>
        <v>121739.54683636749</v>
      </c>
      <c r="EU145" s="81">
        <f t="shared" si="145"/>
        <v>124051.92944506314</v>
      </c>
      <c r="FB145" s="81">
        <f>+EU145+FA135</f>
        <v>126177.70944506314</v>
      </c>
      <c r="FC145" s="81">
        <f t="shared" ref="FC145:FE146" si="146">+FB145+FC142</f>
        <v>131968.03118419356</v>
      </c>
      <c r="FD145" s="81">
        <f t="shared" si="146"/>
        <v>137248.99640158485</v>
      </c>
      <c r="FE145" s="81">
        <f t="shared" si="146"/>
        <v>142597.99640158485</v>
      </c>
      <c r="FF145" s="81"/>
      <c r="FG145" s="81"/>
      <c r="FH145" s="81"/>
    </row>
    <row r="146" spans="2:164" x14ac:dyDescent="0.25">
      <c r="B146" s="25" t="s">
        <v>110</v>
      </c>
      <c r="C146" s="26">
        <f>+C145*0.15</f>
        <v>230.21347826086958</v>
      </c>
      <c r="D146" s="26">
        <f t="shared" ref="D146:AZ146" si="147">+D145*0.15</f>
        <v>267.51</v>
      </c>
      <c r="E146" s="26">
        <f t="shared" si="147"/>
        <v>278.02565217391299</v>
      </c>
      <c r="F146" s="26">
        <f t="shared" si="147"/>
        <v>282.73173913043485</v>
      </c>
      <c r="G146" s="26">
        <f t="shared" si="147"/>
        <v>271.47913043478263</v>
      </c>
      <c r="H146" s="26">
        <f t="shared" si="147"/>
        <v>268.48173913043485</v>
      </c>
      <c r="I146" s="26">
        <f t="shared" si="147"/>
        <v>271.07217391304351</v>
      </c>
      <c r="J146" s="26">
        <f t="shared" si="147"/>
        <v>271.37739130434778</v>
      </c>
      <c r="K146" s="26">
        <f t="shared" si="147"/>
        <v>268.37739130434778</v>
      </c>
      <c r="L146" s="26">
        <f t="shared" si="147"/>
        <v>2409.2686956521743</v>
      </c>
      <c r="M146" s="26">
        <f t="shared" si="147"/>
        <v>2095.0162570888469</v>
      </c>
      <c r="N146" s="26">
        <f t="shared" si="147"/>
        <v>314.25243856332702</v>
      </c>
      <c r="O146" s="26">
        <f t="shared" si="147"/>
        <v>24.941650897185756</v>
      </c>
      <c r="P146" s="26">
        <f t="shared" si="147"/>
        <v>271.22478260869565</v>
      </c>
      <c r="Q146" s="26">
        <f t="shared" si="147"/>
        <v>278.58000000000004</v>
      </c>
      <c r="R146" s="26">
        <f t="shared" si="147"/>
        <v>281.25913043478266</v>
      </c>
      <c r="S146" s="26">
        <f t="shared" si="147"/>
        <v>297.68086956521751</v>
      </c>
      <c r="T146" s="26">
        <f t="shared" si="147"/>
        <v>277.97347826086963</v>
      </c>
      <c r="U146" s="26">
        <f t="shared" si="147"/>
        <v>280.48565217391308</v>
      </c>
      <c r="V146" s="26">
        <f t="shared" si="147"/>
        <v>295.53130434782616</v>
      </c>
      <c r="W146" s="26">
        <f t="shared" si="147"/>
        <v>290.58782608695657</v>
      </c>
      <c r="X146" s="26">
        <f t="shared" si="147"/>
        <v>292.08782608695657</v>
      </c>
      <c r="Y146" s="26">
        <f t="shared" si="147"/>
        <v>287.43652173913051</v>
      </c>
      <c r="Z146" s="26">
        <f t="shared" si="147"/>
        <v>294.5660869565217</v>
      </c>
      <c r="AA146" s="26">
        <f t="shared" si="147"/>
        <v>5.5513043478260879</v>
      </c>
      <c r="AB146" s="26">
        <f t="shared" si="147"/>
        <v>2741.7085066162581</v>
      </c>
      <c r="AC146" s="26">
        <f t="shared" si="147"/>
        <v>411.25627599243865</v>
      </c>
      <c r="AD146" s="26">
        <f t="shared" si="147"/>
        <v>4861.6664146022904</v>
      </c>
      <c r="AE146" s="26">
        <f t="shared" si="147"/>
        <v>725.50871455576555</v>
      </c>
      <c r="AF146" s="26">
        <f t="shared" si="147"/>
        <v>170.03363939444478</v>
      </c>
      <c r="AG146" s="26">
        <f t="shared" si="147"/>
        <v>5757.2087685524984</v>
      </c>
      <c r="AH146" s="26">
        <f t="shared" si="147"/>
        <v>304.76478260869573</v>
      </c>
      <c r="AI146" s="26">
        <f t="shared" si="147"/>
        <v>284.8160869565217</v>
      </c>
      <c r="AJ146" s="26">
        <f t="shared" si="147"/>
        <v>269.83826086956526</v>
      </c>
      <c r="AK146" s="26">
        <f t="shared" si="147"/>
        <v>304.02000000000004</v>
      </c>
      <c r="AL146" s="26">
        <f t="shared" si="147"/>
        <v>239.87739130434784</v>
      </c>
      <c r="AM146" s="26">
        <f t="shared" si="147"/>
        <v>42.417391304347838</v>
      </c>
      <c r="AN146" s="26">
        <f t="shared" si="147"/>
        <v>309.65608695652179</v>
      </c>
      <c r="AO146" s="26">
        <f t="shared" si="147"/>
        <v>314.59173913043475</v>
      </c>
      <c r="AP146" s="26">
        <f t="shared" si="147"/>
        <v>278.77434782608697</v>
      </c>
      <c r="AQ146" s="26">
        <f t="shared" si="147"/>
        <v>274.75565217391301</v>
      </c>
      <c r="AR146" s="26">
        <f t="shared" si="147"/>
        <v>254.57739130434783</v>
      </c>
      <c r="AS146" s="26">
        <f t="shared" si="147"/>
        <v>260.26565217391305</v>
      </c>
      <c r="AT146" s="26">
        <f t="shared" si="147"/>
        <v>-708.25173913043488</v>
      </c>
      <c r="AU146" s="26">
        <f t="shared" si="147"/>
        <v>8187.3118120307608</v>
      </c>
      <c r="AV146" s="26">
        <f t="shared" si="147"/>
        <v>2472.8291115311913</v>
      </c>
      <c r="AW146" s="26">
        <f t="shared" si="147"/>
        <v>401.80100072884437</v>
      </c>
      <c r="AX146" s="26">
        <f t="shared" si="147"/>
        <v>7094.618582989795</v>
      </c>
      <c r="AY146" s="26">
        <f t="shared" si="147"/>
        <v>230.83400436539941</v>
      </c>
      <c r="AZ146" s="26">
        <f t="shared" si="147"/>
        <v>1092.6932290409663</v>
      </c>
      <c r="BA146" s="26">
        <f>+AZ135</f>
        <v>8377.3147559807421</v>
      </c>
      <c r="BB146" s="26">
        <f t="shared" si="133"/>
        <v>8644.0047559807426</v>
      </c>
      <c r="BC146" s="26">
        <f t="shared" si="133"/>
        <v>8896.3764951111771</v>
      </c>
      <c r="BD146" s="26">
        <f t="shared" si="133"/>
        <v>9162.2547559807426</v>
      </c>
      <c r="BE146" s="26">
        <f t="shared" si="134"/>
        <v>9413.5451907633505</v>
      </c>
      <c r="BF146" s="26">
        <f t="shared" si="134"/>
        <v>9682.4664951111772</v>
      </c>
      <c r="BG146" s="26">
        <f t="shared" si="134"/>
        <v>9942.90562554596</v>
      </c>
      <c r="BH146" s="24">
        <f t="shared" si="134"/>
        <v>10195.144321198133</v>
      </c>
      <c r="BI146" s="24">
        <f t="shared" si="134"/>
        <v>10461.003016850307</v>
      </c>
      <c r="BJ146" s="24">
        <f t="shared" si="134"/>
        <v>10716.361712502481</v>
      </c>
      <c r="BK146" s="24">
        <f t="shared" si="135"/>
        <v>10967.970408154655</v>
      </c>
      <c r="BL146" s="24">
        <f t="shared" si="135"/>
        <v>11214.329103806829</v>
      </c>
      <c r="BM146" s="24">
        <f t="shared" si="135"/>
        <v>11214.329103806829</v>
      </c>
      <c r="BT146" s="24">
        <f>+BM146+BT143</f>
        <v>11465.937799459003</v>
      </c>
      <c r="BU146" s="24">
        <f>+BT146+BU143</f>
        <v>11734.664755980742</v>
      </c>
      <c r="BV146" s="24">
        <f t="shared" ref="BV146:CE146" si="148">+BU146+BV143</f>
        <v>12022.079103806829</v>
      </c>
      <c r="BW146" s="24">
        <f t="shared" si="148"/>
        <v>12300.493451632916</v>
      </c>
      <c r="BX146" s="24">
        <f t="shared" si="148"/>
        <v>12579.807799459002</v>
      </c>
      <c r="BY146" s="24">
        <f t="shared" si="148"/>
        <v>12846.210408154655</v>
      </c>
      <c r="BZ146" s="24">
        <f t="shared" si="148"/>
        <v>13112.307799459002</v>
      </c>
      <c r="CA146" s="24">
        <f t="shared" si="148"/>
        <v>13410.559973372046</v>
      </c>
      <c r="CB146" s="24">
        <f t="shared" si="148"/>
        <v>13668.352582067699</v>
      </c>
      <c r="CC146" s="24">
        <f t="shared" si="148"/>
        <v>13931.436929893785</v>
      </c>
      <c r="CD146" s="24">
        <f t="shared" si="148"/>
        <v>14195.419973372047</v>
      </c>
      <c r="CE146" s="24">
        <f t="shared" si="148"/>
        <v>14467.654321198133</v>
      </c>
      <c r="CF146" s="24">
        <f>+BX146+CF143</f>
        <v>13210.222582067698</v>
      </c>
      <c r="CG146" s="24"/>
      <c r="CI146" s="24">
        <f>+CE146</f>
        <v>14467.654321198133</v>
      </c>
      <c r="CL146" s="24">
        <f>+CE146</f>
        <v>14467.654321198133</v>
      </c>
      <c r="CM146" s="24">
        <f t="shared" si="137"/>
        <v>14726.38866902422</v>
      </c>
      <c r="CN146" s="24">
        <f t="shared" si="137"/>
        <v>15538.173016850307</v>
      </c>
      <c r="CO146" s="24">
        <f t="shared" si="137"/>
        <v>15841.263016850307</v>
      </c>
      <c r="CP146" s="24">
        <f t="shared" si="137"/>
        <v>16116.601712502481</v>
      </c>
      <c r="CQ146" s="24">
        <f t="shared" si="137"/>
        <v>16695.841712502483</v>
      </c>
      <c r="CR146" s="24">
        <f t="shared" si="137"/>
        <v>16978.28910380683</v>
      </c>
      <c r="CS146" s="24">
        <f t="shared" si="138"/>
        <v>17248.063451632916</v>
      </c>
      <c r="CT146" s="24">
        <f t="shared" si="138"/>
        <v>17529.841712502479</v>
      </c>
      <c r="CU146" s="24">
        <f t="shared" si="138"/>
        <v>17806.251277719872</v>
      </c>
      <c r="CV146" s="24">
        <f t="shared" si="138"/>
        <v>18086.850408154653</v>
      </c>
      <c r="DB146" s="24">
        <f>+CV146</f>
        <v>18086.850408154653</v>
      </c>
      <c r="DC146" s="63">
        <f t="shared" si="139"/>
        <v>18377.199538589433</v>
      </c>
      <c r="DD146" s="63">
        <f t="shared" si="139"/>
        <v>18712.465190763345</v>
      </c>
      <c r="DE146" s="63">
        <f t="shared" si="139"/>
        <v>19033.081712502477</v>
      </c>
      <c r="DF146" s="63">
        <f t="shared" si="139"/>
        <v>19358.198234241609</v>
      </c>
      <c r="DG146" s="63">
        <f t="shared" si="139"/>
        <v>20003.931277719868</v>
      </c>
      <c r="DH146" s="63">
        <f t="shared" si="139"/>
        <v>20331.297799459</v>
      </c>
      <c r="DI146" s="63">
        <f t="shared" si="139"/>
        <v>20646.243016850305</v>
      </c>
      <c r="DJ146" s="63">
        <f t="shared" si="140"/>
        <v>20955.820842937261</v>
      </c>
      <c r="DK146" s="63">
        <f t="shared" si="140"/>
        <v>21268.042582067697</v>
      </c>
      <c r="DL146" s="63">
        <f t="shared" si="140"/>
        <v>21574.942582067699</v>
      </c>
      <c r="DP146" s="63">
        <f>+DL146</f>
        <v>21574.942582067699</v>
      </c>
      <c r="DR146" s="81">
        <f>+DP146+DR143</f>
        <v>22248.771277719872</v>
      </c>
      <c r="DS146" s="81">
        <f t="shared" si="141"/>
        <v>22587.610842937262</v>
      </c>
      <c r="DT146" s="81">
        <f t="shared" si="141"/>
        <v>22928.009103806828</v>
      </c>
      <c r="DU146" s="81">
        <f t="shared" si="141"/>
        <v>23228.93519076335</v>
      </c>
      <c r="DV146" s="81">
        <f t="shared" si="142"/>
        <v>23604.822147285089</v>
      </c>
      <c r="DW146" s="81">
        <f t="shared" si="142"/>
        <v>23917.855190763348</v>
      </c>
      <c r="DX146" s="81">
        <f t="shared" si="142"/>
        <v>24235.115625545957</v>
      </c>
      <c r="DY146" s="81">
        <f t="shared" si="142"/>
        <v>24569.999103806826</v>
      </c>
      <c r="DZ146" s="81">
        <f t="shared" si="143"/>
        <v>24881.534755980738</v>
      </c>
      <c r="EA146" s="81">
        <f t="shared" si="143"/>
        <v>25193.075625545956</v>
      </c>
      <c r="EB146" s="81">
        <f t="shared" si="143"/>
        <v>25526.576495111174</v>
      </c>
      <c r="EC146" s="81">
        <f t="shared" si="143"/>
        <v>25850.157799459001</v>
      </c>
      <c r="EJ146" s="81">
        <f>+EC146+EJ143</f>
        <v>26167.849973372045</v>
      </c>
      <c r="EK146" s="81">
        <f>+EJ146+EK143</f>
        <v>26465.460408154653</v>
      </c>
      <c r="EL146" s="81">
        <f t="shared" si="144"/>
        <v>26791.737799459002</v>
      </c>
      <c r="EM146" s="81">
        <f t="shared" si="144"/>
        <v>27140.194321198134</v>
      </c>
      <c r="EN146" s="81">
        <f t="shared" si="144"/>
        <v>27453.439973372046</v>
      </c>
      <c r="EO146" s="81">
        <f t="shared" si="144"/>
        <v>27776.846495111175</v>
      </c>
      <c r="EP146" s="81">
        <f t="shared" si="144"/>
        <v>28096.205625545957</v>
      </c>
      <c r="EQ146" s="81">
        <f t="shared" si="144"/>
        <v>28435.278669024217</v>
      </c>
      <c r="ER146" s="81">
        <f t="shared" si="144"/>
        <v>28774.805625545956</v>
      </c>
      <c r="ES146" s="81">
        <f t="shared" si="145"/>
        <v>29116.539538589434</v>
      </c>
      <c r="ET146" s="81">
        <f t="shared" si="145"/>
        <v>29439.349973372042</v>
      </c>
      <c r="EU146" s="81">
        <f t="shared" si="145"/>
        <v>29786.207364676389</v>
      </c>
      <c r="FB146" s="81">
        <f>+EU146</f>
        <v>29786.207364676389</v>
      </c>
      <c r="FC146" s="81">
        <f t="shared" si="146"/>
        <v>30654.755625545953</v>
      </c>
      <c r="FD146" s="81">
        <f t="shared" si="146"/>
        <v>31446.900408154648</v>
      </c>
      <c r="FE146" s="81">
        <f t="shared" si="146"/>
        <v>32249.250408154647</v>
      </c>
      <c r="FF146" s="81"/>
      <c r="FG146" s="81"/>
      <c r="FH146" s="81"/>
    </row>
    <row r="147" spans="2:164" x14ac:dyDescent="0.25">
      <c r="B147" s="25" t="s">
        <v>13</v>
      </c>
      <c r="C147" s="26">
        <f>SUM(C145:C146)</f>
        <v>1764.9700000000003</v>
      </c>
      <c r="D147" s="26">
        <f t="shared" ref="D147:AZ147" si="149">SUM(D145:D146)</f>
        <v>2050.91</v>
      </c>
      <c r="E147" s="26">
        <f t="shared" si="149"/>
        <v>2131.5299999999997</v>
      </c>
      <c r="F147" s="26">
        <f t="shared" si="149"/>
        <v>2167.6100000000006</v>
      </c>
      <c r="G147" s="26">
        <f t="shared" si="149"/>
        <v>2081.34</v>
      </c>
      <c r="H147" s="26">
        <f t="shared" si="149"/>
        <v>2058.3600000000006</v>
      </c>
      <c r="I147" s="26">
        <f t="shared" si="149"/>
        <v>2078.2200000000003</v>
      </c>
      <c r="J147" s="26">
        <f t="shared" si="149"/>
        <v>2080.5599999999995</v>
      </c>
      <c r="K147" s="26">
        <f t="shared" si="149"/>
        <v>2057.5599999999995</v>
      </c>
      <c r="L147" s="26">
        <f t="shared" si="149"/>
        <v>18471.060000000005</v>
      </c>
      <c r="M147" s="26">
        <f t="shared" si="149"/>
        <v>16061.791304347829</v>
      </c>
      <c r="N147" s="26">
        <f t="shared" si="149"/>
        <v>2409.2686956521738</v>
      </c>
      <c r="O147" s="26">
        <f t="shared" si="149"/>
        <v>191.21932354509079</v>
      </c>
      <c r="P147" s="26">
        <f>SUM(P145:P146)</f>
        <v>2079.39</v>
      </c>
      <c r="Q147" s="26">
        <f t="shared" si="149"/>
        <v>2135.7800000000002</v>
      </c>
      <c r="R147" s="26">
        <f t="shared" si="149"/>
        <v>2156.3200000000002</v>
      </c>
      <c r="S147" s="26">
        <f t="shared" si="149"/>
        <v>2282.2200000000007</v>
      </c>
      <c r="T147" s="26">
        <f t="shared" si="149"/>
        <v>2131.1300000000006</v>
      </c>
      <c r="U147" s="26">
        <f t="shared" si="149"/>
        <v>2150.3900000000003</v>
      </c>
      <c r="V147" s="26">
        <f t="shared" si="149"/>
        <v>2265.7400000000007</v>
      </c>
      <c r="W147" s="26">
        <f t="shared" si="149"/>
        <v>2227.8400000000006</v>
      </c>
      <c r="X147" s="26">
        <f t="shared" si="149"/>
        <v>2239.3400000000006</v>
      </c>
      <c r="Y147" s="26">
        <f t="shared" si="149"/>
        <v>2203.6800000000003</v>
      </c>
      <c r="Z147" s="26">
        <f t="shared" si="149"/>
        <v>2258.3399999999997</v>
      </c>
      <c r="AA147" s="26">
        <f t="shared" si="149"/>
        <v>42.560000000000009</v>
      </c>
      <c r="AB147" s="26">
        <f t="shared" si="149"/>
        <v>21019.765217391312</v>
      </c>
      <c r="AC147" s="26">
        <f t="shared" si="149"/>
        <v>3152.9647826086962</v>
      </c>
      <c r="AD147" s="26">
        <f t="shared" si="149"/>
        <v>37272.775845284224</v>
      </c>
      <c r="AE147" s="26">
        <f t="shared" si="149"/>
        <v>5562.2334782608696</v>
      </c>
      <c r="AF147" s="26">
        <f t="shared" si="149"/>
        <v>1303.5912353574099</v>
      </c>
      <c r="AG147" s="26">
        <f t="shared" si="149"/>
        <v>44138.600558902486</v>
      </c>
      <c r="AH147" s="26">
        <f t="shared" si="149"/>
        <v>2336.5300000000007</v>
      </c>
      <c r="AI147" s="26">
        <f t="shared" si="149"/>
        <v>2183.5899999999997</v>
      </c>
      <c r="AJ147" s="26">
        <f t="shared" si="149"/>
        <v>2068.7600000000002</v>
      </c>
      <c r="AK147" s="26">
        <f t="shared" si="149"/>
        <v>2330.8200000000006</v>
      </c>
      <c r="AL147" s="26">
        <f t="shared" si="149"/>
        <v>1839.0600000000002</v>
      </c>
      <c r="AM147" s="26">
        <f t="shared" si="149"/>
        <v>325.2000000000001</v>
      </c>
      <c r="AN147" s="26">
        <f t="shared" si="149"/>
        <v>2374.0300000000007</v>
      </c>
      <c r="AO147" s="26">
        <f t="shared" si="149"/>
        <v>2411.87</v>
      </c>
      <c r="AP147" s="26">
        <f t="shared" si="149"/>
        <v>2137.27</v>
      </c>
      <c r="AQ147" s="26">
        <f t="shared" si="149"/>
        <v>2106.4599999999996</v>
      </c>
      <c r="AR147" s="26">
        <f t="shared" si="149"/>
        <v>1951.7600000000002</v>
      </c>
      <c r="AS147" s="26">
        <f t="shared" si="149"/>
        <v>1995.3700000000003</v>
      </c>
      <c r="AT147" s="26">
        <f t="shared" si="149"/>
        <v>-5429.93</v>
      </c>
      <c r="AU147" s="26">
        <f t="shared" si="149"/>
        <v>62769.390558902502</v>
      </c>
      <c r="AV147" s="26">
        <f t="shared" si="149"/>
        <v>18958.356521739133</v>
      </c>
      <c r="AW147" s="26">
        <f t="shared" si="149"/>
        <v>3080.4743389211403</v>
      </c>
      <c r="AX147" s="26">
        <f t="shared" si="149"/>
        <v>54392.075802921761</v>
      </c>
      <c r="AY147" s="26">
        <f t="shared" si="149"/>
        <v>1769.7273668013954</v>
      </c>
      <c r="AZ147" s="26">
        <f t="shared" si="149"/>
        <v>8377.3147559807421</v>
      </c>
      <c r="BA147" s="26">
        <f>SUM(BA145:BA146)</f>
        <v>64539.117925703889</v>
      </c>
      <c r="BB147" s="26">
        <f t="shared" ref="BB147:BJ147" si="150">+BB145+BB146</f>
        <v>66583.7079257039</v>
      </c>
      <c r="BC147" s="42">
        <f t="shared" si="150"/>
        <v>68518.557925703892</v>
      </c>
      <c r="BD147" s="26">
        <f t="shared" si="150"/>
        <v>70556.9579257039</v>
      </c>
      <c r="BE147" s="66">
        <f t="shared" si="150"/>
        <v>72483.517925703898</v>
      </c>
      <c r="BF147" s="66">
        <f t="shared" si="150"/>
        <v>74545.247925703894</v>
      </c>
      <c r="BG147" s="26">
        <f t="shared" si="150"/>
        <v>76541.947925703891</v>
      </c>
      <c r="BH147" s="24">
        <f t="shared" si="150"/>
        <v>78475.777925703893</v>
      </c>
      <c r="BI147" s="24">
        <f t="shared" si="150"/>
        <v>80514.027925703878</v>
      </c>
      <c r="BJ147" s="24">
        <f t="shared" si="150"/>
        <v>82471.777925703878</v>
      </c>
      <c r="BK147" s="24">
        <f>+BK145+BK146</f>
        <v>84400.777925703878</v>
      </c>
      <c r="BL147" s="24">
        <f>+BL145+BL146</f>
        <v>86289.527925703878</v>
      </c>
      <c r="BM147" s="24">
        <f>+BM145+BM146</f>
        <v>88544.727591271701</v>
      </c>
      <c r="BN147" s="63">
        <f>+BM147-BN135</f>
        <v>64386.427591271698</v>
      </c>
      <c r="BT147" s="24">
        <f t="shared" ref="BT147:BY147" si="151">+BT145+BT146</f>
        <v>90473.727591271701</v>
      </c>
      <c r="BU147" s="24">
        <f t="shared" si="151"/>
        <v>92533.967591271707</v>
      </c>
      <c r="BV147" s="24">
        <f t="shared" si="151"/>
        <v>94737.477591271701</v>
      </c>
      <c r="BW147" s="24">
        <f t="shared" si="151"/>
        <v>96871.987591271696</v>
      </c>
      <c r="BX147" s="24">
        <f t="shared" si="151"/>
        <v>99013.3975912717</v>
      </c>
      <c r="BY147" s="24">
        <f t="shared" si="151"/>
        <v>101055.81759127171</v>
      </c>
      <c r="BZ147" s="24">
        <f t="shared" ref="BZ147:CF147" si="152">+BZ145+BZ146</f>
        <v>103095.8975912717</v>
      </c>
      <c r="CA147" s="24">
        <f t="shared" si="152"/>
        <v>105382.49759127171</v>
      </c>
      <c r="CB147" s="24">
        <f t="shared" si="152"/>
        <v>107358.90759127171</v>
      </c>
      <c r="CC147" s="24">
        <f t="shared" si="152"/>
        <v>109375.8875912717</v>
      </c>
      <c r="CD147" s="24">
        <f t="shared" si="152"/>
        <v>111399.75759127171</v>
      </c>
      <c r="CE147" s="24">
        <f t="shared" si="152"/>
        <v>113486.88759127172</v>
      </c>
      <c r="CF147" s="24">
        <f t="shared" si="152"/>
        <v>103846.57759127171</v>
      </c>
      <c r="CG147" s="24"/>
      <c r="CI147" s="24">
        <f>SUM(CI145:CI146)</f>
        <v>113486.88759127172</v>
      </c>
      <c r="CL147" s="63">
        <f t="shared" ref="CL147:CR147" si="153">SUM(CL145:CL146)</f>
        <v>114898.6461164924</v>
      </c>
      <c r="CM147" s="63">
        <f t="shared" si="153"/>
        <v>116882.2761164924</v>
      </c>
      <c r="CN147" s="63">
        <f t="shared" si="153"/>
        <v>123105.95611649241</v>
      </c>
      <c r="CO147" s="63">
        <f t="shared" si="153"/>
        <v>125429.64611649241</v>
      </c>
      <c r="CP147" s="63">
        <f t="shared" si="153"/>
        <v>127540.5761164924</v>
      </c>
      <c r="CQ147" s="63">
        <f t="shared" si="153"/>
        <v>131981.41611649242</v>
      </c>
      <c r="CR147" s="63">
        <f t="shared" si="153"/>
        <v>134146.84611649241</v>
      </c>
      <c r="CS147" s="63">
        <f>SUM(CS145:CS146)</f>
        <v>136215.1161164924</v>
      </c>
      <c r="CT147" s="63">
        <f>SUM(CT145:CT146)</f>
        <v>138375.41611649239</v>
      </c>
      <c r="CU147" s="63">
        <f>SUM(CU145:CU146)</f>
        <v>140494.5561164924</v>
      </c>
      <c r="CV147" s="63">
        <f>SUM(CV145:CV146)</f>
        <v>142645.81611649238</v>
      </c>
      <c r="DB147" s="63">
        <f t="shared" ref="DB147:DI147" si="154">SUM(DB145:DB146)</f>
        <v>143682.68611649238</v>
      </c>
      <c r="DC147" s="63">
        <f t="shared" si="154"/>
        <v>145908.69611649239</v>
      </c>
      <c r="DD147" s="63">
        <f t="shared" si="154"/>
        <v>148479.06611649238</v>
      </c>
      <c r="DE147" s="63">
        <f t="shared" si="154"/>
        <v>150937.12611649238</v>
      </c>
      <c r="DF147" s="63">
        <f t="shared" si="154"/>
        <v>153429.68611649235</v>
      </c>
      <c r="DG147" s="63">
        <f t="shared" si="154"/>
        <v>158380.30611649237</v>
      </c>
      <c r="DH147" s="63">
        <f t="shared" si="154"/>
        <v>160890.11611649234</v>
      </c>
      <c r="DI147" s="63">
        <f t="shared" si="154"/>
        <v>163304.69611649233</v>
      </c>
      <c r="DJ147" s="63">
        <f>SUM(DJ145:DJ146)</f>
        <v>165678.12611649232</v>
      </c>
      <c r="DK147" s="63">
        <f>SUM(DK145:DK146)</f>
        <v>168071.82611649233</v>
      </c>
      <c r="DL147" s="63">
        <f>SUM(DL145:DL146)</f>
        <v>170424.72611649235</v>
      </c>
      <c r="DP147" s="63">
        <f>SUM(DP145:DP146)</f>
        <v>171898.54611649236</v>
      </c>
      <c r="DR147" s="81">
        <f t="shared" ref="DR147:DW147" si="155">SUM(DR145:DR146)</f>
        <v>177064.56611649235</v>
      </c>
      <c r="DS147" s="81">
        <f t="shared" si="155"/>
        <v>179662.33611649234</v>
      </c>
      <c r="DT147" s="81">
        <f t="shared" si="155"/>
        <v>182272.05611649234</v>
      </c>
      <c r="DU147" s="81">
        <f t="shared" si="155"/>
        <v>184579.15611649235</v>
      </c>
      <c r="DV147" s="81">
        <f t="shared" si="155"/>
        <v>187460.95611649237</v>
      </c>
      <c r="DW147" s="81">
        <f t="shared" si="155"/>
        <v>189860.87611649235</v>
      </c>
      <c r="DX147" s="81">
        <f t="shared" ref="DX147:EC147" si="156">SUM(DX145:DX146)</f>
        <v>192293.20611649237</v>
      </c>
      <c r="DY147" s="81">
        <f t="shared" si="156"/>
        <v>194860.64611649237</v>
      </c>
      <c r="DZ147" s="81">
        <f t="shared" si="156"/>
        <v>197249.08611649237</v>
      </c>
      <c r="EA147" s="81">
        <f t="shared" si="156"/>
        <v>199637.56611649238</v>
      </c>
      <c r="EB147" s="81">
        <f t="shared" si="156"/>
        <v>202194.40611649238</v>
      </c>
      <c r="EC147" s="81">
        <f t="shared" si="156"/>
        <v>204675.19611649239</v>
      </c>
      <c r="EJ147" s="81">
        <f t="shared" ref="EJ147:EO147" si="157">SUM(EJ145:EJ146)</f>
        <v>209186.20611649237</v>
      </c>
      <c r="EK147" s="81">
        <f t="shared" si="157"/>
        <v>128379.07680973955</v>
      </c>
      <c r="EL147" s="81">
        <f t="shared" si="157"/>
        <v>130880.53680973955</v>
      </c>
      <c r="EM147" s="81">
        <f t="shared" si="157"/>
        <v>133552.03680973954</v>
      </c>
      <c r="EN147" s="81">
        <f t="shared" si="157"/>
        <v>135953.58680973953</v>
      </c>
      <c r="EO147" s="81">
        <f t="shared" si="157"/>
        <v>138433.03680973954</v>
      </c>
      <c r="EP147" s="81">
        <f t="shared" ref="EP147:EU147" si="158">SUM(EP145:EP146)</f>
        <v>140881.45680973952</v>
      </c>
      <c r="EQ147" s="81">
        <f t="shared" si="158"/>
        <v>143481.01680973952</v>
      </c>
      <c r="ER147" s="81">
        <f t="shared" si="158"/>
        <v>146084.05680973953</v>
      </c>
      <c r="ES147" s="81">
        <f t="shared" si="158"/>
        <v>148704.01680973952</v>
      </c>
      <c r="ET147" s="81">
        <f t="shared" si="158"/>
        <v>151178.89680973953</v>
      </c>
      <c r="EU147" s="81">
        <f t="shared" si="158"/>
        <v>153838.13680973952</v>
      </c>
      <c r="FB147" s="81">
        <f t="shared" ref="FB147:FC147" si="159">SUM(FB145:FB146)</f>
        <v>155963.91680973954</v>
      </c>
      <c r="FC147" s="81">
        <f t="shared" si="159"/>
        <v>162622.78680973951</v>
      </c>
      <c r="FD147" s="81">
        <f t="shared" ref="FD147:FE147" si="160">SUM(FD145:FD146)</f>
        <v>168695.8968097395</v>
      </c>
      <c r="FE147" s="81">
        <f t="shared" si="160"/>
        <v>174847.2468097395</v>
      </c>
      <c r="FF147" s="81"/>
      <c r="FG147" s="81"/>
      <c r="FH147" s="81"/>
    </row>
    <row r="148" spans="2:164" x14ac:dyDescent="0.25">
      <c r="C148" s="26">
        <v>1903.57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AG148" s="26"/>
      <c r="AN148" s="26"/>
      <c r="AO148" s="26"/>
      <c r="AP148" s="26"/>
      <c r="AQ148" s="26"/>
      <c r="AR148" s="26"/>
      <c r="AS148" s="26">
        <f>SUM(AG135:AS135)</f>
        <v>68199.320558902473</v>
      </c>
      <c r="AT148" s="26">
        <f>+AS148+AT135</f>
        <v>62769.390558902473</v>
      </c>
      <c r="AU148" s="26"/>
      <c r="AV148" s="26"/>
      <c r="AW148" s="26"/>
      <c r="AX148" s="26"/>
      <c r="AY148" s="26"/>
      <c r="AZ148" s="26"/>
      <c r="BY148" s="63"/>
      <c r="CA148" s="63"/>
      <c r="CC148" s="63"/>
      <c r="CD148" s="63"/>
      <c r="CE148" s="63"/>
      <c r="CI148" s="63">
        <f>-CL149</f>
        <v>-28991.48</v>
      </c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DB148" s="63"/>
      <c r="EJ148" s="81"/>
      <c r="EK148" s="81"/>
      <c r="EL148" s="81"/>
      <c r="EM148" s="81"/>
      <c r="EN148" s="81"/>
      <c r="EO148" s="81"/>
      <c r="EP148" s="81"/>
      <c r="EQ148" s="81"/>
      <c r="ER148" s="81"/>
      <c r="ES148" s="81"/>
      <c r="ET148" s="81"/>
      <c r="EU148" s="81"/>
      <c r="FB148" s="81"/>
      <c r="FC148" s="81"/>
      <c r="FD148" s="81"/>
      <c r="FE148" s="81"/>
      <c r="FF148" s="81"/>
      <c r="FG148" s="81"/>
      <c r="FH148" s="81"/>
    </row>
    <row r="149" spans="2:164" x14ac:dyDescent="0.2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AG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Y149" s="63"/>
      <c r="BZ149" s="24"/>
      <c r="CC149" s="63"/>
      <c r="CD149" s="63"/>
      <c r="CE149" s="63"/>
      <c r="CI149" s="63">
        <f>+CI147+CI148</f>
        <v>84495.407591271724</v>
      </c>
      <c r="CJ149" s="63"/>
      <c r="CK149" s="25" t="s">
        <v>184</v>
      </c>
      <c r="CL149" s="63">
        <v>28991.48</v>
      </c>
      <c r="CM149" s="63">
        <v>28991.48</v>
      </c>
      <c r="CN149" s="63">
        <v>28991.48</v>
      </c>
      <c r="CO149" s="63">
        <v>28991.48</v>
      </c>
      <c r="CP149" s="63">
        <v>28991.48</v>
      </c>
      <c r="CQ149" s="63">
        <v>28991.48</v>
      </c>
      <c r="CR149" s="63">
        <v>28991.48</v>
      </c>
      <c r="CS149" s="63">
        <v>28991.48</v>
      </c>
      <c r="CT149" s="63">
        <v>28991.48</v>
      </c>
      <c r="CU149" s="63">
        <v>28991.48</v>
      </c>
      <c r="CV149" s="63">
        <v>28991.48</v>
      </c>
      <c r="DB149" s="63">
        <v>28991.48</v>
      </c>
      <c r="DC149" s="63">
        <v>28991.48</v>
      </c>
      <c r="DD149" s="63">
        <v>28991.48</v>
      </c>
      <c r="DE149" s="63">
        <v>28991.48</v>
      </c>
      <c r="DF149" s="63">
        <v>28991.48</v>
      </c>
      <c r="DG149" s="63">
        <v>28991.48</v>
      </c>
      <c r="DH149" s="63">
        <v>28991.48</v>
      </c>
      <c r="DI149" s="63">
        <v>28991.48</v>
      </c>
      <c r="DJ149" s="63">
        <v>28991.48</v>
      </c>
      <c r="DK149" s="63">
        <v>28991.48</v>
      </c>
      <c r="DL149" s="63">
        <v>28991.48</v>
      </c>
      <c r="DP149" s="63">
        <v>28991.48</v>
      </c>
      <c r="DR149" s="81">
        <f>+DP149</f>
        <v>28991.48</v>
      </c>
      <c r="DS149" s="81">
        <f t="shared" ref="DS149:DY149" si="161">+DR149</f>
        <v>28991.48</v>
      </c>
      <c r="DT149" s="81">
        <f t="shared" si="161"/>
        <v>28991.48</v>
      </c>
      <c r="DU149" s="81">
        <f t="shared" si="161"/>
        <v>28991.48</v>
      </c>
      <c r="DV149" s="81">
        <f t="shared" si="161"/>
        <v>28991.48</v>
      </c>
      <c r="DW149" s="81">
        <f t="shared" si="161"/>
        <v>28991.48</v>
      </c>
      <c r="DX149" s="81">
        <f t="shared" si="161"/>
        <v>28991.48</v>
      </c>
      <c r="DY149" s="81">
        <f t="shared" si="161"/>
        <v>28991.48</v>
      </c>
      <c r="DZ149" s="81">
        <f>+DY149</f>
        <v>28991.48</v>
      </c>
      <c r="EA149" s="81">
        <f>+DZ149</f>
        <v>28991.48</v>
      </c>
      <c r="EB149" s="81">
        <f>+EA149</f>
        <v>28991.48</v>
      </c>
      <c r="EC149" s="81">
        <f>+EB149</f>
        <v>28991.48</v>
      </c>
      <c r="EJ149" s="81">
        <f>+EC149</f>
        <v>28991.48</v>
      </c>
      <c r="EK149" s="81">
        <f>+EC149</f>
        <v>28991.48</v>
      </c>
      <c r="EL149" s="81">
        <f t="shared" ref="EL149:ER149" si="162">+EC149</f>
        <v>28991.48</v>
      </c>
      <c r="EM149" s="81">
        <f t="shared" si="162"/>
        <v>0</v>
      </c>
      <c r="EN149" s="81">
        <f t="shared" si="162"/>
        <v>0</v>
      </c>
      <c r="EO149" s="81">
        <f t="shared" si="162"/>
        <v>0</v>
      </c>
      <c r="EP149" s="81">
        <f t="shared" si="162"/>
        <v>0</v>
      </c>
      <c r="EQ149" s="81">
        <f t="shared" si="162"/>
        <v>0</v>
      </c>
      <c r="ER149" s="81">
        <f t="shared" si="162"/>
        <v>0</v>
      </c>
      <c r="ES149" s="81">
        <f>+EJ149</f>
        <v>28991.48</v>
      </c>
      <c r="ET149" s="81">
        <f>+EK149</f>
        <v>28991.48</v>
      </c>
      <c r="EU149" s="81">
        <f>+EL149</f>
        <v>28991.48</v>
      </c>
      <c r="FB149" s="81">
        <f>+ES149</f>
        <v>28991.48</v>
      </c>
      <c r="FC149" s="81">
        <f>+FB149</f>
        <v>28991.48</v>
      </c>
      <c r="FD149" s="81">
        <f>+FC149</f>
        <v>28991.48</v>
      </c>
      <c r="FE149" s="81">
        <f>+FD149</f>
        <v>28991.48</v>
      </c>
      <c r="FF149" s="81"/>
      <c r="FG149" s="81"/>
      <c r="FH149" s="81"/>
    </row>
    <row r="150" spans="2:164" x14ac:dyDescent="0.25">
      <c r="C150" s="26">
        <f>+C147-C148</f>
        <v>-138.59999999999968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BG150" s="26"/>
      <c r="BY150" s="24"/>
      <c r="BZ150" s="63"/>
      <c r="CC150" s="63"/>
      <c r="CD150" s="63"/>
      <c r="CE150" s="63"/>
      <c r="CH150" s="63"/>
      <c r="CI150" s="63">
        <f>+CI135-CI149</f>
        <v>-7.5103088151226984</v>
      </c>
      <c r="CJ150" s="63"/>
      <c r="CK150" s="63"/>
      <c r="CL150" s="63">
        <f t="shared" ref="CL150:CR150" si="163">+CL147-CL149</f>
        <v>85907.166116492401</v>
      </c>
      <c r="CM150" s="63">
        <f t="shared" si="163"/>
        <v>87890.796116492405</v>
      </c>
      <c r="CN150" s="63">
        <f t="shared" si="163"/>
        <v>94114.476116492413</v>
      </c>
      <c r="CO150" s="63">
        <f t="shared" si="163"/>
        <v>96438.166116492415</v>
      </c>
      <c r="CP150" s="63">
        <f t="shared" si="163"/>
        <v>98549.096116492408</v>
      </c>
      <c r="CQ150" s="63">
        <f t="shared" si="163"/>
        <v>102989.93611649242</v>
      </c>
      <c r="CR150" s="63">
        <f t="shared" si="163"/>
        <v>105155.36611649241</v>
      </c>
      <c r="CS150" s="63">
        <f>+CS147-CS149</f>
        <v>107223.6361164924</v>
      </c>
      <c r="CT150" s="63">
        <f>+CT147-CT149</f>
        <v>109383.93611649239</v>
      </c>
      <c r="CU150" s="63">
        <f>+CU147-CU149</f>
        <v>111503.0761164924</v>
      </c>
      <c r="CV150" s="63">
        <f>+CV147-CV149</f>
        <v>113654.33611649238</v>
      </c>
      <c r="DB150" s="63">
        <f t="shared" ref="DB150:DI150" si="164">+DB147-DB149</f>
        <v>114691.20611649238</v>
      </c>
      <c r="DC150" s="63">
        <f t="shared" si="164"/>
        <v>116917.21611649239</v>
      </c>
      <c r="DD150" s="63">
        <f t="shared" si="164"/>
        <v>119487.58611649238</v>
      </c>
      <c r="DE150" s="63">
        <f t="shared" si="164"/>
        <v>121945.64611649238</v>
      </c>
      <c r="DF150" s="63">
        <f t="shared" si="164"/>
        <v>124438.20611649235</v>
      </c>
      <c r="DG150" s="63">
        <f t="shared" si="164"/>
        <v>129388.82611649238</v>
      </c>
      <c r="DH150" s="63">
        <f t="shared" si="164"/>
        <v>131898.63611649233</v>
      </c>
      <c r="DI150" s="63">
        <f t="shared" si="164"/>
        <v>134313.21611649232</v>
      </c>
      <c r="DJ150" s="63">
        <f>+DJ147-DJ149</f>
        <v>136686.64611649231</v>
      </c>
      <c r="DK150" s="63">
        <f>+DK147-DK149</f>
        <v>139080.34611649232</v>
      </c>
      <c r="DL150" s="63">
        <f>+DL147-DL149</f>
        <v>141433.24611649234</v>
      </c>
      <c r="DP150" s="63">
        <f>+DP147-DP149</f>
        <v>142907.06611649235</v>
      </c>
      <c r="DR150" s="81">
        <f t="shared" ref="DR150:DW150" si="165">+DR147-DR149</f>
        <v>148073.08611649234</v>
      </c>
      <c r="DS150" s="81">
        <f t="shared" si="165"/>
        <v>150670.85611649233</v>
      </c>
      <c r="DT150" s="81">
        <f t="shared" si="165"/>
        <v>153280.57611649233</v>
      </c>
      <c r="DU150" s="81">
        <f t="shared" si="165"/>
        <v>155587.67611649234</v>
      </c>
      <c r="DV150" s="81">
        <f t="shared" si="165"/>
        <v>158469.47611649235</v>
      </c>
      <c r="DW150" s="81">
        <f t="shared" si="165"/>
        <v>160869.39611649234</v>
      </c>
      <c r="DX150" s="81">
        <f t="shared" ref="DX150:EC150" si="166">+DX147-DX149</f>
        <v>163301.72611649235</v>
      </c>
      <c r="DY150" s="81">
        <f t="shared" si="166"/>
        <v>165869.16611649236</v>
      </c>
      <c r="DZ150" s="81">
        <f t="shared" si="166"/>
        <v>168257.60611649236</v>
      </c>
      <c r="EA150" s="81">
        <f t="shared" si="166"/>
        <v>170646.08611649237</v>
      </c>
      <c r="EB150" s="81">
        <f t="shared" si="166"/>
        <v>173202.92611649237</v>
      </c>
      <c r="EC150" s="81">
        <f t="shared" si="166"/>
        <v>175683.71611649237</v>
      </c>
      <c r="EJ150" s="81">
        <f t="shared" ref="EJ150:EO150" si="167">+EJ147-EJ149</f>
        <v>180194.72611649235</v>
      </c>
      <c r="EK150" s="81">
        <f t="shared" si="167"/>
        <v>99387.596809739553</v>
      </c>
      <c r="EL150" s="81">
        <f t="shared" si="167"/>
        <v>101889.05680973956</v>
      </c>
      <c r="EM150" s="81">
        <f t="shared" si="167"/>
        <v>133552.03680973954</v>
      </c>
      <c r="EN150" s="81">
        <f t="shared" si="167"/>
        <v>135953.58680973953</v>
      </c>
      <c r="EO150" s="81">
        <f t="shared" si="167"/>
        <v>138433.03680973954</v>
      </c>
      <c r="EP150" s="81">
        <f t="shared" ref="EP150:EU150" si="168">+EP147-EP149</f>
        <v>140881.45680973952</v>
      </c>
      <c r="EQ150" s="81">
        <f t="shared" si="168"/>
        <v>143481.01680973952</v>
      </c>
      <c r="ER150" s="81">
        <f t="shared" si="168"/>
        <v>146084.05680973953</v>
      </c>
      <c r="ES150" s="81">
        <f t="shared" si="168"/>
        <v>119712.53680973953</v>
      </c>
      <c r="ET150" s="81">
        <f t="shared" si="168"/>
        <v>122187.41680973953</v>
      </c>
      <c r="EU150" s="81">
        <f t="shared" si="168"/>
        <v>124846.65680973952</v>
      </c>
      <c r="FB150" s="81">
        <f t="shared" ref="FB150:FC150" si="169">+FB147-FB149</f>
        <v>126972.43680973955</v>
      </c>
      <c r="FC150" s="81">
        <f t="shared" si="169"/>
        <v>133631.3068097395</v>
      </c>
      <c r="FD150" s="81">
        <f t="shared" ref="FD150:FE150" si="170">+FD147-FD149</f>
        <v>139704.41680973949</v>
      </c>
      <c r="FE150" s="81">
        <f t="shared" si="170"/>
        <v>145855.76680973949</v>
      </c>
      <c r="FF150" s="81"/>
      <c r="FG150" s="81"/>
      <c r="FH150" s="81"/>
    </row>
    <row r="151" spans="2:164" x14ac:dyDescent="0.25">
      <c r="C151" s="26">
        <v>108.68</v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BN151" s="111" t="s">
        <v>141</v>
      </c>
      <c r="BO151" s="111"/>
      <c r="BP151" s="111"/>
      <c r="BQ151" s="111"/>
      <c r="BR151" s="111"/>
      <c r="BZ151" s="63"/>
      <c r="CC151" s="80"/>
      <c r="CD151" s="80"/>
      <c r="CE151" s="80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DB151" s="63"/>
      <c r="EJ151" s="81"/>
      <c r="EK151" s="81"/>
      <c r="EL151" s="81"/>
      <c r="EM151" s="81"/>
      <c r="EN151" s="81"/>
      <c r="EO151" s="81"/>
      <c r="EP151" s="81"/>
      <c r="EQ151" s="81"/>
      <c r="ER151" s="81"/>
      <c r="ES151" s="81"/>
      <c r="ET151" s="81"/>
      <c r="EU151" s="81"/>
      <c r="FB151" s="81"/>
      <c r="FC151" s="81"/>
      <c r="FD151" s="81"/>
      <c r="FE151" s="81"/>
      <c r="FF151" s="81"/>
      <c r="FG151" s="81"/>
      <c r="FH151" s="81"/>
    </row>
    <row r="152" spans="2:164" x14ac:dyDescent="0.2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BN152" s="48">
        <v>40091</v>
      </c>
      <c r="BO152" s="49" t="s">
        <v>143</v>
      </c>
      <c r="BP152" s="49" t="s">
        <v>142</v>
      </c>
      <c r="BQ152" s="49" t="s">
        <v>144</v>
      </c>
      <c r="BR152" s="58">
        <v>150</v>
      </c>
      <c r="CC152" s="81"/>
      <c r="CE152" s="24"/>
      <c r="CK152" s="25" t="s">
        <v>192</v>
      </c>
      <c r="CL152" s="63">
        <f t="shared" ref="CL152:CR152" si="171">+CL145-CL149</f>
        <v>71439.511795294267</v>
      </c>
      <c r="CM152" s="63">
        <f t="shared" si="171"/>
        <v>73164.407447468184</v>
      </c>
      <c r="CN152" s="63">
        <f t="shared" si="171"/>
        <v>78576.3030996421</v>
      </c>
      <c r="CO152" s="63">
        <f t="shared" si="171"/>
        <v>80596.903099642106</v>
      </c>
      <c r="CP152" s="63">
        <f t="shared" si="171"/>
        <v>82432.494403989927</v>
      </c>
      <c r="CQ152" s="63">
        <f t="shared" si="171"/>
        <v>86294.094403989933</v>
      </c>
      <c r="CR152" s="63">
        <f t="shared" si="171"/>
        <v>88177.077012685579</v>
      </c>
      <c r="CS152" s="63">
        <f>+CS145-CS149</f>
        <v>89975.572664859486</v>
      </c>
      <c r="CT152" s="63">
        <f>+CT145-CT149</f>
        <v>91854.094403989919</v>
      </c>
      <c r="CU152" s="63">
        <f>+CU145-CU149</f>
        <v>93696.824838772533</v>
      </c>
      <c r="CV152" s="63">
        <f>+CV145-CV149</f>
        <v>95567.485708337743</v>
      </c>
      <c r="DB152" s="63">
        <f>+DB145-DB149</f>
        <v>96604.355708337738</v>
      </c>
      <c r="DC152" s="63">
        <f t="shared" ref="DC152:DI153" si="172">+DB152+DC142</f>
        <v>98540.016577902948</v>
      </c>
      <c r="DD152" s="63">
        <f t="shared" si="172"/>
        <v>100775.12092572903</v>
      </c>
      <c r="DE152" s="63">
        <f t="shared" si="172"/>
        <v>102912.56440398991</v>
      </c>
      <c r="DF152" s="63">
        <f t="shared" si="172"/>
        <v>105080.00788225078</v>
      </c>
      <c r="DG152" s="63">
        <f t="shared" si="172"/>
        <v>109384.89483877251</v>
      </c>
      <c r="DH152" s="63">
        <f t="shared" si="172"/>
        <v>111567.33831703338</v>
      </c>
      <c r="DI152" s="63">
        <f t="shared" si="172"/>
        <v>113666.97309964208</v>
      </c>
      <c r="DJ152" s="63">
        <f t="shared" ref="DJ152:DL153" si="173">+DI152+DJ142</f>
        <v>115730.82527355512</v>
      </c>
      <c r="DK152" s="63">
        <f t="shared" si="173"/>
        <v>117812.30353442469</v>
      </c>
      <c r="DL152" s="63">
        <f t="shared" si="173"/>
        <v>119858.30353442469</v>
      </c>
      <c r="DP152" s="63">
        <f>+DL152+DP135</f>
        <v>121332.1235344247</v>
      </c>
      <c r="DR152" s="81">
        <f>+DP152+DR142</f>
        <v>125824.31483877252</v>
      </c>
      <c r="DS152" s="81">
        <f t="shared" ref="DS152:DU153" si="174">+DR152+DS142</f>
        <v>128083.24527355513</v>
      </c>
      <c r="DT152" s="81">
        <f t="shared" si="174"/>
        <v>130352.56701268557</v>
      </c>
      <c r="DU152" s="81">
        <f t="shared" si="174"/>
        <v>132358.74092572904</v>
      </c>
      <c r="DV152" s="81">
        <f t="shared" ref="DV152:DY153" si="175">+DU152+DV142</f>
        <v>134864.65396920731</v>
      </c>
      <c r="DW152" s="81">
        <f t="shared" si="175"/>
        <v>136951.54092572906</v>
      </c>
      <c r="DX152" s="81">
        <f t="shared" si="175"/>
        <v>139066.61049094645</v>
      </c>
      <c r="DY152" s="81">
        <f t="shared" si="175"/>
        <v>141299.16701268559</v>
      </c>
      <c r="DZ152" s="81">
        <f t="shared" ref="DZ152:EC153" si="176">+DY152+DZ142</f>
        <v>143376.07136051168</v>
      </c>
      <c r="EA152" s="81">
        <f t="shared" si="176"/>
        <v>145453.01049094647</v>
      </c>
      <c r="EB152" s="81">
        <f t="shared" si="176"/>
        <v>147676.34962138126</v>
      </c>
      <c r="EC152" s="81">
        <f t="shared" si="176"/>
        <v>149833.55831703343</v>
      </c>
      <c r="EJ152" s="81">
        <f>+EC152+EJ142+EH135</f>
        <v>154026.87614312037</v>
      </c>
      <c r="EK152" s="81">
        <f t="shared" ref="EK152:ER153" si="177">+EJ152+EK142</f>
        <v>156010.94570833776</v>
      </c>
      <c r="EL152" s="81">
        <f t="shared" si="177"/>
        <v>158186.12831703341</v>
      </c>
      <c r="EM152" s="81">
        <f t="shared" si="177"/>
        <v>160509.17179529427</v>
      </c>
      <c r="EN152" s="81">
        <f t="shared" si="177"/>
        <v>162597.47614312035</v>
      </c>
      <c r="EO152" s="81">
        <f t="shared" si="177"/>
        <v>164753.51962138122</v>
      </c>
      <c r="EP152" s="81">
        <f t="shared" si="177"/>
        <v>166882.58049094642</v>
      </c>
      <c r="EQ152" s="81">
        <f t="shared" si="177"/>
        <v>169143.06744746817</v>
      </c>
      <c r="ER152" s="81">
        <f t="shared" si="177"/>
        <v>171406.58049094642</v>
      </c>
      <c r="ES152" s="81">
        <f t="shared" ref="ES152:EU153" si="178">+ER152+ES142</f>
        <v>173684.80657790293</v>
      </c>
      <c r="ET152" s="81">
        <f t="shared" si="178"/>
        <v>175836.87614312032</v>
      </c>
      <c r="EU152" s="81">
        <f t="shared" si="178"/>
        <v>178149.25875181597</v>
      </c>
      <c r="FB152" s="81">
        <f>+EU152+FA135</f>
        <v>180275.03875181597</v>
      </c>
      <c r="FC152" s="81">
        <f t="shared" ref="FC152:FE153" si="179">+FB152+FC142</f>
        <v>186065.36049094639</v>
      </c>
      <c r="FD152" s="81">
        <f t="shared" si="179"/>
        <v>191346.32570833768</v>
      </c>
      <c r="FE152" s="81">
        <f t="shared" si="179"/>
        <v>196695.32570833768</v>
      </c>
      <c r="FF152" s="81"/>
      <c r="FG152" s="81"/>
      <c r="FH152" s="81"/>
    </row>
    <row r="153" spans="2:164" x14ac:dyDescent="0.2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BN153" s="48">
        <v>40102</v>
      </c>
      <c r="BO153" s="49" t="s">
        <v>145</v>
      </c>
      <c r="BP153" s="49" t="s">
        <v>142</v>
      </c>
      <c r="BQ153" s="49" t="s">
        <v>144</v>
      </c>
      <c r="BR153" s="52">
        <v>200</v>
      </c>
      <c r="CK153" s="25" t="s">
        <v>193</v>
      </c>
      <c r="CL153" s="24">
        <f t="shared" ref="CL153:CR153" si="180">+CL146</f>
        <v>14467.654321198133</v>
      </c>
      <c r="CM153" s="24">
        <f t="shared" si="180"/>
        <v>14726.38866902422</v>
      </c>
      <c r="CN153" s="24">
        <f t="shared" si="180"/>
        <v>15538.173016850307</v>
      </c>
      <c r="CO153" s="24">
        <f t="shared" si="180"/>
        <v>15841.263016850307</v>
      </c>
      <c r="CP153" s="24">
        <f t="shared" si="180"/>
        <v>16116.601712502481</v>
      </c>
      <c r="CQ153" s="24">
        <f t="shared" si="180"/>
        <v>16695.841712502483</v>
      </c>
      <c r="CR153" s="24">
        <f t="shared" si="180"/>
        <v>16978.28910380683</v>
      </c>
      <c r="CS153" s="24">
        <f>+CS146</f>
        <v>17248.063451632916</v>
      </c>
      <c r="CT153" s="24">
        <f>+CT146</f>
        <v>17529.841712502479</v>
      </c>
      <c r="CU153" s="24">
        <f>+CU146</f>
        <v>17806.251277719872</v>
      </c>
      <c r="CV153" s="24">
        <f>+CV146</f>
        <v>18086.850408154653</v>
      </c>
      <c r="DB153" s="24">
        <f>+DB146</f>
        <v>18086.850408154653</v>
      </c>
      <c r="DC153" s="63">
        <f t="shared" si="172"/>
        <v>18377.199538589433</v>
      </c>
      <c r="DD153" s="63">
        <f t="shared" si="172"/>
        <v>18712.465190763345</v>
      </c>
      <c r="DE153" s="63">
        <f t="shared" si="172"/>
        <v>19033.081712502477</v>
      </c>
      <c r="DF153" s="63">
        <f t="shared" si="172"/>
        <v>19358.198234241609</v>
      </c>
      <c r="DG153" s="63">
        <f t="shared" si="172"/>
        <v>20003.931277719868</v>
      </c>
      <c r="DH153" s="63">
        <f t="shared" si="172"/>
        <v>20331.297799459</v>
      </c>
      <c r="DI153" s="63">
        <f t="shared" si="172"/>
        <v>20646.243016850305</v>
      </c>
      <c r="DJ153" s="63">
        <f t="shared" si="173"/>
        <v>20955.820842937261</v>
      </c>
      <c r="DK153" s="63">
        <f t="shared" si="173"/>
        <v>21268.042582067697</v>
      </c>
      <c r="DL153" s="63">
        <f>+DK153+DL143</f>
        <v>21574.942582067699</v>
      </c>
      <c r="DP153" s="63">
        <f>+DL153</f>
        <v>21574.942582067699</v>
      </c>
      <c r="DR153" s="81">
        <f>+DP153+DR143</f>
        <v>22248.771277719872</v>
      </c>
      <c r="DS153" s="81">
        <f t="shared" si="174"/>
        <v>22587.610842937262</v>
      </c>
      <c r="DT153" s="81">
        <f t="shared" si="174"/>
        <v>22928.009103806828</v>
      </c>
      <c r="DU153" s="81">
        <f t="shared" si="174"/>
        <v>23228.93519076335</v>
      </c>
      <c r="DV153" s="81">
        <f t="shared" si="175"/>
        <v>23604.822147285089</v>
      </c>
      <c r="DW153" s="81">
        <f t="shared" si="175"/>
        <v>23917.855190763348</v>
      </c>
      <c r="DX153" s="81">
        <f t="shared" si="175"/>
        <v>24235.115625545957</v>
      </c>
      <c r="DY153" s="81">
        <f t="shared" si="175"/>
        <v>24569.999103806826</v>
      </c>
      <c r="DZ153" s="81">
        <f t="shared" si="176"/>
        <v>24881.534755980738</v>
      </c>
      <c r="EA153" s="81">
        <f t="shared" si="176"/>
        <v>25193.075625545956</v>
      </c>
      <c r="EB153" s="81">
        <f t="shared" si="176"/>
        <v>25526.576495111174</v>
      </c>
      <c r="EC153" s="81">
        <f t="shared" si="176"/>
        <v>25850.157799459001</v>
      </c>
      <c r="EJ153" s="81">
        <f>+EC153+EJ143</f>
        <v>26167.849973372045</v>
      </c>
      <c r="EK153" s="81">
        <f t="shared" si="177"/>
        <v>26465.460408154653</v>
      </c>
      <c r="EL153" s="81">
        <f t="shared" si="177"/>
        <v>26791.737799459002</v>
      </c>
      <c r="EM153" s="81">
        <f t="shared" si="177"/>
        <v>27140.194321198134</v>
      </c>
      <c r="EN153" s="81">
        <f t="shared" si="177"/>
        <v>27453.439973372046</v>
      </c>
      <c r="EO153" s="81">
        <f t="shared" si="177"/>
        <v>27776.846495111175</v>
      </c>
      <c r="EP153" s="81">
        <f t="shared" si="177"/>
        <v>28096.205625545957</v>
      </c>
      <c r="EQ153" s="81">
        <f t="shared" si="177"/>
        <v>28435.278669024217</v>
      </c>
      <c r="ER153" s="81">
        <f t="shared" si="177"/>
        <v>28774.805625545956</v>
      </c>
      <c r="ES153" s="81">
        <f t="shared" si="178"/>
        <v>29116.539538589434</v>
      </c>
      <c r="ET153" s="81">
        <f t="shared" si="178"/>
        <v>29439.349973372042</v>
      </c>
      <c r="EU153" s="81">
        <f t="shared" si="178"/>
        <v>29786.207364676389</v>
      </c>
      <c r="FB153" s="81">
        <f>+EU153</f>
        <v>29786.207364676389</v>
      </c>
      <c r="FC153" s="81">
        <f t="shared" si="179"/>
        <v>30654.755625545953</v>
      </c>
      <c r="FD153" s="81">
        <f t="shared" si="179"/>
        <v>31446.900408154648</v>
      </c>
      <c r="FE153" s="81">
        <f t="shared" si="179"/>
        <v>32249.250408154647</v>
      </c>
      <c r="FF153" s="81"/>
      <c r="FG153" s="81"/>
      <c r="FH153" s="81"/>
    </row>
    <row r="154" spans="2:164" x14ac:dyDescent="0.2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BN154" s="48">
        <v>40102</v>
      </c>
      <c r="BO154" s="49" t="s">
        <v>146</v>
      </c>
      <c r="BP154" s="49" t="s">
        <v>142</v>
      </c>
      <c r="BQ154" s="49" t="s">
        <v>144</v>
      </c>
      <c r="BR154" s="52">
        <v>500</v>
      </c>
      <c r="CL154" s="63">
        <f t="shared" ref="CL154:CR154" si="181">SUM(CL152:CL153)</f>
        <v>85907.166116492401</v>
      </c>
      <c r="CM154" s="63">
        <f t="shared" si="181"/>
        <v>87890.796116492405</v>
      </c>
      <c r="CN154" s="63">
        <f t="shared" si="181"/>
        <v>94114.476116492413</v>
      </c>
      <c r="CO154" s="63">
        <f t="shared" si="181"/>
        <v>96438.166116492415</v>
      </c>
      <c r="CP154" s="63">
        <f t="shared" si="181"/>
        <v>98549.096116492408</v>
      </c>
      <c r="CQ154" s="63">
        <f t="shared" si="181"/>
        <v>102989.93611649242</v>
      </c>
      <c r="CR154" s="63">
        <f t="shared" si="181"/>
        <v>105155.36611649241</v>
      </c>
      <c r="CS154" s="63">
        <f>SUM(CS152:CS153)</f>
        <v>107223.6361164924</v>
      </c>
      <c r="CT154" s="63">
        <f>SUM(CT152:CT153)</f>
        <v>109383.9361164924</v>
      </c>
      <c r="CU154" s="63">
        <f>SUM(CU152:CU153)</f>
        <v>111503.0761164924</v>
      </c>
      <c r="CV154" s="63">
        <f>SUM(CV152:CV153)</f>
        <v>113654.3361164924</v>
      </c>
      <c r="CW154" s="81">
        <f>+CV154-DB135</f>
        <v>31592.839999999982</v>
      </c>
      <c r="DB154" s="63">
        <f t="shared" ref="DB154:DI154" si="182">SUM(DB152:DB153)</f>
        <v>114691.20611649239</v>
      </c>
      <c r="DC154" s="63">
        <f t="shared" si="182"/>
        <v>116917.21611649237</v>
      </c>
      <c r="DD154" s="63">
        <f t="shared" si="182"/>
        <v>119487.58611649237</v>
      </c>
      <c r="DE154" s="63">
        <f t="shared" si="182"/>
        <v>121945.64611649238</v>
      </c>
      <c r="DF154" s="63">
        <f t="shared" si="182"/>
        <v>124438.20611649239</v>
      </c>
      <c r="DG154" s="63">
        <f t="shared" si="182"/>
        <v>129388.82611649238</v>
      </c>
      <c r="DH154" s="63">
        <f t="shared" si="182"/>
        <v>131898.63611649239</v>
      </c>
      <c r="DI154" s="63">
        <f t="shared" si="182"/>
        <v>134313.2161164924</v>
      </c>
      <c r="DJ154" s="63">
        <f>SUM(DJ152:DJ153)</f>
        <v>136686.6461164924</v>
      </c>
      <c r="DK154" s="63">
        <f>SUM(DK152:DK153)</f>
        <v>139080.34611649238</v>
      </c>
      <c r="DL154" s="63">
        <f>SUM(DL152:DL153)</f>
        <v>141433.24611649237</v>
      </c>
      <c r="DP154" s="63">
        <f>SUM(DP152:DP153)</f>
        <v>142907.06611649238</v>
      </c>
      <c r="DQ154" s="81">
        <f>+DP154-DQ135</f>
        <v>50360.089280124914</v>
      </c>
      <c r="DR154" s="81">
        <f t="shared" ref="DR154:DW154" si="183">SUM(DR152:DR153)</f>
        <v>148073.0861164924</v>
      </c>
      <c r="DS154" s="81">
        <f t="shared" si="183"/>
        <v>150670.85611649239</v>
      </c>
      <c r="DT154" s="81">
        <f t="shared" si="183"/>
        <v>153280.57611649239</v>
      </c>
      <c r="DU154" s="81">
        <f t="shared" si="183"/>
        <v>155587.6761164924</v>
      </c>
      <c r="DV154" s="81">
        <f t="shared" si="183"/>
        <v>158469.47611649241</v>
      </c>
      <c r="DW154" s="81">
        <f t="shared" si="183"/>
        <v>160869.3961164924</v>
      </c>
      <c r="DX154" s="81">
        <f t="shared" ref="DX154:EC154" si="184">SUM(DX152:DX153)</f>
        <v>163301.72611649241</v>
      </c>
      <c r="DY154" s="81">
        <f t="shared" si="184"/>
        <v>165869.16611649242</v>
      </c>
      <c r="DZ154" s="81">
        <f t="shared" si="184"/>
        <v>168257.60611649242</v>
      </c>
      <c r="EA154" s="81">
        <f t="shared" si="184"/>
        <v>170646.08611649243</v>
      </c>
      <c r="EB154" s="81">
        <f t="shared" si="184"/>
        <v>173202.92611649242</v>
      </c>
      <c r="EC154" s="81">
        <f t="shared" si="184"/>
        <v>175683.71611649243</v>
      </c>
      <c r="EJ154" s="81">
        <f t="shared" ref="EJ154:EO154" si="185">SUM(EJ152:EJ153)</f>
        <v>180194.72611649241</v>
      </c>
      <c r="EK154" s="81">
        <f t="shared" si="185"/>
        <v>182476.40611649241</v>
      </c>
      <c r="EL154" s="81">
        <f t="shared" si="185"/>
        <v>184977.8661164924</v>
      </c>
      <c r="EM154" s="81">
        <f t="shared" si="185"/>
        <v>187649.3661164924</v>
      </c>
      <c r="EN154" s="81">
        <f t="shared" si="185"/>
        <v>190050.91611649239</v>
      </c>
      <c r="EO154" s="81">
        <f t="shared" si="185"/>
        <v>192530.3661164924</v>
      </c>
      <c r="EP154" s="81">
        <f t="shared" ref="EP154:EU154" si="186">SUM(EP152:EP153)</f>
        <v>194978.78611649238</v>
      </c>
      <c r="EQ154" s="81">
        <f t="shared" si="186"/>
        <v>197578.34611649238</v>
      </c>
      <c r="ER154" s="81">
        <f t="shared" si="186"/>
        <v>200181.38611649239</v>
      </c>
      <c r="ES154" s="81">
        <f t="shared" si="186"/>
        <v>202801.34611649235</v>
      </c>
      <c r="ET154" s="81">
        <f t="shared" si="186"/>
        <v>205276.22611649235</v>
      </c>
      <c r="EU154" s="81">
        <f t="shared" si="186"/>
        <v>207935.46611649235</v>
      </c>
      <c r="FB154" s="81">
        <f t="shared" ref="FB154:FC154" si="187">SUM(FB152:FB153)</f>
        <v>210061.24611649237</v>
      </c>
      <c r="FC154" s="81">
        <f t="shared" si="187"/>
        <v>216720.11611649234</v>
      </c>
      <c r="FD154" s="81">
        <f t="shared" ref="FD154:FE154" si="188">SUM(FD152:FD153)</f>
        <v>222793.22611649233</v>
      </c>
      <c r="FE154" s="81">
        <f t="shared" si="188"/>
        <v>228944.57611649233</v>
      </c>
      <c r="FF154" s="81"/>
      <c r="FG154" s="81"/>
      <c r="FH154" s="81"/>
    </row>
    <row r="155" spans="2:164" x14ac:dyDescent="0.2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BN155" s="48">
        <v>40116</v>
      </c>
      <c r="BO155" s="49" t="s">
        <v>147</v>
      </c>
      <c r="BP155" s="49" t="s">
        <v>142</v>
      </c>
      <c r="BQ155" s="49" t="s">
        <v>144</v>
      </c>
      <c r="BR155" s="52">
        <v>1000</v>
      </c>
      <c r="CL155" s="63">
        <f>+CL135-CL154</f>
        <v>0</v>
      </c>
      <c r="CM155" s="24"/>
      <c r="DS155" s="81">
        <f>+DS150-DS154</f>
        <v>0</v>
      </c>
      <c r="DT155" s="81">
        <f>+DT150-DT154</f>
        <v>0</v>
      </c>
      <c r="DU155" s="81">
        <f>+DU150-DU154</f>
        <v>0</v>
      </c>
      <c r="EJ155" s="63">
        <f>+EC154+EJ135+EH135</f>
        <v>180194.72611649244</v>
      </c>
      <c r="EK155" s="63">
        <f t="shared" ref="EK155:ER155" si="189">+EJ155+EK135</f>
        <v>182476.40611649244</v>
      </c>
      <c r="EL155" s="63">
        <f t="shared" si="189"/>
        <v>184977.86611649243</v>
      </c>
      <c r="EM155" s="63">
        <f t="shared" si="189"/>
        <v>187649.36611649243</v>
      </c>
      <c r="EN155" s="63">
        <f t="shared" si="189"/>
        <v>190050.91611649242</v>
      </c>
      <c r="EO155" s="63">
        <f t="shared" si="189"/>
        <v>192530.36611649243</v>
      </c>
      <c r="EP155" s="63">
        <f t="shared" si="189"/>
        <v>194978.78611649244</v>
      </c>
      <c r="EQ155" s="63">
        <f t="shared" si="189"/>
        <v>197578.34611649244</v>
      </c>
      <c r="ER155" s="63">
        <f t="shared" si="189"/>
        <v>200181.38611649245</v>
      </c>
      <c r="ES155" s="63">
        <f>+ER155+ES135</f>
        <v>202801.34611649244</v>
      </c>
      <c r="ET155" s="63">
        <f>+ES155+ET135</f>
        <v>205276.22611649244</v>
      </c>
      <c r="EU155" s="63">
        <f>+ET155+EU135</f>
        <v>207935.46611649243</v>
      </c>
      <c r="FB155" s="63">
        <f>+EU155+FA135</f>
        <v>210061.24611649243</v>
      </c>
      <c r="FC155" s="63">
        <f>+FB155+FC135</f>
        <v>216720.11611649243</v>
      </c>
      <c r="FD155" s="63">
        <f>+FC155+FD135</f>
        <v>222793.22611649241</v>
      </c>
      <c r="FE155" s="63">
        <f>+FD155+FE135</f>
        <v>228944.57611649242</v>
      </c>
      <c r="FF155" s="63"/>
      <c r="FG155" s="63"/>
      <c r="FH155" s="63"/>
    </row>
    <row r="156" spans="2:164" x14ac:dyDescent="0.2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BN156" s="48"/>
      <c r="BO156" s="49"/>
      <c r="BP156" s="49"/>
      <c r="BQ156" s="49"/>
      <c r="BR156" s="52"/>
      <c r="CM156" s="63"/>
      <c r="EJ156" s="63">
        <f t="shared" ref="EJ156:EO156" si="190">+EJ154-EJ155</f>
        <v>0</v>
      </c>
      <c r="EK156" s="63">
        <f t="shared" si="190"/>
        <v>0</v>
      </c>
      <c r="EL156" s="63">
        <f t="shared" si="190"/>
        <v>0</v>
      </c>
      <c r="EM156" s="63">
        <f t="shared" si="190"/>
        <v>0</v>
      </c>
      <c r="EN156" s="63">
        <f t="shared" si="190"/>
        <v>0</v>
      </c>
      <c r="EO156" s="63">
        <f t="shared" si="190"/>
        <v>0</v>
      </c>
      <c r="EP156" s="63">
        <f t="shared" ref="EP156:EU156" si="191">+EP154-EP155</f>
        <v>0</v>
      </c>
      <c r="EQ156" s="63">
        <f t="shared" si="191"/>
        <v>0</v>
      </c>
      <c r="ER156" s="63">
        <f t="shared" si="191"/>
        <v>0</v>
      </c>
      <c r="ES156" s="63">
        <f t="shared" si="191"/>
        <v>0</v>
      </c>
      <c r="ET156" s="63">
        <f t="shared" si="191"/>
        <v>0</v>
      </c>
      <c r="EU156" s="63">
        <f t="shared" si="191"/>
        <v>0</v>
      </c>
      <c r="FB156" s="63">
        <f t="shared" ref="FB156:FC156" si="192">+FB154-FB155</f>
        <v>0</v>
      </c>
      <c r="FC156" s="63">
        <f t="shared" si="192"/>
        <v>0</v>
      </c>
      <c r="FD156" s="63">
        <f t="shared" ref="FD156:FE156" si="193">+FD154-FD155</f>
        <v>0</v>
      </c>
      <c r="FE156" s="63">
        <f t="shared" si="193"/>
        <v>0</v>
      </c>
      <c r="FF156" s="63"/>
      <c r="FG156" s="63"/>
      <c r="FH156" s="63"/>
    </row>
    <row r="157" spans="2:164" ht="14.4" x14ac:dyDescent="0.2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BN157" s="53"/>
      <c r="BO157" s="49"/>
      <c r="BP157" s="51"/>
      <c r="BQ157" s="49"/>
      <c r="BR157" s="52"/>
      <c r="EU157" s="104"/>
    </row>
    <row r="158" spans="2:164" ht="14.4" x14ac:dyDescent="0.2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BN158" s="111" t="s">
        <v>148</v>
      </c>
      <c r="BO158" s="111"/>
      <c r="BP158" s="111"/>
      <c r="BQ158" s="111"/>
      <c r="BR158" s="111"/>
      <c r="EU158" s="104"/>
    </row>
    <row r="159" spans="2:164" ht="14.4" x14ac:dyDescent="0.2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BN159" s="48">
        <v>40063</v>
      </c>
      <c r="BO159" s="49" t="s">
        <v>149</v>
      </c>
      <c r="BP159" s="49" t="s">
        <v>142</v>
      </c>
      <c r="BQ159" s="49" t="s">
        <v>144</v>
      </c>
      <c r="BR159" s="60">
        <v>175</v>
      </c>
      <c r="EU159" s="104"/>
    </row>
    <row r="160" spans="2:164" ht="14.4" x14ac:dyDescent="0.2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BN160" s="48"/>
      <c r="BO160" s="49"/>
      <c r="BP160" s="49"/>
      <c r="BQ160" s="49"/>
      <c r="BR160" s="50"/>
      <c r="EU160" s="104"/>
    </row>
    <row r="161" spans="3:151" ht="14.4" x14ac:dyDescent="0.2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BN161" s="53"/>
      <c r="BO161" s="49"/>
      <c r="BP161" s="51"/>
      <c r="BQ161" s="49"/>
      <c r="BR161" s="52"/>
      <c r="EU161" s="104"/>
    </row>
    <row r="162" spans="3:151" ht="14.4" x14ac:dyDescent="0.2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BN162" s="53"/>
      <c r="BO162" s="49"/>
      <c r="BP162" s="51"/>
      <c r="BQ162" s="49"/>
      <c r="BR162" s="52"/>
      <c r="EU162" s="104"/>
    </row>
    <row r="163" spans="3:151" ht="14.4" x14ac:dyDescent="0.2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BN163" s="53"/>
      <c r="BO163" s="49"/>
      <c r="BP163" s="51"/>
      <c r="BQ163" s="49"/>
      <c r="BR163" s="52"/>
      <c r="EU163" s="104"/>
    </row>
    <row r="164" spans="3:151" ht="14.4" x14ac:dyDescent="0.2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BN164" s="111" t="s">
        <v>150</v>
      </c>
      <c r="BO164" s="111"/>
      <c r="BP164" s="111"/>
      <c r="BQ164" s="111"/>
      <c r="BR164" s="111"/>
      <c r="EU164" s="104"/>
    </row>
    <row r="165" spans="3:151" ht="14.4" x14ac:dyDescent="0.2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BN165" s="48">
        <v>40039</v>
      </c>
      <c r="BO165" s="49" t="s">
        <v>151</v>
      </c>
      <c r="BP165" s="49" t="s">
        <v>142</v>
      </c>
      <c r="BQ165" s="49" t="s">
        <v>144</v>
      </c>
      <c r="BR165" s="50">
        <v>1100</v>
      </c>
      <c r="EU165" s="104"/>
    </row>
    <row r="166" spans="3:151" ht="14.4" x14ac:dyDescent="0.2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BN166" s="53"/>
      <c r="BO166" s="49"/>
      <c r="BP166" s="51"/>
      <c r="BQ166" s="49"/>
      <c r="BR166" s="52"/>
      <c r="EU166" s="104"/>
    </row>
    <row r="167" spans="3:151" ht="14.4" x14ac:dyDescent="0.2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BN167" s="53"/>
      <c r="BO167" s="49"/>
      <c r="BP167" s="51"/>
      <c r="BQ167" s="49"/>
      <c r="BR167" s="52"/>
      <c r="EU167" s="104"/>
    </row>
    <row r="168" spans="3:151" ht="14.4" x14ac:dyDescent="0.2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BN168" s="111" t="s">
        <v>152</v>
      </c>
      <c r="BO168" s="111"/>
      <c r="BP168" s="111"/>
      <c r="BQ168" s="111"/>
      <c r="BR168" s="111"/>
      <c r="EU168" s="104"/>
    </row>
    <row r="169" spans="3:151" ht="14.4" x14ac:dyDescent="0.2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BN169" s="48">
        <v>39995</v>
      </c>
      <c r="BO169" s="49" t="s">
        <v>153</v>
      </c>
      <c r="BP169" s="49" t="s">
        <v>142</v>
      </c>
      <c r="BQ169" s="49" t="s">
        <v>144</v>
      </c>
      <c r="BR169" s="50">
        <v>384.22</v>
      </c>
      <c r="EU169" s="104"/>
    </row>
    <row r="170" spans="3:151" ht="14.4" x14ac:dyDescent="0.2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BN170" s="53"/>
      <c r="BO170" s="49"/>
      <c r="BP170" s="51"/>
      <c r="BQ170" s="49"/>
      <c r="BR170" s="52"/>
      <c r="EU170" s="104"/>
    </row>
    <row r="171" spans="3:151" ht="14.4" x14ac:dyDescent="0.2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BN171" s="111" t="s">
        <v>154</v>
      </c>
      <c r="BO171" s="111"/>
      <c r="BP171" s="111"/>
      <c r="BQ171" s="111"/>
      <c r="BR171" s="111"/>
      <c r="EU171" s="104"/>
    </row>
    <row r="172" spans="3:151" ht="14.4" x14ac:dyDescent="0.2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BN172" s="48">
        <v>39965</v>
      </c>
      <c r="BO172" s="49" t="s">
        <v>155</v>
      </c>
      <c r="BP172" s="49" t="s">
        <v>142</v>
      </c>
      <c r="BQ172" s="49" t="s">
        <v>144</v>
      </c>
      <c r="BR172" s="50">
        <v>1200</v>
      </c>
      <c r="EU172" s="104"/>
    </row>
    <row r="173" spans="3:151" ht="14.4" x14ac:dyDescent="0.2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BN173" s="53"/>
      <c r="BO173" s="49"/>
      <c r="BP173" s="49"/>
      <c r="BQ173" s="49"/>
      <c r="BR173" s="50"/>
      <c r="EU173" s="104"/>
    </row>
    <row r="174" spans="3:151" ht="14.4" x14ac:dyDescent="0.2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BN174" s="53"/>
      <c r="BO174" s="111" t="s">
        <v>156</v>
      </c>
      <c r="BP174" s="111"/>
      <c r="BQ174" s="111"/>
      <c r="BR174" s="111"/>
      <c r="EU174" s="104"/>
    </row>
    <row r="175" spans="3:151" ht="14.4" x14ac:dyDescent="0.2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BN175" s="48">
        <v>39940</v>
      </c>
      <c r="BO175" s="49" t="s">
        <v>157</v>
      </c>
      <c r="BP175" s="49" t="s">
        <v>142</v>
      </c>
      <c r="BQ175" s="49" t="s">
        <v>144</v>
      </c>
      <c r="BR175" s="50">
        <v>518.54999999999995</v>
      </c>
      <c r="EU175" s="104"/>
    </row>
    <row r="176" spans="3:151" ht="14.4" x14ac:dyDescent="0.2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BN176" s="48">
        <v>39946</v>
      </c>
      <c r="BO176" s="49" t="s">
        <v>158</v>
      </c>
      <c r="BP176" s="49" t="s">
        <v>142</v>
      </c>
      <c r="BQ176" s="49" t="s">
        <v>144</v>
      </c>
      <c r="BR176" s="50">
        <v>500</v>
      </c>
      <c r="EU176" s="104"/>
    </row>
    <row r="177" spans="3:151" ht="14.4" x14ac:dyDescent="0.2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BN177" s="48">
        <v>39946</v>
      </c>
      <c r="BO177" s="49" t="s">
        <v>159</v>
      </c>
      <c r="BP177" s="49" t="s">
        <v>142</v>
      </c>
      <c r="BQ177" s="49" t="s">
        <v>144</v>
      </c>
      <c r="BR177" s="50">
        <v>2500</v>
      </c>
      <c r="EU177" s="104"/>
    </row>
    <row r="178" spans="3:151" ht="14.4" x14ac:dyDescent="0.2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BN178" s="48">
        <v>39947</v>
      </c>
      <c r="BO178" s="49" t="s">
        <v>160</v>
      </c>
      <c r="BP178" s="49" t="s">
        <v>142</v>
      </c>
      <c r="BQ178" s="49" t="s">
        <v>144</v>
      </c>
      <c r="BR178" s="50">
        <v>2200</v>
      </c>
      <c r="EU178" s="104"/>
    </row>
    <row r="179" spans="3:151" ht="14.4" x14ac:dyDescent="0.2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BN179" s="48">
        <v>39952</v>
      </c>
      <c r="BO179" s="49" t="s">
        <v>161</v>
      </c>
      <c r="BP179" s="49" t="s">
        <v>142</v>
      </c>
      <c r="BQ179" s="49" t="s">
        <v>144</v>
      </c>
      <c r="BR179" s="50">
        <v>200</v>
      </c>
      <c r="EU179" s="104"/>
    </row>
    <row r="180" spans="3:151" ht="14.4" x14ac:dyDescent="0.2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BN180" s="48"/>
      <c r="BO180" s="49"/>
      <c r="BP180" s="49"/>
      <c r="BQ180" s="49"/>
      <c r="BR180" s="50"/>
      <c r="EU180" s="104"/>
    </row>
    <row r="181" spans="3:151" ht="14.4" x14ac:dyDescent="0.2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BN181" s="48"/>
      <c r="BO181" s="49"/>
      <c r="BP181" s="49"/>
      <c r="BQ181" s="49"/>
      <c r="BR181" s="50"/>
      <c r="EU181" s="104"/>
    </row>
    <row r="182" spans="3:151" ht="14.4" x14ac:dyDescent="0.2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BN182" s="53"/>
      <c r="BO182" s="49"/>
      <c r="BP182" s="51"/>
      <c r="BQ182" s="49"/>
      <c r="BR182" s="52"/>
      <c r="EU182" s="104"/>
    </row>
    <row r="183" spans="3:151" ht="14.4" x14ac:dyDescent="0.2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BN183" s="53"/>
      <c r="BO183" s="111" t="s">
        <v>162</v>
      </c>
      <c r="BP183" s="111"/>
      <c r="BQ183" s="111"/>
      <c r="BR183" s="111"/>
      <c r="EU183" s="104"/>
    </row>
    <row r="184" spans="3:151" ht="14.4" x14ac:dyDescent="0.2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BN184" s="48">
        <v>39933</v>
      </c>
      <c r="BO184" s="49" t="s">
        <v>163</v>
      </c>
      <c r="BP184" s="49" t="s">
        <v>142</v>
      </c>
      <c r="BQ184" s="49" t="s">
        <v>144</v>
      </c>
      <c r="BR184" s="50">
        <v>800</v>
      </c>
      <c r="EU184" s="104"/>
    </row>
    <row r="185" spans="3:151" ht="14.4" x14ac:dyDescent="0.2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BN185" s="48">
        <v>39933</v>
      </c>
      <c r="BO185" s="49" t="s">
        <v>163</v>
      </c>
      <c r="BP185" s="49" t="s">
        <v>142</v>
      </c>
      <c r="BQ185" s="49" t="s">
        <v>144</v>
      </c>
      <c r="BR185" s="50">
        <v>400</v>
      </c>
      <c r="EU185" s="104"/>
    </row>
    <row r="186" spans="3:151" ht="14.4" x14ac:dyDescent="0.2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BN186" s="48">
        <v>39933</v>
      </c>
      <c r="BO186" s="49" t="s">
        <v>164</v>
      </c>
      <c r="BP186" s="49" t="s">
        <v>142</v>
      </c>
      <c r="BQ186" s="49" t="s">
        <v>144</v>
      </c>
      <c r="BR186" s="50">
        <v>600</v>
      </c>
      <c r="EU186" s="104"/>
    </row>
    <row r="187" spans="3:151" ht="14.4" x14ac:dyDescent="0.2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BN187" s="48">
        <v>39933</v>
      </c>
      <c r="BO187" s="49" t="s">
        <v>164</v>
      </c>
      <c r="BP187" s="49" t="s">
        <v>142</v>
      </c>
      <c r="BQ187" s="49" t="s">
        <v>144</v>
      </c>
      <c r="BR187" s="50">
        <v>250</v>
      </c>
      <c r="EU187" s="104"/>
    </row>
    <row r="188" spans="3:151" ht="14.4" x14ac:dyDescent="0.2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BN188" s="48">
        <v>39933</v>
      </c>
      <c r="BO188" s="49" t="s">
        <v>164</v>
      </c>
      <c r="BP188" s="49" t="s">
        <v>142</v>
      </c>
      <c r="BQ188" s="49" t="s">
        <v>144</v>
      </c>
      <c r="BR188" s="50">
        <v>850</v>
      </c>
      <c r="EU188" s="104"/>
    </row>
    <row r="189" spans="3:151" ht="14.4" x14ac:dyDescent="0.2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BN189" s="48">
        <v>39933</v>
      </c>
      <c r="BO189" s="49" t="s">
        <v>165</v>
      </c>
      <c r="BP189" s="49" t="s">
        <v>142</v>
      </c>
      <c r="BQ189" s="49" t="s">
        <v>144</v>
      </c>
      <c r="BR189" s="50">
        <v>200</v>
      </c>
      <c r="EU189" s="104"/>
    </row>
    <row r="190" spans="3:151" ht="14.4" x14ac:dyDescent="0.2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BN190" s="41">
        <v>39905</v>
      </c>
      <c r="BO190" s="25" t="s">
        <v>166</v>
      </c>
      <c r="BP190" s="49" t="s">
        <v>142</v>
      </c>
      <c r="BQ190" s="49" t="s">
        <v>144</v>
      </c>
      <c r="BR190" s="54">
        <v>16.29</v>
      </c>
      <c r="EU190" s="104"/>
    </row>
    <row r="191" spans="3:151" ht="14.4" x14ac:dyDescent="0.2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BN191" s="41">
        <v>39905</v>
      </c>
      <c r="BO191" s="25" t="s">
        <v>167</v>
      </c>
      <c r="BP191" s="49" t="s">
        <v>142</v>
      </c>
      <c r="BQ191" s="49" t="s">
        <v>144</v>
      </c>
      <c r="BR191" s="54">
        <v>3000</v>
      </c>
      <c r="EU191" s="104"/>
    </row>
    <row r="192" spans="3:151" ht="14.4" x14ac:dyDescent="0.2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BN192" s="41">
        <v>39920</v>
      </c>
      <c r="BO192" s="25" t="s">
        <v>168</v>
      </c>
      <c r="BP192" s="49" t="s">
        <v>142</v>
      </c>
      <c r="BQ192" s="49" t="s">
        <v>144</v>
      </c>
      <c r="BR192" s="59">
        <v>300</v>
      </c>
      <c r="EU192" s="104"/>
    </row>
    <row r="193" spans="3:151" ht="14.4" x14ac:dyDescent="0.2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BN193" s="41">
        <v>39925</v>
      </c>
      <c r="BO193" s="25" t="s">
        <v>169</v>
      </c>
      <c r="BP193" s="49" t="s">
        <v>142</v>
      </c>
      <c r="BQ193" s="49" t="s">
        <v>144</v>
      </c>
      <c r="BR193" s="59">
        <v>129.79</v>
      </c>
      <c r="EU193" s="104"/>
    </row>
    <row r="194" spans="3:151" ht="14.4" x14ac:dyDescent="0.2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BN194" s="41">
        <v>39931</v>
      </c>
      <c r="BO194" s="25" t="s">
        <v>170</v>
      </c>
      <c r="BP194" s="49" t="s">
        <v>142</v>
      </c>
      <c r="BQ194" s="49" t="s">
        <v>144</v>
      </c>
      <c r="BR194" s="59">
        <v>600</v>
      </c>
      <c r="EU194" s="104"/>
    </row>
    <row r="195" spans="3:151" ht="14.4" x14ac:dyDescent="0.2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BN195" s="41">
        <v>39931</v>
      </c>
      <c r="BO195" s="25" t="s">
        <v>171</v>
      </c>
      <c r="BP195" s="49" t="s">
        <v>142</v>
      </c>
      <c r="BQ195" s="49" t="s">
        <v>144</v>
      </c>
      <c r="BR195" s="59">
        <v>839.21</v>
      </c>
      <c r="EU195" s="104"/>
    </row>
    <row r="196" spans="3:151" ht="14.4" x14ac:dyDescent="0.2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BN196" s="48"/>
      <c r="BO196" s="49"/>
      <c r="BP196" s="49"/>
      <c r="BQ196" s="49"/>
      <c r="BR196" s="49"/>
      <c r="EU196" s="104"/>
    </row>
    <row r="197" spans="3:151" ht="14.4" x14ac:dyDescent="0.2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BN197" s="48"/>
      <c r="BO197" s="49"/>
      <c r="BP197" s="49"/>
      <c r="BQ197" s="49"/>
      <c r="BR197" s="49"/>
      <c r="EU197" s="104"/>
    </row>
    <row r="198" spans="3:151" ht="14.4" x14ac:dyDescent="0.2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BN198" s="53"/>
      <c r="BO198" s="49"/>
      <c r="BP198" s="51"/>
      <c r="BQ198" s="49"/>
      <c r="BR198" s="52"/>
      <c r="EU198" s="104"/>
    </row>
    <row r="199" spans="3:151" ht="14.4" x14ac:dyDescent="0.2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BN199" s="53"/>
      <c r="BO199" s="49"/>
      <c r="BP199" s="51"/>
      <c r="BQ199" s="49"/>
      <c r="BR199" s="52"/>
      <c r="EU199" s="104"/>
    </row>
    <row r="200" spans="3:151" ht="14.4" x14ac:dyDescent="0.2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BN200" s="53"/>
      <c r="BO200" s="49"/>
      <c r="BP200" s="51"/>
      <c r="BQ200" s="49"/>
      <c r="BR200" s="52"/>
      <c r="EU200" s="104"/>
    </row>
    <row r="201" spans="3:151" ht="14.4" x14ac:dyDescent="0.2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BN201" s="53"/>
      <c r="BO201" s="111" t="s">
        <v>172</v>
      </c>
      <c r="BP201" s="111"/>
      <c r="BQ201" s="111"/>
      <c r="BR201" s="111"/>
      <c r="EU201" s="104"/>
    </row>
    <row r="202" spans="3:151" ht="14.4" x14ac:dyDescent="0.2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BN202" s="53"/>
      <c r="BO202" s="49"/>
      <c r="BP202" s="51"/>
      <c r="BQ202" s="49"/>
      <c r="BR202" s="52"/>
      <c r="EU202" s="104"/>
    </row>
    <row r="203" spans="3:151" ht="14.4" x14ac:dyDescent="0.2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BN203" s="48">
        <v>39874</v>
      </c>
      <c r="BO203" s="49" t="s">
        <v>173</v>
      </c>
      <c r="BP203" s="51" t="s">
        <v>142</v>
      </c>
      <c r="BQ203" s="49" t="s">
        <v>144</v>
      </c>
      <c r="BR203" s="58">
        <v>380.32</v>
      </c>
      <c r="EU203" s="104"/>
    </row>
    <row r="204" spans="3:151" ht="14.4" x14ac:dyDescent="0.2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BN204" s="48">
        <v>39877</v>
      </c>
      <c r="BO204" s="49" t="s">
        <v>174</v>
      </c>
      <c r="BP204" s="51" t="s">
        <v>142</v>
      </c>
      <c r="BQ204" s="49" t="s">
        <v>144</v>
      </c>
      <c r="BR204" s="58">
        <v>200</v>
      </c>
      <c r="EU204" s="104"/>
    </row>
    <row r="205" spans="3:151" ht="14.4" x14ac:dyDescent="0.2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BN205" s="48">
        <v>39879</v>
      </c>
      <c r="BO205" s="49" t="s">
        <v>175</v>
      </c>
      <c r="BP205" s="51" t="s">
        <v>142</v>
      </c>
      <c r="BQ205" s="49" t="s">
        <v>144</v>
      </c>
      <c r="BR205" s="58">
        <v>700</v>
      </c>
      <c r="EU205" s="104"/>
    </row>
    <row r="206" spans="3:151" ht="14.4" x14ac:dyDescent="0.2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BN206" s="48">
        <v>39897</v>
      </c>
      <c r="BO206" s="49" t="s">
        <v>176</v>
      </c>
      <c r="BP206" s="51" t="s">
        <v>142</v>
      </c>
      <c r="BQ206" s="49" t="s">
        <v>144</v>
      </c>
      <c r="BR206" s="58">
        <v>600</v>
      </c>
      <c r="EU206" s="104"/>
    </row>
    <row r="207" spans="3:151" ht="14.4" x14ac:dyDescent="0.2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BN207" s="55">
        <v>39889</v>
      </c>
      <c r="BO207" s="56" t="s">
        <v>177</v>
      </c>
      <c r="BP207" s="51" t="s">
        <v>142</v>
      </c>
      <c r="BQ207" s="49" t="s">
        <v>144</v>
      </c>
      <c r="BR207" s="57">
        <v>2400</v>
      </c>
      <c r="EU207" s="104"/>
    </row>
    <row r="208" spans="3:151" ht="14.4" x14ac:dyDescent="0.2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BN208" s="53"/>
      <c r="BO208" s="49"/>
      <c r="BP208" s="51"/>
      <c r="BQ208" s="49"/>
      <c r="BR208" s="52"/>
      <c r="EU208" s="104"/>
    </row>
    <row r="209" spans="3:151" ht="14.4" x14ac:dyDescent="0.2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BN209" s="53"/>
      <c r="BO209" s="49"/>
      <c r="BP209" s="51"/>
      <c r="BQ209" s="49"/>
      <c r="BR209" s="52"/>
      <c r="EU209" s="104"/>
    </row>
    <row r="210" spans="3:151" ht="14.4" x14ac:dyDescent="0.2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BN210" s="53"/>
      <c r="BO210" s="111" t="s">
        <v>178</v>
      </c>
      <c r="BP210" s="111"/>
      <c r="BQ210" s="111"/>
      <c r="BR210" s="111"/>
      <c r="EU210" s="104"/>
    </row>
    <row r="211" spans="3:151" ht="14.4" x14ac:dyDescent="0.2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BN211" s="53"/>
      <c r="BO211" s="49"/>
      <c r="BP211" s="51"/>
      <c r="BQ211" s="49"/>
      <c r="BR211" s="52"/>
      <c r="EU211" s="104"/>
    </row>
    <row r="212" spans="3:151" ht="14.4" x14ac:dyDescent="0.2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BN212" s="53"/>
      <c r="BO212" s="49" t="s">
        <v>179</v>
      </c>
      <c r="BP212" s="51" t="e">
        <f>+#REF!</f>
        <v>#REF!</v>
      </c>
      <c r="BQ212" s="49" t="s">
        <v>144</v>
      </c>
      <c r="BR212" s="58">
        <v>340.78</v>
      </c>
      <c r="EU212" s="104"/>
    </row>
    <row r="213" spans="3:151" ht="14.4" x14ac:dyDescent="0.2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BN213" s="53"/>
      <c r="BO213" s="49" t="s">
        <v>180</v>
      </c>
      <c r="BP213" s="51" t="e">
        <f>+BP212</f>
        <v>#REF!</v>
      </c>
      <c r="BQ213" s="49" t="s">
        <v>144</v>
      </c>
      <c r="BR213" s="58">
        <v>358.23</v>
      </c>
      <c r="EU213" s="104"/>
    </row>
    <row r="214" spans="3:151" ht="14.4" x14ac:dyDescent="0.2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BN214" s="53"/>
      <c r="BO214" s="49"/>
      <c r="BP214" s="51"/>
      <c r="BQ214" s="49"/>
      <c r="BR214" s="52"/>
      <c r="EU214" s="104"/>
    </row>
    <row r="215" spans="3:151" ht="14.4" x14ac:dyDescent="0.2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BN215" s="53"/>
      <c r="BO215" s="49"/>
      <c r="BP215" s="51"/>
      <c r="BQ215" s="49"/>
      <c r="BR215" s="52"/>
      <c r="EU215" s="104"/>
    </row>
    <row r="216" spans="3:151" ht="14.4" x14ac:dyDescent="0.2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BH216" s="25"/>
      <c r="BI216" s="25"/>
      <c r="BJ216" s="25"/>
      <c r="BK216" s="25"/>
      <c r="BL216" s="25"/>
      <c r="BM216" s="25"/>
      <c r="EU216" s="104"/>
    </row>
    <row r="217" spans="3:151" ht="14.4" x14ac:dyDescent="0.2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BH217" s="25"/>
      <c r="BI217" s="25"/>
      <c r="BJ217" s="25"/>
      <c r="BK217" s="25"/>
      <c r="BL217" s="25"/>
      <c r="BM217" s="25"/>
      <c r="EU217" s="104"/>
    </row>
    <row r="218" spans="3:151" ht="14.4" x14ac:dyDescent="0.2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BH218" s="25"/>
      <c r="BI218" s="25"/>
      <c r="BJ218" s="25"/>
      <c r="BK218" s="25"/>
      <c r="BL218" s="25"/>
      <c r="BM218" s="25"/>
      <c r="EU218" s="104"/>
    </row>
    <row r="219" spans="3:151" ht="14.4" x14ac:dyDescent="0.2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BH219" s="25"/>
      <c r="BI219" s="25"/>
      <c r="BJ219" s="25"/>
      <c r="BK219" s="25"/>
      <c r="BL219" s="25"/>
      <c r="BM219" s="25"/>
      <c r="EU219" s="104"/>
    </row>
    <row r="220" spans="3:151" ht="14.4" x14ac:dyDescent="0.2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BH220" s="25"/>
      <c r="BI220" s="25"/>
      <c r="BJ220" s="25"/>
      <c r="BK220" s="25"/>
      <c r="BL220" s="25"/>
      <c r="BM220" s="25"/>
      <c r="EU220" s="104"/>
    </row>
    <row r="221" spans="3:151" ht="14.4" x14ac:dyDescent="0.2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BH221" s="25"/>
      <c r="BI221" s="25"/>
      <c r="BJ221" s="25"/>
      <c r="BK221" s="25"/>
      <c r="BL221" s="25"/>
      <c r="BM221" s="25"/>
      <c r="EU221" s="104"/>
    </row>
    <row r="222" spans="3:151" ht="14.4" x14ac:dyDescent="0.2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BH222" s="25"/>
      <c r="BI222" s="25"/>
      <c r="BJ222" s="25"/>
      <c r="BK222" s="25"/>
      <c r="BL222" s="25"/>
      <c r="BM222" s="25"/>
      <c r="EU222" s="104"/>
    </row>
    <row r="223" spans="3:151" ht="14.4" x14ac:dyDescent="0.2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BH223" s="25"/>
      <c r="BI223" s="25"/>
      <c r="BJ223" s="25"/>
      <c r="BK223" s="25"/>
      <c r="BL223" s="25"/>
      <c r="BM223" s="25"/>
      <c r="EU223" s="104"/>
    </row>
    <row r="224" spans="3:151" ht="14.4" x14ac:dyDescent="0.2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BH224" s="25"/>
      <c r="BI224" s="25"/>
      <c r="BJ224" s="25"/>
      <c r="BK224" s="25"/>
      <c r="BL224" s="25"/>
      <c r="BM224" s="25"/>
      <c r="EU224" s="104"/>
    </row>
    <row r="225" spans="3:151" ht="14.4" x14ac:dyDescent="0.2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BH225" s="25"/>
      <c r="BI225" s="25"/>
      <c r="BJ225" s="25"/>
      <c r="BK225" s="25"/>
      <c r="BL225" s="25"/>
      <c r="BM225" s="25"/>
      <c r="EU225" s="104"/>
    </row>
    <row r="226" spans="3:151" ht="14.4" x14ac:dyDescent="0.2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BH226" s="25"/>
      <c r="BI226" s="25"/>
      <c r="BJ226" s="25"/>
      <c r="BK226" s="25"/>
      <c r="BL226" s="25"/>
      <c r="BM226" s="25"/>
      <c r="EU226" s="104"/>
    </row>
    <row r="227" spans="3:151" ht="14.4" x14ac:dyDescent="0.2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BH227" s="25"/>
      <c r="BI227" s="25"/>
      <c r="BJ227" s="25"/>
      <c r="BK227" s="25"/>
      <c r="BL227" s="25"/>
      <c r="BM227" s="25"/>
      <c r="EU227" s="104"/>
    </row>
    <row r="228" spans="3:151" ht="14.4" x14ac:dyDescent="0.2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BH228" s="25"/>
      <c r="BI228" s="25"/>
      <c r="BJ228" s="25"/>
      <c r="BK228" s="25"/>
      <c r="BL228" s="25"/>
      <c r="BM228" s="25"/>
      <c r="EU228" s="104"/>
    </row>
    <row r="229" spans="3:151" ht="14.4" x14ac:dyDescent="0.2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BH229" s="25"/>
      <c r="BI229" s="25"/>
      <c r="BJ229" s="25"/>
      <c r="BK229" s="25"/>
      <c r="BL229" s="25"/>
      <c r="BM229" s="25"/>
      <c r="EU229" s="104"/>
    </row>
    <row r="230" spans="3:151" ht="14.4" x14ac:dyDescent="0.2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BH230" s="25"/>
      <c r="BI230" s="25"/>
      <c r="BJ230" s="25"/>
      <c r="BK230" s="25"/>
      <c r="BL230" s="25"/>
      <c r="BM230" s="25"/>
      <c r="EU230" s="104"/>
    </row>
    <row r="231" spans="3:151" ht="14.4" x14ac:dyDescent="0.2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BH231" s="25"/>
      <c r="BI231" s="25"/>
      <c r="BJ231" s="25"/>
      <c r="BK231" s="25"/>
      <c r="BL231" s="25"/>
      <c r="BM231" s="25"/>
      <c r="EU231" s="104"/>
    </row>
    <row r="232" spans="3:151" ht="14.4" x14ac:dyDescent="0.2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BH232" s="25"/>
      <c r="BI232" s="25"/>
      <c r="BJ232" s="25"/>
      <c r="BK232" s="25"/>
      <c r="BL232" s="25"/>
      <c r="BM232" s="25"/>
      <c r="EU232" s="104"/>
    </row>
    <row r="233" spans="3:151" ht="14.4" x14ac:dyDescent="0.2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BH233" s="25"/>
      <c r="BI233" s="25"/>
      <c r="BJ233" s="25"/>
      <c r="BK233" s="25"/>
      <c r="BL233" s="25"/>
      <c r="BM233" s="25"/>
      <c r="EU233" s="104"/>
    </row>
    <row r="234" spans="3:151" ht="14.4" x14ac:dyDescent="0.2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BH234" s="25"/>
      <c r="BI234" s="25"/>
      <c r="BJ234" s="25"/>
      <c r="BK234" s="25"/>
      <c r="BL234" s="25"/>
      <c r="BM234" s="25"/>
      <c r="EU234" s="104"/>
    </row>
    <row r="235" spans="3:151" ht="14.4" x14ac:dyDescent="0.2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BH235" s="25"/>
      <c r="BI235" s="25"/>
      <c r="BJ235" s="25"/>
      <c r="BK235" s="25"/>
      <c r="BL235" s="25"/>
      <c r="BM235" s="25"/>
      <c r="EU235" s="104"/>
    </row>
    <row r="236" spans="3:151" ht="14.4" x14ac:dyDescent="0.2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BH236" s="25"/>
      <c r="BI236" s="25"/>
      <c r="BJ236" s="25"/>
      <c r="BK236" s="25"/>
      <c r="BL236" s="25"/>
      <c r="BM236" s="25"/>
      <c r="EU236" s="104"/>
    </row>
    <row r="237" spans="3:151" ht="14.4" x14ac:dyDescent="0.2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BH237" s="25"/>
      <c r="BI237" s="25"/>
      <c r="BJ237" s="25"/>
      <c r="BK237" s="25"/>
      <c r="BL237" s="25"/>
      <c r="BM237" s="25"/>
      <c r="EU237" s="104"/>
    </row>
    <row r="238" spans="3:151" ht="14.4" x14ac:dyDescent="0.2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BH238" s="25"/>
      <c r="BI238" s="25"/>
      <c r="BJ238" s="25"/>
      <c r="BK238" s="25"/>
      <c r="BL238" s="25"/>
      <c r="BM238" s="25"/>
      <c r="EU238" s="104"/>
    </row>
    <row r="239" spans="3:151" ht="14.4" x14ac:dyDescent="0.2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BH239" s="25"/>
      <c r="BI239" s="25"/>
      <c r="BJ239" s="25"/>
      <c r="BK239" s="25"/>
      <c r="BL239" s="25"/>
      <c r="BM239" s="25"/>
      <c r="EU239" s="104"/>
    </row>
    <row r="240" spans="3:151" ht="14.4" x14ac:dyDescent="0.2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BH240" s="25"/>
      <c r="BI240" s="25"/>
      <c r="BJ240" s="25"/>
      <c r="BK240" s="25"/>
      <c r="BL240" s="25"/>
      <c r="BM240" s="25"/>
      <c r="EU240" s="104"/>
    </row>
    <row r="241" spans="3:151" ht="14.4" x14ac:dyDescent="0.2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BH241" s="25"/>
      <c r="BI241" s="25"/>
      <c r="BJ241" s="25"/>
      <c r="BK241" s="25"/>
      <c r="BL241" s="25"/>
      <c r="BM241" s="25"/>
      <c r="EU241" s="104"/>
    </row>
    <row r="242" spans="3:151" ht="14.4" x14ac:dyDescent="0.2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BH242" s="25"/>
      <c r="BI242" s="25"/>
      <c r="BJ242" s="25"/>
      <c r="BK242" s="25"/>
      <c r="BL242" s="25"/>
      <c r="BM242" s="25"/>
      <c r="EU242" s="104"/>
    </row>
    <row r="243" spans="3:151" ht="14.4" x14ac:dyDescent="0.2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BH243" s="25"/>
      <c r="BI243" s="25"/>
      <c r="BJ243" s="25"/>
      <c r="BK243" s="25"/>
      <c r="BL243" s="25"/>
      <c r="BM243" s="25"/>
      <c r="EU243" s="104"/>
    </row>
    <row r="244" spans="3:151" ht="14.4" x14ac:dyDescent="0.2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BH244" s="25"/>
      <c r="BI244" s="25"/>
      <c r="BJ244" s="25"/>
      <c r="BK244" s="25"/>
      <c r="BL244" s="25"/>
      <c r="BM244" s="25"/>
      <c r="EU244" s="104"/>
    </row>
    <row r="245" spans="3:151" ht="14.4" x14ac:dyDescent="0.2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BH245" s="25"/>
      <c r="BI245" s="25"/>
      <c r="BJ245" s="25"/>
      <c r="BK245" s="25"/>
      <c r="BL245" s="25"/>
      <c r="BM245" s="25"/>
      <c r="EU245" s="104"/>
    </row>
    <row r="246" spans="3:151" ht="14.4" x14ac:dyDescent="0.2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BH246" s="25"/>
      <c r="BI246" s="25"/>
      <c r="BJ246" s="25"/>
      <c r="BK246" s="25"/>
      <c r="BL246" s="25"/>
      <c r="BM246" s="25"/>
      <c r="EU246" s="104"/>
    </row>
    <row r="247" spans="3:151" ht="14.4" x14ac:dyDescent="0.2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BH247" s="25"/>
      <c r="BI247" s="25"/>
      <c r="BJ247" s="25"/>
      <c r="BK247" s="25"/>
      <c r="BL247" s="25"/>
      <c r="BM247" s="25"/>
      <c r="EU247" s="104"/>
    </row>
    <row r="248" spans="3:151" ht="14.4" x14ac:dyDescent="0.2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BH248" s="25"/>
      <c r="BI248" s="25"/>
      <c r="BJ248" s="25"/>
      <c r="BK248" s="25"/>
      <c r="BL248" s="25"/>
      <c r="BM248" s="25"/>
      <c r="EU248" s="104"/>
    </row>
    <row r="249" spans="3:151" ht="14.4" x14ac:dyDescent="0.2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BH249" s="25"/>
      <c r="BI249" s="25"/>
      <c r="BJ249" s="25"/>
      <c r="BK249" s="25"/>
      <c r="BL249" s="25"/>
      <c r="BM249" s="25"/>
      <c r="EU249" s="104"/>
    </row>
    <row r="250" spans="3:151" ht="14.4" x14ac:dyDescent="0.2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BH250" s="25"/>
      <c r="BI250" s="25"/>
      <c r="BJ250" s="25"/>
      <c r="BK250" s="25"/>
      <c r="BL250" s="25"/>
      <c r="BM250" s="25"/>
      <c r="EU250" s="104"/>
    </row>
    <row r="251" spans="3:151" ht="14.4" x14ac:dyDescent="0.2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BH251" s="25"/>
      <c r="BI251" s="25"/>
      <c r="BJ251" s="25"/>
      <c r="BK251" s="25"/>
      <c r="BL251" s="25"/>
      <c r="BM251" s="25"/>
      <c r="EU251" s="104"/>
    </row>
    <row r="252" spans="3:151" ht="14.4" x14ac:dyDescent="0.2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BH252" s="25"/>
      <c r="BI252" s="25"/>
      <c r="BJ252" s="25"/>
      <c r="BK252" s="25"/>
      <c r="BL252" s="25"/>
      <c r="BM252" s="25"/>
      <c r="EU252" s="104"/>
    </row>
    <row r="253" spans="3:151" ht="14.4" x14ac:dyDescent="0.2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BH253" s="25"/>
      <c r="BI253" s="25"/>
      <c r="BJ253" s="25"/>
      <c r="BK253" s="25"/>
      <c r="BL253" s="25"/>
      <c r="BM253" s="25"/>
      <c r="EU253" s="104"/>
    </row>
    <row r="254" spans="3:151" ht="14.4" x14ac:dyDescent="0.2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BH254" s="25"/>
      <c r="BI254" s="25"/>
      <c r="BJ254" s="25"/>
      <c r="BK254" s="25"/>
      <c r="BL254" s="25"/>
      <c r="BM254" s="25"/>
      <c r="EU254" s="104"/>
    </row>
    <row r="255" spans="3:151" ht="14.4" x14ac:dyDescent="0.2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BH255" s="25"/>
      <c r="BI255" s="25"/>
      <c r="BJ255" s="25"/>
      <c r="BK255" s="25"/>
      <c r="BL255" s="25"/>
      <c r="BM255" s="25"/>
      <c r="EU255" s="104"/>
    </row>
    <row r="256" spans="3:151" ht="14.4" x14ac:dyDescent="0.2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BH256" s="25"/>
      <c r="BI256" s="25"/>
      <c r="BJ256" s="25"/>
      <c r="BK256" s="25"/>
      <c r="BL256" s="25"/>
      <c r="BM256" s="25"/>
      <c r="EU256" s="104"/>
    </row>
    <row r="257" spans="3:151" ht="14.4" x14ac:dyDescent="0.2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BH257" s="25"/>
      <c r="BI257" s="25"/>
      <c r="BJ257" s="25"/>
      <c r="BK257" s="25"/>
      <c r="BL257" s="25"/>
      <c r="BM257" s="25"/>
      <c r="EU257" s="104"/>
    </row>
    <row r="258" spans="3:151" ht="14.4" x14ac:dyDescent="0.2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BH258" s="25"/>
      <c r="BI258" s="25"/>
      <c r="BJ258" s="25"/>
      <c r="BK258" s="25"/>
      <c r="BL258" s="25"/>
      <c r="BM258" s="25"/>
      <c r="EU258" s="104"/>
    </row>
    <row r="259" spans="3:151" ht="14.4" x14ac:dyDescent="0.2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BH259" s="25"/>
      <c r="BI259" s="25"/>
      <c r="BJ259" s="25"/>
      <c r="BK259" s="25"/>
      <c r="BL259" s="25"/>
      <c r="BM259" s="25"/>
      <c r="EU259" s="104"/>
    </row>
    <row r="260" spans="3:151" ht="14.4" x14ac:dyDescent="0.2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BH260" s="25"/>
      <c r="BI260" s="25"/>
      <c r="BJ260" s="25"/>
      <c r="BK260" s="25"/>
      <c r="BL260" s="25"/>
      <c r="BM260" s="25"/>
      <c r="EU260" s="104"/>
    </row>
    <row r="261" spans="3:151" ht="14.4" x14ac:dyDescent="0.2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BH261" s="25"/>
      <c r="BI261" s="25"/>
      <c r="BJ261" s="25"/>
      <c r="BK261" s="25"/>
      <c r="BL261" s="25"/>
      <c r="BM261" s="25"/>
      <c r="EU261" s="104"/>
    </row>
    <row r="262" spans="3:151" ht="14.4" x14ac:dyDescent="0.2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BH262" s="25"/>
      <c r="BI262" s="25"/>
      <c r="BJ262" s="25"/>
      <c r="BK262" s="25"/>
      <c r="BL262" s="25"/>
      <c r="BM262" s="25"/>
      <c r="EU262" s="104"/>
    </row>
    <row r="263" spans="3:151" ht="14.4" x14ac:dyDescent="0.2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BH263" s="25"/>
      <c r="BI263" s="25"/>
      <c r="BJ263" s="25"/>
      <c r="BK263" s="25"/>
      <c r="BL263" s="25"/>
      <c r="BM263" s="25"/>
      <c r="EU263" s="104"/>
    </row>
    <row r="264" spans="3:151" ht="14.4" x14ac:dyDescent="0.2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BH264" s="25"/>
      <c r="BI264" s="25"/>
      <c r="BJ264" s="25"/>
      <c r="BK264" s="25"/>
      <c r="BL264" s="25"/>
      <c r="BM264" s="25"/>
      <c r="EU264" s="104"/>
    </row>
    <row r="265" spans="3:151" ht="14.4" x14ac:dyDescent="0.2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BH265" s="25"/>
      <c r="BI265" s="25"/>
      <c r="BJ265" s="25"/>
      <c r="BK265" s="25"/>
      <c r="BL265" s="25"/>
      <c r="BM265" s="25"/>
      <c r="EU265" s="104"/>
    </row>
    <row r="266" spans="3:151" ht="14.4" x14ac:dyDescent="0.2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BH266" s="25"/>
      <c r="BI266" s="25"/>
      <c r="BJ266" s="25"/>
      <c r="BK266" s="25"/>
      <c r="BL266" s="25"/>
      <c r="BM266" s="25"/>
      <c r="EU266" s="104"/>
    </row>
    <row r="267" spans="3:151" ht="14.4" x14ac:dyDescent="0.2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BH267" s="25"/>
      <c r="BI267" s="25"/>
      <c r="BJ267" s="25"/>
      <c r="BK267" s="25"/>
      <c r="BL267" s="25"/>
      <c r="BM267" s="25"/>
      <c r="EU267" s="104"/>
    </row>
    <row r="268" spans="3:151" ht="14.4" x14ac:dyDescent="0.2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BH268" s="25"/>
      <c r="BI268" s="25"/>
      <c r="BJ268" s="25"/>
      <c r="BK268" s="25"/>
      <c r="BL268" s="25"/>
      <c r="BM268" s="25"/>
      <c r="EU268" s="104"/>
    </row>
    <row r="269" spans="3:151" ht="14.4" x14ac:dyDescent="0.2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BH269" s="25"/>
      <c r="BI269" s="25"/>
      <c r="BJ269" s="25"/>
      <c r="BK269" s="25"/>
      <c r="BL269" s="25"/>
      <c r="BM269" s="25"/>
      <c r="EU269" s="104"/>
    </row>
    <row r="270" spans="3:151" ht="14.4" x14ac:dyDescent="0.2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BH270" s="25"/>
      <c r="BI270" s="25"/>
      <c r="BJ270" s="25"/>
      <c r="BK270" s="25"/>
      <c r="BL270" s="25"/>
      <c r="BM270" s="25"/>
      <c r="EU270" s="104"/>
    </row>
    <row r="271" spans="3:151" ht="14.4" x14ac:dyDescent="0.2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BH271" s="25"/>
      <c r="BI271" s="25"/>
      <c r="BJ271" s="25"/>
      <c r="BK271" s="25"/>
      <c r="BL271" s="25"/>
      <c r="BM271" s="25"/>
      <c r="EU271" s="104"/>
    </row>
    <row r="272" spans="3:151" ht="14.4" x14ac:dyDescent="0.2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BH272" s="25"/>
      <c r="BI272" s="25"/>
      <c r="BJ272" s="25"/>
      <c r="BK272" s="25"/>
      <c r="BL272" s="25"/>
      <c r="BM272" s="25"/>
      <c r="EU272" s="104"/>
    </row>
    <row r="273" spans="3:151" ht="14.4" x14ac:dyDescent="0.2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BH273" s="25"/>
      <c r="BI273" s="25"/>
      <c r="BJ273" s="25"/>
      <c r="BK273" s="25"/>
      <c r="BL273" s="25"/>
      <c r="BM273" s="25"/>
      <c r="EU273" s="104"/>
    </row>
    <row r="274" spans="3:151" ht="14.4" x14ac:dyDescent="0.2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BH274" s="25"/>
      <c r="BI274" s="25"/>
      <c r="BJ274" s="25"/>
      <c r="BK274" s="25"/>
      <c r="BL274" s="25"/>
      <c r="BM274" s="25"/>
      <c r="EU274" s="104"/>
    </row>
    <row r="275" spans="3:151" ht="14.4" x14ac:dyDescent="0.2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BH275" s="25"/>
      <c r="BI275" s="25"/>
      <c r="BJ275" s="25"/>
      <c r="BK275" s="25"/>
      <c r="BL275" s="25"/>
      <c r="BM275" s="25"/>
      <c r="EU275" s="104"/>
    </row>
    <row r="276" spans="3:151" ht="14.4" x14ac:dyDescent="0.2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BH276" s="25"/>
      <c r="BI276" s="25"/>
      <c r="BJ276" s="25"/>
      <c r="BK276" s="25"/>
      <c r="BL276" s="25"/>
      <c r="BM276" s="25"/>
      <c r="EU276" s="104"/>
    </row>
    <row r="277" spans="3:151" ht="14.4" x14ac:dyDescent="0.2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BH277" s="25"/>
      <c r="BI277" s="25"/>
      <c r="BJ277" s="25"/>
      <c r="BK277" s="25"/>
      <c r="BL277" s="25"/>
      <c r="BM277" s="25"/>
      <c r="EU277" s="104"/>
    </row>
    <row r="278" spans="3:151" ht="14.4" x14ac:dyDescent="0.2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BH278" s="25"/>
      <c r="BI278" s="25"/>
      <c r="BJ278" s="25"/>
      <c r="BK278" s="25"/>
      <c r="BL278" s="25"/>
      <c r="BM278" s="25"/>
      <c r="EU278" s="104"/>
    </row>
    <row r="279" spans="3:151" ht="14.4" x14ac:dyDescent="0.2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BH279" s="25"/>
      <c r="BI279" s="25"/>
      <c r="BJ279" s="25"/>
      <c r="BK279" s="25"/>
      <c r="BL279" s="25"/>
      <c r="BM279" s="25"/>
      <c r="EU279" s="104"/>
    </row>
    <row r="280" spans="3:151" ht="14.4" x14ac:dyDescent="0.2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BH280" s="25"/>
      <c r="BI280" s="25"/>
      <c r="BJ280" s="25"/>
      <c r="BK280" s="25"/>
      <c r="BL280" s="25"/>
      <c r="BM280" s="25"/>
      <c r="EU280" s="104"/>
    </row>
    <row r="281" spans="3:151" ht="14.4" x14ac:dyDescent="0.2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BH281" s="25"/>
      <c r="BI281" s="25"/>
      <c r="BJ281" s="25"/>
      <c r="BK281" s="25"/>
      <c r="BL281" s="25"/>
      <c r="BM281" s="25"/>
      <c r="EU281" s="104"/>
    </row>
    <row r="282" spans="3:151" ht="14.4" x14ac:dyDescent="0.2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BH282" s="25"/>
      <c r="BI282" s="25"/>
      <c r="BJ282" s="25"/>
      <c r="BK282" s="25"/>
      <c r="BL282" s="25"/>
      <c r="BM282" s="25"/>
      <c r="EU282" s="104"/>
    </row>
    <row r="283" spans="3:151" ht="14.4" x14ac:dyDescent="0.2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BH283" s="25"/>
      <c r="BI283" s="25"/>
      <c r="BJ283" s="25"/>
      <c r="BK283" s="25"/>
      <c r="BL283" s="25"/>
      <c r="BM283" s="25"/>
      <c r="EU283" s="104"/>
    </row>
    <row r="284" spans="3:151" ht="14.4" x14ac:dyDescent="0.2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BH284" s="25"/>
      <c r="BI284" s="25"/>
      <c r="BJ284" s="25"/>
      <c r="BK284" s="25"/>
      <c r="BL284" s="25"/>
      <c r="BM284" s="25"/>
      <c r="EU284" s="104"/>
    </row>
    <row r="285" spans="3:151" ht="14.4" x14ac:dyDescent="0.2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BH285" s="25"/>
      <c r="BI285" s="25"/>
      <c r="BJ285" s="25"/>
      <c r="BK285" s="25"/>
      <c r="BL285" s="25"/>
      <c r="BM285" s="25"/>
      <c r="EU285" s="104"/>
    </row>
    <row r="286" spans="3:151" ht="14.4" x14ac:dyDescent="0.2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BH286" s="25"/>
      <c r="BI286" s="25"/>
      <c r="BJ286" s="25"/>
      <c r="BK286" s="25"/>
      <c r="BL286" s="25"/>
      <c r="BM286" s="25"/>
      <c r="EU286" s="104"/>
    </row>
    <row r="287" spans="3:151" ht="14.4" x14ac:dyDescent="0.2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BH287" s="25"/>
      <c r="BI287" s="25"/>
      <c r="BJ287" s="25"/>
      <c r="BK287" s="25"/>
      <c r="BL287" s="25"/>
      <c r="BM287" s="25"/>
      <c r="EU287" s="104"/>
    </row>
    <row r="288" spans="3:151" ht="14.4" x14ac:dyDescent="0.2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BH288" s="25"/>
      <c r="BI288" s="25"/>
      <c r="BJ288" s="25"/>
      <c r="BK288" s="25"/>
      <c r="BL288" s="25"/>
      <c r="BM288" s="25"/>
      <c r="EU288" s="104"/>
    </row>
    <row r="289" spans="3:151" ht="14.4" x14ac:dyDescent="0.2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BH289" s="25"/>
      <c r="BI289" s="25"/>
      <c r="BJ289" s="25"/>
      <c r="BK289" s="25"/>
      <c r="BL289" s="25"/>
      <c r="BM289" s="25"/>
      <c r="EU289" s="104"/>
    </row>
    <row r="290" spans="3:151" ht="14.4" x14ac:dyDescent="0.2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BH290" s="25"/>
      <c r="BI290" s="25"/>
      <c r="BJ290" s="25"/>
      <c r="BK290" s="25"/>
      <c r="BL290" s="25"/>
      <c r="BM290" s="25"/>
      <c r="EU290" s="104"/>
    </row>
    <row r="291" spans="3:151" ht="14.4" x14ac:dyDescent="0.2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BH291" s="25"/>
      <c r="BI291" s="25"/>
      <c r="BJ291" s="25"/>
      <c r="BK291" s="25"/>
      <c r="BL291" s="25"/>
      <c r="BM291" s="25"/>
      <c r="EU291" s="104"/>
    </row>
    <row r="292" spans="3:151" ht="14.4" x14ac:dyDescent="0.2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BH292" s="25"/>
      <c r="BI292" s="25"/>
      <c r="BJ292" s="25"/>
      <c r="BK292" s="25"/>
      <c r="BL292" s="25"/>
      <c r="BM292" s="25"/>
      <c r="EU292" s="104"/>
    </row>
    <row r="293" spans="3:151" ht="14.4" x14ac:dyDescent="0.2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BH293" s="25"/>
      <c r="BI293" s="25"/>
      <c r="BJ293" s="25"/>
      <c r="BK293" s="25"/>
      <c r="BL293" s="25"/>
      <c r="BM293" s="25"/>
      <c r="EU293" s="104"/>
    </row>
    <row r="294" spans="3:151" ht="14.4" x14ac:dyDescent="0.2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BH294" s="25"/>
      <c r="BI294" s="25"/>
      <c r="BJ294" s="25"/>
      <c r="BK294" s="25"/>
      <c r="BL294" s="25"/>
      <c r="BM294" s="25"/>
      <c r="EU294" s="104"/>
    </row>
    <row r="295" spans="3:151" ht="14.4" x14ac:dyDescent="0.2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BH295" s="25"/>
      <c r="BI295" s="25"/>
      <c r="BJ295" s="25"/>
      <c r="BK295" s="25"/>
      <c r="BL295" s="25"/>
      <c r="BM295" s="25"/>
      <c r="EU295" s="104"/>
    </row>
    <row r="296" spans="3:151" ht="14.4" x14ac:dyDescent="0.2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BH296" s="25"/>
      <c r="BI296" s="25"/>
      <c r="BJ296" s="25"/>
      <c r="BK296" s="25"/>
      <c r="BL296" s="25"/>
      <c r="BM296" s="25"/>
      <c r="EU296" s="104"/>
    </row>
    <row r="297" spans="3:151" ht="14.4" x14ac:dyDescent="0.2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BH297" s="25"/>
      <c r="BI297" s="25"/>
      <c r="BJ297" s="25"/>
      <c r="BK297" s="25"/>
      <c r="BL297" s="25"/>
      <c r="BM297" s="25"/>
      <c r="EU297" s="104"/>
    </row>
    <row r="298" spans="3:151" ht="14.4" x14ac:dyDescent="0.2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BH298" s="25"/>
      <c r="BI298" s="25"/>
      <c r="BJ298" s="25"/>
      <c r="BK298" s="25"/>
      <c r="BL298" s="25"/>
      <c r="BM298" s="25"/>
      <c r="EU298" s="104"/>
    </row>
    <row r="299" spans="3:151" ht="14.4" x14ac:dyDescent="0.2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BH299" s="25"/>
      <c r="BI299" s="25"/>
      <c r="BJ299" s="25"/>
      <c r="BK299" s="25"/>
      <c r="BL299" s="25"/>
      <c r="BM299" s="25"/>
      <c r="EU299" s="104"/>
    </row>
    <row r="300" spans="3:151" ht="14.4" x14ac:dyDescent="0.2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BH300" s="25"/>
      <c r="BI300" s="25"/>
      <c r="BJ300" s="25"/>
      <c r="BK300" s="25"/>
      <c r="BL300" s="25"/>
      <c r="BM300" s="25"/>
      <c r="EU300" s="104"/>
    </row>
    <row r="301" spans="3:151" ht="14.4" x14ac:dyDescent="0.2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BH301" s="25"/>
      <c r="BI301" s="25"/>
      <c r="BJ301" s="25"/>
      <c r="BK301" s="25"/>
      <c r="BL301" s="25"/>
      <c r="BM301" s="25"/>
      <c r="EU301" s="104"/>
    </row>
    <row r="302" spans="3:151" ht="14.4" x14ac:dyDescent="0.2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BH302" s="25"/>
      <c r="BI302" s="25"/>
      <c r="BJ302" s="25"/>
      <c r="BK302" s="25"/>
      <c r="BL302" s="25"/>
      <c r="BM302" s="25"/>
      <c r="EU302" s="104"/>
    </row>
    <row r="303" spans="3:151" ht="14.4" x14ac:dyDescent="0.2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BH303" s="25"/>
      <c r="BI303" s="25"/>
      <c r="BJ303" s="25"/>
      <c r="BK303" s="25"/>
      <c r="BL303" s="25"/>
      <c r="BM303" s="25"/>
      <c r="EU303" s="104"/>
    </row>
    <row r="304" spans="3:151" ht="14.4" x14ac:dyDescent="0.2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BH304" s="25"/>
      <c r="BI304" s="25"/>
      <c r="BJ304" s="25"/>
      <c r="BK304" s="25"/>
      <c r="BL304" s="25"/>
      <c r="BM304" s="25"/>
      <c r="EU304" s="104"/>
    </row>
    <row r="305" spans="3:161" ht="14.4" x14ac:dyDescent="0.2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BH305" s="25"/>
      <c r="BI305" s="25"/>
      <c r="BJ305" s="25"/>
      <c r="BK305" s="25"/>
      <c r="BL305" s="25"/>
      <c r="BM305" s="25"/>
      <c r="EU305" s="104"/>
    </row>
    <row r="306" spans="3:161" ht="14.4" x14ac:dyDescent="0.2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BH306" s="25"/>
      <c r="BI306" s="25"/>
      <c r="BJ306" s="25"/>
      <c r="BK306" s="25"/>
      <c r="BL306" s="25"/>
      <c r="BM306" s="25"/>
      <c r="EU306" s="104"/>
    </row>
    <row r="307" spans="3:161" ht="14.4" x14ac:dyDescent="0.2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BH307" s="25"/>
      <c r="BI307" s="25"/>
      <c r="BJ307" s="25"/>
      <c r="BK307" s="25"/>
      <c r="BL307" s="25"/>
      <c r="BM307" s="25"/>
      <c r="EU307" s="104"/>
    </row>
    <row r="308" spans="3:161" ht="14.4" x14ac:dyDescent="0.2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BH308" s="25"/>
      <c r="BI308" s="25"/>
      <c r="BJ308" s="25"/>
      <c r="BK308" s="25"/>
      <c r="BL308" s="25"/>
      <c r="BM308" s="25"/>
      <c r="EU308" s="104"/>
      <c r="FE308" s="25">
        <v>5806.35</v>
      </c>
    </row>
    <row r="309" spans="3:161" ht="14.4" x14ac:dyDescent="0.2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BH309" s="25"/>
      <c r="BI309" s="25"/>
      <c r="BJ309" s="25"/>
      <c r="BK309" s="25"/>
      <c r="BL309" s="25"/>
      <c r="BM309" s="25"/>
      <c r="EU309" s="104"/>
      <c r="FE309" s="25">
        <f>+FE135-FE308</f>
        <v>345.00000000000091</v>
      </c>
    </row>
    <row r="310" spans="3:161" ht="14.4" x14ac:dyDescent="0.2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BH310" s="25"/>
      <c r="BI310" s="25"/>
      <c r="BJ310" s="25"/>
      <c r="BK310" s="25"/>
      <c r="BL310" s="25"/>
      <c r="BM310" s="25"/>
      <c r="EU310" s="104"/>
    </row>
    <row r="311" spans="3:161" ht="14.4" x14ac:dyDescent="0.2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BH311" s="25"/>
      <c r="BI311" s="25"/>
      <c r="BJ311" s="25"/>
      <c r="BK311" s="25"/>
      <c r="BL311" s="25"/>
      <c r="BM311" s="25"/>
      <c r="EU311" s="104"/>
    </row>
    <row r="312" spans="3:161" ht="14.4" x14ac:dyDescent="0.2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BH312" s="25"/>
      <c r="BI312" s="25"/>
      <c r="BJ312" s="25"/>
      <c r="BK312" s="25"/>
      <c r="BL312" s="25"/>
      <c r="BM312" s="25"/>
      <c r="EU312" s="104"/>
    </row>
    <row r="313" spans="3:161" ht="14.4" x14ac:dyDescent="0.2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BH313" s="25"/>
      <c r="BI313" s="25"/>
      <c r="BJ313" s="25"/>
      <c r="BK313" s="25"/>
      <c r="BL313" s="25"/>
      <c r="BM313" s="25"/>
      <c r="EU313" s="104"/>
    </row>
    <row r="314" spans="3:161" ht="14.4" x14ac:dyDescent="0.2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BH314" s="25"/>
      <c r="BI314" s="25"/>
      <c r="BJ314" s="25"/>
      <c r="BK314" s="25"/>
      <c r="BL314" s="25"/>
      <c r="BM314" s="25"/>
      <c r="EU314" s="104"/>
    </row>
    <row r="315" spans="3:161" ht="14.4" x14ac:dyDescent="0.2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BH315" s="25"/>
      <c r="BI315" s="25"/>
      <c r="BJ315" s="25"/>
      <c r="BK315" s="25"/>
      <c r="BL315" s="25"/>
      <c r="BM315" s="25"/>
      <c r="EU315" s="104"/>
    </row>
    <row r="316" spans="3:161" ht="14.4" x14ac:dyDescent="0.2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BH316" s="25"/>
      <c r="BI316" s="25"/>
      <c r="BJ316" s="25"/>
      <c r="BK316" s="25"/>
      <c r="BL316" s="25"/>
      <c r="BM316" s="25"/>
      <c r="EU316" s="104"/>
    </row>
    <row r="317" spans="3:161" ht="14.4" x14ac:dyDescent="0.2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BH317" s="25"/>
      <c r="BI317" s="25"/>
      <c r="BJ317" s="25"/>
      <c r="BK317" s="25"/>
      <c r="BL317" s="25"/>
      <c r="BM317" s="25"/>
      <c r="EU317" s="104"/>
    </row>
    <row r="318" spans="3:161" ht="14.4" x14ac:dyDescent="0.2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BH318" s="25"/>
      <c r="BI318" s="25"/>
      <c r="BJ318" s="25"/>
      <c r="BK318" s="25"/>
      <c r="BL318" s="25"/>
      <c r="BM318" s="25"/>
      <c r="EU318" s="104"/>
    </row>
    <row r="319" spans="3:161" ht="14.4" x14ac:dyDescent="0.2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BH319" s="25"/>
      <c r="BI319" s="25"/>
      <c r="BJ319" s="25"/>
      <c r="BK319" s="25"/>
      <c r="BL319" s="25"/>
      <c r="BM319" s="25"/>
      <c r="EU319" s="104"/>
    </row>
    <row r="320" spans="3:161" ht="14.4" x14ac:dyDescent="0.2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BH320" s="25"/>
      <c r="BI320" s="25"/>
      <c r="BJ320" s="25"/>
      <c r="BK320" s="25"/>
      <c r="BL320" s="25"/>
      <c r="BM320" s="25"/>
      <c r="EU320" s="104"/>
    </row>
    <row r="321" spans="3:151" ht="14.4" x14ac:dyDescent="0.2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BH321" s="25"/>
      <c r="BI321" s="25"/>
      <c r="BJ321" s="25"/>
      <c r="BK321" s="25"/>
      <c r="BL321" s="25"/>
      <c r="BM321" s="25"/>
      <c r="EU321" s="104"/>
    </row>
    <row r="322" spans="3:151" ht="14.4" x14ac:dyDescent="0.2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BH322" s="25"/>
      <c r="BI322" s="25"/>
      <c r="BJ322" s="25"/>
      <c r="BK322" s="25"/>
      <c r="BL322" s="25"/>
      <c r="BM322" s="25"/>
      <c r="EU322" s="104"/>
    </row>
    <row r="323" spans="3:151" ht="14.4" x14ac:dyDescent="0.2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BH323" s="25"/>
      <c r="BI323" s="25"/>
      <c r="BJ323" s="25"/>
      <c r="BK323" s="25"/>
      <c r="BL323" s="25"/>
      <c r="BM323" s="25"/>
      <c r="EU323" s="104"/>
    </row>
    <row r="324" spans="3:151" ht="14.4" x14ac:dyDescent="0.2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BH324" s="25"/>
      <c r="BI324" s="25"/>
      <c r="BJ324" s="25"/>
      <c r="BK324" s="25"/>
      <c r="BL324" s="25"/>
      <c r="BM324" s="25"/>
      <c r="EU324" s="104"/>
    </row>
    <row r="325" spans="3:151" ht="14.4" x14ac:dyDescent="0.2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BH325" s="25"/>
      <c r="BI325" s="25"/>
      <c r="BJ325" s="25"/>
      <c r="BK325" s="25"/>
      <c r="BL325" s="25"/>
      <c r="BM325" s="25"/>
      <c r="EU325" s="104"/>
    </row>
    <row r="326" spans="3:151" ht="14.4" x14ac:dyDescent="0.2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BH326" s="25"/>
      <c r="BI326" s="25"/>
      <c r="BJ326" s="25"/>
      <c r="BK326" s="25"/>
      <c r="BL326" s="25"/>
      <c r="BM326" s="25"/>
      <c r="EU326" s="104"/>
    </row>
    <row r="327" spans="3:151" ht="14.4" x14ac:dyDescent="0.2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BH327" s="25"/>
      <c r="BI327" s="25"/>
      <c r="BJ327" s="25"/>
      <c r="BK327" s="25"/>
      <c r="BL327" s="25"/>
      <c r="BM327" s="25"/>
      <c r="EU327" s="104"/>
    </row>
    <row r="328" spans="3:151" ht="14.4" x14ac:dyDescent="0.2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BH328" s="25"/>
      <c r="BI328" s="25"/>
      <c r="BJ328" s="25"/>
      <c r="BK328" s="25"/>
      <c r="BL328" s="25"/>
      <c r="BM328" s="25"/>
      <c r="EU328" s="104"/>
    </row>
    <row r="329" spans="3:151" ht="14.4" x14ac:dyDescent="0.2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BH329" s="25"/>
      <c r="BI329" s="25"/>
      <c r="BJ329" s="25"/>
      <c r="BK329" s="25"/>
      <c r="BL329" s="25"/>
      <c r="BM329" s="25"/>
      <c r="EU329" s="104"/>
    </row>
    <row r="330" spans="3:151" ht="14.4" x14ac:dyDescent="0.2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BH330" s="25"/>
      <c r="BI330" s="25"/>
      <c r="BJ330" s="25"/>
      <c r="BK330" s="25"/>
      <c r="BL330" s="25"/>
      <c r="BM330" s="25"/>
      <c r="EU330" s="104"/>
    </row>
    <row r="331" spans="3:151" ht="14.4" x14ac:dyDescent="0.2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BH331" s="25"/>
      <c r="BI331" s="25"/>
      <c r="BJ331" s="25"/>
      <c r="BK331" s="25"/>
      <c r="BL331" s="25"/>
      <c r="BM331" s="25"/>
      <c r="EU331" s="104"/>
    </row>
    <row r="332" spans="3:151" ht="14.4" x14ac:dyDescent="0.2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BH332" s="25"/>
      <c r="BI332" s="25"/>
      <c r="BJ332" s="25"/>
      <c r="BK332" s="25"/>
      <c r="BL332" s="25"/>
      <c r="BM332" s="25"/>
      <c r="EU332" s="104"/>
    </row>
    <row r="333" spans="3:151" ht="14.4" x14ac:dyDescent="0.2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BH333" s="25"/>
      <c r="BI333" s="25"/>
      <c r="BJ333" s="25"/>
      <c r="BK333" s="25"/>
      <c r="BL333" s="25"/>
      <c r="BM333" s="25"/>
      <c r="EU333" s="104"/>
    </row>
    <row r="334" spans="3:151" ht="14.4" x14ac:dyDescent="0.2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BH334" s="25"/>
      <c r="BI334" s="25"/>
      <c r="BJ334" s="25"/>
      <c r="BK334" s="25"/>
      <c r="BL334" s="25"/>
      <c r="BM334" s="25"/>
      <c r="EU334" s="104"/>
    </row>
    <row r="335" spans="3:151" ht="14.4" x14ac:dyDescent="0.2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BH335" s="25"/>
      <c r="BI335" s="25"/>
      <c r="BJ335" s="25"/>
      <c r="BK335" s="25"/>
      <c r="BL335" s="25"/>
      <c r="BM335" s="25"/>
      <c r="EU335" s="104"/>
    </row>
    <row r="336" spans="3:151" ht="14.4" x14ac:dyDescent="0.2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BH336" s="25"/>
      <c r="BI336" s="25"/>
      <c r="BJ336" s="25"/>
      <c r="BK336" s="25"/>
      <c r="BL336" s="25"/>
      <c r="BM336" s="25"/>
      <c r="EU336" s="104"/>
    </row>
    <row r="337" spans="3:151" ht="14.4" x14ac:dyDescent="0.2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BH337" s="25"/>
      <c r="BI337" s="25"/>
      <c r="BJ337" s="25"/>
      <c r="BK337" s="25"/>
      <c r="BL337" s="25"/>
      <c r="BM337" s="25"/>
      <c r="EU337" s="104"/>
    </row>
    <row r="338" spans="3:151" ht="14.4" x14ac:dyDescent="0.2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BH338" s="25"/>
      <c r="BI338" s="25"/>
      <c r="BJ338" s="25"/>
      <c r="BK338" s="25"/>
      <c r="BL338" s="25"/>
      <c r="BM338" s="25"/>
      <c r="EU338" s="104"/>
    </row>
    <row r="339" spans="3:151" ht="14.4" x14ac:dyDescent="0.2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BH339" s="25"/>
      <c r="BI339" s="25"/>
      <c r="BJ339" s="25"/>
      <c r="BK339" s="25"/>
      <c r="BL339" s="25"/>
      <c r="BM339" s="25"/>
      <c r="EU339" s="104"/>
    </row>
    <row r="340" spans="3:151" ht="14.4" x14ac:dyDescent="0.2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BH340" s="25"/>
      <c r="BI340" s="25"/>
      <c r="BJ340" s="25"/>
      <c r="BK340" s="25"/>
      <c r="BL340" s="25"/>
      <c r="BM340" s="25"/>
      <c r="EU340" s="104"/>
    </row>
    <row r="341" spans="3:151" ht="14.4" x14ac:dyDescent="0.2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BH341" s="25"/>
      <c r="BI341" s="25"/>
      <c r="BJ341" s="25"/>
      <c r="BK341" s="25"/>
      <c r="BL341" s="25"/>
      <c r="BM341" s="25"/>
      <c r="EU341" s="104"/>
    </row>
    <row r="342" spans="3:151" ht="14.4" x14ac:dyDescent="0.2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BH342" s="25"/>
      <c r="BI342" s="25"/>
      <c r="BJ342" s="25"/>
      <c r="BK342" s="25"/>
      <c r="BL342" s="25"/>
      <c r="BM342" s="25"/>
      <c r="EU342" s="104"/>
    </row>
    <row r="343" spans="3:151" ht="14.4" x14ac:dyDescent="0.2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BH343" s="25"/>
      <c r="BI343" s="25"/>
      <c r="BJ343" s="25"/>
      <c r="BK343" s="25"/>
      <c r="BL343" s="25"/>
      <c r="BM343" s="25"/>
      <c r="EU343" s="104"/>
    </row>
    <row r="344" spans="3:151" ht="14.4" x14ac:dyDescent="0.2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BH344" s="25"/>
      <c r="BI344" s="25"/>
      <c r="BJ344" s="25"/>
      <c r="BK344" s="25"/>
      <c r="BL344" s="25"/>
      <c r="BM344" s="25"/>
      <c r="EU344" s="104"/>
    </row>
    <row r="345" spans="3:151" ht="14.4" x14ac:dyDescent="0.2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BH345" s="25"/>
      <c r="BI345" s="25"/>
      <c r="BJ345" s="25"/>
      <c r="BK345" s="25"/>
      <c r="BL345" s="25"/>
      <c r="BM345" s="25"/>
      <c r="EU345" s="104"/>
    </row>
    <row r="346" spans="3:151" ht="14.4" x14ac:dyDescent="0.2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BH346" s="25"/>
      <c r="BI346" s="25"/>
      <c r="BJ346" s="25"/>
      <c r="BK346" s="25"/>
      <c r="BL346" s="25"/>
      <c r="BM346" s="25"/>
      <c r="EU346" s="104"/>
    </row>
    <row r="347" spans="3:151" ht="14.4" x14ac:dyDescent="0.2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BH347" s="25"/>
      <c r="BI347" s="25"/>
      <c r="BJ347" s="25"/>
      <c r="BK347" s="25"/>
      <c r="BL347" s="25"/>
      <c r="BM347" s="25"/>
      <c r="EU347" s="104"/>
    </row>
    <row r="348" spans="3:151" ht="14.4" x14ac:dyDescent="0.2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BH348" s="25"/>
      <c r="BI348" s="25"/>
      <c r="BJ348" s="25"/>
      <c r="BK348" s="25"/>
      <c r="BL348" s="25"/>
      <c r="BM348" s="25"/>
      <c r="EU348" s="104"/>
    </row>
    <row r="349" spans="3:151" ht="14.4" x14ac:dyDescent="0.2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BH349" s="25"/>
      <c r="BI349" s="25"/>
      <c r="BJ349" s="25"/>
      <c r="BK349" s="25"/>
      <c r="BL349" s="25"/>
      <c r="BM349" s="25"/>
      <c r="EU349" s="104"/>
    </row>
    <row r="350" spans="3:151" ht="14.4" x14ac:dyDescent="0.2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BH350" s="25"/>
      <c r="BI350" s="25"/>
      <c r="BJ350" s="25"/>
      <c r="BK350" s="25"/>
      <c r="BL350" s="25"/>
      <c r="BM350" s="25"/>
      <c r="EU350" s="104"/>
    </row>
    <row r="351" spans="3:151" ht="14.4" x14ac:dyDescent="0.2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BH351" s="25"/>
      <c r="BI351" s="25"/>
      <c r="BJ351" s="25"/>
      <c r="BK351" s="25"/>
      <c r="BL351" s="25"/>
      <c r="BM351" s="25"/>
      <c r="EU351" s="104"/>
    </row>
    <row r="352" spans="3:151" ht="14.4" x14ac:dyDescent="0.2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BH352" s="25"/>
      <c r="BI352" s="25"/>
      <c r="BJ352" s="25"/>
      <c r="BK352" s="25"/>
      <c r="BL352" s="25"/>
      <c r="BM352" s="25"/>
      <c r="EU352" s="104"/>
    </row>
    <row r="353" spans="3:151" ht="14.4" x14ac:dyDescent="0.2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BH353" s="25"/>
      <c r="BI353" s="25"/>
      <c r="BJ353" s="25"/>
      <c r="BK353" s="25"/>
      <c r="BL353" s="25"/>
      <c r="BM353" s="25"/>
      <c r="EU353" s="104"/>
    </row>
    <row r="354" spans="3:151" ht="14.4" x14ac:dyDescent="0.2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BH354" s="25"/>
      <c r="BI354" s="25"/>
      <c r="BJ354" s="25"/>
      <c r="BK354" s="25"/>
      <c r="BL354" s="25"/>
      <c r="BM354" s="25"/>
      <c r="EU354" s="104"/>
    </row>
    <row r="355" spans="3:151" ht="14.4" x14ac:dyDescent="0.2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BH355" s="25"/>
      <c r="BI355" s="25"/>
      <c r="BJ355" s="25"/>
      <c r="BK355" s="25"/>
      <c r="BL355" s="25"/>
      <c r="BM355" s="25"/>
      <c r="EU355" s="104"/>
    </row>
    <row r="356" spans="3:151" ht="14.4" x14ac:dyDescent="0.2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BH356" s="25"/>
      <c r="BI356" s="25"/>
      <c r="BJ356" s="25"/>
      <c r="BK356" s="25"/>
      <c r="BL356" s="25"/>
      <c r="BM356" s="25"/>
      <c r="EU356" s="104"/>
    </row>
    <row r="357" spans="3:151" ht="14.4" x14ac:dyDescent="0.2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BH357" s="25"/>
      <c r="BI357" s="25"/>
      <c r="BJ357" s="25"/>
      <c r="BK357" s="25"/>
      <c r="BL357" s="25"/>
      <c r="BM357" s="25"/>
      <c r="EU357" s="104"/>
    </row>
    <row r="358" spans="3:151" ht="14.4" x14ac:dyDescent="0.2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BH358" s="25"/>
      <c r="BI358" s="25"/>
      <c r="BJ358" s="25"/>
      <c r="BK358" s="25"/>
      <c r="BL358" s="25"/>
      <c r="BM358" s="25"/>
      <c r="EU358" s="104"/>
    </row>
    <row r="359" spans="3:151" ht="14.4" x14ac:dyDescent="0.2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BH359" s="25"/>
      <c r="BI359" s="25"/>
      <c r="BJ359" s="25"/>
      <c r="BK359" s="25"/>
      <c r="BL359" s="25"/>
      <c r="BM359" s="25"/>
      <c r="EU359" s="104"/>
    </row>
    <row r="360" spans="3:151" ht="14.4" x14ac:dyDescent="0.2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BH360" s="25"/>
      <c r="BI360" s="25"/>
      <c r="BJ360" s="25"/>
      <c r="BK360" s="25"/>
      <c r="BL360" s="25"/>
      <c r="BM360" s="25"/>
      <c r="EU360" s="104"/>
    </row>
    <row r="361" spans="3:151" ht="14.4" x14ac:dyDescent="0.2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BH361" s="25"/>
      <c r="BI361" s="25"/>
      <c r="BJ361" s="25"/>
      <c r="BK361" s="25"/>
      <c r="BL361" s="25"/>
      <c r="BM361" s="25"/>
      <c r="EU361" s="104"/>
    </row>
    <row r="362" spans="3:151" ht="14.4" x14ac:dyDescent="0.2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BH362" s="25"/>
      <c r="BI362" s="25"/>
      <c r="BJ362" s="25"/>
      <c r="BK362" s="25"/>
      <c r="BL362" s="25"/>
      <c r="BM362" s="25"/>
      <c r="EU362" s="104"/>
    </row>
    <row r="363" spans="3:151" ht="14.4" x14ac:dyDescent="0.2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BH363" s="25"/>
      <c r="BI363" s="25"/>
      <c r="BJ363" s="25"/>
      <c r="BK363" s="25"/>
      <c r="BL363" s="25"/>
      <c r="BM363" s="25"/>
      <c r="EU363" s="104"/>
    </row>
    <row r="364" spans="3:151" ht="14.4" x14ac:dyDescent="0.2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BH364" s="25"/>
      <c r="BI364" s="25"/>
      <c r="BJ364" s="25"/>
      <c r="BK364" s="25"/>
      <c r="BL364" s="25"/>
      <c r="BM364" s="25"/>
      <c r="EU364" s="104"/>
    </row>
    <row r="365" spans="3:151" ht="14.4" x14ac:dyDescent="0.2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BH365" s="25"/>
      <c r="BI365" s="25"/>
      <c r="BJ365" s="25"/>
      <c r="BK365" s="25"/>
      <c r="BL365" s="25"/>
      <c r="BM365" s="25"/>
      <c r="EU365" s="104"/>
    </row>
    <row r="366" spans="3:151" ht="14.4" x14ac:dyDescent="0.2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BH366" s="25"/>
      <c r="BI366" s="25"/>
      <c r="BJ366" s="25"/>
      <c r="BK366" s="25"/>
      <c r="BL366" s="25"/>
      <c r="BM366" s="25"/>
      <c r="EU366" s="104"/>
    </row>
    <row r="367" spans="3:151" ht="14.4" x14ac:dyDescent="0.2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BH367" s="25"/>
      <c r="BI367" s="25"/>
      <c r="BJ367" s="25"/>
      <c r="BK367" s="25"/>
      <c r="BL367" s="25"/>
      <c r="BM367" s="25"/>
      <c r="EU367" s="104"/>
    </row>
    <row r="368" spans="3:151" ht="14.4" x14ac:dyDescent="0.2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BH368" s="25"/>
      <c r="BI368" s="25"/>
      <c r="BJ368" s="25"/>
      <c r="BK368" s="25"/>
      <c r="BL368" s="25"/>
      <c r="BM368" s="25"/>
      <c r="EU368" s="104"/>
    </row>
    <row r="369" spans="3:151" ht="14.4" x14ac:dyDescent="0.2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BH369" s="25"/>
      <c r="BI369" s="25"/>
      <c r="BJ369" s="25"/>
      <c r="BK369" s="25"/>
      <c r="BL369" s="25"/>
      <c r="BM369" s="25"/>
      <c r="EU369" s="104"/>
    </row>
    <row r="370" spans="3:151" ht="14.4" x14ac:dyDescent="0.2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BH370" s="25"/>
      <c r="BI370" s="25"/>
      <c r="BJ370" s="25"/>
      <c r="BK370" s="25"/>
      <c r="BL370" s="25"/>
      <c r="BM370" s="25"/>
      <c r="EU370" s="104"/>
    </row>
    <row r="371" spans="3:151" ht="14.4" x14ac:dyDescent="0.2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BH371" s="25"/>
      <c r="BI371" s="25"/>
      <c r="BJ371" s="25"/>
      <c r="BK371" s="25"/>
      <c r="BL371" s="25"/>
      <c r="BM371" s="25"/>
      <c r="EU371" s="104"/>
    </row>
    <row r="372" spans="3:151" ht="14.4" x14ac:dyDescent="0.2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BH372" s="25"/>
      <c r="BI372" s="25"/>
      <c r="BJ372" s="25"/>
      <c r="BK372" s="25"/>
      <c r="BL372" s="25"/>
      <c r="BM372" s="25"/>
      <c r="EU372" s="104"/>
    </row>
    <row r="373" spans="3:151" ht="14.4" x14ac:dyDescent="0.2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BH373" s="25"/>
      <c r="BI373" s="25"/>
      <c r="BJ373" s="25"/>
      <c r="BK373" s="25"/>
      <c r="BL373" s="25"/>
      <c r="BM373" s="25"/>
      <c r="EU373" s="104"/>
    </row>
    <row r="374" spans="3:151" ht="14.4" x14ac:dyDescent="0.2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BH374" s="25"/>
      <c r="BI374" s="25"/>
      <c r="BJ374" s="25"/>
      <c r="BK374" s="25"/>
      <c r="BL374" s="25"/>
      <c r="BM374" s="25"/>
      <c r="EU374" s="104"/>
    </row>
    <row r="375" spans="3:151" ht="14.4" x14ac:dyDescent="0.2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BH375" s="25"/>
      <c r="BI375" s="25"/>
      <c r="BJ375" s="25"/>
      <c r="BK375" s="25"/>
      <c r="BL375" s="25"/>
      <c r="BM375" s="25"/>
      <c r="EU375" s="104"/>
    </row>
    <row r="376" spans="3:151" ht="14.4" x14ac:dyDescent="0.2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BH376" s="25"/>
      <c r="BI376" s="25"/>
      <c r="BJ376" s="25"/>
      <c r="BK376" s="25"/>
      <c r="BL376" s="25"/>
      <c r="BM376" s="25"/>
      <c r="EU376" s="104"/>
    </row>
    <row r="377" spans="3:151" ht="14.4" x14ac:dyDescent="0.2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BH377" s="25"/>
      <c r="BI377" s="25"/>
      <c r="BJ377" s="25"/>
      <c r="BK377" s="25"/>
      <c r="BL377" s="25"/>
      <c r="BM377" s="25"/>
      <c r="EU377" s="104"/>
    </row>
    <row r="378" spans="3:151" ht="14.4" x14ac:dyDescent="0.2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BH378" s="25"/>
      <c r="BI378" s="25"/>
      <c r="BJ378" s="25"/>
      <c r="BK378" s="25"/>
      <c r="BL378" s="25"/>
      <c r="BM378" s="25"/>
      <c r="EU378" s="104"/>
    </row>
    <row r="379" spans="3:151" ht="14.4" x14ac:dyDescent="0.2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BH379" s="25"/>
      <c r="BI379" s="25"/>
      <c r="BJ379" s="25"/>
      <c r="BK379" s="25"/>
      <c r="BL379" s="25"/>
      <c r="BM379" s="25"/>
      <c r="EU379" s="104"/>
    </row>
    <row r="380" spans="3:151" ht="14.4" x14ac:dyDescent="0.2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BH380" s="25"/>
      <c r="BI380" s="25"/>
      <c r="BJ380" s="25"/>
      <c r="BK380" s="25"/>
      <c r="BL380" s="25"/>
      <c r="BM380" s="25"/>
      <c r="EU380" s="104"/>
    </row>
    <row r="381" spans="3:151" ht="14.4" x14ac:dyDescent="0.2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BH381" s="25"/>
      <c r="BI381" s="25"/>
      <c r="BJ381" s="25"/>
      <c r="BK381" s="25"/>
      <c r="BL381" s="25"/>
      <c r="BM381" s="25"/>
      <c r="EU381" s="104"/>
    </row>
    <row r="382" spans="3:151" ht="14.4" x14ac:dyDescent="0.2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BH382" s="25"/>
      <c r="BI382" s="25"/>
      <c r="BJ382" s="25"/>
      <c r="BK382" s="25"/>
      <c r="BL382" s="25"/>
      <c r="BM382" s="25"/>
      <c r="EU382" s="104"/>
    </row>
    <row r="383" spans="3:151" ht="14.4" x14ac:dyDescent="0.2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BH383" s="25"/>
      <c r="BI383" s="25"/>
      <c r="BJ383" s="25"/>
      <c r="BK383" s="25"/>
      <c r="BL383" s="25"/>
      <c r="BM383" s="25"/>
      <c r="EU383" s="104"/>
    </row>
    <row r="384" spans="3:151" ht="14.4" x14ac:dyDescent="0.2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BH384" s="25"/>
      <c r="BI384" s="25"/>
      <c r="BJ384" s="25"/>
      <c r="BK384" s="25"/>
      <c r="BL384" s="25"/>
      <c r="BM384" s="25"/>
      <c r="EU384" s="104"/>
    </row>
    <row r="385" spans="3:151" ht="14.4" x14ac:dyDescent="0.2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BH385" s="25"/>
      <c r="BI385" s="25"/>
      <c r="BJ385" s="25"/>
      <c r="BK385" s="25"/>
      <c r="BL385" s="25"/>
      <c r="BM385" s="25"/>
      <c r="EU385" s="104"/>
    </row>
    <row r="386" spans="3:151" ht="14.4" x14ac:dyDescent="0.2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BH386" s="25"/>
      <c r="BI386" s="25"/>
      <c r="BJ386" s="25"/>
      <c r="BK386" s="25"/>
      <c r="BL386" s="25"/>
      <c r="BM386" s="25"/>
      <c r="EU386" s="104"/>
    </row>
    <row r="387" spans="3:151" ht="14.4" x14ac:dyDescent="0.2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BH387" s="25"/>
      <c r="BI387" s="25"/>
      <c r="BJ387" s="25"/>
      <c r="BK387" s="25"/>
      <c r="BL387" s="25"/>
      <c r="BM387" s="25"/>
      <c r="EU387" s="104"/>
    </row>
    <row r="388" spans="3:151" ht="14.4" x14ac:dyDescent="0.2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BH388" s="25"/>
      <c r="BI388" s="25"/>
      <c r="BJ388" s="25"/>
      <c r="BK388" s="25"/>
      <c r="BL388" s="25"/>
      <c r="BM388" s="25"/>
      <c r="EU388" s="104"/>
    </row>
    <row r="389" spans="3:151" ht="14.4" x14ac:dyDescent="0.2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BH389" s="25"/>
      <c r="BI389" s="25"/>
      <c r="BJ389" s="25"/>
      <c r="BK389" s="25"/>
      <c r="BL389" s="25"/>
      <c r="BM389" s="25"/>
      <c r="EU389" s="104"/>
    </row>
    <row r="390" spans="3:151" ht="14.4" x14ac:dyDescent="0.2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BH390" s="25"/>
      <c r="BI390" s="25"/>
      <c r="BJ390" s="25"/>
      <c r="BK390" s="25"/>
      <c r="BL390" s="25"/>
      <c r="BM390" s="25"/>
      <c r="EU390" s="104"/>
    </row>
    <row r="391" spans="3:151" ht="14.4" x14ac:dyDescent="0.2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BH391" s="25"/>
      <c r="BI391" s="25"/>
      <c r="BJ391" s="25"/>
      <c r="BK391" s="25"/>
      <c r="BL391" s="25"/>
      <c r="BM391" s="25"/>
      <c r="EU391" s="104"/>
    </row>
    <row r="392" spans="3:151" ht="14.4" x14ac:dyDescent="0.2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BH392" s="25"/>
      <c r="BI392" s="25"/>
      <c r="BJ392" s="25"/>
      <c r="BK392" s="25"/>
      <c r="BL392" s="25"/>
      <c r="BM392" s="25"/>
      <c r="EU392" s="104"/>
    </row>
    <row r="393" spans="3:151" ht="14.4" x14ac:dyDescent="0.2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BH393" s="25"/>
      <c r="BI393" s="25"/>
      <c r="BJ393" s="25"/>
      <c r="BK393" s="25"/>
      <c r="BL393" s="25"/>
      <c r="BM393" s="25"/>
      <c r="EU393" s="104"/>
    </row>
    <row r="394" spans="3:151" ht="14.4" x14ac:dyDescent="0.2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BH394" s="25"/>
      <c r="BI394" s="25"/>
      <c r="BJ394" s="25"/>
      <c r="BK394" s="25"/>
      <c r="BL394" s="25"/>
      <c r="BM394" s="25"/>
      <c r="EU394" s="104"/>
    </row>
    <row r="395" spans="3:151" ht="14.4" x14ac:dyDescent="0.2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BH395" s="25"/>
      <c r="BI395" s="25"/>
      <c r="BJ395" s="25"/>
      <c r="BK395" s="25"/>
      <c r="BL395" s="25"/>
      <c r="BM395" s="25"/>
      <c r="EU395" s="104"/>
    </row>
    <row r="396" spans="3:151" ht="14.4" x14ac:dyDescent="0.2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BH396" s="25"/>
      <c r="BI396" s="25"/>
      <c r="BJ396" s="25"/>
      <c r="BK396" s="25"/>
      <c r="BL396" s="25"/>
      <c r="BM396" s="25"/>
      <c r="EU396" s="104"/>
    </row>
    <row r="397" spans="3:151" ht="14.4" x14ac:dyDescent="0.2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BH397" s="25"/>
      <c r="BI397" s="25"/>
      <c r="BJ397" s="25"/>
      <c r="BK397" s="25"/>
      <c r="BL397" s="25"/>
      <c r="BM397" s="25"/>
      <c r="EU397" s="104"/>
    </row>
    <row r="398" spans="3:151" ht="14.4" x14ac:dyDescent="0.2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BH398" s="25"/>
      <c r="BI398" s="25"/>
      <c r="BJ398" s="25"/>
      <c r="BK398" s="25"/>
      <c r="BL398" s="25"/>
      <c r="BM398" s="25"/>
      <c r="EU398" s="104"/>
    </row>
    <row r="399" spans="3:151" ht="14.4" x14ac:dyDescent="0.2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BH399" s="25"/>
      <c r="BI399" s="25"/>
      <c r="BJ399" s="25"/>
      <c r="BK399" s="25"/>
      <c r="BL399" s="25"/>
      <c r="BM399" s="25"/>
      <c r="EU399" s="104"/>
    </row>
    <row r="400" spans="3:151" ht="14.4" x14ac:dyDescent="0.2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BH400" s="25"/>
      <c r="BI400" s="25"/>
      <c r="BJ400" s="25"/>
      <c r="BK400" s="25"/>
      <c r="BL400" s="25"/>
      <c r="BM400" s="25"/>
      <c r="EU400" s="104"/>
    </row>
    <row r="401" spans="3:151" ht="14.4" x14ac:dyDescent="0.2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BH401" s="25"/>
      <c r="BI401" s="25"/>
      <c r="BJ401" s="25"/>
      <c r="BK401" s="25"/>
      <c r="BL401" s="25"/>
      <c r="BM401" s="25"/>
      <c r="EU401" s="104"/>
    </row>
    <row r="402" spans="3:151" ht="14.4" x14ac:dyDescent="0.2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BH402" s="25"/>
      <c r="BI402" s="25"/>
      <c r="BJ402" s="25"/>
      <c r="BK402" s="25"/>
      <c r="BL402" s="25"/>
      <c r="BM402" s="25"/>
      <c r="EU402" s="104"/>
    </row>
    <row r="403" spans="3:151" ht="14.4" x14ac:dyDescent="0.2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BH403" s="25"/>
      <c r="BI403" s="25"/>
      <c r="BJ403" s="25"/>
      <c r="BK403" s="25"/>
      <c r="BL403" s="25"/>
      <c r="BM403" s="25"/>
      <c r="EU403" s="104"/>
    </row>
    <row r="404" spans="3:151" ht="14.4" x14ac:dyDescent="0.2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BH404" s="25"/>
      <c r="BI404" s="25"/>
      <c r="BJ404" s="25"/>
      <c r="BK404" s="25"/>
      <c r="BL404" s="25"/>
      <c r="BM404" s="25"/>
      <c r="EU404" s="104"/>
    </row>
    <row r="405" spans="3:151" ht="14.4" x14ac:dyDescent="0.2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BH405" s="25"/>
      <c r="BI405" s="25"/>
      <c r="BJ405" s="25"/>
      <c r="BK405" s="25"/>
      <c r="BL405" s="25"/>
      <c r="BM405" s="25"/>
      <c r="EU405" s="104"/>
    </row>
    <row r="406" spans="3:151" ht="14.4" x14ac:dyDescent="0.2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BH406" s="25"/>
      <c r="BI406" s="25"/>
      <c r="BJ406" s="25"/>
      <c r="BK406" s="25"/>
      <c r="BL406" s="25"/>
      <c r="BM406" s="25"/>
      <c r="EU406" s="104"/>
    </row>
    <row r="407" spans="3:151" ht="14.4" x14ac:dyDescent="0.2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BH407" s="25"/>
      <c r="BI407" s="25"/>
      <c r="BJ407" s="25"/>
      <c r="BK407" s="25"/>
      <c r="BL407" s="25"/>
      <c r="BM407" s="25"/>
      <c r="EU407" s="104"/>
    </row>
    <row r="408" spans="3:151" ht="14.4" x14ac:dyDescent="0.25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BH408" s="25"/>
      <c r="BI408" s="25"/>
      <c r="BJ408" s="25"/>
      <c r="BK408" s="25"/>
      <c r="BL408" s="25"/>
      <c r="BM408" s="25"/>
      <c r="EU408" s="104"/>
    </row>
    <row r="409" spans="3:151" ht="14.4" x14ac:dyDescent="0.25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BH409" s="25"/>
      <c r="BI409" s="25"/>
      <c r="BJ409" s="25"/>
      <c r="BK409" s="25"/>
      <c r="BL409" s="25"/>
      <c r="BM409" s="25"/>
      <c r="EU409" s="104"/>
    </row>
    <row r="410" spans="3:151" ht="14.4" x14ac:dyDescent="0.25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BH410" s="25"/>
      <c r="BI410" s="25"/>
      <c r="BJ410" s="25"/>
      <c r="BK410" s="25"/>
      <c r="BL410" s="25"/>
      <c r="BM410" s="25"/>
      <c r="EU410" s="104"/>
    </row>
    <row r="411" spans="3:151" ht="14.4" x14ac:dyDescent="0.25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BH411" s="25"/>
      <c r="BI411" s="25"/>
      <c r="BJ411" s="25"/>
      <c r="BK411" s="25"/>
      <c r="BL411" s="25"/>
      <c r="BM411" s="25"/>
      <c r="EU411" s="104"/>
    </row>
    <row r="412" spans="3:151" ht="14.4" x14ac:dyDescent="0.25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BH412" s="25"/>
      <c r="BI412" s="25"/>
      <c r="BJ412" s="25"/>
      <c r="BK412" s="25"/>
      <c r="BL412" s="25"/>
      <c r="BM412" s="25"/>
      <c r="EU412" s="104"/>
    </row>
    <row r="413" spans="3:151" ht="14.4" x14ac:dyDescent="0.25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BH413" s="25"/>
      <c r="BI413" s="25"/>
      <c r="BJ413" s="25"/>
      <c r="BK413" s="25"/>
      <c r="BL413" s="25"/>
      <c r="BM413" s="25"/>
      <c r="EU413" s="104"/>
    </row>
    <row r="414" spans="3:151" ht="14.4" x14ac:dyDescent="0.25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BH414" s="25"/>
      <c r="BI414" s="25"/>
      <c r="BJ414" s="25"/>
      <c r="BK414" s="25"/>
      <c r="BL414" s="25"/>
      <c r="BM414" s="25"/>
      <c r="EU414" s="104"/>
    </row>
    <row r="415" spans="3:151" ht="14.4" x14ac:dyDescent="0.25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BH415" s="25"/>
      <c r="BI415" s="25"/>
      <c r="BJ415" s="25"/>
      <c r="BK415" s="25"/>
      <c r="BL415" s="25"/>
      <c r="BM415" s="25"/>
      <c r="EU415" s="104"/>
    </row>
    <row r="416" spans="3:151" ht="14.4" x14ac:dyDescent="0.25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BH416" s="25"/>
      <c r="BI416" s="25"/>
      <c r="BJ416" s="25"/>
      <c r="BK416" s="25"/>
      <c r="BL416" s="25"/>
      <c r="BM416" s="25"/>
      <c r="EU416" s="104"/>
    </row>
    <row r="417" spans="3:151" ht="14.4" x14ac:dyDescent="0.25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BH417" s="25"/>
      <c r="BI417" s="25"/>
      <c r="BJ417" s="25"/>
      <c r="BK417" s="25"/>
      <c r="BL417" s="25"/>
      <c r="BM417" s="25"/>
      <c r="EU417" s="104"/>
    </row>
    <row r="418" spans="3:151" ht="14.4" x14ac:dyDescent="0.25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BH418" s="25"/>
      <c r="BI418" s="25"/>
      <c r="BJ418" s="25"/>
      <c r="BK418" s="25"/>
      <c r="BL418" s="25"/>
      <c r="BM418" s="25"/>
      <c r="EU418" s="104"/>
    </row>
    <row r="419" spans="3:151" ht="14.4" x14ac:dyDescent="0.25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BH419" s="25"/>
      <c r="BI419" s="25"/>
      <c r="BJ419" s="25"/>
      <c r="BK419" s="25"/>
      <c r="BL419" s="25"/>
      <c r="BM419" s="25"/>
      <c r="EU419" s="104"/>
    </row>
    <row r="420" spans="3:151" ht="14.4" x14ac:dyDescent="0.25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BH420" s="25"/>
      <c r="BI420" s="25"/>
      <c r="BJ420" s="25"/>
      <c r="BK420" s="25"/>
      <c r="BL420" s="25"/>
      <c r="BM420" s="25"/>
      <c r="EU420" s="104"/>
    </row>
    <row r="421" spans="3:151" ht="14.4" x14ac:dyDescent="0.25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BH421" s="25"/>
      <c r="BI421" s="25"/>
      <c r="BJ421" s="25"/>
      <c r="BK421" s="25"/>
      <c r="BL421" s="25"/>
      <c r="BM421" s="25"/>
      <c r="EU421" s="104"/>
    </row>
    <row r="422" spans="3:151" ht="14.4" x14ac:dyDescent="0.25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BH422" s="25"/>
      <c r="BI422" s="25"/>
      <c r="BJ422" s="25"/>
      <c r="BK422" s="25"/>
      <c r="BL422" s="25"/>
      <c r="BM422" s="25"/>
      <c r="EU422" s="104"/>
    </row>
    <row r="423" spans="3:151" ht="14.4" x14ac:dyDescent="0.25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BH423" s="25"/>
      <c r="BI423" s="25"/>
      <c r="BJ423" s="25"/>
      <c r="BK423" s="25"/>
      <c r="BL423" s="25"/>
      <c r="BM423" s="25"/>
      <c r="EU423" s="104"/>
    </row>
    <row r="424" spans="3:151" ht="14.4" x14ac:dyDescent="0.25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BH424" s="25"/>
      <c r="BI424" s="25"/>
      <c r="BJ424" s="25"/>
      <c r="BK424" s="25"/>
      <c r="BL424" s="25"/>
      <c r="BM424" s="25"/>
      <c r="EU424" s="104"/>
    </row>
    <row r="425" spans="3:151" ht="14.4" x14ac:dyDescent="0.25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BH425" s="25"/>
      <c r="BI425" s="25"/>
      <c r="BJ425" s="25"/>
      <c r="BK425" s="25"/>
      <c r="BL425" s="25"/>
      <c r="BM425" s="25"/>
      <c r="EU425" s="104"/>
    </row>
    <row r="426" spans="3:151" ht="14.4" x14ac:dyDescent="0.25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BH426" s="25"/>
      <c r="BI426" s="25"/>
      <c r="BJ426" s="25"/>
      <c r="BK426" s="25"/>
      <c r="BL426" s="25"/>
      <c r="BM426" s="25"/>
      <c r="EU426" s="104"/>
    </row>
    <row r="427" spans="3:151" ht="14.4" x14ac:dyDescent="0.25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BH427" s="25"/>
      <c r="BI427" s="25"/>
      <c r="BJ427" s="25"/>
      <c r="BK427" s="25"/>
      <c r="BL427" s="25"/>
      <c r="BM427" s="25"/>
      <c r="EU427" s="104"/>
    </row>
    <row r="428" spans="3:151" ht="14.4" x14ac:dyDescent="0.25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BH428" s="25"/>
      <c r="BI428" s="25"/>
      <c r="BJ428" s="25"/>
      <c r="BK428" s="25"/>
      <c r="BL428" s="25"/>
      <c r="BM428" s="25"/>
      <c r="EU428" s="104"/>
    </row>
    <row r="429" spans="3:151" ht="14.4" x14ac:dyDescent="0.25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BH429" s="25"/>
      <c r="BI429" s="25"/>
      <c r="BJ429" s="25"/>
      <c r="BK429" s="25"/>
      <c r="BL429" s="25"/>
      <c r="BM429" s="25"/>
      <c r="EU429" s="104"/>
    </row>
    <row r="430" spans="3:151" ht="14.4" x14ac:dyDescent="0.25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BH430" s="25"/>
      <c r="BI430" s="25"/>
      <c r="BJ430" s="25"/>
      <c r="BK430" s="25"/>
      <c r="BL430" s="25"/>
      <c r="BM430" s="25"/>
      <c r="EU430" s="104"/>
    </row>
    <row r="431" spans="3:151" ht="14.4" x14ac:dyDescent="0.25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BH431" s="25"/>
      <c r="BI431" s="25"/>
      <c r="BJ431" s="25"/>
      <c r="BK431" s="25"/>
      <c r="BL431" s="25"/>
      <c r="BM431" s="25"/>
      <c r="EU431" s="104"/>
    </row>
    <row r="432" spans="3:151" ht="14.4" x14ac:dyDescent="0.25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BH432" s="25"/>
      <c r="BI432" s="25"/>
      <c r="BJ432" s="25"/>
      <c r="BK432" s="25"/>
      <c r="BL432" s="25"/>
      <c r="BM432" s="25"/>
      <c r="EU432" s="104"/>
    </row>
    <row r="433" spans="3:151" ht="14.4" x14ac:dyDescent="0.25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BH433" s="25"/>
      <c r="BI433" s="25"/>
      <c r="BJ433" s="25"/>
      <c r="BK433" s="25"/>
      <c r="BL433" s="25"/>
      <c r="BM433" s="25"/>
      <c r="EU433" s="104"/>
    </row>
    <row r="434" spans="3:151" ht="14.4" x14ac:dyDescent="0.25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BH434" s="25"/>
      <c r="BI434" s="25"/>
      <c r="BJ434" s="25"/>
      <c r="BK434" s="25"/>
      <c r="BL434" s="25"/>
      <c r="BM434" s="25"/>
      <c r="EU434" s="104"/>
    </row>
    <row r="435" spans="3:151" ht="14.4" x14ac:dyDescent="0.25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BH435" s="25"/>
      <c r="BI435" s="25"/>
      <c r="BJ435" s="25"/>
      <c r="BK435" s="25"/>
      <c r="BL435" s="25"/>
      <c r="BM435" s="25"/>
      <c r="EU435" s="104"/>
    </row>
    <row r="436" spans="3:151" ht="14.4" x14ac:dyDescent="0.25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BH436" s="25"/>
      <c r="BI436" s="25"/>
      <c r="BJ436" s="25"/>
      <c r="BK436" s="25"/>
      <c r="BL436" s="25"/>
      <c r="BM436" s="25"/>
      <c r="EU436" s="104"/>
    </row>
    <row r="437" spans="3:151" ht="14.4" x14ac:dyDescent="0.25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BH437" s="25"/>
      <c r="BI437" s="25"/>
      <c r="BJ437" s="25"/>
      <c r="BK437" s="25"/>
      <c r="BL437" s="25"/>
      <c r="BM437" s="25"/>
      <c r="EU437" s="104"/>
    </row>
    <row r="438" spans="3:151" ht="14.4" x14ac:dyDescent="0.25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BH438" s="25"/>
      <c r="BI438" s="25"/>
      <c r="BJ438" s="25"/>
      <c r="BK438" s="25"/>
      <c r="BL438" s="25"/>
      <c r="BM438" s="25"/>
      <c r="EU438" s="104"/>
    </row>
    <row r="439" spans="3:151" ht="14.4" x14ac:dyDescent="0.25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BH439" s="25"/>
      <c r="BI439" s="25"/>
      <c r="BJ439" s="25"/>
      <c r="BK439" s="25"/>
      <c r="BL439" s="25"/>
      <c r="BM439" s="25"/>
      <c r="EU439" s="104"/>
    </row>
    <row r="440" spans="3:151" ht="14.4" x14ac:dyDescent="0.25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BH440" s="25"/>
      <c r="BI440" s="25"/>
      <c r="BJ440" s="25"/>
      <c r="BK440" s="25"/>
      <c r="BL440" s="25"/>
      <c r="BM440" s="25"/>
      <c r="EU440" s="104"/>
    </row>
    <row r="441" spans="3:151" ht="14.4" x14ac:dyDescent="0.25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BH441" s="25"/>
      <c r="BI441" s="25"/>
      <c r="BJ441" s="25"/>
      <c r="BK441" s="25"/>
      <c r="BL441" s="25"/>
      <c r="BM441" s="25"/>
      <c r="EU441" s="104"/>
    </row>
    <row r="442" spans="3:151" ht="14.4" x14ac:dyDescent="0.25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BH442" s="25"/>
      <c r="BI442" s="25"/>
      <c r="BJ442" s="25"/>
      <c r="BK442" s="25"/>
      <c r="BL442" s="25"/>
      <c r="BM442" s="25"/>
      <c r="EU442" s="104"/>
    </row>
    <row r="443" spans="3:151" ht="14.4" x14ac:dyDescent="0.25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BH443" s="25"/>
      <c r="BI443" s="25"/>
      <c r="BJ443" s="25"/>
      <c r="BK443" s="25"/>
      <c r="BL443" s="25"/>
      <c r="BM443" s="25"/>
      <c r="EU443" s="104"/>
    </row>
    <row r="444" spans="3:151" ht="14.4" x14ac:dyDescent="0.25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BH444" s="25"/>
      <c r="BI444" s="25"/>
      <c r="BJ444" s="25"/>
      <c r="BK444" s="25"/>
      <c r="BL444" s="25"/>
      <c r="BM444" s="25"/>
      <c r="EU444" s="104"/>
    </row>
    <row r="445" spans="3:151" ht="14.4" x14ac:dyDescent="0.25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BH445" s="25"/>
      <c r="BI445" s="25"/>
      <c r="BJ445" s="25"/>
      <c r="BK445" s="25"/>
      <c r="BL445" s="25"/>
      <c r="BM445" s="25"/>
      <c r="EU445" s="104"/>
    </row>
    <row r="446" spans="3:151" ht="14.4" x14ac:dyDescent="0.25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BH446" s="25"/>
      <c r="BI446" s="25"/>
      <c r="BJ446" s="25"/>
      <c r="BK446" s="25"/>
      <c r="BL446" s="25"/>
      <c r="BM446" s="25"/>
      <c r="EU446" s="104"/>
    </row>
    <row r="447" spans="3:151" ht="14.4" x14ac:dyDescent="0.25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BH447" s="25"/>
      <c r="BI447" s="25"/>
      <c r="BJ447" s="25"/>
      <c r="BK447" s="25"/>
      <c r="BL447" s="25"/>
      <c r="BM447" s="25"/>
      <c r="EU447" s="104"/>
    </row>
    <row r="448" spans="3:151" ht="14.4" x14ac:dyDescent="0.25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BH448" s="25"/>
      <c r="BI448" s="25"/>
      <c r="BJ448" s="25"/>
      <c r="BK448" s="25"/>
      <c r="BL448" s="25"/>
      <c r="BM448" s="25"/>
      <c r="EU448" s="104"/>
    </row>
    <row r="449" spans="3:151" ht="14.4" x14ac:dyDescent="0.25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BH449" s="25"/>
      <c r="BI449" s="25"/>
      <c r="BJ449" s="25"/>
      <c r="BK449" s="25"/>
      <c r="BL449" s="25"/>
      <c r="BM449" s="25"/>
      <c r="EU449" s="104"/>
    </row>
    <row r="450" spans="3:151" ht="14.4" x14ac:dyDescent="0.25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BH450" s="25"/>
      <c r="BI450" s="25"/>
      <c r="BJ450" s="25"/>
      <c r="BK450" s="25"/>
      <c r="BL450" s="25"/>
      <c r="BM450" s="25"/>
      <c r="EU450" s="104"/>
    </row>
    <row r="451" spans="3:151" ht="14.4" x14ac:dyDescent="0.25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BH451" s="25"/>
      <c r="BI451" s="25"/>
      <c r="BJ451" s="25"/>
      <c r="BK451" s="25"/>
      <c r="BL451" s="25"/>
      <c r="BM451" s="25"/>
      <c r="EU451" s="104"/>
    </row>
    <row r="452" spans="3:151" ht="14.4" x14ac:dyDescent="0.25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BH452" s="25"/>
      <c r="BI452" s="25"/>
      <c r="BJ452" s="25"/>
      <c r="BK452" s="25"/>
      <c r="BL452" s="25"/>
      <c r="BM452" s="25"/>
      <c r="EU452" s="104"/>
    </row>
    <row r="453" spans="3:151" ht="14.4" x14ac:dyDescent="0.25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BH453" s="25"/>
      <c r="BI453" s="25"/>
      <c r="BJ453" s="25"/>
      <c r="BK453" s="25"/>
      <c r="BL453" s="25"/>
      <c r="BM453" s="25"/>
      <c r="EU453" s="104"/>
    </row>
    <row r="454" spans="3:151" ht="14.4" x14ac:dyDescent="0.25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BH454" s="25"/>
      <c r="BI454" s="25"/>
      <c r="BJ454" s="25"/>
      <c r="BK454" s="25"/>
      <c r="BL454" s="25"/>
      <c r="BM454" s="25"/>
      <c r="EU454" s="104"/>
    </row>
    <row r="455" spans="3:151" ht="14.4" x14ac:dyDescent="0.25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BH455" s="25"/>
      <c r="BI455" s="25"/>
      <c r="BJ455" s="25"/>
      <c r="BK455" s="25"/>
      <c r="BL455" s="25"/>
      <c r="BM455" s="25"/>
      <c r="EU455" s="104"/>
    </row>
    <row r="456" spans="3:151" ht="14.4" x14ac:dyDescent="0.25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BH456" s="25"/>
      <c r="BI456" s="25"/>
      <c r="BJ456" s="25"/>
      <c r="BK456" s="25"/>
      <c r="BL456" s="25"/>
      <c r="BM456" s="25"/>
      <c r="EU456" s="104"/>
    </row>
    <row r="457" spans="3:151" ht="14.4" x14ac:dyDescent="0.25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BH457" s="25"/>
      <c r="BI457" s="25"/>
      <c r="BJ457" s="25"/>
      <c r="BK457" s="25"/>
      <c r="BL457" s="25"/>
      <c r="BM457" s="25"/>
      <c r="EU457" s="104"/>
    </row>
    <row r="458" spans="3:151" ht="14.4" x14ac:dyDescent="0.25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BH458" s="25"/>
      <c r="BI458" s="25"/>
      <c r="BJ458" s="25"/>
      <c r="BK458" s="25"/>
      <c r="BL458" s="25"/>
      <c r="BM458" s="25"/>
      <c r="EU458" s="104"/>
    </row>
    <row r="459" spans="3:151" ht="14.4" x14ac:dyDescent="0.25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BH459" s="25"/>
      <c r="BI459" s="25"/>
      <c r="BJ459" s="25"/>
      <c r="BK459" s="25"/>
      <c r="BL459" s="25"/>
      <c r="BM459" s="25"/>
      <c r="EU459" s="104"/>
    </row>
    <row r="460" spans="3:151" ht="14.4" x14ac:dyDescent="0.25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BH460" s="25"/>
      <c r="BI460" s="25"/>
      <c r="BJ460" s="25"/>
      <c r="BK460" s="25"/>
      <c r="BL460" s="25"/>
      <c r="BM460" s="25"/>
      <c r="EU460" s="104"/>
    </row>
    <row r="461" spans="3:151" ht="14.4" x14ac:dyDescent="0.25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BH461" s="25"/>
      <c r="BI461" s="25"/>
      <c r="BJ461" s="25"/>
      <c r="BK461" s="25"/>
      <c r="BL461" s="25"/>
      <c r="BM461" s="25"/>
      <c r="EU461" s="104"/>
    </row>
    <row r="462" spans="3:151" ht="14.4" x14ac:dyDescent="0.25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BH462" s="25"/>
      <c r="BI462" s="25"/>
      <c r="BJ462" s="25"/>
      <c r="BK462" s="25"/>
      <c r="BL462" s="25"/>
      <c r="BM462" s="25"/>
      <c r="EU462" s="104"/>
    </row>
    <row r="463" spans="3:151" ht="14.4" x14ac:dyDescent="0.25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BH463" s="25"/>
      <c r="BI463" s="25"/>
      <c r="BJ463" s="25"/>
      <c r="BK463" s="25"/>
      <c r="BL463" s="25"/>
      <c r="BM463" s="25"/>
      <c r="EU463" s="104"/>
    </row>
    <row r="464" spans="3:151" ht="14.4" x14ac:dyDescent="0.25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BH464" s="25"/>
      <c r="BI464" s="25"/>
      <c r="BJ464" s="25"/>
      <c r="BK464" s="25"/>
      <c r="BL464" s="25"/>
      <c r="BM464" s="25"/>
      <c r="EU464" s="104"/>
    </row>
    <row r="465" spans="3:151" ht="14.4" x14ac:dyDescent="0.25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BH465" s="25"/>
      <c r="BI465" s="25"/>
      <c r="BJ465" s="25"/>
      <c r="BK465" s="25"/>
      <c r="BL465" s="25"/>
      <c r="BM465" s="25"/>
      <c r="EU465" s="104"/>
    </row>
    <row r="466" spans="3:151" ht="14.4" x14ac:dyDescent="0.25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BH466" s="25"/>
      <c r="BI466" s="25"/>
      <c r="BJ466" s="25"/>
      <c r="BK466" s="25"/>
      <c r="BL466" s="25"/>
      <c r="BM466" s="25"/>
      <c r="EU466" s="104"/>
    </row>
    <row r="467" spans="3:151" ht="14.4" x14ac:dyDescent="0.25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BH467" s="25"/>
      <c r="BI467" s="25"/>
      <c r="BJ467" s="25"/>
      <c r="BK467" s="25"/>
      <c r="BL467" s="25"/>
      <c r="BM467" s="25"/>
      <c r="EU467" s="104"/>
    </row>
    <row r="468" spans="3:151" ht="14.4" x14ac:dyDescent="0.25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BH468" s="25"/>
      <c r="BI468" s="25"/>
      <c r="BJ468" s="25"/>
      <c r="BK468" s="25"/>
      <c r="BL468" s="25"/>
      <c r="BM468" s="25"/>
      <c r="EU468" s="104"/>
    </row>
    <row r="469" spans="3:151" ht="14.4" x14ac:dyDescent="0.25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BH469" s="25"/>
      <c r="BI469" s="25"/>
      <c r="BJ469" s="25"/>
      <c r="BK469" s="25"/>
      <c r="BL469" s="25"/>
      <c r="BM469" s="25"/>
      <c r="EU469" s="104"/>
    </row>
    <row r="470" spans="3:151" ht="14.4" x14ac:dyDescent="0.25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BH470" s="25"/>
      <c r="BI470" s="25"/>
      <c r="BJ470" s="25"/>
      <c r="BK470" s="25"/>
      <c r="BL470" s="25"/>
      <c r="BM470" s="25"/>
      <c r="EU470" s="104"/>
    </row>
    <row r="471" spans="3:151" ht="14.4" x14ac:dyDescent="0.25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BH471" s="25"/>
      <c r="BI471" s="25"/>
      <c r="BJ471" s="25"/>
      <c r="BK471" s="25"/>
      <c r="BL471" s="25"/>
      <c r="BM471" s="25"/>
      <c r="EU471" s="104"/>
    </row>
    <row r="472" spans="3:151" ht="14.4" x14ac:dyDescent="0.25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BH472" s="25"/>
      <c r="BI472" s="25"/>
      <c r="BJ472" s="25"/>
      <c r="BK472" s="25"/>
      <c r="BL472" s="25"/>
      <c r="BM472" s="25"/>
      <c r="EU472" s="104"/>
    </row>
    <row r="473" spans="3:151" ht="14.4" x14ac:dyDescent="0.25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BH473" s="25"/>
      <c r="BI473" s="25"/>
      <c r="BJ473" s="25"/>
      <c r="BK473" s="25"/>
      <c r="BL473" s="25"/>
      <c r="BM473" s="25"/>
      <c r="EU473" s="104"/>
    </row>
    <row r="474" spans="3:151" ht="14.4" x14ac:dyDescent="0.25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BH474" s="25"/>
      <c r="BI474" s="25"/>
      <c r="BJ474" s="25"/>
      <c r="BK474" s="25"/>
      <c r="BL474" s="25"/>
      <c r="BM474" s="25"/>
      <c r="EU474" s="104"/>
    </row>
    <row r="475" spans="3:151" ht="14.4" x14ac:dyDescent="0.25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BH475" s="25"/>
      <c r="BI475" s="25"/>
      <c r="BJ475" s="25"/>
      <c r="BK475" s="25"/>
      <c r="BL475" s="25"/>
      <c r="BM475" s="25"/>
      <c r="EU475" s="104"/>
    </row>
    <row r="476" spans="3:151" ht="14.4" x14ac:dyDescent="0.25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BH476" s="25"/>
      <c r="BI476" s="25"/>
      <c r="BJ476" s="25"/>
      <c r="BK476" s="25"/>
      <c r="BL476" s="25"/>
      <c r="BM476" s="25"/>
      <c r="EU476" s="104"/>
    </row>
    <row r="477" spans="3:151" ht="14.4" x14ac:dyDescent="0.25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BH477" s="25"/>
      <c r="BI477" s="25"/>
      <c r="BJ477" s="25"/>
      <c r="BK477" s="25"/>
      <c r="BL477" s="25"/>
      <c r="BM477" s="25"/>
      <c r="EU477" s="104"/>
    </row>
    <row r="478" spans="3:151" ht="14.4" x14ac:dyDescent="0.25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BH478" s="25"/>
      <c r="BI478" s="25"/>
      <c r="BJ478" s="25"/>
      <c r="BK478" s="25"/>
      <c r="BL478" s="25"/>
      <c r="BM478" s="25"/>
      <c r="EU478" s="104"/>
    </row>
    <row r="479" spans="3:151" ht="14.4" x14ac:dyDescent="0.25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BH479" s="25"/>
      <c r="BI479" s="25"/>
      <c r="BJ479" s="25"/>
      <c r="BK479" s="25"/>
      <c r="BL479" s="25"/>
      <c r="BM479" s="25"/>
      <c r="EU479" s="104"/>
    </row>
    <row r="480" spans="3:151" ht="14.4" x14ac:dyDescent="0.25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BH480" s="25"/>
      <c r="BI480" s="25"/>
      <c r="BJ480" s="25"/>
      <c r="BK480" s="25"/>
      <c r="BL480" s="25"/>
      <c r="BM480" s="25"/>
      <c r="EU480" s="104"/>
    </row>
    <row r="481" spans="3:151" ht="14.4" x14ac:dyDescent="0.25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BH481" s="25"/>
      <c r="BI481" s="25"/>
      <c r="BJ481" s="25"/>
      <c r="BK481" s="25"/>
      <c r="BL481" s="25"/>
      <c r="BM481" s="25"/>
      <c r="EU481" s="104"/>
    </row>
    <row r="482" spans="3:151" ht="14.4" x14ac:dyDescent="0.25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BH482" s="25"/>
      <c r="BI482" s="25"/>
      <c r="BJ482" s="25"/>
      <c r="BK482" s="25"/>
      <c r="BL482" s="25"/>
      <c r="BM482" s="25"/>
      <c r="EU482" s="104"/>
    </row>
    <row r="483" spans="3:151" ht="14.4" x14ac:dyDescent="0.25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BH483" s="25"/>
      <c r="BI483" s="25"/>
      <c r="BJ483" s="25"/>
      <c r="BK483" s="25"/>
      <c r="BL483" s="25"/>
      <c r="BM483" s="25"/>
      <c r="EU483" s="104"/>
    </row>
    <row r="484" spans="3:151" ht="14.4" x14ac:dyDescent="0.25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BH484" s="25"/>
      <c r="BI484" s="25"/>
      <c r="BJ484" s="25"/>
      <c r="BK484" s="25"/>
      <c r="BL484" s="25"/>
      <c r="BM484" s="25"/>
      <c r="EU484" s="104"/>
    </row>
    <row r="485" spans="3:151" ht="14.4" x14ac:dyDescent="0.25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BH485" s="25"/>
      <c r="BI485" s="25"/>
      <c r="BJ485" s="25"/>
      <c r="BK485" s="25"/>
      <c r="BL485" s="25"/>
      <c r="BM485" s="25"/>
      <c r="EU485" s="104"/>
    </row>
    <row r="486" spans="3:151" ht="14.4" x14ac:dyDescent="0.25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BH486" s="25"/>
      <c r="BI486" s="25"/>
      <c r="BJ486" s="25"/>
      <c r="BK486" s="25"/>
      <c r="BL486" s="25"/>
      <c r="BM486" s="25"/>
      <c r="EU486" s="104"/>
    </row>
    <row r="487" spans="3:151" ht="14.4" x14ac:dyDescent="0.25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BH487" s="25"/>
      <c r="BI487" s="25"/>
      <c r="BJ487" s="25"/>
      <c r="BK487" s="25"/>
      <c r="BL487" s="25"/>
      <c r="BM487" s="25"/>
      <c r="EU487" s="104"/>
    </row>
    <row r="488" spans="3:151" ht="14.4" x14ac:dyDescent="0.25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BH488" s="25"/>
      <c r="BI488" s="25"/>
      <c r="BJ488" s="25"/>
      <c r="BK488" s="25"/>
      <c r="BL488" s="25"/>
      <c r="BM488" s="25"/>
      <c r="EU488" s="104"/>
    </row>
    <row r="489" spans="3:151" ht="14.4" x14ac:dyDescent="0.25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BH489" s="25"/>
      <c r="BI489" s="25"/>
      <c r="BJ489" s="25"/>
      <c r="BK489" s="25"/>
      <c r="BL489" s="25"/>
      <c r="BM489" s="25"/>
      <c r="EU489" s="104"/>
    </row>
    <row r="490" spans="3:151" ht="14.4" x14ac:dyDescent="0.25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BH490" s="25"/>
      <c r="BI490" s="25"/>
      <c r="BJ490" s="25"/>
      <c r="BK490" s="25"/>
      <c r="BL490" s="25"/>
      <c r="BM490" s="25"/>
      <c r="EU490" s="104"/>
    </row>
    <row r="491" spans="3:151" ht="14.4" x14ac:dyDescent="0.25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BH491" s="25"/>
      <c r="BI491" s="25"/>
      <c r="BJ491" s="25"/>
      <c r="BK491" s="25"/>
      <c r="BL491" s="25"/>
      <c r="BM491" s="25"/>
      <c r="EU491" s="104"/>
    </row>
    <row r="492" spans="3:151" ht="14.4" x14ac:dyDescent="0.25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BH492" s="25"/>
      <c r="BI492" s="25"/>
      <c r="BJ492" s="25"/>
      <c r="BK492" s="25"/>
      <c r="BL492" s="25"/>
      <c r="BM492" s="25"/>
      <c r="EU492" s="104"/>
    </row>
    <row r="493" spans="3:151" ht="14.4" x14ac:dyDescent="0.25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BH493" s="25"/>
      <c r="BI493" s="25"/>
      <c r="BJ493" s="25"/>
      <c r="BK493" s="25"/>
      <c r="BL493" s="25"/>
      <c r="BM493" s="25"/>
      <c r="EU493" s="104"/>
    </row>
    <row r="494" spans="3:151" ht="14.4" x14ac:dyDescent="0.25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BH494" s="25"/>
      <c r="BI494" s="25"/>
      <c r="BJ494" s="25"/>
      <c r="BK494" s="25"/>
      <c r="BL494" s="25"/>
      <c r="BM494" s="25"/>
      <c r="EU494" s="104"/>
    </row>
    <row r="495" spans="3:151" ht="14.4" x14ac:dyDescent="0.25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BH495" s="25"/>
      <c r="BI495" s="25"/>
      <c r="BJ495" s="25"/>
      <c r="BK495" s="25"/>
      <c r="BL495" s="25"/>
      <c r="BM495" s="25"/>
      <c r="EU495" s="104"/>
    </row>
    <row r="496" spans="3:151" ht="14.4" x14ac:dyDescent="0.25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BH496" s="25"/>
      <c r="BI496" s="25"/>
      <c r="BJ496" s="25"/>
      <c r="BK496" s="25"/>
      <c r="BL496" s="25"/>
      <c r="BM496" s="25"/>
      <c r="EU496" s="104"/>
    </row>
    <row r="497" spans="3:151" ht="14.4" x14ac:dyDescent="0.25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BH497" s="25"/>
      <c r="BI497" s="25"/>
      <c r="BJ497" s="25"/>
      <c r="BK497" s="25"/>
      <c r="BL497" s="25"/>
      <c r="BM497" s="25"/>
      <c r="EU497" s="104"/>
    </row>
    <row r="498" spans="3:151" ht="14.4" x14ac:dyDescent="0.25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BH498" s="25"/>
      <c r="BI498" s="25"/>
      <c r="BJ498" s="25"/>
      <c r="BK498" s="25"/>
      <c r="BL498" s="25"/>
      <c r="BM498" s="25"/>
      <c r="EU498" s="104"/>
    </row>
    <row r="499" spans="3:151" ht="14.4" x14ac:dyDescent="0.25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BH499" s="25"/>
      <c r="BI499" s="25"/>
      <c r="BJ499" s="25"/>
      <c r="BK499" s="25"/>
      <c r="BL499" s="25"/>
      <c r="BM499" s="25"/>
      <c r="EU499" s="104"/>
    </row>
    <row r="500" spans="3:151" ht="14.4" x14ac:dyDescent="0.25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BH500" s="25"/>
      <c r="BI500" s="25"/>
      <c r="BJ500" s="25"/>
      <c r="BK500" s="25"/>
      <c r="BL500" s="25"/>
      <c r="BM500" s="25"/>
      <c r="EU500" s="104"/>
    </row>
    <row r="501" spans="3:151" ht="14.4" x14ac:dyDescent="0.25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BH501" s="25"/>
      <c r="BI501" s="25"/>
      <c r="BJ501" s="25"/>
      <c r="BK501" s="25"/>
      <c r="BL501" s="25"/>
      <c r="BM501" s="25"/>
      <c r="EU501" s="104"/>
    </row>
    <row r="502" spans="3:151" ht="14.4" x14ac:dyDescent="0.25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BH502" s="25"/>
      <c r="BI502" s="25"/>
      <c r="BJ502" s="25"/>
      <c r="BK502" s="25"/>
      <c r="BL502" s="25"/>
      <c r="BM502" s="25"/>
      <c r="EU502" s="104"/>
    </row>
    <row r="503" spans="3:151" ht="14.4" x14ac:dyDescent="0.25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BH503" s="25"/>
      <c r="BI503" s="25"/>
      <c r="BJ503" s="25"/>
      <c r="BK503" s="25"/>
      <c r="BL503" s="25"/>
      <c r="BM503" s="25"/>
      <c r="EU503" s="104"/>
    </row>
    <row r="504" spans="3:151" ht="14.4" x14ac:dyDescent="0.25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BH504" s="25"/>
      <c r="BI504" s="25"/>
      <c r="BJ504" s="25"/>
      <c r="BK504" s="25"/>
      <c r="BL504" s="25"/>
      <c r="BM504" s="25"/>
      <c r="EU504" s="104"/>
    </row>
    <row r="505" spans="3:151" ht="14.4" x14ac:dyDescent="0.25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BH505" s="25"/>
      <c r="BI505" s="25"/>
      <c r="BJ505" s="25"/>
      <c r="BK505" s="25"/>
      <c r="BL505" s="25"/>
      <c r="BM505" s="25"/>
      <c r="EU505" s="104"/>
    </row>
    <row r="506" spans="3:151" ht="14.4" x14ac:dyDescent="0.25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BH506" s="25"/>
      <c r="BI506" s="25"/>
      <c r="BJ506" s="25"/>
      <c r="BK506" s="25"/>
      <c r="BL506" s="25"/>
      <c r="BM506" s="25"/>
      <c r="EU506" s="104"/>
    </row>
    <row r="507" spans="3:151" ht="14.4" x14ac:dyDescent="0.25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BH507" s="25"/>
      <c r="BI507" s="25"/>
      <c r="BJ507" s="25"/>
      <c r="BK507" s="25"/>
      <c r="BL507" s="25"/>
      <c r="BM507" s="25"/>
      <c r="EU507" s="104"/>
    </row>
    <row r="508" spans="3:151" ht="14.4" x14ac:dyDescent="0.25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BH508" s="25"/>
      <c r="BI508" s="25"/>
      <c r="BJ508" s="25"/>
      <c r="BK508" s="25"/>
      <c r="BL508" s="25"/>
      <c r="BM508" s="25"/>
      <c r="EU508" s="104"/>
    </row>
    <row r="509" spans="3:151" ht="14.4" x14ac:dyDescent="0.25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BH509" s="25"/>
      <c r="BI509" s="25"/>
      <c r="BJ509" s="25"/>
      <c r="BK509" s="25"/>
      <c r="BL509" s="25"/>
      <c r="BM509" s="25"/>
      <c r="EU509" s="104"/>
    </row>
    <row r="510" spans="3:151" ht="14.4" x14ac:dyDescent="0.25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BH510" s="25"/>
      <c r="BI510" s="25"/>
      <c r="BJ510" s="25"/>
      <c r="BK510" s="25"/>
      <c r="BL510" s="25"/>
      <c r="BM510" s="25"/>
      <c r="EU510" s="104"/>
    </row>
    <row r="511" spans="3:151" ht="14.4" x14ac:dyDescent="0.25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BH511" s="25"/>
      <c r="BI511" s="25"/>
      <c r="BJ511" s="25"/>
      <c r="BK511" s="25"/>
      <c r="BL511" s="25"/>
      <c r="BM511" s="25"/>
      <c r="EU511" s="104"/>
    </row>
    <row r="512" spans="3:151" ht="14.4" x14ac:dyDescent="0.25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BH512" s="25"/>
      <c r="BI512" s="25"/>
      <c r="BJ512" s="25"/>
      <c r="BK512" s="25"/>
      <c r="BL512" s="25"/>
      <c r="BM512" s="25"/>
      <c r="EU512" s="104"/>
    </row>
    <row r="513" spans="3:151" ht="14.4" x14ac:dyDescent="0.25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BH513" s="25"/>
      <c r="BI513" s="25"/>
      <c r="BJ513" s="25"/>
      <c r="BK513" s="25"/>
      <c r="BL513" s="25"/>
      <c r="BM513" s="25"/>
      <c r="EU513" s="104"/>
    </row>
    <row r="514" spans="3:151" ht="14.4" x14ac:dyDescent="0.25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BH514" s="25"/>
      <c r="BI514" s="25"/>
      <c r="BJ514" s="25"/>
      <c r="BK514" s="25"/>
      <c r="BL514" s="25"/>
      <c r="BM514" s="25"/>
      <c r="EU514" s="104"/>
    </row>
    <row r="515" spans="3:151" ht="14.4" x14ac:dyDescent="0.25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BH515" s="25"/>
      <c r="BI515" s="25"/>
      <c r="BJ515" s="25"/>
      <c r="BK515" s="25"/>
      <c r="BL515" s="25"/>
      <c r="BM515" s="25"/>
      <c r="EU515" s="104"/>
    </row>
    <row r="516" spans="3:151" ht="14.4" x14ac:dyDescent="0.2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BH516" s="25"/>
      <c r="BI516" s="25"/>
      <c r="BJ516" s="25"/>
      <c r="BK516" s="25"/>
      <c r="BL516" s="25"/>
      <c r="BM516" s="25"/>
      <c r="EU516" s="104"/>
    </row>
    <row r="517" spans="3:151" ht="14.4" x14ac:dyDescent="0.25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BH517" s="25"/>
      <c r="BI517" s="25"/>
      <c r="BJ517" s="25"/>
      <c r="BK517" s="25"/>
      <c r="BL517" s="25"/>
      <c r="BM517" s="25"/>
      <c r="EU517" s="104"/>
    </row>
    <row r="518" spans="3:151" ht="14.4" x14ac:dyDescent="0.25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BH518" s="25"/>
      <c r="BI518" s="25"/>
      <c r="BJ518" s="25"/>
      <c r="BK518" s="25"/>
      <c r="BL518" s="25"/>
      <c r="BM518" s="25"/>
      <c r="EU518" s="104"/>
    </row>
    <row r="519" spans="3:151" ht="14.4" x14ac:dyDescent="0.25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BH519" s="25"/>
      <c r="BI519" s="25"/>
      <c r="BJ519" s="25"/>
      <c r="BK519" s="25"/>
      <c r="BL519" s="25"/>
      <c r="BM519" s="25"/>
      <c r="EU519" s="104"/>
    </row>
    <row r="520" spans="3:151" ht="14.4" x14ac:dyDescent="0.25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BH520" s="25"/>
      <c r="BI520" s="25"/>
      <c r="BJ520" s="25"/>
      <c r="BK520" s="25"/>
      <c r="BL520" s="25"/>
      <c r="BM520" s="25"/>
      <c r="EU520" s="104"/>
    </row>
    <row r="521" spans="3:151" ht="14.4" x14ac:dyDescent="0.25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BH521" s="25"/>
      <c r="BI521" s="25"/>
      <c r="BJ521" s="25"/>
      <c r="BK521" s="25"/>
      <c r="BL521" s="25"/>
      <c r="BM521" s="25"/>
      <c r="EU521" s="104"/>
    </row>
    <row r="522" spans="3:151" ht="14.4" x14ac:dyDescent="0.25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BH522" s="25"/>
      <c r="BI522" s="25"/>
      <c r="BJ522" s="25"/>
      <c r="BK522" s="25"/>
      <c r="BL522" s="25"/>
      <c r="BM522" s="25"/>
      <c r="EU522" s="104"/>
    </row>
    <row r="523" spans="3:151" ht="14.4" x14ac:dyDescent="0.25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BH523" s="25"/>
      <c r="BI523" s="25"/>
      <c r="BJ523" s="25"/>
      <c r="BK523" s="25"/>
      <c r="BL523" s="25"/>
      <c r="BM523" s="25"/>
      <c r="EU523" s="104"/>
    </row>
    <row r="524" spans="3:151" ht="14.4" x14ac:dyDescent="0.25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BH524" s="25"/>
      <c r="BI524" s="25"/>
      <c r="BJ524" s="25"/>
      <c r="BK524" s="25"/>
      <c r="BL524" s="25"/>
      <c r="BM524" s="25"/>
      <c r="EU524" s="104"/>
    </row>
    <row r="525" spans="3:151" ht="14.4" x14ac:dyDescent="0.25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BH525" s="25"/>
      <c r="BI525" s="25"/>
      <c r="BJ525" s="25"/>
      <c r="BK525" s="25"/>
      <c r="BL525" s="25"/>
      <c r="BM525" s="25"/>
      <c r="EU525" s="104"/>
    </row>
    <row r="526" spans="3:151" ht="14.4" x14ac:dyDescent="0.25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BH526" s="25"/>
      <c r="BI526" s="25"/>
      <c r="BJ526" s="25"/>
      <c r="BK526" s="25"/>
      <c r="BL526" s="25"/>
      <c r="BM526" s="25"/>
      <c r="EU526" s="104"/>
    </row>
    <row r="527" spans="3:151" ht="14.4" x14ac:dyDescent="0.25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BH527" s="25"/>
      <c r="BI527" s="25"/>
      <c r="BJ527" s="25"/>
      <c r="BK527" s="25"/>
      <c r="BL527" s="25"/>
      <c r="BM527" s="25"/>
      <c r="EU527" s="104"/>
    </row>
    <row r="528" spans="3:151" ht="14.4" x14ac:dyDescent="0.25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BH528" s="25"/>
      <c r="BI528" s="25"/>
      <c r="BJ528" s="25"/>
      <c r="BK528" s="25"/>
      <c r="BL528" s="25"/>
      <c r="BM528" s="25"/>
      <c r="EU528" s="104"/>
    </row>
    <row r="529" spans="3:151" ht="14.4" x14ac:dyDescent="0.25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BH529" s="25"/>
      <c r="BI529" s="25"/>
      <c r="BJ529" s="25"/>
      <c r="BK529" s="25"/>
      <c r="BL529" s="25"/>
      <c r="BM529" s="25"/>
      <c r="EU529" s="104"/>
    </row>
    <row r="530" spans="3:151" ht="14.4" x14ac:dyDescent="0.25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BH530" s="25"/>
      <c r="BI530" s="25"/>
      <c r="BJ530" s="25"/>
      <c r="BK530" s="25"/>
      <c r="BL530" s="25"/>
      <c r="BM530" s="25"/>
      <c r="EU530" s="104"/>
    </row>
    <row r="531" spans="3:151" ht="14.4" x14ac:dyDescent="0.25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BH531" s="25"/>
      <c r="BI531" s="25"/>
      <c r="BJ531" s="25"/>
      <c r="BK531" s="25"/>
      <c r="BL531" s="25"/>
      <c r="BM531" s="25"/>
      <c r="EU531" s="104"/>
    </row>
    <row r="532" spans="3:151" ht="14.4" x14ac:dyDescent="0.25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BH532" s="25"/>
      <c r="BI532" s="25"/>
      <c r="BJ532" s="25"/>
      <c r="BK532" s="25"/>
      <c r="BL532" s="25"/>
      <c r="BM532" s="25"/>
      <c r="EU532" s="104"/>
    </row>
    <row r="533" spans="3:151" ht="14.4" x14ac:dyDescent="0.25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BH533" s="25"/>
      <c r="BI533" s="25"/>
      <c r="BJ533" s="25"/>
      <c r="BK533" s="25"/>
      <c r="BL533" s="25"/>
      <c r="BM533" s="25"/>
      <c r="EU533" s="104"/>
    </row>
    <row r="534" spans="3:151" ht="14.4" x14ac:dyDescent="0.25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BH534" s="25"/>
      <c r="BI534" s="25"/>
      <c r="BJ534" s="25"/>
      <c r="BK534" s="25"/>
      <c r="BL534" s="25"/>
      <c r="BM534" s="25"/>
      <c r="EU534" s="104"/>
    </row>
    <row r="535" spans="3:151" ht="14.4" x14ac:dyDescent="0.25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BH535" s="25"/>
      <c r="BI535" s="25"/>
      <c r="BJ535" s="25"/>
      <c r="BK535" s="25"/>
      <c r="BL535" s="25"/>
      <c r="BM535" s="25"/>
      <c r="EU535" s="104"/>
    </row>
    <row r="536" spans="3:151" ht="14.4" x14ac:dyDescent="0.25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BH536" s="25"/>
      <c r="BI536" s="25"/>
      <c r="BJ536" s="25"/>
      <c r="BK536" s="25"/>
      <c r="BL536" s="25"/>
      <c r="BM536" s="25"/>
      <c r="EU536" s="104"/>
    </row>
    <row r="537" spans="3:151" ht="14.4" x14ac:dyDescent="0.25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BH537" s="25"/>
      <c r="BI537" s="25"/>
      <c r="BJ537" s="25"/>
      <c r="BK537" s="25"/>
      <c r="BL537" s="25"/>
      <c r="BM537" s="25"/>
      <c r="EU537" s="104"/>
    </row>
    <row r="538" spans="3:151" ht="14.4" x14ac:dyDescent="0.25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BH538" s="25"/>
      <c r="BI538" s="25"/>
      <c r="BJ538" s="25"/>
      <c r="BK538" s="25"/>
      <c r="BL538" s="25"/>
      <c r="BM538" s="25"/>
      <c r="EU538" s="104"/>
    </row>
    <row r="539" spans="3:151" ht="14.4" x14ac:dyDescent="0.25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BH539" s="25"/>
      <c r="BI539" s="25"/>
      <c r="BJ539" s="25"/>
      <c r="BK539" s="25"/>
      <c r="BL539" s="25"/>
      <c r="BM539" s="25"/>
      <c r="EU539" s="104"/>
    </row>
    <row r="540" spans="3:151" ht="14.4" x14ac:dyDescent="0.25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BH540" s="25"/>
      <c r="BI540" s="25"/>
      <c r="BJ540" s="25"/>
      <c r="BK540" s="25"/>
      <c r="BL540" s="25"/>
      <c r="BM540" s="25"/>
      <c r="EU540" s="104"/>
    </row>
    <row r="541" spans="3:151" ht="14.4" x14ac:dyDescent="0.25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BH541" s="25"/>
      <c r="BI541" s="25"/>
      <c r="BJ541" s="25"/>
      <c r="BK541" s="25"/>
      <c r="BL541" s="25"/>
      <c r="BM541" s="25"/>
      <c r="EU541" s="104"/>
    </row>
    <row r="542" spans="3:151" ht="14.4" x14ac:dyDescent="0.25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BH542" s="25"/>
      <c r="BI542" s="25"/>
      <c r="BJ542" s="25"/>
      <c r="BK542" s="25"/>
      <c r="BL542" s="25"/>
      <c r="BM542" s="25"/>
      <c r="EU542" s="104"/>
    </row>
    <row r="543" spans="3:151" ht="14.4" x14ac:dyDescent="0.25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BH543" s="25"/>
      <c r="BI543" s="25"/>
      <c r="BJ543" s="25"/>
      <c r="BK543" s="25"/>
      <c r="BL543" s="25"/>
      <c r="BM543" s="25"/>
      <c r="EU543" s="104"/>
    </row>
    <row r="544" spans="3:151" ht="14.4" x14ac:dyDescent="0.25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BH544" s="25"/>
      <c r="BI544" s="25"/>
      <c r="BJ544" s="25"/>
      <c r="BK544" s="25"/>
      <c r="BL544" s="25"/>
      <c r="BM544" s="25"/>
      <c r="EU544" s="104"/>
    </row>
    <row r="545" spans="3:151" ht="14.4" x14ac:dyDescent="0.25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BH545" s="25"/>
      <c r="BI545" s="25"/>
      <c r="BJ545" s="25"/>
      <c r="BK545" s="25"/>
      <c r="BL545" s="25"/>
      <c r="BM545" s="25"/>
      <c r="EU545" s="104"/>
    </row>
    <row r="546" spans="3:151" ht="14.4" x14ac:dyDescent="0.25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BH546" s="25"/>
      <c r="BI546" s="25"/>
      <c r="BJ546" s="25"/>
      <c r="BK546" s="25"/>
      <c r="BL546" s="25"/>
      <c r="BM546" s="25"/>
      <c r="EU546" s="104"/>
    </row>
    <row r="547" spans="3:151" ht="14.4" x14ac:dyDescent="0.25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BH547" s="25"/>
      <c r="BI547" s="25"/>
      <c r="BJ547" s="25"/>
      <c r="BK547" s="25"/>
      <c r="BL547" s="25"/>
      <c r="BM547" s="25"/>
      <c r="EU547" s="104"/>
    </row>
    <row r="548" spans="3:151" ht="14.4" x14ac:dyDescent="0.25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BH548" s="25"/>
      <c r="BI548" s="25"/>
      <c r="BJ548" s="25"/>
      <c r="BK548" s="25"/>
      <c r="BL548" s="25"/>
      <c r="BM548" s="25"/>
      <c r="EU548" s="104"/>
    </row>
    <row r="549" spans="3:151" ht="14.4" x14ac:dyDescent="0.25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BH549" s="25"/>
      <c r="BI549" s="25"/>
      <c r="BJ549" s="25"/>
      <c r="BK549" s="25"/>
      <c r="BL549" s="25"/>
      <c r="BM549" s="25"/>
      <c r="EU549" s="104"/>
    </row>
    <row r="550" spans="3:151" ht="14.4" x14ac:dyDescent="0.25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BH550" s="25"/>
      <c r="BI550" s="25"/>
      <c r="BJ550" s="25"/>
      <c r="BK550" s="25"/>
      <c r="BL550" s="25"/>
      <c r="BM550" s="25"/>
      <c r="EU550" s="104"/>
    </row>
    <row r="551" spans="3:151" ht="14.4" x14ac:dyDescent="0.25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BH551" s="25"/>
      <c r="BI551" s="25"/>
      <c r="BJ551" s="25"/>
      <c r="BK551" s="25"/>
      <c r="BL551" s="25"/>
      <c r="BM551" s="25"/>
      <c r="EU551" s="104"/>
    </row>
    <row r="552" spans="3:151" ht="14.4" x14ac:dyDescent="0.25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BH552" s="25"/>
      <c r="BI552" s="25"/>
      <c r="BJ552" s="25"/>
      <c r="BK552" s="25"/>
      <c r="BL552" s="25"/>
      <c r="BM552" s="25"/>
      <c r="EU552" s="104"/>
    </row>
    <row r="553" spans="3:151" ht="14.4" x14ac:dyDescent="0.25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BH553" s="25"/>
      <c r="BI553" s="25"/>
      <c r="BJ553" s="25"/>
      <c r="BK553" s="25"/>
      <c r="BL553" s="25"/>
      <c r="BM553" s="25"/>
      <c r="EU553" s="104"/>
    </row>
    <row r="554" spans="3:151" ht="14.4" x14ac:dyDescent="0.25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BH554" s="25"/>
      <c r="BI554" s="25"/>
      <c r="BJ554" s="25"/>
      <c r="BK554" s="25"/>
      <c r="BL554" s="25"/>
      <c r="BM554" s="25"/>
      <c r="EU554" s="104"/>
    </row>
    <row r="555" spans="3:151" ht="14.4" x14ac:dyDescent="0.25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BH555" s="25"/>
      <c r="BI555" s="25"/>
      <c r="BJ555" s="25"/>
      <c r="BK555" s="25"/>
      <c r="BL555" s="25"/>
      <c r="BM555" s="25"/>
      <c r="EU555" s="104"/>
    </row>
    <row r="556" spans="3:151" ht="14.4" x14ac:dyDescent="0.25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BH556" s="25"/>
      <c r="BI556" s="25"/>
      <c r="BJ556" s="25"/>
      <c r="BK556" s="25"/>
      <c r="BL556" s="25"/>
      <c r="BM556" s="25"/>
      <c r="EU556" s="104"/>
    </row>
    <row r="557" spans="3:151" ht="14.4" x14ac:dyDescent="0.25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BH557" s="25"/>
      <c r="BI557" s="25"/>
      <c r="BJ557" s="25"/>
      <c r="BK557" s="25"/>
      <c r="BL557" s="25"/>
      <c r="BM557" s="25"/>
      <c r="EU557" s="104"/>
    </row>
    <row r="558" spans="3:151" ht="14.4" x14ac:dyDescent="0.25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BH558" s="25"/>
      <c r="BI558" s="25"/>
      <c r="BJ558" s="25"/>
      <c r="BK558" s="25"/>
      <c r="BL558" s="25"/>
      <c r="BM558" s="25"/>
      <c r="EU558" s="104"/>
    </row>
    <row r="559" spans="3:151" ht="14.4" x14ac:dyDescent="0.25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BH559" s="25"/>
      <c r="BI559" s="25"/>
      <c r="BJ559" s="25"/>
      <c r="BK559" s="25"/>
      <c r="BL559" s="25"/>
      <c r="BM559" s="25"/>
      <c r="EU559" s="104"/>
    </row>
    <row r="560" spans="3:151" ht="14.4" x14ac:dyDescent="0.25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BH560" s="25"/>
      <c r="BI560" s="25"/>
      <c r="BJ560" s="25"/>
      <c r="BK560" s="25"/>
      <c r="BL560" s="25"/>
      <c r="BM560" s="25"/>
      <c r="EU560" s="104"/>
    </row>
    <row r="561" spans="3:151" ht="14.4" x14ac:dyDescent="0.25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BH561" s="25"/>
      <c r="BI561" s="25"/>
      <c r="BJ561" s="25"/>
      <c r="BK561" s="25"/>
      <c r="BL561" s="25"/>
      <c r="BM561" s="25"/>
      <c r="EU561" s="104"/>
    </row>
    <row r="562" spans="3:151" ht="14.4" x14ac:dyDescent="0.25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BH562" s="25"/>
      <c r="BI562" s="25"/>
      <c r="BJ562" s="25"/>
      <c r="BK562" s="25"/>
      <c r="BL562" s="25"/>
      <c r="BM562" s="25"/>
      <c r="EU562" s="104"/>
    </row>
    <row r="563" spans="3:151" ht="14.4" x14ac:dyDescent="0.25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BH563" s="25"/>
      <c r="BI563" s="25"/>
      <c r="BJ563" s="25"/>
      <c r="BK563" s="25"/>
      <c r="BL563" s="25"/>
      <c r="BM563" s="25"/>
      <c r="EU563" s="104"/>
    </row>
    <row r="564" spans="3:151" ht="14.4" x14ac:dyDescent="0.25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BH564" s="25"/>
      <c r="BI564" s="25"/>
      <c r="BJ564" s="25"/>
      <c r="BK564" s="25"/>
      <c r="BL564" s="25"/>
      <c r="BM564" s="25"/>
      <c r="EU564" s="104"/>
    </row>
    <row r="565" spans="3:151" ht="14.4" x14ac:dyDescent="0.25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BH565" s="25"/>
      <c r="BI565" s="25"/>
      <c r="BJ565" s="25"/>
      <c r="BK565" s="25"/>
      <c r="BL565" s="25"/>
      <c r="BM565" s="25"/>
      <c r="EU565" s="104"/>
    </row>
    <row r="566" spans="3:151" ht="14.4" x14ac:dyDescent="0.25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BH566" s="25"/>
      <c r="BI566" s="25"/>
      <c r="BJ566" s="25"/>
      <c r="BK566" s="25"/>
      <c r="BL566" s="25"/>
      <c r="BM566" s="25"/>
      <c r="EU566" s="104"/>
    </row>
    <row r="567" spans="3:151" ht="14.4" x14ac:dyDescent="0.25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BH567" s="25"/>
      <c r="BI567" s="25"/>
      <c r="BJ567" s="25"/>
      <c r="BK567" s="25"/>
      <c r="BL567" s="25"/>
      <c r="BM567" s="25"/>
      <c r="EU567" s="104"/>
    </row>
    <row r="568" spans="3:151" ht="14.4" x14ac:dyDescent="0.25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BH568" s="25"/>
      <c r="BI568" s="25"/>
      <c r="BJ568" s="25"/>
      <c r="BK568" s="25"/>
      <c r="BL568" s="25"/>
      <c r="BM568" s="25"/>
      <c r="EU568" s="104"/>
    </row>
    <row r="569" spans="3:151" ht="14.4" x14ac:dyDescent="0.25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BH569" s="25"/>
      <c r="BI569" s="25"/>
      <c r="BJ569" s="25"/>
      <c r="BK569" s="25"/>
      <c r="BL569" s="25"/>
      <c r="BM569" s="25"/>
      <c r="EU569" s="104"/>
    </row>
    <row r="570" spans="3:151" ht="14.4" x14ac:dyDescent="0.25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BH570" s="25"/>
      <c r="BI570" s="25"/>
      <c r="BJ570" s="25"/>
      <c r="BK570" s="25"/>
      <c r="BL570" s="25"/>
      <c r="BM570" s="25"/>
      <c r="EU570" s="104"/>
    </row>
    <row r="571" spans="3:151" ht="14.4" x14ac:dyDescent="0.25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BH571" s="25"/>
      <c r="BI571" s="25"/>
      <c r="BJ571" s="25"/>
      <c r="BK571" s="25"/>
      <c r="BL571" s="25"/>
      <c r="BM571" s="25"/>
      <c r="EU571" s="104"/>
    </row>
    <row r="572" spans="3:151" ht="14.4" x14ac:dyDescent="0.25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BH572" s="25"/>
      <c r="BI572" s="25"/>
      <c r="BJ572" s="25"/>
      <c r="BK572" s="25"/>
      <c r="BL572" s="25"/>
      <c r="BM572" s="25"/>
      <c r="EU572" s="104"/>
    </row>
    <row r="573" spans="3:151" ht="14.4" x14ac:dyDescent="0.25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BH573" s="25"/>
      <c r="BI573" s="25"/>
      <c r="BJ573" s="25"/>
      <c r="BK573" s="25"/>
      <c r="BL573" s="25"/>
      <c r="BM573" s="25"/>
      <c r="EU573" s="104"/>
    </row>
    <row r="574" spans="3:151" ht="14.4" x14ac:dyDescent="0.25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BH574" s="25"/>
      <c r="BI574" s="25"/>
      <c r="BJ574" s="25"/>
      <c r="BK574" s="25"/>
      <c r="BL574" s="25"/>
      <c r="BM574" s="25"/>
      <c r="EU574" s="104"/>
    </row>
    <row r="575" spans="3:151" ht="14.4" x14ac:dyDescent="0.25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BH575" s="25"/>
      <c r="BI575" s="25"/>
      <c r="BJ575" s="25"/>
      <c r="BK575" s="25"/>
      <c r="BL575" s="25"/>
      <c r="BM575" s="25"/>
      <c r="EU575" s="104"/>
    </row>
    <row r="576" spans="3:151" ht="14.4" x14ac:dyDescent="0.25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BH576" s="25"/>
      <c r="BI576" s="25"/>
      <c r="BJ576" s="25"/>
      <c r="BK576" s="25"/>
      <c r="BL576" s="25"/>
      <c r="BM576" s="25"/>
      <c r="EU576" s="104"/>
    </row>
    <row r="577" spans="3:151" ht="14.4" x14ac:dyDescent="0.25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BH577" s="25"/>
      <c r="BI577" s="25"/>
      <c r="BJ577" s="25"/>
      <c r="BK577" s="25"/>
      <c r="BL577" s="25"/>
      <c r="BM577" s="25"/>
      <c r="EU577" s="104"/>
    </row>
    <row r="578" spans="3:151" ht="14.4" x14ac:dyDescent="0.25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BH578" s="25"/>
      <c r="BI578" s="25"/>
      <c r="BJ578" s="25"/>
      <c r="BK578" s="25"/>
      <c r="BL578" s="25"/>
      <c r="BM578" s="25"/>
      <c r="EU578" s="104"/>
    </row>
    <row r="579" spans="3:151" ht="14.4" x14ac:dyDescent="0.25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BH579" s="25"/>
      <c r="BI579" s="25"/>
      <c r="BJ579" s="25"/>
      <c r="BK579" s="25"/>
      <c r="BL579" s="25"/>
      <c r="BM579" s="25"/>
      <c r="EU579" s="104"/>
    </row>
    <row r="580" spans="3:151" ht="14.4" x14ac:dyDescent="0.25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BH580" s="25"/>
      <c r="BI580" s="25"/>
      <c r="BJ580" s="25"/>
      <c r="BK580" s="25"/>
      <c r="BL580" s="25"/>
      <c r="BM580" s="25"/>
      <c r="EU580" s="104"/>
    </row>
    <row r="581" spans="3:151" ht="14.4" x14ac:dyDescent="0.25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BH581" s="25"/>
      <c r="BI581" s="25"/>
      <c r="BJ581" s="25"/>
      <c r="BK581" s="25"/>
      <c r="BL581" s="25"/>
      <c r="BM581" s="25"/>
      <c r="EU581" s="104"/>
    </row>
    <row r="582" spans="3:151" ht="14.4" x14ac:dyDescent="0.25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BH582" s="25"/>
      <c r="BI582" s="25"/>
      <c r="BJ582" s="25"/>
      <c r="BK582" s="25"/>
      <c r="BL582" s="25"/>
      <c r="BM582" s="25"/>
      <c r="EU582" s="104"/>
    </row>
    <row r="583" spans="3:151" ht="14.4" x14ac:dyDescent="0.25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BH583" s="25"/>
      <c r="BI583" s="25"/>
      <c r="BJ583" s="25"/>
      <c r="BK583" s="25"/>
      <c r="BL583" s="25"/>
      <c r="BM583" s="25"/>
      <c r="EU583" s="104"/>
    </row>
    <row r="584" spans="3:151" ht="14.4" x14ac:dyDescent="0.25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BH584" s="25"/>
      <c r="BI584" s="25"/>
      <c r="BJ584" s="25"/>
      <c r="BK584" s="25"/>
      <c r="BL584" s="25"/>
      <c r="BM584" s="25"/>
      <c r="EU584" s="104"/>
    </row>
    <row r="585" spans="3:151" ht="14.4" x14ac:dyDescent="0.25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BH585" s="25"/>
      <c r="BI585" s="25"/>
      <c r="BJ585" s="25"/>
      <c r="BK585" s="25"/>
      <c r="BL585" s="25"/>
      <c r="BM585" s="25"/>
      <c r="EU585" s="104"/>
    </row>
    <row r="586" spans="3:151" ht="14.4" x14ac:dyDescent="0.25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BH586" s="25"/>
      <c r="BI586" s="25"/>
      <c r="BJ586" s="25"/>
      <c r="BK586" s="25"/>
      <c r="BL586" s="25"/>
      <c r="BM586" s="25"/>
      <c r="EU586" s="104"/>
    </row>
    <row r="587" spans="3:151" ht="14.4" x14ac:dyDescent="0.25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BH587" s="25"/>
      <c r="BI587" s="25"/>
      <c r="BJ587" s="25"/>
      <c r="BK587" s="25"/>
      <c r="BL587" s="25"/>
      <c r="BM587" s="25"/>
      <c r="EU587" s="104"/>
    </row>
    <row r="588" spans="3:151" ht="14.4" x14ac:dyDescent="0.25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BH588" s="25"/>
      <c r="BI588" s="25"/>
      <c r="BJ588" s="25"/>
      <c r="BK588" s="25"/>
      <c r="BL588" s="25"/>
      <c r="BM588" s="25"/>
      <c r="EU588" s="104"/>
    </row>
    <row r="589" spans="3:151" ht="14.4" x14ac:dyDescent="0.25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BH589" s="25"/>
      <c r="BI589" s="25"/>
      <c r="BJ589" s="25"/>
      <c r="BK589" s="25"/>
      <c r="BL589" s="25"/>
      <c r="BM589" s="25"/>
      <c r="EU589" s="104"/>
    </row>
    <row r="590" spans="3:151" ht="14.4" x14ac:dyDescent="0.25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BH590" s="25"/>
      <c r="BI590" s="25"/>
      <c r="BJ590" s="25"/>
      <c r="BK590" s="25"/>
      <c r="BL590" s="25"/>
      <c r="BM590" s="25"/>
      <c r="EU590" s="104"/>
    </row>
    <row r="591" spans="3:151" ht="14.4" x14ac:dyDescent="0.25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BH591" s="25"/>
      <c r="BI591" s="25"/>
      <c r="BJ591" s="25"/>
      <c r="BK591" s="25"/>
      <c r="BL591" s="25"/>
      <c r="BM591" s="25"/>
      <c r="EU591" s="104"/>
    </row>
    <row r="592" spans="3:151" ht="14.4" x14ac:dyDescent="0.25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BH592" s="25"/>
      <c r="BI592" s="25"/>
      <c r="BJ592" s="25"/>
      <c r="BK592" s="25"/>
      <c r="BL592" s="25"/>
      <c r="BM592" s="25"/>
      <c r="EU592" s="104"/>
    </row>
    <row r="593" spans="3:151" ht="14.4" x14ac:dyDescent="0.25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BH593" s="25"/>
      <c r="BI593" s="25"/>
      <c r="BJ593" s="25"/>
      <c r="BK593" s="25"/>
      <c r="BL593" s="25"/>
      <c r="BM593" s="25"/>
      <c r="EU593" s="104"/>
    </row>
    <row r="594" spans="3:151" ht="14.4" x14ac:dyDescent="0.25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BH594" s="25"/>
      <c r="BI594" s="25"/>
      <c r="BJ594" s="25"/>
      <c r="BK594" s="25"/>
      <c r="BL594" s="25"/>
      <c r="BM594" s="25"/>
      <c r="EU594" s="104"/>
    </row>
    <row r="595" spans="3:151" ht="14.4" x14ac:dyDescent="0.25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BH595" s="25"/>
      <c r="BI595" s="25"/>
      <c r="BJ595" s="25"/>
      <c r="BK595" s="25"/>
      <c r="BL595" s="25"/>
      <c r="BM595" s="25"/>
      <c r="EU595" s="104"/>
    </row>
    <row r="596" spans="3:151" ht="14.4" x14ac:dyDescent="0.25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BH596" s="25"/>
      <c r="BI596" s="25"/>
      <c r="BJ596" s="25"/>
      <c r="BK596" s="25"/>
      <c r="BL596" s="25"/>
      <c r="BM596" s="25"/>
      <c r="EU596" s="104"/>
    </row>
    <row r="597" spans="3:151" ht="14.4" x14ac:dyDescent="0.25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BH597" s="25"/>
      <c r="BI597" s="25"/>
      <c r="BJ597" s="25"/>
      <c r="BK597" s="25"/>
      <c r="BL597" s="25"/>
      <c r="BM597" s="25"/>
      <c r="EU597" s="104"/>
    </row>
    <row r="598" spans="3:151" ht="14.4" x14ac:dyDescent="0.25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BH598" s="25"/>
      <c r="BI598" s="25"/>
      <c r="BJ598" s="25"/>
      <c r="BK598" s="25"/>
      <c r="BL598" s="25"/>
      <c r="BM598" s="25"/>
      <c r="EU598" s="104"/>
    </row>
    <row r="599" spans="3:151" ht="14.4" x14ac:dyDescent="0.25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BH599" s="25"/>
      <c r="BI599" s="25"/>
      <c r="BJ599" s="25"/>
      <c r="BK599" s="25"/>
      <c r="BL599" s="25"/>
      <c r="BM599" s="25"/>
      <c r="EU599" s="104"/>
    </row>
    <row r="600" spans="3:151" ht="14.4" x14ac:dyDescent="0.25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BH600" s="25"/>
      <c r="BI600" s="25"/>
      <c r="BJ600" s="25"/>
      <c r="BK600" s="25"/>
      <c r="BL600" s="25"/>
      <c r="BM600" s="25"/>
      <c r="EU600" s="104"/>
    </row>
    <row r="601" spans="3:151" ht="14.4" x14ac:dyDescent="0.25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BH601" s="25"/>
      <c r="BI601" s="25"/>
      <c r="BJ601" s="25"/>
      <c r="BK601" s="25"/>
      <c r="BL601" s="25"/>
      <c r="BM601" s="25"/>
      <c r="EU601" s="104"/>
    </row>
    <row r="602" spans="3:151" ht="14.4" x14ac:dyDescent="0.25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BH602" s="25"/>
      <c r="BI602" s="25"/>
      <c r="BJ602" s="25"/>
      <c r="BK602" s="25"/>
      <c r="BL602" s="25"/>
      <c r="BM602" s="25"/>
      <c r="EU602" s="104"/>
    </row>
    <row r="603" spans="3:151" ht="14.4" x14ac:dyDescent="0.25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BH603" s="25"/>
      <c r="BI603" s="25"/>
      <c r="BJ603" s="25"/>
      <c r="BK603" s="25"/>
      <c r="BL603" s="25"/>
      <c r="BM603" s="25"/>
      <c r="EU603" s="104"/>
    </row>
    <row r="604" spans="3:151" ht="14.4" x14ac:dyDescent="0.25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BH604" s="25"/>
      <c r="BI604" s="25"/>
      <c r="BJ604" s="25"/>
      <c r="BK604" s="25"/>
      <c r="BL604" s="25"/>
      <c r="BM604" s="25"/>
      <c r="EU604" s="104"/>
    </row>
    <row r="605" spans="3:151" ht="14.4" x14ac:dyDescent="0.25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BH605" s="25"/>
      <c r="BI605" s="25"/>
      <c r="BJ605" s="25"/>
      <c r="BK605" s="25"/>
      <c r="BL605" s="25"/>
      <c r="BM605" s="25"/>
      <c r="EU605" s="104"/>
    </row>
    <row r="606" spans="3:151" ht="14.4" x14ac:dyDescent="0.25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BH606" s="25"/>
      <c r="BI606" s="25"/>
      <c r="BJ606" s="25"/>
      <c r="BK606" s="25"/>
      <c r="BL606" s="25"/>
      <c r="BM606" s="25"/>
      <c r="EU606" s="104"/>
    </row>
    <row r="607" spans="3:151" ht="14.4" x14ac:dyDescent="0.25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BH607" s="25"/>
      <c r="BI607" s="25"/>
      <c r="BJ607" s="25"/>
      <c r="BK607" s="25"/>
      <c r="BL607" s="25"/>
      <c r="BM607" s="25"/>
      <c r="EU607" s="104"/>
    </row>
    <row r="608" spans="3:151" ht="14.4" x14ac:dyDescent="0.25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BH608" s="25"/>
      <c r="BI608" s="25"/>
      <c r="BJ608" s="25"/>
      <c r="BK608" s="25"/>
      <c r="BL608" s="25"/>
      <c r="BM608" s="25"/>
      <c r="EU608" s="104"/>
    </row>
    <row r="609" spans="3:151" ht="14.4" x14ac:dyDescent="0.25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BH609" s="25"/>
      <c r="BI609" s="25"/>
      <c r="BJ609" s="25"/>
      <c r="BK609" s="25"/>
      <c r="BL609" s="25"/>
      <c r="BM609" s="25"/>
      <c r="EU609" s="104"/>
    </row>
    <row r="610" spans="3:151" ht="14.4" x14ac:dyDescent="0.25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BH610" s="25"/>
      <c r="BI610" s="25"/>
      <c r="BJ610" s="25"/>
      <c r="BK610" s="25"/>
      <c r="BL610" s="25"/>
      <c r="BM610" s="25"/>
      <c r="EU610" s="104"/>
    </row>
    <row r="611" spans="3:151" ht="14.4" x14ac:dyDescent="0.25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BH611" s="25"/>
      <c r="BI611" s="25"/>
      <c r="BJ611" s="25"/>
      <c r="BK611" s="25"/>
      <c r="BL611" s="25"/>
      <c r="BM611" s="25"/>
      <c r="EU611" s="104"/>
    </row>
    <row r="612" spans="3:151" ht="14.4" x14ac:dyDescent="0.25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BH612" s="25"/>
      <c r="BI612" s="25"/>
      <c r="BJ612" s="25"/>
      <c r="BK612" s="25"/>
      <c r="BL612" s="25"/>
      <c r="BM612" s="25"/>
      <c r="EU612" s="104"/>
    </row>
    <row r="613" spans="3:151" ht="14.4" x14ac:dyDescent="0.25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BH613" s="25"/>
      <c r="BI613" s="25"/>
      <c r="BJ613" s="25"/>
      <c r="BK613" s="25"/>
      <c r="BL613" s="25"/>
      <c r="BM613" s="25"/>
      <c r="EU613" s="104"/>
    </row>
    <row r="614" spans="3:151" ht="14.4" x14ac:dyDescent="0.25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BH614" s="25"/>
      <c r="BI614" s="25"/>
      <c r="BJ614" s="25"/>
      <c r="BK614" s="25"/>
      <c r="BL614" s="25"/>
      <c r="BM614" s="25"/>
      <c r="EU614" s="104"/>
    </row>
    <row r="615" spans="3:151" ht="14.4" x14ac:dyDescent="0.25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BH615" s="25"/>
      <c r="BI615" s="25"/>
      <c r="BJ615" s="25"/>
      <c r="BK615" s="25"/>
      <c r="BL615" s="25"/>
      <c r="BM615" s="25"/>
      <c r="EU615" s="104"/>
    </row>
    <row r="616" spans="3:151" ht="14.4" x14ac:dyDescent="0.25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BH616" s="25"/>
      <c r="BI616" s="25"/>
      <c r="BJ616" s="25"/>
      <c r="BK616" s="25"/>
      <c r="BL616" s="25"/>
      <c r="BM616" s="25"/>
      <c r="EU616" s="104"/>
    </row>
    <row r="617" spans="3:151" ht="14.4" x14ac:dyDescent="0.25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BH617" s="25"/>
      <c r="BI617" s="25"/>
      <c r="BJ617" s="25"/>
      <c r="BK617" s="25"/>
      <c r="BL617" s="25"/>
      <c r="BM617" s="25"/>
      <c r="EU617" s="104"/>
    </row>
    <row r="618" spans="3:151" ht="14.4" x14ac:dyDescent="0.25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BH618" s="25"/>
      <c r="BI618" s="25"/>
      <c r="BJ618" s="25"/>
      <c r="BK618" s="25"/>
      <c r="BL618" s="25"/>
      <c r="BM618" s="25"/>
      <c r="EU618" s="104"/>
    </row>
    <row r="619" spans="3:151" ht="14.4" x14ac:dyDescent="0.25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BH619" s="25"/>
      <c r="BI619" s="25"/>
      <c r="BJ619" s="25"/>
      <c r="BK619" s="25"/>
      <c r="BL619" s="25"/>
      <c r="BM619" s="25"/>
      <c r="EU619" s="104"/>
    </row>
    <row r="620" spans="3:151" ht="14.4" x14ac:dyDescent="0.25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BH620" s="25"/>
      <c r="BI620" s="25"/>
      <c r="BJ620" s="25"/>
      <c r="BK620" s="25"/>
      <c r="BL620" s="25"/>
      <c r="BM620" s="25"/>
      <c r="EU620" s="104"/>
    </row>
    <row r="621" spans="3:151" ht="14.4" x14ac:dyDescent="0.25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BH621" s="25"/>
      <c r="BI621" s="25"/>
      <c r="BJ621" s="25"/>
      <c r="BK621" s="25"/>
      <c r="BL621" s="25"/>
      <c r="BM621" s="25"/>
      <c r="EU621" s="104"/>
    </row>
    <row r="622" spans="3:151" ht="14.4" x14ac:dyDescent="0.25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BH622" s="25"/>
      <c r="BI622" s="25"/>
      <c r="BJ622" s="25"/>
      <c r="BK622" s="25"/>
      <c r="BL622" s="25"/>
      <c r="BM622" s="25"/>
      <c r="EU622" s="104"/>
    </row>
    <row r="623" spans="3:151" ht="14.4" x14ac:dyDescent="0.25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BH623" s="25"/>
      <c r="BI623" s="25"/>
      <c r="BJ623" s="25"/>
      <c r="BK623" s="25"/>
      <c r="BL623" s="25"/>
      <c r="BM623" s="25"/>
      <c r="EU623" s="104"/>
    </row>
    <row r="624" spans="3:151" ht="14.4" x14ac:dyDescent="0.25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BH624" s="25"/>
      <c r="BI624" s="25"/>
      <c r="BJ624" s="25"/>
      <c r="BK624" s="25"/>
      <c r="BL624" s="25"/>
      <c r="BM624" s="25"/>
      <c r="EU624" s="104"/>
    </row>
    <row r="625" spans="3:151" ht="14.4" x14ac:dyDescent="0.25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BH625" s="25"/>
      <c r="BI625" s="25"/>
      <c r="BJ625" s="25"/>
      <c r="BK625" s="25"/>
      <c r="BL625" s="25"/>
      <c r="BM625" s="25"/>
      <c r="EU625" s="104"/>
    </row>
    <row r="626" spans="3:151" ht="14.4" x14ac:dyDescent="0.25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BH626" s="25"/>
      <c r="BI626" s="25"/>
      <c r="BJ626" s="25"/>
      <c r="BK626" s="25"/>
      <c r="BL626" s="25"/>
      <c r="BM626" s="25"/>
      <c r="EU626" s="104"/>
    </row>
    <row r="627" spans="3:151" ht="14.4" x14ac:dyDescent="0.25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BH627" s="25"/>
      <c r="BI627" s="25"/>
      <c r="BJ627" s="25"/>
      <c r="BK627" s="25"/>
      <c r="BL627" s="25"/>
      <c r="BM627" s="25"/>
      <c r="EU627" s="104"/>
    </row>
    <row r="628" spans="3:151" ht="14.4" x14ac:dyDescent="0.25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BH628" s="25"/>
      <c r="BI628" s="25"/>
      <c r="BJ628" s="25"/>
      <c r="BK628" s="25"/>
      <c r="BL628" s="25"/>
      <c r="BM628" s="25"/>
      <c r="EU628" s="104"/>
    </row>
    <row r="629" spans="3:151" ht="14.4" x14ac:dyDescent="0.25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BH629" s="25"/>
      <c r="BI629" s="25"/>
      <c r="BJ629" s="25"/>
      <c r="BK629" s="25"/>
      <c r="BL629" s="25"/>
      <c r="BM629" s="25"/>
      <c r="EU629" s="104"/>
    </row>
    <row r="630" spans="3:151" ht="14.4" x14ac:dyDescent="0.25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BH630" s="25"/>
      <c r="BI630" s="25"/>
      <c r="BJ630" s="25"/>
      <c r="BK630" s="25"/>
      <c r="BL630" s="25"/>
      <c r="BM630" s="25"/>
      <c r="EU630" s="104"/>
    </row>
    <row r="631" spans="3:151" ht="14.4" x14ac:dyDescent="0.25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BH631" s="25"/>
      <c r="BI631" s="25"/>
      <c r="BJ631" s="25"/>
      <c r="BK631" s="25"/>
      <c r="BL631" s="25"/>
      <c r="BM631" s="25"/>
      <c r="EU631" s="104"/>
    </row>
    <row r="632" spans="3:151" ht="14.4" x14ac:dyDescent="0.25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BH632" s="25"/>
      <c r="BI632" s="25"/>
      <c r="BJ632" s="25"/>
      <c r="BK632" s="25"/>
      <c r="BL632" s="25"/>
      <c r="BM632" s="25"/>
      <c r="EU632" s="104"/>
    </row>
    <row r="633" spans="3:151" ht="14.4" x14ac:dyDescent="0.25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BH633" s="25"/>
      <c r="BI633" s="25"/>
      <c r="BJ633" s="25"/>
      <c r="BK633" s="25"/>
      <c r="BL633" s="25"/>
      <c r="BM633" s="25"/>
      <c r="EU633" s="104"/>
    </row>
    <row r="634" spans="3:151" ht="14.4" x14ac:dyDescent="0.25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BH634" s="25"/>
      <c r="BI634" s="25"/>
      <c r="BJ634" s="25"/>
      <c r="BK634" s="25"/>
      <c r="BL634" s="25"/>
      <c r="BM634" s="25"/>
      <c r="EU634" s="104"/>
    </row>
    <row r="635" spans="3:151" ht="14.4" x14ac:dyDescent="0.25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BH635" s="25"/>
      <c r="BI635" s="25"/>
      <c r="BJ635" s="25"/>
      <c r="BK635" s="25"/>
      <c r="BL635" s="25"/>
      <c r="BM635" s="25"/>
      <c r="EU635" s="104"/>
    </row>
    <row r="636" spans="3:151" ht="14.4" x14ac:dyDescent="0.25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BH636" s="25"/>
      <c r="BI636" s="25"/>
      <c r="BJ636" s="25"/>
      <c r="BK636" s="25"/>
      <c r="BL636" s="25"/>
      <c r="BM636" s="25"/>
      <c r="EU636" s="104"/>
    </row>
    <row r="637" spans="3:151" ht="14.4" x14ac:dyDescent="0.25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BH637" s="25"/>
      <c r="BI637" s="25"/>
      <c r="BJ637" s="25"/>
      <c r="BK637" s="25"/>
      <c r="BL637" s="25"/>
      <c r="BM637" s="25"/>
      <c r="EU637" s="104"/>
    </row>
    <row r="638" spans="3:151" ht="14.4" x14ac:dyDescent="0.25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BH638" s="25"/>
      <c r="BI638" s="25"/>
      <c r="BJ638" s="25"/>
      <c r="BK638" s="25"/>
      <c r="BL638" s="25"/>
      <c r="BM638" s="25"/>
      <c r="EU638" s="104"/>
    </row>
    <row r="639" spans="3:151" ht="14.4" x14ac:dyDescent="0.25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BH639" s="25"/>
      <c r="BI639" s="25"/>
      <c r="BJ639" s="25"/>
      <c r="BK639" s="25"/>
      <c r="BL639" s="25"/>
      <c r="BM639" s="25"/>
      <c r="EU639" s="104"/>
    </row>
    <row r="640" spans="3:151" ht="14.4" x14ac:dyDescent="0.25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BH640" s="25"/>
      <c r="BI640" s="25"/>
      <c r="BJ640" s="25"/>
      <c r="BK640" s="25"/>
      <c r="BL640" s="25"/>
      <c r="BM640" s="25"/>
      <c r="EU640" s="104"/>
    </row>
    <row r="641" spans="3:151" ht="14.4" x14ac:dyDescent="0.25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BH641" s="25"/>
      <c r="BI641" s="25"/>
      <c r="BJ641" s="25"/>
      <c r="BK641" s="25"/>
      <c r="BL641" s="25"/>
      <c r="BM641" s="25"/>
      <c r="EU641" s="104"/>
    </row>
    <row r="642" spans="3:151" ht="14.4" x14ac:dyDescent="0.25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BH642" s="25"/>
      <c r="BI642" s="25"/>
      <c r="BJ642" s="25"/>
      <c r="BK642" s="25"/>
      <c r="BL642" s="25"/>
      <c r="BM642" s="25"/>
      <c r="EU642" s="104"/>
    </row>
    <row r="643" spans="3:151" ht="14.4" x14ac:dyDescent="0.25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BH643" s="25"/>
      <c r="BI643" s="25"/>
      <c r="BJ643" s="25"/>
      <c r="BK643" s="25"/>
      <c r="BL643" s="25"/>
      <c r="BM643" s="25"/>
      <c r="EU643" s="104"/>
    </row>
    <row r="644" spans="3:151" ht="14.4" x14ac:dyDescent="0.25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BH644" s="25"/>
      <c r="BI644" s="25"/>
      <c r="BJ644" s="25"/>
      <c r="BK644" s="25"/>
      <c r="BL644" s="25"/>
      <c r="BM644" s="25"/>
      <c r="EU644" s="104"/>
    </row>
    <row r="645" spans="3:151" ht="14.4" x14ac:dyDescent="0.25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BH645" s="25"/>
      <c r="BI645" s="25"/>
      <c r="BJ645" s="25"/>
      <c r="BK645" s="25"/>
      <c r="BL645" s="25"/>
      <c r="BM645" s="25"/>
      <c r="EU645" s="104"/>
    </row>
    <row r="646" spans="3:151" ht="14.4" x14ac:dyDescent="0.25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BH646" s="25"/>
      <c r="BI646" s="25"/>
      <c r="BJ646" s="25"/>
      <c r="BK646" s="25"/>
      <c r="BL646" s="25"/>
      <c r="BM646" s="25"/>
      <c r="EU646" s="104"/>
    </row>
    <row r="647" spans="3:151" ht="14.4" x14ac:dyDescent="0.25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BH647" s="25"/>
      <c r="BI647" s="25"/>
      <c r="BJ647" s="25"/>
      <c r="BK647" s="25"/>
      <c r="BL647" s="25"/>
      <c r="BM647" s="25"/>
      <c r="EU647" s="104"/>
    </row>
    <row r="648" spans="3:151" ht="14.4" x14ac:dyDescent="0.25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BH648" s="25"/>
      <c r="BI648" s="25"/>
      <c r="BJ648" s="25"/>
      <c r="BK648" s="25"/>
      <c r="BL648" s="25"/>
      <c r="BM648" s="25"/>
      <c r="EU648" s="104"/>
    </row>
    <row r="649" spans="3:151" ht="14.4" x14ac:dyDescent="0.25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BH649" s="25"/>
      <c r="BI649" s="25"/>
      <c r="BJ649" s="25"/>
      <c r="BK649" s="25"/>
      <c r="BL649" s="25"/>
      <c r="BM649" s="25"/>
      <c r="EU649" s="104"/>
    </row>
    <row r="650" spans="3:151" ht="14.4" x14ac:dyDescent="0.25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BH650" s="25"/>
      <c r="BI650" s="25"/>
      <c r="BJ650" s="25"/>
      <c r="BK650" s="25"/>
      <c r="BL650" s="25"/>
      <c r="BM650" s="25"/>
      <c r="EU650" s="104"/>
    </row>
    <row r="651" spans="3:151" ht="14.4" x14ac:dyDescent="0.25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BH651" s="25"/>
      <c r="BI651" s="25"/>
      <c r="BJ651" s="25"/>
      <c r="BK651" s="25"/>
      <c r="BL651" s="25"/>
      <c r="BM651" s="25"/>
      <c r="EU651" s="104"/>
    </row>
    <row r="652" spans="3:151" ht="14.4" x14ac:dyDescent="0.25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BH652" s="25"/>
      <c r="BI652" s="25"/>
      <c r="BJ652" s="25"/>
      <c r="BK652" s="25"/>
      <c r="BL652" s="25"/>
      <c r="BM652" s="25"/>
      <c r="EU652" s="104"/>
    </row>
    <row r="653" spans="3:151" ht="14.4" x14ac:dyDescent="0.25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BH653" s="25"/>
      <c r="BI653" s="25"/>
      <c r="BJ653" s="25"/>
      <c r="BK653" s="25"/>
      <c r="BL653" s="25"/>
      <c r="BM653" s="25"/>
      <c r="EU653" s="104"/>
    </row>
    <row r="654" spans="3:151" ht="14.4" x14ac:dyDescent="0.25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BH654" s="25"/>
      <c r="BI654" s="25"/>
      <c r="BJ654" s="25"/>
      <c r="BK654" s="25"/>
      <c r="BL654" s="25"/>
      <c r="BM654" s="25"/>
      <c r="EU654" s="104"/>
    </row>
    <row r="655" spans="3:151" ht="14.4" x14ac:dyDescent="0.25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BH655" s="25"/>
      <c r="BI655" s="25"/>
      <c r="BJ655" s="25"/>
      <c r="BK655" s="25"/>
      <c r="BL655" s="25"/>
      <c r="BM655" s="25"/>
      <c r="EU655" s="104"/>
    </row>
    <row r="656" spans="3:151" ht="14.4" x14ac:dyDescent="0.25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BH656" s="25"/>
      <c r="BI656" s="25"/>
      <c r="BJ656" s="25"/>
      <c r="BK656" s="25"/>
      <c r="BL656" s="25"/>
      <c r="BM656" s="25"/>
      <c r="EU656" s="104"/>
    </row>
    <row r="657" spans="3:151" ht="14.4" x14ac:dyDescent="0.25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BH657" s="25"/>
      <c r="BI657" s="25"/>
      <c r="BJ657" s="25"/>
      <c r="BK657" s="25"/>
      <c r="BL657" s="25"/>
      <c r="BM657" s="25"/>
      <c r="EU657" s="104"/>
    </row>
    <row r="658" spans="3:151" ht="14.4" x14ac:dyDescent="0.25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BH658" s="25"/>
      <c r="BI658" s="25"/>
      <c r="BJ658" s="25"/>
      <c r="BK658" s="25"/>
      <c r="BL658" s="25"/>
      <c r="BM658" s="25"/>
      <c r="EU658" s="104"/>
    </row>
    <row r="659" spans="3:151" ht="14.4" x14ac:dyDescent="0.25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BH659" s="25"/>
      <c r="BI659" s="25"/>
      <c r="BJ659" s="25"/>
      <c r="BK659" s="25"/>
      <c r="BL659" s="25"/>
      <c r="BM659" s="25"/>
      <c r="EU659" s="104"/>
    </row>
    <row r="660" spans="3:151" ht="14.4" x14ac:dyDescent="0.25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BH660" s="25"/>
      <c r="BI660" s="25"/>
      <c r="BJ660" s="25"/>
      <c r="BK660" s="25"/>
      <c r="BL660" s="25"/>
      <c r="BM660" s="25"/>
      <c r="EU660" s="104"/>
    </row>
    <row r="661" spans="3:151" ht="14.4" x14ac:dyDescent="0.25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BH661" s="25"/>
      <c r="BI661" s="25"/>
      <c r="BJ661" s="25"/>
      <c r="BK661" s="25"/>
      <c r="BL661" s="25"/>
      <c r="BM661" s="25"/>
      <c r="EU661" s="104"/>
    </row>
    <row r="662" spans="3:151" ht="14.4" x14ac:dyDescent="0.25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BH662" s="25"/>
      <c r="BI662" s="25"/>
      <c r="BJ662" s="25"/>
      <c r="BK662" s="25"/>
      <c r="BL662" s="25"/>
      <c r="BM662" s="25"/>
      <c r="EU662" s="104"/>
    </row>
    <row r="663" spans="3:151" ht="14.4" x14ac:dyDescent="0.25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BH663" s="25"/>
      <c r="BI663" s="25"/>
      <c r="BJ663" s="25"/>
      <c r="BK663" s="25"/>
      <c r="BL663" s="25"/>
      <c r="BM663" s="25"/>
      <c r="EU663" s="104"/>
    </row>
    <row r="664" spans="3:151" ht="14.4" x14ac:dyDescent="0.25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BH664" s="25"/>
      <c r="BI664" s="25"/>
      <c r="BJ664" s="25"/>
      <c r="BK664" s="25"/>
      <c r="BL664" s="25"/>
      <c r="BM664" s="25"/>
      <c r="EU664" s="104"/>
    </row>
    <row r="665" spans="3:151" ht="14.4" x14ac:dyDescent="0.25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BH665" s="25"/>
      <c r="BI665" s="25"/>
      <c r="BJ665" s="25"/>
      <c r="BK665" s="25"/>
      <c r="BL665" s="25"/>
      <c r="BM665" s="25"/>
      <c r="EU665" s="104"/>
    </row>
    <row r="666" spans="3:151" ht="14.4" x14ac:dyDescent="0.25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BH666" s="25"/>
      <c r="BI666" s="25"/>
      <c r="BJ666" s="25"/>
      <c r="BK666" s="25"/>
      <c r="BL666" s="25"/>
      <c r="BM666" s="25"/>
      <c r="EU666" s="104"/>
    </row>
    <row r="667" spans="3:151" ht="14.4" x14ac:dyDescent="0.25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BH667" s="25"/>
      <c r="BI667" s="25"/>
      <c r="BJ667" s="25"/>
      <c r="BK667" s="25"/>
      <c r="BL667" s="25"/>
      <c r="BM667" s="25"/>
      <c r="EU667" s="104"/>
    </row>
    <row r="668" spans="3:151" ht="14.4" x14ac:dyDescent="0.25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BH668" s="25"/>
      <c r="BI668" s="25"/>
      <c r="BJ668" s="25"/>
      <c r="BK668" s="25"/>
      <c r="BL668" s="25"/>
      <c r="BM668" s="25"/>
      <c r="EU668" s="104"/>
    </row>
    <row r="669" spans="3:151" ht="14.4" x14ac:dyDescent="0.25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BH669" s="25"/>
      <c r="BI669" s="25"/>
      <c r="BJ669" s="25"/>
      <c r="BK669" s="25"/>
      <c r="BL669" s="25"/>
      <c r="BM669" s="25"/>
      <c r="EU669" s="104"/>
    </row>
    <row r="670" spans="3:151" ht="14.4" x14ac:dyDescent="0.25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BH670" s="25"/>
      <c r="BI670" s="25"/>
      <c r="BJ670" s="25"/>
      <c r="BK670" s="25"/>
      <c r="BL670" s="25"/>
      <c r="BM670" s="25"/>
      <c r="EU670" s="104"/>
    </row>
    <row r="671" spans="3:151" ht="14.4" x14ac:dyDescent="0.25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BH671" s="25"/>
      <c r="BI671" s="25"/>
      <c r="BJ671" s="25"/>
      <c r="BK671" s="25"/>
      <c r="BL671" s="25"/>
      <c r="BM671" s="25"/>
      <c r="EU671" s="104"/>
    </row>
    <row r="672" spans="3:151" ht="14.4" x14ac:dyDescent="0.25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BH672" s="25"/>
      <c r="BI672" s="25"/>
      <c r="BJ672" s="25"/>
      <c r="BK672" s="25"/>
      <c r="BL672" s="25"/>
      <c r="BM672" s="25"/>
      <c r="EU672" s="104"/>
    </row>
    <row r="673" spans="3:151" ht="14.4" x14ac:dyDescent="0.25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BH673" s="25"/>
      <c r="BI673" s="25"/>
      <c r="BJ673" s="25"/>
      <c r="BK673" s="25"/>
      <c r="BL673" s="25"/>
      <c r="BM673" s="25"/>
      <c r="EU673" s="104"/>
    </row>
    <row r="674" spans="3:151" ht="14.4" x14ac:dyDescent="0.25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BH674" s="25"/>
      <c r="BI674" s="25"/>
      <c r="BJ674" s="25"/>
      <c r="BK674" s="25"/>
      <c r="BL674" s="25"/>
      <c r="BM674" s="25"/>
      <c r="EU674" s="104"/>
    </row>
    <row r="675" spans="3:151" ht="14.4" x14ac:dyDescent="0.25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BH675" s="25"/>
      <c r="BI675" s="25"/>
      <c r="BJ675" s="25"/>
      <c r="BK675" s="25"/>
      <c r="BL675" s="25"/>
      <c r="BM675" s="25"/>
      <c r="EU675" s="104"/>
    </row>
    <row r="676" spans="3:151" ht="14.4" x14ac:dyDescent="0.25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BH676" s="25"/>
      <c r="BI676" s="25"/>
      <c r="BJ676" s="25"/>
      <c r="BK676" s="25"/>
      <c r="BL676" s="25"/>
      <c r="BM676" s="25"/>
      <c r="EU676" s="104"/>
    </row>
    <row r="677" spans="3:151" ht="14.4" x14ac:dyDescent="0.25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BH677" s="25"/>
      <c r="BI677" s="25"/>
      <c r="BJ677" s="25"/>
      <c r="BK677" s="25"/>
      <c r="BL677" s="25"/>
      <c r="BM677" s="25"/>
      <c r="EU677" s="104"/>
    </row>
    <row r="678" spans="3:151" ht="14.4" x14ac:dyDescent="0.25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BH678" s="25"/>
      <c r="BI678" s="25"/>
      <c r="BJ678" s="25"/>
      <c r="BK678" s="25"/>
      <c r="BL678" s="25"/>
      <c r="BM678" s="25"/>
      <c r="EU678" s="104"/>
    </row>
    <row r="679" spans="3:151" ht="14.4" x14ac:dyDescent="0.25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BH679" s="25"/>
      <c r="BI679" s="25"/>
      <c r="BJ679" s="25"/>
      <c r="BK679" s="25"/>
      <c r="BL679" s="25"/>
      <c r="BM679" s="25"/>
      <c r="EU679" s="104"/>
    </row>
    <row r="680" spans="3:151" ht="14.4" x14ac:dyDescent="0.25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BH680" s="25"/>
      <c r="BI680" s="25"/>
      <c r="BJ680" s="25"/>
      <c r="BK680" s="25"/>
      <c r="BL680" s="25"/>
      <c r="BM680" s="25"/>
      <c r="EU680" s="104"/>
    </row>
    <row r="681" spans="3:151" ht="14.4" x14ac:dyDescent="0.25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BH681" s="25"/>
      <c r="BI681" s="25"/>
      <c r="BJ681" s="25"/>
      <c r="BK681" s="25"/>
      <c r="BL681" s="25"/>
      <c r="BM681" s="25"/>
      <c r="EU681" s="104"/>
    </row>
    <row r="682" spans="3:151" ht="14.4" x14ac:dyDescent="0.25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BH682" s="25"/>
      <c r="BI682" s="25"/>
      <c r="BJ682" s="25"/>
      <c r="BK682" s="25"/>
      <c r="BL682" s="25"/>
      <c r="BM682" s="25"/>
      <c r="EU682" s="104"/>
    </row>
    <row r="683" spans="3:151" ht="14.4" x14ac:dyDescent="0.25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BH683" s="25"/>
      <c r="BI683" s="25"/>
      <c r="BJ683" s="25"/>
      <c r="BK683" s="25"/>
      <c r="BL683" s="25"/>
      <c r="BM683" s="25"/>
      <c r="EU683" s="104"/>
    </row>
    <row r="684" spans="3:151" ht="14.4" x14ac:dyDescent="0.25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BH684" s="25"/>
      <c r="BI684" s="25"/>
      <c r="BJ684" s="25"/>
      <c r="BK684" s="25"/>
      <c r="BL684" s="25"/>
      <c r="BM684" s="25"/>
      <c r="EU684" s="104"/>
    </row>
    <row r="685" spans="3:151" ht="14.4" x14ac:dyDescent="0.25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BH685" s="25"/>
      <c r="BI685" s="25"/>
      <c r="BJ685" s="25"/>
      <c r="BK685" s="25"/>
      <c r="BL685" s="25"/>
      <c r="BM685" s="25"/>
      <c r="EU685" s="104"/>
    </row>
    <row r="686" spans="3:151" ht="14.4" x14ac:dyDescent="0.25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BH686" s="25"/>
      <c r="BI686" s="25"/>
      <c r="BJ686" s="25"/>
      <c r="BK686" s="25"/>
      <c r="BL686" s="25"/>
      <c r="BM686" s="25"/>
      <c r="EU686" s="104"/>
    </row>
    <row r="687" spans="3:151" ht="14.4" x14ac:dyDescent="0.25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BH687" s="25"/>
      <c r="BI687" s="25"/>
      <c r="BJ687" s="25"/>
      <c r="BK687" s="25"/>
      <c r="BL687" s="25"/>
      <c r="BM687" s="25"/>
      <c r="EU687" s="104"/>
    </row>
    <row r="688" spans="3:151" ht="14.4" x14ac:dyDescent="0.25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BH688" s="25"/>
      <c r="BI688" s="25"/>
      <c r="BJ688" s="25"/>
      <c r="BK688" s="25"/>
      <c r="BL688" s="25"/>
      <c r="BM688" s="25"/>
      <c r="EU688" s="104"/>
    </row>
    <row r="689" spans="3:151" ht="14.4" x14ac:dyDescent="0.25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BH689" s="25"/>
      <c r="BI689" s="25"/>
      <c r="BJ689" s="25"/>
      <c r="BK689" s="25"/>
      <c r="BL689" s="25"/>
      <c r="BM689" s="25"/>
      <c r="EU689" s="104"/>
    </row>
    <row r="690" spans="3:151" ht="14.4" x14ac:dyDescent="0.25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BH690" s="25"/>
      <c r="BI690" s="25"/>
      <c r="BJ690" s="25"/>
      <c r="BK690" s="25"/>
      <c r="BL690" s="25"/>
      <c r="BM690" s="25"/>
      <c r="EU690" s="104"/>
    </row>
    <row r="691" spans="3:151" ht="14.4" x14ac:dyDescent="0.25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BH691" s="25"/>
      <c r="BI691" s="25"/>
      <c r="BJ691" s="25"/>
      <c r="BK691" s="25"/>
      <c r="BL691" s="25"/>
      <c r="BM691" s="25"/>
      <c r="EU691" s="104"/>
    </row>
    <row r="692" spans="3:151" ht="14.4" x14ac:dyDescent="0.25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BH692" s="25"/>
      <c r="BI692" s="25"/>
      <c r="BJ692" s="25"/>
      <c r="BK692" s="25"/>
      <c r="BL692" s="25"/>
      <c r="BM692" s="25"/>
      <c r="EU692" s="104"/>
    </row>
    <row r="693" spans="3:151" ht="14.4" x14ac:dyDescent="0.25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BH693" s="25"/>
      <c r="BI693" s="25"/>
      <c r="BJ693" s="25"/>
      <c r="BK693" s="25"/>
      <c r="BL693" s="25"/>
      <c r="BM693" s="25"/>
      <c r="EU693" s="104"/>
    </row>
    <row r="694" spans="3:151" ht="14.4" x14ac:dyDescent="0.25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BH694" s="25"/>
      <c r="BI694" s="25"/>
      <c r="BJ694" s="25"/>
      <c r="BK694" s="25"/>
      <c r="BL694" s="25"/>
      <c r="BM694" s="25"/>
      <c r="EU694" s="104"/>
    </row>
    <row r="695" spans="3:151" ht="14.4" x14ac:dyDescent="0.25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BH695" s="25"/>
      <c r="BI695" s="25"/>
      <c r="BJ695" s="25"/>
      <c r="BK695" s="25"/>
      <c r="BL695" s="25"/>
      <c r="BM695" s="25"/>
      <c r="EU695" s="104"/>
    </row>
    <row r="696" spans="3:151" ht="14.4" x14ac:dyDescent="0.25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BH696" s="25"/>
      <c r="BI696" s="25"/>
      <c r="BJ696" s="25"/>
      <c r="BK696" s="25"/>
      <c r="BL696" s="25"/>
      <c r="BM696" s="25"/>
      <c r="EU696" s="104"/>
    </row>
    <row r="697" spans="3:151" ht="14.4" x14ac:dyDescent="0.25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BH697" s="25"/>
      <c r="BI697" s="25"/>
      <c r="BJ697" s="25"/>
      <c r="BK697" s="25"/>
      <c r="BL697" s="25"/>
      <c r="BM697" s="25"/>
      <c r="EU697" s="104"/>
    </row>
    <row r="698" spans="3:151" ht="14.4" x14ac:dyDescent="0.25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BH698" s="25"/>
      <c r="BI698" s="25"/>
      <c r="BJ698" s="25"/>
      <c r="BK698" s="25"/>
      <c r="BL698" s="25"/>
      <c r="BM698" s="25"/>
      <c r="EU698" s="104"/>
    </row>
    <row r="699" spans="3:151" ht="14.4" x14ac:dyDescent="0.25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BH699" s="25"/>
      <c r="BI699" s="25"/>
      <c r="BJ699" s="25"/>
      <c r="BK699" s="25"/>
      <c r="BL699" s="25"/>
      <c r="BM699" s="25"/>
      <c r="EU699" s="104"/>
    </row>
    <row r="700" spans="3:151" ht="14.4" x14ac:dyDescent="0.25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BH700" s="25"/>
      <c r="BI700" s="25"/>
      <c r="BJ700" s="25"/>
      <c r="BK700" s="25"/>
      <c r="BL700" s="25"/>
      <c r="BM700" s="25"/>
      <c r="EU700" s="104"/>
    </row>
    <row r="701" spans="3:151" ht="14.4" x14ac:dyDescent="0.25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BH701" s="25"/>
      <c r="BI701" s="25"/>
      <c r="BJ701" s="25"/>
      <c r="BK701" s="25"/>
      <c r="BL701" s="25"/>
      <c r="BM701" s="25"/>
      <c r="EU701" s="104"/>
    </row>
    <row r="702" spans="3:151" ht="14.4" x14ac:dyDescent="0.25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BH702" s="25"/>
      <c r="BI702" s="25"/>
      <c r="BJ702" s="25"/>
      <c r="BK702" s="25"/>
      <c r="BL702" s="25"/>
      <c r="BM702" s="25"/>
      <c r="EU702" s="104"/>
    </row>
    <row r="703" spans="3:151" ht="14.4" x14ac:dyDescent="0.25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BH703" s="25"/>
      <c r="BI703" s="25"/>
      <c r="BJ703" s="25"/>
      <c r="BK703" s="25"/>
      <c r="BL703" s="25"/>
      <c r="BM703" s="25"/>
      <c r="EU703" s="104"/>
    </row>
    <row r="704" spans="3:151" ht="14.4" x14ac:dyDescent="0.25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BH704" s="25"/>
      <c r="BI704" s="25"/>
      <c r="BJ704" s="25"/>
      <c r="BK704" s="25"/>
      <c r="BL704" s="25"/>
      <c r="BM704" s="25"/>
      <c r="EU704" s="104"/>
    </row>
    <row r="705" spans="3:151" ht="14.4" x14ac:dyDescent="0.25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BH705" s="25"/>
      <c r="BI705" s="25"/>
      <c r="BJ705" s="25"/>
      <c r="BK705" s="25"/>
      <c r="BL705" s="25"/>
      <c r="BM705" s="25"/>
      <c r="EU705" s="104"/>
    </row>
    <row r="706" spans="3:151" ht="14.4" x14ac:dyDescent="0.25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BH706" s="25"/>
      <c r="BI706" s="25"/>
      <c r="BJ706" s="25"/>
      <c r="BK706" s="25"/>
      <c r="BL706" s="25"/>
      <c r="BM706" s="25"/>
      <c r="EU706" s="104"/>
    </row>
    <row r="707" spans="3:151" ht="14.4" x14ac:dyDescent="0.25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BH707" s="25"/>
      <c r="BI707" s="25"/>
      <c r="BJ707" s="25"/>
      <c r="BK707" s="25"/>
      <c r="BL707" s="25"/>
      <c r="BM707" s="25"/>
      <c r="EU707" s="104"/>
    </row>
    <row r="708" spans="3:151" ht="14.4" x14ac:dyDescent="0.25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BH708" s="25"/>
      <c r="BI708" s="25"/>
      <c r="BJ708" s="25"/>
      <c r="BK708" s="25"/>
      <c r="BL708" s="25"/>
      <c r="BM708" s="25"/>
      <c r="EU708" s="104"/>
    </row>
    <row r="709" spans="3:151" ht="14.4" x14ac:dyDescent="0.25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BH709" s="25"/>
      <c r="BI709" s="25"/>
      <c r="BJ709" s="25"/>
      <c r="BK709" s="25"/>
      <c r="BL709" s="25"/>
      <c r="BM709" s="25"/>
      <c r="EU709" s="104"/>
    </row>
    <row r="710" spans="3:151" ht="14.4" x14ac:dyDescent="0.25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BH710" s="25"/>
      <c r="BI710" s="25"/>
      <c r="BJ710" s="25"/>
      <c r="BK710" s="25"/>
      <c r="BL710" s="25"/>
      <c r="BM710" s="25"/>
      <c r="EU710" s="104"/>
    </row>
    <row r="711" spans="3:151" ht="14.4" x14ac:dyDescent="0.25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BH711" s="25"/>
      <c r="BI711" s="25"/>
      <c r="BJ711" s="25"/>
      <c r="BK711" s="25"/>
      <c r="BL711" s="25"/>
      <c r="BM711" s="25"/>
      <c r="EU711" s="104"/>
    </row>
    <row r="712" spans="3:151" ht="14.4" x14ac:dyDescent="0.25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BH712" s="25"/>
      <c r="BI712" s="25"/>
      <c r="BJ712" s="25"/>
      <c r="BK712" s="25"/>
      <c r="BL712" s="25"/>
      <c r="BM712" s="25"/>
      <c r="EU712" s="104"/>
    </row>
    <row r="713" spans="3:151" ht="14.4" x14ac:dyDescent="0.25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BH713" s="25"/>
      <c r="BI713" s="25"/>
      <c r="BJ713" s="25"/>
      <c r="BK713" s="25"/>
      <c r="BL713" s="25"/>
      <c r="BM713" s="25"/>
      <c r="EU713" s="104"/>
    </row>
    <row r="714" spans="3:151" ht="14.4" x14ac:dyDescent="0.25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BH714" s="25"/>
      <c r="BI714" s="25"/>
      <c r="BJ714" s="25"/>
      <c r="BK714" s="25"/>
      <c r="BL714" s="25"/>
      <c r="BM714" s="25"/>
      <c r="EU714" s="104"/>
    </row>
    <row r="715" spans="3:151" ht="14.4" x14ac:dyDescent="0.25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BH715" s="25"/>
      <c r="BI715" s="25"/>
      <c r="BJ715" s="25"/>
      <c r="BK715" s="25"/>
      <c r="BL715" s="25"/>
      <c r="BM715" s="25"/>
      <c r="EU715" s="104"/>
    </row>
    <row r="716" spans="3:151" ht="14.4" x14ac:dyDescent="0.25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BH716" s="25"/>
      <c r="BI716" s="25"/>
      <c r="BJ716" s="25"/>
      <c r="BK716" s="25"/>
      <c r="BL716" s="25"/>
      <c r="BM716" s="25"/>
      <c r="EU716" s="104"/>
    </row>
    <row r="717" spans="3:151" ht="14.4" x14ac:dyDescent="0.25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BH717" s="25"/>
      <c r="BI717" s="25"/>
      <c r="BJ717" s="25"/>
      <c r="BK717" s="25"/>
      <c r="BL717" s="25"/>
      <c r="BM717" s="25"/>
      <c r="EU717" s="104"/>
    </row>
    <row r="718" spans="3:151" ht="14.4" x14ac:dyDescent="0.25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BH718" s="25"/>
      <c r="BI718" s="25"/>
      <c r="BJ718" s="25"/>
      <c r="BK718" s="25"/>
      <c r="BL718" s="25"/>
      <c r="BM718" s="25"/>
      <c r="EU718" s="104"/>
    </row>
    <row r="719" spans="3:151" ht="14.4" x14ac:dyDescent="0.25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BH719" s="25"/>
      <c r="BI719" s="25"/>
      <c r="BJ719" s="25"/>
      <c r="BK719" s="25"/>
      <c r="BL719" s="25"/>
      <c r="BM719" s="25"/>
      <c r="EU719" s="104"/>
    </row>
    <row r="720" spans="3:151" ht="14.4" x14ac:dyDescent="0.25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BH720" s="25"/>
      <c r="BI720" s="25"/>
      <c r="BJ720" s="25"/>
      <c r="BK720" s="25"/>
      <c r="BL720" s="25"/>
      <c r="BM720" s="25"/>
      <c r="EU720" s="104"/>
    </row>
    <row r="721" spans="3:151" ht="14.4" x14ac:dyDescent="0.25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BH721" s="25"/>
      <c r="BI721" s="25"/>
      <c r="BJ721" s="25"/>
      <c r="BK721" s="25"/>
      <c r="BL721" s="25"/>
      <c r="BM721" s="25"/>
      <c r="EU721" s="104"/>
    </row>
    <row r="722" spans="3:151" ht="14.4" x14ac:dyDescent="0.25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BH722" s="25"/>
      <c r="BI722" s="25"/>
      <c r="BJ722" s="25"/>
      <c r="BK722" s="25"/>
      <c r="BL722" s="25"/>
      <c r="BM722" s="25"/>
      <c r="EU722" s="104"/>
    </row>
    <row r="723" spans="3:151" ht="14.4" x14ac:dyDescent="0.25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BH723" s="25"/>
      <c r="BI723" s="25"/>
      <c r="BJ723" s="25"/>
      <c r="BK723" s="25"/>
      <c r="BL723" s="25"/>
      <c r="BM723" s="25"/>
      <c r="EU723" s="104"/>
    </row>
    <row r="724" spans="3:151" ht="14.4" x14ac:dyDescent="0.25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BH724" s="25"/>
      <c r="BI724" s="25"/>
      <c r="BJ724" s="25"/>
      <c r="BK724" s="25"/>
      <c r="BL724" s="25"/>
      <c r="BM724" s="25"/>
      <c r="EU724" s="104"/>
    </row>
    <row r="725" spans="3:151" ht="14.4" x14ac:dyDescent="0.25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BH725" s="25"/>
      <c r="BI725" s="25"/>
      <c r="BJ725" s="25"/>
      <c r="BK725" s="25"/>
      <c r="BL725" s="25"/>
      <c r="BM725" s="25"/>
      <c r="EU725" s="104"/>
    </row>
    <row r="726" spans="3:151" ht="14.4" x14ac:dyDescent="0.25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BH726" s="25"/>
      <c r="BI726" s="25"/>
      <c r="BJ726" s="25"/>
      <c r="BK726" s="25"/>
      <c r="BL726" s="25"/>
      <c r="BM726" s="25"/>
      <c r="EU726" s="104"/>
    </row>
    <row r="727" spans="3:151" ht="14.4" x14ac:dyDescent="0.25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BH727" s="25"/>
      <c r="BI727" s="25"/>
      <c r="BJ727" s="25"/>
      <c r="BK727" s="25"/>
      <c r="BL727" s="25"/>
      <c r="BM727" s="25"/>
      <c r="EU727" s="104"/>
    </row>
    <row r="728" spans="3:151" ht="14.4" x14ac:dyDescent="0.25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BH728" s="25"/>
      <c r="BI728" s="25"/>
      <c r="BJ728" s="25"/>
      <c r="BK728" s="25"/>
      <c r="BL728" s="25"/>
      <c r="BM728" s="25"/>
      <c r="EU728" s="104"/>
    </row>
    <row r="729" spans="3:151" ht="14.4" x14ac:dyDescent="0.25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BH729" s="25"/>
      <c r="BI729" s="25"/>
      <c r="BJ729" s="25"/>
      <c r="BK729" s="25"/>
      <c r="BL729" s="25"/>
      <c r="BM729" s="25"/>
      <c r="EU729" s="104"/>
    </row>
    <row r="730" spans="3:151" ht="14.4" x14ac:dyDescent="0.25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BH730" s="25"/>
      <c r="BI730" s="25"/>
      <c r="BJ730" s="25"/>
      <c r="BK730" s="25"/>
      <c r="BL730" s="25"/>
      <c r="BM730" s="25"/>
      <c r="EU730" s="104"/>
    </row>
    <row r="731" spans="3:151" ht="14.4" x14ac:dyDescent="0.25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BH731" s="25"/>
      <c r="BI731" s="25"/>
      <c r="BJ731" s="25"/>
      <c r="BK731" s="25"/>
      <c r="BL731" s="25"/>
      <c r="BM731" s="25"/>
      <c r="EU731" s="104"/>
    </row>
    <row r="732" spans="3:151" ht="14.4" x14ac:dyDescent="0.25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BH732" s="25"/>
      <c r="BI732" s="25"/>
      <c r="BJ732" s="25"/>
      <c r="BK732" s="25"/>
      <c r="BL732" s="25"/>
      <c r="BM732" s="25"/>
      <c r="EU732" s="104"/>
    </row>
    <row r="733" spans="3:151" ht="14.4" x14ac:dyDescent="0.25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BH733" s="25"/>
      <c r="BI733" s="25"/>
      <c r="BJ733" s="25"/>
      <c r="BK733" s="25"/>
      <c r="BL733" s="25"/>
      <c r="BM733" s="25"/>
      <c r="EU733" s="104"/>
    </row>
    <row r="734" spans="3:151" ht="14.4" x14ac:dyDescent="0.25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BH734" s="25"/>
      <c r="BI734" s="25"/>
      <c r="BJ734" s="25"/>
      <c r="BK734" s="25"/>
      <c r="BL734" s="25"/>
      <c r="BM734" s="25"/>
      <c r="EU734" s="104"/>
    </row>
    <row r="735" spans="3:151" ht="14.4" x14ac:dyDescent="0.25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BH735" s="25"/>
      <c r="BI735" s="25"/>
      <c r="BJ735" s="25"/>
      <c r="BK735" s="25"/>
      <c r="BL735" s="25"/>
      <c r="BM735" s="25"/>
      <c r="EU735" s="104"/>
    </row>
    <row r="736" spans="3:151" ht="14.4" x14ac:dyDescent="0.25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BH736" s="25"/>
      <c r="BI736" s="25"/>
      <c r="BJ736" s="25"/>
      <c r="BK736" s="25"/>
      <c r="BL736" s="25"/>
      <c r="BM736" s="25"/>
      <c r="EU736" s="104"/>
    </row>
    <row r="737" spans="3:151" ht="14.4" x14ac:dyDescent="0.25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BH737" s="25"/>
      <c r="BI737" s="25"/>
      <c r="BJ737" s="25"/>
      <c r="BK737" s="25"/>
      <c r="BL737" s="25"/>
      <c r="BM737" s="25"/>
      <c r="EU737" s="104"/>
    </row>
    <row r="738" spans="3:151" ht="14.4" x14ac:dyDescent="0.25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BH738" s="25"/>
      <c r="BI738" s="25"/>
      <c r="BJ738" s="25"/>
      <c r="BK738" s="25"/>
      <c r="BL738" s="25"/>
      <c r="BM738" s="25"/>
      <c r="EU738" s="104"/>
    </row>
    <row r="739" spans="3:151" ht="14.4" x14ac:dyDescent="0.25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BH739" s="25"/>
      <c r="BI739" s="25"/>
      <c r="BJ739" s="25"/>
      <c r="BK739" s="25"/>
      <c r="BL739" s="25"/>
      <c r="BM739" s="25"/>
      <c r="EU739" s="104"/>
    </row>
    <row r="740" spans="3:151" ht="14.4" x14ac:dyDescent="0.25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BH740" s="25"/>
      <c r="BI740" s="25"/>
      <c r="BJ740" s="25"/>
      <c r="BK740" s="25"/>
      <c r="BL740" s="25"/>
      <c r="BM740" s="25"/>
      <c r="EU740" s="104"/>
    </row>
    <row r="741" spans="3:151" ht="14.4" x14ac:dyDescent="0.25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BH741" s="25"/>
      <c r="BI741" s="25"/>
      <c r="BJ741" s="25"/>
      <c r="BK741" s="25"/>
      <c r="BL741" s="25"/>
      <c r="BM741" s="25"/>
      <c r="EU741" s="104"/>
    </row>
    <row r="742" spans="3:151" ht="14.4" x14ac:dyDescent="0.25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BH742" s="25"/>
      <c r="BI742" s="25"/>
      <c r="BJ742" s="25"/>
      <c r="BK742" s="25"/>
      <c r="BL742" s="25"/>
      <c r="BM742" s="25"/>
      <c r="EU742" s="104"/>
    </row>
    <row r="743" spans="3:151" ht="14.4" x14ac:dyDescent="0.25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BH743" s="25"/>
      <c r="BI743" s="25"/>
      <c r="BJ743" s="25"/>
      <c r="BK743" s="25"/>
      <c r="BL743" s="25"/>
      <c r="BM743" s="25"/>
      <c r="EU743" s="104"/>
    </row>
    <row r="744" spans="3:151" ht="14.4" x14ac:dyDescent="0.25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BH744" s="25"/>
      <c r="BI744" s="25"/>
      <c r="BJ744" s="25"/>
      <c r="BK744" s="25"/>
      <c r="BL744" s="25"/>
      <c r="BM744" s="25"/>
      <c r="EU744" s="104"/>
    </row>
    <row r="745" spans="3:151" ht="14.4" x14ac:dyDescent="0.25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BH745" s="25"/>
      <c r="BI745" s="25"/>
      <c r="BJ745" s="25"/>
      <c r="BK745" s="25"/>
      <c r="BL745" s="25"/>
      <c r="BM745" s="25"/>
      <c r="EU745" s="104"/>
    </row>
    <row r="746" spans="3:151" ht="14.4" x14ac:dyDescent="0.25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BH746" s="25"/>
      <c r="BI746" s="25"/>
      <c r="BJ746" s="25"/>
      <c r="BK746" s="25"/>
      <c r="BL746" s="25"/>
      <c r="BM746" s="25"/>
      <c r="EU746" s="104"/>
    </row>
    <row r="747" spans="3:151" ht="14.4" x14ac:dyDescent="0.25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BH747" s="25"/>
      <c r="BI747" s="25"/>
      <c r="BJ747" s="25"/>
      <c r="BK747" s="25"/>
      <c r="BL747" s="25"/>
      <c r="BM747" s="25"/>
      <c r="EU747" s="104"/>
    </row>
    <row r="748" spans="3:151" ht="14.4" x14ac:dyDescent="0.25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BH748" s="25"/>
      <c r="BI748" s="25"/>
      <c r="BJ748" s="25"/>
      <c r="BK748" s="25"/>
      <c r="BL748" s="25"/>
      <c r="BM748" s="25"/>
      <c r="EU748" s="104"/>
    </row>
    <row r="749" spans="3:151" ht="14.4" x14ac:dyDescent="0.25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BH749" s="25"/>
      <c r="BI749" s="25"/>
      <c r="BJ749" s="25"/>
      <c r="BK749" s="25"/>
      <c r="BL749" s="25"/>
      <c r="BM749" s="25"/>
      <c r="EU749" s="104"/>
    </row>
    <row r="750" spans="3:151" ht="14.4" x14ac:dyDescent="0.25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BH750" s="25"/>
      <c r="BI750" s="25"/>
      <c r="BJ750" s="25"/>
      <c r="BK750" s="25"/>
      <c r="BL750" s="25"/>
      <c r="BM750" s="25"/>
      <c r="EU750" s="104"/>
    </row>
    <row r="751" spans="3:151" ht="14.4" x14ac:dyDescent="0.25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BH751" s="25"/>
      <c r="BI751" s="25"/>
      <c r="BJ751" s="25"/>
      <c r="BK751" s="25"/>
      <c r="BL751" s="25"/>
      <c r="BM751" s="25"/>
      <c r="EU751" s="104"/>
    </row>
    <row r="752" spans="3:151" ht="14.4" x14ac:dyDescent="0.25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BH752" s="25"/>
      <c r="BI752" s="25"/>
      <c r="BJ752" s="25"/>
      <c r="BK752" s="25"/>
      <c r="BL752" s="25"/>
      <c r="BM752" s="25"/>
      <c r="EU752" s="104"/>
    </row>
    <row r="753" spans="3:151" ht="14.4" x14ac:dyDescent="0.25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BH753" s="25"/>
      <c r="BI753" s="25"/>
      <c r="BJ753" s="25"/>
      <c r="BK753" s="25"/>
      <c r="BL753" s="25"/>
      <c r="BM753" s="25"/>
      <c r="EU753" s="104"/>
    </row>
    <row r="754" spans="3:151" ht="14.4" x14ac:dyDescent="0.25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BH754" s="25"/>
      <c r="BI754" s="25"/>
      <c r="BJ754" s="25"/>
      <c r="BK754" s="25"/>
      <c r="BL754" s="25"/>
      <c r="BM754" s="25"/>
      <c r="EU754" s="104"/>
    </row>
    <row r="755" spans="3:151" ht="14.4" x14ac:dyDescent="0.25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BH755" s="25"/>
      <c r="BI755" s="25"/>
      <c r="BJ755" s="25"/>
      <c r="BK755" s="25"/>
      <c r="BL755" s="25"/>
      <c r="BM755" s="25"/>
      <c r="EU755" s="104"/>
    </row>
    <row r="756" spans="3:151" ht="14.4" x14ac:dyDescent="0.25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BH756" s="25"/>
      <c r="BI756" s="25"/>
      <c r="BJ756" s="25"/>
      <c r="BK756" s="25"/>
      <c r="BL756" s="25"/>
      <c r="BM756" s="25"/>
      <c r="EU756" s="104"/>
    </row>
    <row r="757" spans="3:151" ht="14.4" x14ac:dyDescent="0.25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BH757" s="25"/>
      <c r="BI757" s="25"/>
      <c r="BJ757" s="25"/>
      <c r="BK757" s="25"/>
      <c r="BL757" s="25"/>
      <c r="BM757" s="25"/>
      <c r="EU757" s="104"/>
    </row>
    <row r="758" spans="3:151" ht="14.4" x14ac:dyDescent="0.25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BH758" s="25"/>
      <c r="BI758" s="25"/>
      <c r="BJ758" s="25"/>
      <c r="BK758" s="25"/>
      <c r="BL758" s="25"/>
      <c r="BM758" s="25"/>
      <c r="EU758" s="104"/>
    </row>
    <row r="759" spans="3:151" ht="14.4" x14ac:dyDescent="0.25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BH759" s="25"/>
      <c r="BI759" s="25"/>
      <c r="BJ759" s="25"/>
      <c r="BK759" s="25"/>
      <c r="BL759" s="25"/>
      <c r="BM759" s="25"/>
      <c r="EU759" s="104"/>
    </row>
    <row r="760" spans="3:151" ht="14.4" x14ac:dyDescent="0.25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BH760" s="25"/>
      <c r="BI760" s="25"/>
      <c r="BJ760" s="25"/>
      <c r="BK760" s="25"/>
      <c r="BL760" s="25"/>
      <c r="BM760" s="25"/>
      <c r="EU760" s="104"/>
    </row>
    <row r="761" spans="3:151" ht="14.4" x14ac:dyDescent="0.25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BH761" s="25"/>
      <c r="BI761" s="25"/>
      <c r="BJ761" s="25"/>
      <c r="BK761" s="25"/>
      <c r="BL761" s="25"/>
      <c r="BM761" s="25"/>
      <c r="EU761" s="104"/>
    </row>
    <row r="762" spans="3:151" ht="14.4" x14ac:dyDescent="0.25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BH762" s="25"/>
      <c r="BI762" s="25"/>
      <c r="BJ762" s="25"/>
      <c r="BK762" s="25"/>
      <c r="BL762" s="25"/>
      <c r="BM762" s="25"/>
      <c r="EU762" s="104"/>
    </row>
    <row r="763" spans="3:151" ht="14.4" x14ac:dyDescent="0.25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BH763" s="25"/>
      <c r="BI763" s="25"/>
      <c r="BJ763" s="25"/>
      <c r="BK763" s="25"/>
      <c r="BL763" s="25"/>
      <c r="BM763" s="25"/>
      <c r="EU763" s="104"/>
    </row>
    <row r="764" spans="3:151" ht="14.4" x14ac:dyDescent="0.25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BH764" s="25"/>
      <c r="BI764" s="25"/>
      <c r="BJ764" s="25"/>
      <c r="BK764" s="25"/>
      <c r="BL764" s="25"/>
      <c r="BM764" s="25"/>
      <c r="EU764" s="104"/>
    </row>
    <row r="765" spans="3:151" ht="14.4" x14ac:dyDescent="0.25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BH765" s="25"/>
      <c r="BI765" s="25"/>
      <c r="BJ765" s="25"/>
      <c r="BK765" s="25"/>
      <c r="BL765" s="25"/>
      <c r="BM765" s="25"/>
      <c r="EU765" s="104"/>
    </row>
    <row r="766" spans="3:151" ht="14.4" x14ac:dyDescent="0.25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BH766" s="25"/>
      <c r="BI766" s="25"/>
      <c r="BJ766" s="25"/>
      <c r="BK766" s="25"/>
      <c r="BL766" s="25"/>
      <c r="BM766" s="25"/>
      <c r="EU766" s="104"/>
    </row>
    <row r="767" spans="3:151" ht="14.4" x14ac:dyDescent="0.25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BH767" s="25"/>
      <c r="BI767" s="25"/>
      <c r="BJ767" s="25"/>
      <c r="BK767" s="25"/>
      <c r="BL767" s="25"/>
      <c r="BM767" s="25"/>
      <c r="EU767" s="104"/>
    </row>
    <row r="768" spans="3:151" ht="14.4" x14ac:dyDescent="0.25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BH768" s="25"/>
      <c r="BI768" s="25"/>
      <c r="BJ768" s="25"/>
      <c r="BK768" s="25"/>
      <c r="BL768" s="25"/>
      <c r="BM768" s="25"/>
      <c r="EU768" s="104"/>
    </row>
    <row r="769" spans="3:151" ht="14.4" x14ac:dyDescent="0.25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BH769" s="25"/>
      <c r="BI769" s="25"/>
      <c r="BJ769" s="25"/>
      <c r="BK769" s="25"/>
      <c r="BL769" s="25"/>
      <c r="BM769" s="25"/>
      <c r="EU769" s="104"/>
    </row>
    <row r="770" spans="3:151" ht="14.4" x14ac:dyDescent="0.25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BH770" s="25"/>
      <c r="BI770" s="25"/>
      <c r="BJ770" s="25"/>
      <c r="BK770" s="25"/>
      <c r="BL770" s="25"/>
      <c r="BM770" s="25"/>
      <c r="EU770" s="104"/>
    </row>
    <row r="771" spans="3:151" ht="14.4" x14ac:dyDescent="0.25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BH771" s="25"/>
      <c r="BI771" s="25"/>
      <c r="BJ771" s="25"/>
      <c r="BK771" s="25"/>
      <c r="BL771" s="25"/>
      <c r="BM771" s="25"/>
      <c r="EU771" s="104"/>
    </row>
    <row r="772" spans="3:151" ht="14.4" x14ac:dyDescent="0.25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BH772" s="25"/>
      <c r="BI772" s="25"/>
      <c r="BJ772" s="25"/>
      <c r="BK772" s="25"/>
      <c r="BL772" s="25"/>
      <c r="BM772" s="25"/>
      <c r="EU772" s="104"/>
    </row>
    <row r="773" spans="3:151" ht="14.4" x14ac:dyDescent="0.25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BH773" s="25"/>
      <c r="BI773" s="25"/>
      <c r="BJ773" s="25"/>
      <c r="BK773" s="25"/>
      <c r="BL773" s="25"/>
      <c r="BM773" s="25"/>
      <c r="EU773" s="104"/>
    </row>
    <row r="774" spans="3:151" ht="14.4" x14ac:dyDescent="0.25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BH774" s="25"/>
      <c r="BI774" s="25"/>
      <c r="BJ774" s="25"/>
      <c r="BK774" s="25"/>
      <c r="BL774" s="25"/>
      <c r="BM774" s="25"/>
      <c r="EU774" s="104"/>
    </row>
    <row r="775" spans="3:151" ht="14.4" x14ac:dyDescent="0.25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BH775" s="25"/>
      <c r="BI775" s="25"/>
      <c r="BJ775" s="25"/>
      <c r="BK775" s="25"/>
      <c r="BL775" s="25"/>
      <c r="BM775" s="25"/>
      <c r="EU775" s="104"/>
    </row>
    <row r="776" spans="3:151" ht="14.4" x14ac:dyDescent="0.25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BH776" s="25"/>
      <c r="BI776" s="25"/>
      <c r="BJ776" s="25"/>
      <c r="BK776" s="25"/>
      <c r="BL776" s="25"/>
      <c r="BM776" s="25"/>
      <c r="EU776" s="104"/>
    </row>
    <row r="777" spans="3:151" ht="14.4" x14ac:dyDescent="0.25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BH777" s="25"/>
      <c r="BI777" s="25"/>
      <c r="BJ777" s="25"/>
      <c r="BK777" s="25"/>
      <c r="BL777" s="25"/>
      <c r="BM777" s="25"/>
      <c r="EU777" s="104"/>
    </row>
    <row r="778" spans="3:151" ht="14.4" x14ac:dyDescent="0.25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BH778" s="25"/>
      <c r="BI778" s="25"/>
      <c r="BJ778" s="25"/>
      <c r="BK778" s="25"/>
      <c r="BL778" s="25"/>
      <c r="BM778" s="25"/>
      <c r="EU778" s="104"/>
    </row>
    <row r="779" spans="3:151" ht="14.4" x14ac:dyDescent="0.25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BH779" s="25"/>
      <c r="BI779" s="25"/>
      <c r="BJ779" s="25"/>
      <c r="BK779" s="25"/>
      <c r="BL779" s="25"/>
      <c r="BM779" s="25"/>
      <c r="EU779" s="104"/>
    </row>
    <row r="780" spans="3:151" ht="14.4" x14ac:dyDescent="0.25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BH780" s="25"/>
      <c r="BI780" s="25"/>
      <c r="BJ780" s="25"/>
      <c r="BK780" s="25"/>
      <c r="BL780" s="25"/>
      <c r="BM780" s="25"/>
      <c r="EU780" s="104"/>
    </row>
    <row r="781" spans="3:151" ht="14.4" x14ac:dyDescent="0.25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BH781" s="25"/>
      <c r="BI781" s="25"/>
      <c r="BJ781" s="25"/>
      <c r="BK781" s="25"/>
      <c r="BL781" s="25"/>
      <c r="BM781" s="25"/>
      <c r="EU781" s="104"/>
    </row>
    <row r="782" spans="3:151" ht="14.4" x14ac:dyDescent="0.25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BH782" s="25"/>
      <c r="BI782" s="25"/>
      <c r="BJ782" s="25"/>
      <c r="BK782" s="25"/>
      <c r="BL782" s="25"/>
      <c r="BM782" s="25"/>
      <c r="EU782" s="104"/>
    </row>
    <row r="783" spans="3:151" ht="14.4" x14ac:dyDescent="0.25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BH783" s="25"/>
      <c r="BI783" s="25"/>
      <c r="BJ783" s="25"/>
      <c r="BK783" s="25"/>
      <c r="BL783" s="25"/>
      <c r="BM783" s="25"/>
      <c r="EU783" s="104"/>
    </row>
    <row r="784" spans="3:151" ht="14.4" x14ac:dyDescent="0.25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BH784" s="25"/>
      <c r="BI784" s="25"/>
      <c r="BJ784" s="25"/>
      <c r="BK784" s="25"/>
      <c r="BL784" s="25"/>
      <c r="BM784" s="25"/>
      <c r="EU784" s="104"/>
    </row>
    <row r="785" spans="3:151" ht="14.4" x14ac:dyDescent="0.25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BH785" s="25"/>
      <c r="BI785" s="25"/>
      <c r="BJ785" s="25"/>
      <c r="BK785" s="25"/>
      <c r="BL785" s="25"/>
      <c r="BM785" s="25"/>
      <c r="EU785" s="104"/>
    </row>
    <row r="786" spans="3:151" ht="14.4" x14ac:dyDescent="0.25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BH786" s="25"/>
      <c r="BI786" s="25"/>
      <c r="BJ786" s="25"/>
      <c r="BK786" s="25"/>
      <c r="BL786" s="25"/>
      <c r="BM786" s="25"/>
      <c r="EU786" s="104"/>
    </row>
    <row r="787" spans="3:151" ht="14.4" x14ac:dyDescent="0.25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BH787" s="25"/>
      <c r="BI787" s="25"/>
      <c r="BJ787" s="25"/>
      <c r="BK787" s="25"/>
      <c r="BL787" s="25"/>
      <c r="BM787" s="25"/>
      <c r="EU787" s="104"/>
    </row>
    <row r="788" spans="3:151" ht="14.4" x14ac:dyDescent="0.25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BH788" s="25"/>
      <c r="BI788" s="25"/>
      <c r="BJ788" s="25"/>
      <c r="BK788" s="25"/>
      <c r="BL788" s="25"/>
      <c r="BM788" s="25"/>
      <c r="EU788" s="104"/>
    </row>
    <row r="789" spans="3:151" ht="14.4" x14ac:dyDescent="0.25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BH789" s="25"/>
      <c r="BI789" s="25"/>
      <c r="BJ789" s="25"/>
      <c r="BK789" s="25"/>
      <c r="BL789" s="25"/>
      <c r="BM789" s="25"/>
      <c r="EU789" s="104"/>
    </row>
    <row r="790" spans="3:151" ht="14.4" x14ac:dyDescent="0.25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BH790" s="25"/>
      <c r="BI790" s="25"/>
      <c r="BJ790" s="25"/>
      <c r="BK790" s="25"/>
      <c r="BL790" s="25"/>
      <c r="BM790" s="25"/>
      <c r="EU790" s="104"/>
    </row>
    <row r="791" spans="3:151" ht="14.4" x14ac:dyDescent="0.25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BH791" s="25"/>
      <c r="BI791" s="25"/>
      <c r="BJ791" s="25"/>
      <c r="BK791" s="25"/>
      <c r="BL791" s="25"/>
      <c r="BM791" s="25"/>
      <c r="EU791" s="104"/>
    </row>
    <row r="792" spans="3:151" ht="14.4" x14ac:dyDescent="0.25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BH792" s="25"/>
      <c r="BI792" s="25"/>
      <c r="BJ792" s="25"/>
      <c r="BK792" s="25"/>
      <c r="BL792" s="25"/>
      <c r="BM792" s="25"/>
      <c r="EU792" s="104"/>
    </row>
    <row r="793" spans="3:151" ht="14.4" x14ac:dyDescent="0.25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BH793" s="25"/>
      <c r="BI793" s="25"/>
      <c r="BJ793" s="25"/>
      <c r="BK793" s="25"/>
      <c r="BL793" s="25"/>
      <c r="BM793" s="25"/>
      <c r="EU793" s="104"/>
    </row>
    <row r="794" spans="3:151" ht="14.4" x14ac:dyDescent="0.25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BH794" s="25"/>
      <c r="BI794" s="25"/>
      <c r="BJ794" s="25"/>
      <c r="BK794" s="25"/>
      <c r="BL794" s="25"/>
      <c r="BM794" s="25"/>
      <c r="EU794" s="104"/>
    </row>
    <row r="795" spans="3:151" ht="14.4" x14ac:dyDescent="0.25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BH795" s="25"/>
      <c r="BI795" s="25"/>
      <c r="BJ795" s="25"/>
      <c r="BK795" s="25"/>
      <c r="BL795" s="25"/>
      <c r="BM795" s="25"/>
      <c r="EU795" s="104"/>
    </row>
    <row r="796" spans="3:151" ht="14.4" x14ac:dyDescent="0.25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BH796" s="25"/>
      <c r="BI796" s="25"/>
      <c r="BJ796" s="25"/>
      <c r="BK796" s="25"/>
      <c r="BL796" s="25"/>
      <c r="BM796" s="25"/>
      <c r="EU796" s="104"/>
    </row>
    <row r="797" spans="3:151" ht="14.4" x14ac:dyDescent="0.25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BH797" s="25"/>
      <c r="BI797" s="25"/>
      <c r="BJ797" s="25"/>
      <c r="BK797" s="25"/>
      <c r="BL797" s="25"/>
      <c r="BM797" s="25"/>
      <c r="EU797" s="104"/>
    </row>
    <row r="798" spans="3:151" ht="14.4" x14ac:dyDescent="0.25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BH798" s="25"/>
      <c r="BI798" s="25"/>
      <c r="BJ798" s="25"/>
      <c r="BK798" s="25"/>
      <c r="BL798" s="25"/>
      <c r="BM798" s="25"/>
      <c r="EU798" s="104"/>
    </row>
    <row r="799" spans="3:151" ht="14.4" x14ac:dyDescent="0.25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BH799" s="25"/>
      <c r="BI799" s="25"/>
      <c r="BJ799" s="25"/>
      <c r="BK799" s="25"/>
      <c r="BL799" s="25"/>
      <c r="BM799" s="25"/>
      <c r="EU799" s="104"/>
    </row>
    <row r="800" spans="3:151" ht="14.4" x14ac:dyDescent="0.25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BH800" s="25"/>
      <c r="BI800" s="25"/>
      <c r="BJ800" s="25"/>
      <c r="BK800" s="25"/>
      <c r="BL800" s="25"/>
      <c r="BM800" s="25"/>
      <c r="EU800" s="104"/>
    </row>
    <row r="801" spans="3:151" ht="14.4" x14ac:dyDescent="0.25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BH801" s="25"/>
      <c r="BI801" s="25"/>
      <c r="BJ801" s="25"/>
      <c r="BK801" s="25"/>
      <c r="BL801" s="25"/>
      <c r="BM801" s="25"/>
      <c r="EU801" s="104"/>
    </row>
    <row r="802" spans="3:151" ht="14.4" x14ac:dyDescent="0.25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BH802" s="25"/>
      <c r="BI802" s="25"/>
      <c r="BJ802" s="25"/>
      <c r="BK802" s="25"/>
      <c r="BL802" s="25"/>
      <c r="BM802" s="25"/>
      <c r="EU802" s="104"/>
    </row>
    <row r="803" spans="3:151" ht="14.4" x14ac:dyDescent="0.25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BH803" s="25"/>
      <c r="BI803" s="25"/>
      <c r="BJ803" s="25"/>
      <c r="BK803" s="25"/>
      <c r="BL803" s="25"/>
      <c r="BM803" s="25"/>
      <c r="EU803" s="104"/>
    </row>
    <row r="804" spans="3:151" ht="14.4" x14ac:dyDescent="0.25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BH804" s="25"/>
      <c r="BI804" s="25"/>
      <c r="BJ804" s="25"/>
      <c r="BK804" s="25"/>
      <c r="BL804" s="25"/>
      <c r="BM804" s="25"/>
      <c r="EU804" s="104"/>
    </row>
    <row r="805" spans="3:151" ht="14.4" x14ac:dyDescent="0.25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BH805" s="25"/>
      <c r="BI805" s="25"/>
      <c r="BJ805" s="25"/>
      <c r="BK805" s="25"/>
      <c r="BL805" s="25"/>
      <c r="BM805" s="25"/>
      <c r="EU805" s="104"/>
    </row>
    <row r="806" spans="3:151" ht="14.4" x14ac:dyDescent="0.25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BH806" s="25"/>
      <c r="BI806" s="25"/>
      <c r="BJ806" s="25"/>
      <c r="BK806" s="25"/>
      <c r="BL806" s="25"/>
      <c r="BM806" s="25"/>
      <c r="EU806" s="104"/>
    </row>
    <row r="807" spans="3:151" ht="14.4" x14ac:dyDescent="0.25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BH807" s="25"/>
      <c r="BI807" s="25"/>
      <c r="BJ807" s="25"/>
      <c r="BK807" s="25"/>
      <c r="BL807" s="25"/>
      <c r="BM807" s="25"/>
      <c r="EU807" s="104"/>
    </row>
    <row r="808" spans="3:151" ht="14.4" x14ac:dyDescent="0.25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BH808" s="25"/>
      <c r="BI808" s="25"/>
      <c r="BJ808" s="25"/>
      <c r="BK808" s="25"/>
      <c r="BL808" s="25"/>
      <c r="BM808" s="25"/>
      <c r="EU808" s="104"/>
    </row>
    <row r="809" spans="3:151" ht="14.4" x14ac:dyDescent="0.25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BH809" s="25"/>
      <c r="BI809" s="25"/>
      <c r="BJ809" s="25"/>
      <c r="BK809" s="25"/>
      <c r="BL809" s="25"/>
      <c r="BM809" s="25"/>
      <c r="EU809" s="104"/>
    </row>
    <row r="810" spans="3:151" ht="14.4" x14ac:dyDescent="0.25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BH810" s="25"/>
      <c r="BI810" s="25"/>
      <c r="BJ810" s="25"/>
      <c r="BK810" s="25"/>
      <c r="BL810" s="25"/>
      <c r="BM810" s="25"/>
      <c r="EU810" s="104"/>
    </row>
    <row r="811" spans="3:151" ht="14.4" x14ac:dyDescent="0.25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BH811" s="25"/>
      <c r="BI811" s="25"/>
      <c r="BJ811" s="25"/>
      <c r="BK811" s="25"/>
      <c r="BL811" s="25"/>
      <c r="BM811" s="25"/>
      <c r="EU811" s="104"/>
    </row>
    <row r="812" spans="3:151" ht="14.4" x14ac:dyDescent="0.25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BH812" s="25"/>
      <c r="BI812" s="25"/>
      <c r="BJ812" s="25"/>
      <c r="BK812" s="25"/>
      <c r="BL812" s="25"/>
      <c r="BM812" s="25"/>
      <c r="EU812" s="104"/>
    </row>
    <row r="813" spans="3:151" ht="14.4" x14ac:dyDescent="0.25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BH813" s="25"/>
      <c r="BI813" s="25"/>
      <c r="BJ813" s="25"/>
      <c r="BK813" s="25"/>
      <c r="BL813" s="25"/>
      <c r="BM813" s="25"/>
      <c r="EU813" s="104"/>
    </row>
    <row r="814" spans="3:151" ht="14.4" x14ac:dyDescent="0.25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BH814" s="25"/>
      <c r="BI814" s="25"/>
      <c r="BJ814" s="25"/>
      <c r="BK814" s="25"/>
      <c r="BL814" s="25"/>
      <c r="BM814" s="25"/>
      <c r="EU814" s="104"/>
    </row>
    <row r="815" spans="3:151" ht="14.4" x14ac:dyDescent="0.25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BH815" s="25"/>
      <c r="BI815" s="25"/>
      <c r="BJ815" s="25"/>
      <c r="BK815" s="25"/>
      <c r="BL815" s="25"/>
      <c r="BM815" s="25"/>
      <c r="EU815" s="104"/>
    </row>
    <row r="816" spans="3:151" ht="14.4" x14ac:dyDescent="0.25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BH816" s="25"/>
      <c r="BI816" s="25"/>
      <c r="BJ816" s="25"/>
      <c r="BK816" s="25"/>
      <c r="BL816" s="25"/>
      <c r="BM816" s="25"/>
      <c r="EU816" s="104"/>
    </row>
    <row r="817" spans="3:151" ht="14.4" x14ac:dyDescent="0.25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BH817" s="25"/>
      <c r="BI817" s="25"/>
      <c r="BJ817" s="25"/>
      <c r="BK817" s="25"/>
      <c r="BL817" s="25"/>
      <c r="BM817" s="25"/>
      <c r="EU817" s="104"/>
    </row>
    <row r="818" spans="3:151" ht="14.4" x14ac:dyDescent="0.25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BH818" s="25"/>
      <c r="BI818" s="25"/>
      <c r="BJ818" s="25"/>
      <c r="BK818" s="25"/>
      <c r="BL818" s="25"/>
      <c r="BM818" s="25"/>
      <c r="EU818" s="104"/>
    </row>
    <row r="819" spans="3:151" ht="14.4" x14ac:dyDescent="0.25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BH819" s="25"/>
      <c r="BI819" s="25"/>
      <c r="BJ819" s="25"/>
      <c r="BK819" s="25"/>
      <c r="BL819" s="25"/>
      <c r="BM819" s="25"/>
      <c r="EU819" s="104"/>
    </row>
    <row r="820" spans="3:151" ht="14.4" x14ac:dyDescent="0.25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BH820" s="25"/>
      <c r="BI820" s="25"/>
      <c r="BJ820" s="25"/>
      <c r="BK820" s="25"/>
      <c r="BL820" s="25"/>
      <c r="BM820" s="25"/>
      <c r="EU820" s="104"/>
    </row>
    <row r="821" spans="3:151" ht="14.4" x14ac:dyDescent="0.25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BH821" s="25"/>
      <c r="BI821" s="25"/>
      <c r="BJ821" s="25"/>
      <c r="BK821" s="25"/>
      <c r="BL821" s="25"/>
      <c r="BM821" s="25"/>
      <c r="EU821" s="104"/>
    </row>
    <row r="822" spans="3:151" ht="14.4" x14ac:dyDescent="0.25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BH822" s="25"/>
      <c r="BI822" s="25"/>
      <c r="BJ822" s="25"/>
      <c r="BK822" s="25"/>
      <c r="BL822" s="25"/>
      <c r="BM822" s="25"/>
      <c r="EU822" s="104"/>
    </row>
    <row r="823" spans="3:151" ht="14.4" x14ac:dyDescent="0.25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BH823" s="25"/>
      <c r="BI823" s="25"/>
      <c r="BJ823" s="25"/>
      <c r="BK823" s="25"/>
      <c r="BL823" s="25"/>
      <c r="BM823" s="25"/>
      <c r="EU823" s="104"/>
    </row>
    <row r="824" spans="3:151" ht="14.4" x14ac:dyDescent="0.25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BH824" s="25"/>
      <c r="BI824" s="25"/>
      <c r="BJ824" s="25"/>
      <c r="BK824" s="25"/>
      <c r="BL824" s="25"/>
      <c r="BM824" s="25"/>
      <c r="EU824" s="104"/>
    </row>
    <row r="825" spans="3:151" ht="14.4" x14ac:dyDescent="0.25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BH825" s="25"/>
      <c r="BI825" s="25"/>
      <c r="BJ825" s="25"/>
      <c r="BK825" s="25"/>
      <c r="BL825" s="25"/>
      <c r="BM825" s="25"/>
      <c r="EU825" s="104"/>
    </row>
    <row r="826" spans="3:151" ht="14.4" x14ac:dyDescent="0.25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BH826" s="25"/>
      <c r="BI826" s="25"/>
      <c r="BJ826" s="25"/>
      <c r="BK826" s="25"/>
      <c r="BL826" s="25"/>
      <c r="BM826" s="25"/>
      <c r="EU826" s="104"/>
    </row>
    <row r="827" spans="3:151" ht="14.4" x14ac:dyDescent="0.25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BH827" s="25"/>
      <c r="BI827" s="25"/>
      <c r="BJ827" s="25"/>
      <c r="BK827" s="25"/>
      <c r="BL827" s="25"/>
      <c r="BM827" s="25"/>
      <c r="EU827" s="104"/>
    </row>
    <row r="828" spans="3:151" ht="14.4" x14ac:dyDescent="0.25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BH828" s="25"/>
      <c r="BI828" s="25"/>
      <c r="BJ828" s="25"/>
      <c r="BK828" s="25"/>
      <c r="BL828" s="25"/>
      <c r="BM828" s="25"/>
      <c r="EU828" s="104"/>
    </row>
    <row r="829" spans="3:151" ht="14.4" x14ac:dyDescent="0.25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BH829" s="25"/>
      <c r="BI829" s="25"/>
      <c r="BJ829" s="25"/>
      <c r="BK829" s="25"/>
      <c r="BL829" s="25"/>
      <c r="BM829" s="25"/>
      <c r="EU829" s="104"/>
    </row>
    <row r="830" spans="3:151" ht="14.4" x14ac:dyDescent="0.25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BH830" s="25"/>
      <c r="BI830" s="25"/>
      <c r="BJ830" s="25"/>
      <c r="BK830" s="25"/>
      <c r="BL830" s="25"/>
      <c r="BM830" s="25"/>
      <c r="EU830" s="104"/>
    </row>
    <row r="831" spans="3:151" ht="14.4" x14ac:dyDescent="0.25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BH831" s="25"/>
      <c r="BI831" s="25"/>
      <c r="BJ831" s="25"/>
      <c r="BK831" s="25"/>
      <c r="BL831" s="25"/>
      <c r="BM831" s="25"/>
      <c r="EU831" s="104"/>
    </row>
    <row r="832" spans="3:151" ht="14.4" x14ac:dyDescent="0.25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BH832" s="25"/>
      <c r="BI832" s="25"/>
      <c r="BJ832" s="25"/>
      <c r="BK832" s="25"/>
      <c r="BL832" s="25"/>
      <c r="BM832" s="25"/>
      <c r="EU832" s="104"/>
    </row>
    <row r="833" spans="3:151" ht="14.4" x14ac:dyDescent="0.25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BH833" s="25"/>
      <c r="BI833" s="25"/>
      <c r="BJ833" s="25"/>
      <c r="BK833" s="25"/>
      <c r="BL833" s="25"/>
      <c r="BM833" s="25"/>
      <c r="EU833" s="104"/>
    </row>
    <row r="834" spans="3:151" ht="14.4" x14ac:dyDescent="0.25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BH834" s="25"/>
      <c r="BI834" s="25"/>
      <c r="BJ834" s="25"/>
      <c r="BK834" s="25"/>
      <c r="BL834" s="25"/>
      <c r="BM834" s="25"/>
      <c r="EU834" s="104"/>
    </row>
    <row r="835" spans="3:151" ht="14.4" x14ac:dyDescent="0.25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BH835" s="25"/>
      <c r="BI835" s="25"/>
      <c r="BJ835" s="25"/>
      <c r="BK835" s="25"/>
      <c r="BL835" s="25"/>
      <c r="BM835" s="25"/>
      <c r="EU835" s="104"/>
    </row>
    <row r="836" spans="3:151" ht="14.4" x14ac:dyDescent="0.25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BH836" s="25"/>
      <c r="BI836" s="25"/>
      <c r="BJ836" s="25"/>
      <c r="BK836" s="25"/>
      <c r="BL836" s="25"/>
      <c r="BM836" s="25"/>
      <c r="EU836" s="104"/>
    </row>
    <row r="837" spans="3:151" ht="14.4" x14ac:dyDescent="0.25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BH837" s="25"/>
      <c r="BI837" s="25"/>
      <c r="BJ837" s="25"/>
      <c r="BK837" s="25"/>
      <c r="BL837" s="25"/>
      <c r="BM837" s="25"/>
      <c r="EU837" s="104"/>
    </row>
    <row r="838" spans="3:151" ht="14.4" x14ac:dyDescent="0.25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BH838" s="25"/>
      <c r="BI838" s="25"/>
      <c r="BJ838" s="25"/>
      <c r="BK838" s="25"/>
      <c r="BL838" s="25"/>
      <c r="BM838" s="25"/>
      <c r="EU838" s="104"/>
    </row>
    <row r="839" spans="3:151" ht="14.4" x14ac:dyDescent="0.25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BH839" s="25"/>
      <c r="BI839" s="25"/>
      <c r="BJ839" s="25"/>
      <c r="BK839" s="25"/>
      <c r="BL839" s="25"/>
      <c r="BM839" s="25"/>
      <c r="EU839" s="104"/>
    </row>
    <row r="840" spans="3:151" ht="14.4" x14ac:dyDescent="0.25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BH840" s="25"/>
      <c r="BI840" s="25"/>
      <c r="BJ840" s="25"/>
      <c r="BK840" s="25"/>
      <c r="BL840" s="25"/>
      <c r="BM840" s="25"/>
      <c r="EU840" s="104"/>
    </row>
    <row r="841" spans="3:151" ht="14.4" x14ac:dyDescent="0.25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BH841" s="25"/>
      <c r="BI841" s="25"/>
      <c r="BJ841" s="25"/>
      <c r="BK841" s="25"/>
      <c r="BL841" s="25"/>
      <c r="BM841" s="25"/>
      <c r="EU841" s="104"/>
    </row>
    <row r="842" spans="3:151" ht="14.4" x14ac:dyDescent="0.25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BH842" s="25"/>
      <c r="BI842" s="25"/>
      <c r="BJ842" s="25"/>
      <c r="BK842" s="25"/>
      <c r="BL842" s="25"/>
      <c r="BM842" s="25"/>
      <c r="EU842" s="104"/>
    </row>
    <row r="843" spans="3:151" ht="14.4" x14ac:dyDescent="0.25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BH843" s="25"/>
      <c r="BI843" s="25"/>
      <c r="BJ843" s="25"/>
      <c r="BK843" s="25"/>
      <c r="BL843" s="25"/>
      <c r="BM843" s="25"/>
      <c r="EU843" s="104"/>
    </row>
    <row r="844" spans="3:151" ht="14.4" x14ac:dyDescent="0.25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BH844" s="25"/>
      <c r="BI844" s="25"/>
      <c r="BJ844" s="25"/>
      <c r="BK844" s="25"/>
      <c r="BL844" s="25"/>
      <c r="BM844" s="25"/>
      <c r="EU844" s="104"/>
    </row>
    <row r="845" spans="3:151" ht="14.4" x14ac:dyDescent="0.25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BH845" s="25"/>
      <c r="BI845" s="25"/>
      <c r="BJ845" s="25"/>
      <c r="BK845" s="25"/>
      <c r="BL845" s="25"/>
      <c r="BM845" s="25"/>
      <c r="EU845" s="104"/>
    </row>
    <row r="846" spans="3:151" ht="14.4" x14ac:dyDescent="0.25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BH846" s="25"/>
      <c r="BI846" s="25"/>
      <c r="BJ846" s="25"/>
      <c r="BK846" s="25"/>
      <c r="BL846" s="25"/>
      <c r="BM846" s="25"/>
      <c r="EU846" s="104"/>
    </row>
    <row r="847" spans="3:151" ht="14.4" x14ac:dyDescent="0.25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BH847" s="25"/>
      <c r="BI847" s="25"/>
      <c r="BJ847" s="25"/>
      <c r="BK847" s="25"/>
      <c r="BL847" s="25"/>
      <c r="BM847" s="25"/>
      <c r="EU847" s="104"/>
    </row>
    <row r="848" spans="3:151" ht="14.4" x14ac:dyDescent="0.25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BH848" s="25"/>
      <c r="BI848" s="25"/>
      <c r="BJ848" s="25"/>
      <c r="BK848" s="25"/>
      <c r="BL848" s="25"/>
      <c r="BM848" s="25"/>
      <c r="EU848" s="104"/>
    </row>
    <row r="849" spans="3:151" ht="14.4" x14ac:dyDescent="0.25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BH849" s="25"/>
      <c r="BI849" s="25"/>
      <c r="BJ849" s="25"/>
      <c r="BK849" s="25"/>
      <c r="BL849" s="25"/>
      <c r="BM849" s="25"/>
      <c r="EU849" s="104"/>
    </row>
    <row r="850" spans="3:151" ht="14.4" x14ac:dyDescent="0.25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BH850" s="25"/>
      <c r="BI850" s="25"/>
      <c r="BJ850" s="25"/>
      <c r="BK850" s="25"/>
      <c r="BL850" s="25"/>
      <c r="BM850" s="25"/>
      <c r="EU850" s="104"/>
    </row>
    <row r="851" spans="3:151" ht="14.4" x14ac:dyDescent="0.25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BH851" s="25"/>
      <c r="BI851" s="25"/>
      <c r="BJ851" s="25"/>
      <c r="BK851" s="25"/>
      <c r="BL851" s="25"/>
      <c r="BM851" s="25"/>
      <c r="EU851" s="104"/>
    </row>
    <row r="852" spans="3:151" ht="14.4" x14ac:dyDescent="0.25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BH852" s="25"/>
      <c r="BI852" s="25"/>
      <c r="BJ852" s="25"/>
      <c r="BK852" s="25"/>
      <c r="BL852" s="25"/>
      <c r="BM852" s="25"/>
      <c r="EU852" s="104"/>
    </row>
    <row r="853" spans="3:151" ht="14.4" x14ac:dyDescent="0.25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BH853" s="25"/>
      <c r="BI853" s="25"/>
      <c r="BJ853" s="25"/>
      <c r="BK853" s="25"/>
      <c r="BL853" s="25"/>
      <c r="BM853" s="25"/>
      <c r="EU853" s="104"/>
    </row>
    <row r="854" spans="3:151" ht="14.4" x14ac:dyDescent="0.25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BH854" s="25"/>
      <c r="BI854" s="25"/>
      <c r="BJ854" s="25"/>
      <c r="BK854" s="25"/>
      <c r="BL854" s="25"/>
      <c r="BM854" s="25"/>
      <c r="EU854" s="104"/>
    </row>
    <row r="855" spans="3:151" ht="14.4" x14ac:dyDescent="0.25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BH855" s="25"/>
      <c r="BI855" s="25"/>
      <c r="BJ855" s="25"/>
      <c r="BK855" s="25"/>
      <c r="BL855" s="25"/>
      <c r="BM855" s="25"/>
      <c r="EU855" s="104"/>
    </row>
    <row r="856" spans="3:151" ht="14.4" x14ac:dyDescent="0.25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BH856" s="25"/>
      <c r="BI856" s="25"/>
      <c r="BJ856" s="25"/>
      <c r="BK856" s="25"/>
      <c r="BL856" s="25"/>
      <c r="BM856" s="25"/>
      <c r="EU856" s="104"/>
    </row>
    <row r="857" spans="3:151" ht="14.4" x14ac:dyDescent="0.25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BH857" s="25"/>
      <c r="BI857" s="25"/>
      <c r="BJ857" s="25"/>
      <c r="BK857" s="25"/>
      <c r="BL857" s="25"/>
      <c r="BM857" s="25"/>
      <c r="EU857" s="104"/>
    </row>
    <row r="858" spans="3:151" ht="14.4" x14ac:dyDescent="0.25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BH858" s="25"/>
      <c r="BI858" s="25"/>
      <c r="BJ858" s="25"/>
      <c r="BK858" s="25"/>
      <c r="BL858" s="25"/>
      <c r="BM858" s="25"/>
      <c r="EU858" s="104"/>
    </row>
    <row r="859" spans="3:151" ht="14.4" x14ac:dyDescent="0.25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BH859" s="25"/>
      <c r="BI859" s="25"/>
      <c r="BJ859" s="25"/>
      <c r="BK859" s="25"/>
      <c r="BL859" s="25"/>
      <c r="BM859" s="25"/>
      <c r="EU859" s="104"/>
    </row>
    <row r="860" spans="3:151" ht="14.4" x14ac:dyDescent="0.25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BH860" s="25"/>
      <c r="BI860" s="25"/>
      <c r="BJ860" s="25"/>
      <c r="BK860" s="25"/>
      <c r="BL860" s="25"/>
      <c r="BM860" s="25"/>
      <c r="EU860" s="104"/>
    </row>
    <row r="861" spans="3:151" ht="14.4" x14ac:dyDescent="0.25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BH861" s="25"/>
      <c r="BI861" s="25"/>
      <c r="BJ861" s="25"/>
      <c r="BK861" s="25"/>
      <c r="BL861" s="25"/>
      <c r="BM861" s="25"/>
      <c r="EU861" s="104"/>
    </row>
    <row r="862" spans="3:151" ht="14.4" x14ac:dyDescent="0.25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BH862" s="25"/>
      <c r="BI862" s="25"/>
      <c r="BJ862" s="25"/>
      <c r="BK862" s="25"/>
      <c r="BL862" s="25"/>
      <c r="BM862" s="25"/>
      <c r="EU862" s="104"/>
    </row>
    <row r="863" spans="3:151" ht="14.4" x14ac:dyDescent="0.25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BH863" s="25"/>
      <c r="BI863" s="25"/>
      <c r="BJ863" s="25"/>
      <c r="BK863" s="25"/>
      <c r="BL863" s="25"/>
      <c r="BM863" s="25"/>
      <c r="EU863" s="104"/>
    </row>
    <row r="864" spans="3:151" ht="14.4" x14ac:dyDescent="0.25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BH864" s="25"/>
      <c r="BI864" s="25"/>
      <c r="BJ864" s="25"/>
      <c r="BK864" s="25"/>
      <c r="BL864" s="25"/>
      <c r="BM864" s="25"/>
      <c r="EU864" s="104"/>
    </row>
    <row r="865" spans="3:151" ht="14.4" x14ac:dyDescent="0.25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BH865" s="25"/>
      <c r="BI865" s="25"/>
      <c r="BJ865" s="25"/>
      <c r="BK865" s="25"/>
      <c r="BL865" s="25"/>
      <c r="BM865" s="25"/>
      <c r="EU865" s="104"/>
    </row>
    <row r="866" spans="3:151" ht="14.4" x14ac:dyDescent="0.25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BH866" s="25"/>
      <c r="BI866" s="25"/>
      <c r="BJ866" s="25"/>
      <c r="BK866" s="25"/>
      <c r="BL866" s="25"/>
      <c r="BM866" s="25"/>
      <c r="EU866" s="104"/>
    </row>
    <row r="867" spans="3:151" ht="14.4" x14ac:dyDescent="0.25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BH867" s="25"/>
      <c r="BI867" s="25"/>
      <c r="BJ867" s="25"/>
      <c r="BK867" s="25"/>
      <c r="BL867" s="25"/>
      <c r="BM867" s="25"/>
      <c r="EU867" s="104"/>
    </row>
    <row r="868" spans="3:151" ht="14.4" x14ac:dyDescent="0.25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BH868" s="25"/>
      <c r="BI868" s="25"/>
      <c r="BJ868" s="25"/>
      <c r="BK868" s="25"/>
      <c r="BL868" s="25"/>
      <c r="BM868" s="25"/>
      <c r="EU868" s="104"/>
    </row>
    <row r="869" spans="3:151" ht="14.4" x14ac:dyDescent="0.25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BH869" s="25"/>
      <c r="BI869" s="25"/>
      <c r="BJ869" s="25"/>
      <c r="BK869" s="25"/>
      <c r="BL869" s="25"/>
      <c r="BM869" s="25"/>
      <c r="EU869" s="104"/>
    </row>
    <row r="870" spans="3:151" ht="14.4" x14ac:dyDescent="0.25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BH870" s="25"/>
      <c r="BI870" s="25"/>
      <c r="BJ870" s="25"/>
      <c r="BK870" s="25"/>
      <c r="BL870" s="25"/>
      <c r="BM870" s="25"/>
      <c r="EU870" s="104"/>
    </row>
    <row r="871" spans="3:151" ht="14.4" x14ac:dyDescent="0.25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BH871" s="25"/>
      <c r="BI871" s="25"/>
      <c r="BJ871" s="25"/>
      <c r="BK871" s="25"/>
      <c r="BL871" s="25"/>
      <c r="BM871" s="25"/>
      <c r="EU871" s="104"/>
    </row>
    <row r="872" spans="3:151" ht="14.4" x14ac:dyDescent="0.25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BH872" s="25"/>
      <c r="BI872" s="25"/>
      <c r="BJ872" s="25"/>
      <c r="BK872" s="25"/>
      <c r="BL872" s="25"/>
      <c r="BM872" s="25"/>
      <c r="EU872" s="104"/>
    </row>
    <row r="873" spans="3:151" ht="14.4" x14ac:dyDescent="0.25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BH873" s="25"/>
      <c r="BI873" s="25"/>
      <c r="BJ873" s="25"/>
      <c r="BK873" s="25"/>
      <c r="BL873" s="25"/>
      <c r="BM873" s="25"/>
      <c r="EU873" s="104"/>
    </row>
    <row r="874" spans="3:151" ht="14.4" x14ac:dyDescent="0.25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BH874" s="25"/>
      <c r="BI874" s="25"/>
      <c r="BJ874" s="25"/>
      <c r="BK874" s="25"/>
      <c r="BL874" s="25"/>
      <c r="BM874" s="25"/>
      <c r="EU874" s="104"/>
    </row>
    <row r="875" spans="3:151" ht="14.4" x14ac:dyDescent="0.25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BH875" s="25"/>
      <c r="BI875" s="25"/>
      <c r="BJ875" s="25"/>
      <c r="BK875" s="25"/>
      <c r="BL875" s="25"/>
      <c r="BM875" s="25"/>
      <c r="EU875" s="104"/>
    </row>
    <row r="876" spans="3:151" ht="14.4" x14ac:dyDescent="0.25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BH876" s="25"/>
      <c r="BI876" s="25"/>
      <c r="BJ876" s="25"/>
      <c r="BK876" s="25"/>
      <c r="BL876" s="25"/>
      <c r="BM876" s="25"/>
      <c r="EU876" s="104"/>
    </row>
    <row r="877" spans="3:151" ht="14.4" x14ac:dyDescent="0.25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BH877" s="25"/>
      <c r="BI877" s="25"/>
      <c r="BJ877" s="25"/>
      <c r="BK877" s="25"/>
      <c r="BL877" s="25"/>
      <c r="BM877" s="25"/>
      <c r="EU877" s="104"/>
    </row>
    <row r="878" spans="3:151" ht="14.4" x14ac:dyDescent="0.25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BH878" s="25"/>
      <c r="BI878" s="25"/>
      <c r="BJ878" s="25"/>
      <c r="BK878" s="25"/>
      <c r="BL878" s="25"/>
      <c r="BM878" s="25"/>
      <c r="EU878" s="104"/>
    </row>
    <row r="879" spans="3:151" ht="14.4" x14ac:dyDescent="0.25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BH879" s="25"/>
      <c r="BI879" s="25"/>
      <c r="BJ879" s="25"/>
      <c r="BK879" s="25"/>
      <c r="BL879" s="25"/>
      <c r="BM879" s="25"/>
      <c r="EU879" s="104"/>
    </row>
    <row r="880" spans="3:151" ht="14.4" x14ac:dyDescent="0.25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BH880" s="25"/>
      <c r="BI880" s="25"/>
      <c r="BJ880" s="25"/>
      <c r="BK880" s="25"/>
      <c r="BL880" s="25"/>
      <c r="BM880" s="25"/>
      <c r="EU880" s="104"/>
    </row>
    <row r="881" spans="3:151" ht="14.4" x14ac:dyDescent="0.25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BH881" s="25"/>
      <c r="BI881" s="25"/>
      <c r="BJ881" s="25"/>
      <c r="BK881" s="25"/>
      <c r="BL881" s="25"/>
      <c r="BM881" s="25"/>
      <c r="EU881" s="104"/>
    </row>
    <row r="882" spans="3:151" ht="14.4" x14ac:dyDescent="0.25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BH882" s="25"/>
      <c r="BI882" s="25"/>
      <c r="BJ882" s="25"/>
      <c r="BK882" s="25"/>
      <c r="BL882" s="25"/>
      <c r="BM882" s="25"/>
      <c r="EU882" s="104"/>
    </row>
    <row r="883" spans="3:151" ht="14.4" x14ac:dyDescent="0.25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BH883" s="25"/>
      <c r="BI883" s="25"/>
      <c r="BJ883" s="25"/>
      <c r="BK883" s="25"/>
      <c r="BL883" s="25"/>
      <c r="BM883" s="25"/>
      <c r="EU883" s="104"/>
    </row>
    <row r="884" spans="3:151" ht="14.4" x14ac:dyDescent="0.25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BH884" s="25"/>
      <c r="BI884" s="25"/>
      <c r="BJ884" s="25"/>
      <c r="BK884" s="25"/>
      <c r="BL884" s="25"/>
      <c r="BM884" s="25"/>
      <c r="EU884" s="104"/>
    </row>
    <row r="885" spans="3:151" ht="14.4" x14ac:dyDescent="0.25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BH885" s="25"/>
      <c r="BI885" s="25"/>
      <c r="BJ885" s="25"/>
      <c r="BK885" s="25"/>
      <c r="BL885" s="25"/>
      <c r="BM885" s="25"/>
      <c r="EU885" s="104"/>
    </row>
    <row r="886" spans="3:151" ht="14.4" x14ac:dyDescent="0.25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BH886" s="25"/>
      <c r="BI886" s="25"/>
      <c r="BJ886" s="25"/>
      <c r="BK886" s="25"/>
      <c r="BL886" s="25"/>
      <c r="BM886" s="25"/>
      <c r="EU886" s="104"/>
    </row>
    <row r="887" spans="3:151" ht="14.4" x14ac:dyDescent="0.25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BH887" s="25"/>
      <c r="BI887" s="25"/>
      <c r="BJ887" s="25"/>
      <c r="BK887" s="25"/>
      <c r="BL887" s="25"/>
      <c r="BM887" s="25"/>
      <c r="EU887" s="104"/>
    </row>
    <row r="888" spans="3:151" ht="14.4" x14ac:dyDescent="0.25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BH888" s="25"/>
      <c r="BI888" s="25"/>
      <c r="BJ888" s="25"/>
      <c r="BK888" s="25"/>
      <c r="BL888" s="25"/>
      <c r="BM888" s="25"/>
      <c r="EU888" s="104"/>
    </row>
    <row r="889" spans="3:151" ht="14.4" x14ac:dyDescent="0.25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BH889" s="25"/>
      <c r="BI889" s="25"/>
      <c r="BJ889" s="25"/>
      <c r="BK889" s="25"/>
      <c r="BL889" s="25"/>
      <c r="BM889" s="25"/>
      <c r="EU889" s="104"/>
    </row>
    <row r="890" spans="3:151" ht="14.4" x14ac:dyDescent="0.25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BH890" s="25"/>
      <c r="BI890" s="25"/>
      <c r="BJ890" s="25"/>
      <c r="BK890" s="25"/>
      <c r="BL890" s="25"/>
      <c r="BM890" s="25"/>
      <c r="EU890" s="104"/>
    </row>
    <row r="891" spans="3:151" ht="14.4" x14ac:dyDescent="0.25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BH891" s="25"/>
      <c r="BI891" s="25"/>
      <c r="BJ891" s="25"/>
      <c r="BK891" s="25"/>
      <c r="BL891" s="25"/>
      <c r="BM891" s="25"/>
      <c r="EU891" s="104"/>
    </row>
    <row r="892" spans="3:151" ht="14.4" x14ac:dyDescent="0.25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BH892" s="25"/>
      <c r="BI892" s="25"/>
      <c r="BJ892" s="25"/>
      <c r="BK892" s="25"/>
      <c r="BL892" s="25"/>
      <c r="BM892" s="25"/>
      <c r="EU892" s="104"/>
    </row>
    <row r="893" spans="3:151" ht="14.4" x14ac:dyDescent="0.25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BH893" s="25"/>
      <c r="BI893" s="25"/>
      <c r="BJ893" s="25"/>
      <c r="BK893" s="25"/>
      <c r="BL893" s="25"/>
      <c r="BM893" s="25"/>
      <c r="EU893" s="104"/>
    </row>
    <row r="894" spans="3:151" ht="14.4" x14ac:dyDescent="0.25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BH894" s="25"/>
      <c r="BI894" s="25"/>
      <c r="BJ894" s="25"/>
      <c r="BK894" s="25"/>
      <c r="BL894" s="25"/>
      <c r="BM894" s="25"/>
      <c r="EU894" s="104"/>
    </row>
    <row r="895" spans="3:151" ht="14.4" x14ac:dyDescent="0.25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BH895" s="25"/>
      <c r="BI895" s="25"/>
      <c r="BJ895" s="25"/>
      <c r="BK895" s="25"/>
      <c r="BL895" s="25"/>
      <c r="BM895" s="25"/>
      <c r="EU895" s="104"/>
    </row>
    <row r="896" spans="3:151" ht="14.4" x14ac:dyDescent="0.25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BH896" s="25"/>
      <c r="BI896" s="25"/>
      <c r="BJ896" s="25"/>
      <c r="BK896" s="25"/>
      <c r="BL896" s="25"/>
      <c r="BM896" s="25"/>
      <c r="EU896" s="104"/>
    </row>
    <row r="897" spans="3:151" ht="14.4" x14ac:dyDescent="0.25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BH897" s="25"/>
      <c r="BI897" s="25"/>
      <c r="BJ897" s="25"/>
      <c r="BK897" s="25"/>
      <c r="BL897" s="25"/>
      <c r="BM897" s="25"/>
      <c r="EU897" s="104"/>
    </row>
    <row r="898" spans="3:151" ht="14.4" x14ac:dyDescent="0.25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BH898" s="25"/>
      <c r="BI898" s="25"/>
      <c r="BJ898" s="25"/>
      <c r="BK898" s="25"/>
      <c r="BL898" s="25"/>
      <c r="BM898" s="25"/>
      <c r="EU898" s="104"/>
    </row>
    <row r="899" spans="3:151" ht="14.4" x14ac:dyDescent="0.25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BH899" s="25"/>
      <c r="BI899" s="25"/>
      <c r="BJ899" s="25"/>
      <c r="BK899" s="25"/>
      <c r="BL899" s="25"/>
      <c r="BM899" s="25"/>
      <c r="EU899" s="104"/>
    </row>
    <row r="900" spans="3:151" ht="14.4" x14ac:dyDescent="0.25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BH900" s="25"/>
      <c r="BI900" s="25"/>
      <c r="BJ900" s="25"/>
      <c r="BK900" s="25"/>
      <c r="BL900" s="25"/>
      <c r="BM900" s="25"/>
      <c r="EU900" s="104"/>
    </row>
    <row r="901" spans="3:151" ht="14.4" x14ac:dyDescent="0.25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BH901" s="25"/>
      <c r="BI901" s="25"/>
      <c r="BJ901" s="25"/>
      <c r="BK901" s="25"/>
      <c r="BL901" s="25"/>
      <c r="BM901" s="25"/>
      <c r="EU901" s="104"/>
    </row>
    <row r="902" spans="3:151" ht="14.4" x14ac:dyDescent="0.25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BH902" s="25"/>
      <c r="BI902" s="25"/>
      <c r="BJ902" s="25"/>
      <c r="BK902" s="25"/>
      <c r="BL902" s="25"/>
      <c r="BM902" s="25"/>
      <c r="EU902" s="104"/>
    </row>
    <row r="903" spans="3:151" ht="14.4" x14ac:dyDescent="0.25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BH903" s="25"/>
      <c r="BI903" s="25"/>
      <c r="BJ903" s="25"/>
      <c r="BK903" s="25"/>
      <c r="BL903" s="25"/>
      <c r="BM903" s="25"/>
      <c r="EU903" s="104"/>
    </row>
    <row r="904" spans="3:151" ht="14.4" x14ac:dyDescent="0.25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BH904" s="25"/>
      <c r="BI904" s="25"/>
      <c r="BJ904" s="25"/>
      <c r="BK904" s="25"/>
      <c r="BL904" s="25"/>
      <c r="BM904" s="25"/>
      <c r="EU904" s="104"/>
    </row>
    <row r="905" spans="3:151" ht="14.4" x14ac:dyDescent="0.25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BH905" s="25"/>
      <c r="BI905" s="25"/>
      <c r="BJ905" s="25"/>
      <c r="BK905" s="25"/>
      <c r="BL905" s="25"/>
      <c r="BM905" s="25"/>
      <c r="EU905" s="104"/>
    </row>
    <row r="906" spans="3:151" ht="14.4" x14ac:dyDescent="0.25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BH906" s="25"/>
      <c r="BI906" s="25"/>
      <c r="BJ906" s="25"/>
      <c r="BK906" s="25"/>
      <c r="BL906" s="25"/>
      <c r="BM906" s="25"/>
      <c r="EU906" s="104"/>
    </row>
    <row r="907" spans="3:151" ht="14.4" x14ac:dyDescent="0.25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BH907" s="25"/>
      <c r="BI907" s="25"/>
      <c r="BJ907" s="25"/>
      <c r="BK907" s="25"/>
      <c r="BL907" s="25"/>
      <c r="BM907" s="25"/>
      <c r="EU907" s="104"/>
    </row>
    <row r="908" spans="3:151" ht="14.4" x14ac:dyDescent="0.25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BH908" s="25"/>
      <c r="BI908" s="25"/>
      <c r="BJ908" s="25"/>
      <c r="BK908" s="25"/>
      <c r="BL908" s="25"/>
      <c r="BM908" s="25"/>
      <c r="EU908" s="104"/>
    </row>
    <row r="909" spans="3:151" ht="14.4" x14ac:dyDescent="0.25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BH909" s="25"/>
      <c r="BI909" s="25"/>
      <c r="BJ909" s="25"/>
      <c r="BK909" s="25"/>
      <c r="BL909" s="25"/>
      <c r="BM909" s="25"/>
      <c r="EU909" s="104"/>
    </row>
    <row r="910" spans="3:151" ht="14.4" x14ac:dyDescent="0.25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BH910" s="25"/>
      <c r="BI910" s="25"/>
      <c r="BJ910" s="25"/>
      <c r="BK910" s="25"/>
      <c r="BL910" s="25"/>
      <c r="BM910" s="25"/>
      <c r="EU910" s="104"/>
    </row>
    <row r="911" spans="3:151" ht="14.4" x14ac:dyDescent="0.25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BH911" s="25"/>
      <c r="BI911" s="25"/>
      <c r="BJ911" s="25"/>
      <c r="BK911" s="25"/>
      <c r="BL911" s="25"/>
      <c r="BM911" s="25"/>
      <c r="EU911" s="104"/>
    </row>
    <row r="912" spans="3:151" ht="14.4" x14ac:dyDescent="0.25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BH912" s="25"/>
      <c r="BI912" s="25"/>
      <c r="BJ912" s="25"/>
      <c r="BK912" s="25"/>
      <c r="BL912" s="25"/>
      <c r="BM912" s="25"/>
      <c r="EU912" s="104"/>
    </row>
    <row r="913" spans="3:151" ht="14.4" x14ac:dyDescent="0.25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BH913" s="25"/>
      <c r="BI913" s="25"/>
      <c r="BJ913" s="25"/>
      <c r="BK913" s="25"/>
      <c r="BL913" s="25"/>
      <c r="BM913" s="25"/>
      <c r="EU913" s="104"/>
    </row>
    <row r="914" spans="3:151" ht="14.4" x14ac:dyDescent="0.25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BH914" s="25"/>
      <c r="BI914" s="25"/>
      <c r="BJ914" s="25"/>
      <c r="BK914" s="25"/>
      <c r="BL914" s="25"/>
      <c r="BM914" s="25"/>
      <c r="EU914" s="104"/>
    </row>
    <row r="915" spans="3:151" ht="14.4" x14ac:dyDescent="0.25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BH915" s="25"/>
      <c r="BI915" s="25"/>
      <c r="BJ915" s="25"/>
      <c r="BK915" s="25"/>
      <c r="BL915" s="25"/>
      <c r="BM915" s="25"/>
      <c r="EU915" s="104"/>
    </row>
    <row r="916" spans="3:151" ht="14.4" x14ac:dyDescent="0.25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BH916" s="25"/>
      <c r="BI916" s="25"/>
      <c r="BJ916" s="25"/>
      <c r="BK916" s="25"/>
      <c r="BL916" s="25"/>
      <c r="BM916" s="25"/>
      <c r="EU916" s="104"/>
    </row>
    <row r="917" spans="3:151" ht="14.4" x14ac:dyDescent="0.25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BH917" s="25"/>
      <c r="BI917" s="25"/>
      <c r="BJ917" s="25"/>
      <c r="BK917" s="25"/>
      <c r="BL917" s="25"/>
      <c r="BM917" s="25"/>
      <c r="EU917" s="104"/>
    </row>
    <row r="918" spans="3:151" ht="14.4" x14ac:dyDescent="0.25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BH918" s="25"/>
      <c r="BI918" s="25"/>
      <c r="BJ918" s="25"/>
      <c r="BK918" s="25"/>
      <c r="BL918" s="25"/>
      <c r="BM918" s="25"/>
      <c r="EU918" s="104"/>
    </row>
    <row r="919" spans="3:151" ht="14.4" x14ac:dyDescent="0.25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BH919" s="25"/>
      <c r="BI919" s="25"/>
      <c r="BJ919" s="25"/>
      <c r="BK919" s="25"/>
      <c r="BL919" s="25"/>
      <c r="BM919" s="25"/>
      <c r="EU919" s="104"/>
    </row>
    <row r="920" spans="3:151" ht="14.4" x14ac:dyDescent="0.25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BH920" s="25"/>
      <c r="BI920" s="25"/>
      <c r="BJ920" s="25"/>
      <c r="BK920" s="25"/>
      <c r="BL920" s="25"/>
      <c r="BM920" s="25"/>
      <c r="EU920" s="104"/>
    </row>
    <row r="921" spans="3:151" ht="14.4" x14ac:dyDescent="0.25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BH921" s="25"/>
      <c r="BI921" s="25"/>
      <c r="BJ921" s="25"/>
      <c r="BK921" s="25"/>
      <c r="BL921" s="25"/>
      <c r="BM921" s="25"/>
      <c r="EU921" s="104"/>
    </row>
    <row r="922" spans="3:151" ht="14.4" x14ac:dyDescent="0.25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BH922" s="25"/>
      <c r="BI922" s="25"/>
      <c r="BJ922" s="25"/>
      <c r="BK922" s="25"/>
      <c r="BL922" s="25"/>
      <c r="BM922" s="25"/>
      <c r="EU922" s="104"/>
    </row>
    <row r="923" spans="3:151" ht="14.4" x14ac:dyDescent="0.25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BH923" s="25"/>
      <c r="BI923" s="25"/>
      <c r="BJ923" s="25"/>
      <c r="BK923" s="25"/>
      <c r="BL923" s="25"/>
      <c r="BM923" s="25"/>
      <c r="EU923" s="104"/>
    </row>
    <row r="924" spans="3:151" ht="14.4" x14ac:dyDescent="0.25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BH924" s="25"/>
      <c r="BI924" s="25"/>
      <c r="BJ924" s="25"/>
      <c r="BK924" s="25"/>
      <c r="BL924" s="25"/>
      <c r="BM924" s="25"/>
      <c r="EU924" s="104"/>
    </row>
    <row r="925" spans="3:151" ht="14.4" x14ac:dyDescent="0.25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BH925" s="25"/>
      <c r="BI925" s="25"/>
      <c r="BJ925" s="25"/>
      <c r="BK925" s="25"/>
      <c r="BL925" s="25"/>
      <c r="BM925" s="25"/>
      <c r="EU925" s="104"/>
    </row>
    <row r="926" spans="3:151" ht="14.4" x14ac:dyDescent="0.25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BH926" s="25"/>
      <c r="BI926" s="25"/>
      <c r="BJ926" s="25"/>
      <c r="BK926" s="25"/>
      <c r="BL926" s="25"/>
      <c r="BM926" s="25"/>
      <c r="EU926" s="104"/>
    </row>
    <row r="927" spans="3:151" ht="14.4" x14ac:dyDescent="0.25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BH927" s="25"/>
      <c r="BI927" s="25"/>
      <c r="BJ927" s="25"/>
      <c r="BK927" s="25"/>
      <c r="BL927" s="25"/>
      <c r="BM927" s="25"/>
      <c r="EU927" s="104"/>
    </row>
    <row r="928" spans="3:151" ht="14.4" x14ac:dyDescent="0.25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BH928" s="25"/>
      <c r="BI928" s="25"/>
      <c r="BJ928" s="25"/>
      <c r="BK928" s="25"/>
      <c r="BL928" s="25"/>
      <c r="BM928" s="25"/>
      <c r="EU928" s="104"/>
    </row>
    <row r="929" spans="3:151" ht="14.4" x14ac:dyDescent="0.25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BH929" s="25"/>
      <c r="BI929" s="25"/>
      <c r="BJ929" s="25"/>
      <c r="BK929" s="25"/>
      <c r="BL929" s="25"/>
      <c r="BM929" s="25"/>
      <c r="EU929" s="104"/>
    </row>
    <row r="930" spans="3:151" ht="14.4" x14ac:dyDescent="0.25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BH930" s="25"/>
      <c r="BI930" s="25"/>
      <c r="BJ930" s="25"/>
      <c r="BK930" s="25"/>
      <c r="BL930" s="25"/>
      <c r="BM930" s="25"/>
      <c r="EU930" s="104"/>
    </row>
    <row r="931" spans="3:151" ht="14.4" x14ac:dyDescent="0.25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BH931" s="25"/>
      <c r="BI931" s="25"/>
      <c r="BJ931" s="25"/>
      <c r="BK931" s="25"/>
      <c r="BL931" s="25"/>
      <c r="BM931" s="25"/>
      <c r="EU931" s="104"/>
    </row>
    <row r="932" spans="3:151" ht="14.4" x14ac:dyDescent="0.25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BH932" s="25"/>
      <c r="BI932" s="25"/>
      <c r="BJ932" s="25"/>
      <c r="BK932" s="25"/>
      <c r="BL932" s="25"/>
      <c r="BM932" s="25"/>
      <c r="EU932" s="104"/>
    </row>
    <row r="933" spans="3:151" ht="14.4" x14ac:dyDescent="0.25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BH933" s="25"/>
      <c r="BI933" s="25"/>
      <c r="BJ933" s="25"/>
      <c r="BK933" s="25"/>
      <c r="BL933" s="25"/>
      <c r="BM933" s="25"/>
      <c r="EU933" s="104"/>
    </row>
    <row r="934" spans="3:151" ht="14.4" x14ac:dyDescent="0.25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BH934" s="25"/>
      <c r="BI934" s="25"/>
      <c r="BJ934" s="25"/>
      <c r="BK934" s="25"/>
      <c r="BL934" s="25"/>
      <c r="BM934" s="25"/>
      <c r="EU934" s="104"/>
    </row>
    <row r="935" spans="3:151" ht="14.4" x14ac:dyDescent="0.25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BH935" s="25"/>
      <c r="BI935" s="25"/>
      <c r="BJ935" s="25"/>
      <c r="BK935" s="25"/>
      <c r="BL935" s="25"/>
      <c r="BM935" s="25"/>
      <c r="EU935" s="104"/>
    </row>
    <row r="936" spans="3:151" ht="14.4" x14ac:dyDescent="0.25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BH936" s="25"/>
      <c r="BI936" s="25"/>
      <c r="BJ936" s="25"/>
      <c r="BK936" s="25"/>
      <c r="BL936" s="25"/>
      <c r="BM936" s="25"/>
      <c r="EU936" s="104"/>
    </row>
    <row r="937" spans="3:151" ht="14.4" x14ac:dyDescent="0.25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BH937" s="25"/>
      <c r="BI937" s="25"/>
      <c r="BJ937" s="25"/>
      <c r="BK937" s="25"/>
      <c r="BL937" s="25"/>
      <c r="BM937" s="25"/>
      <c r="EU937" s="104"/>
    </row>
    <row r="938" spans="3:151" ht="14.4" x14ac:dyDescent="0.25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BH938" s="25"/>
      <c r="BI938" s="25"/>
      <c r="BJ938" s="25"/>
      <c r="BK938" s="25"/>
      <c r="BL938" s="25"/>
      <c r="BM938" s="25"/>
      <c r="EU938" s="104"/>
    </row>
    <row r="939" spans="3:151" ht="14.4" x14ac:dyDescent="0.25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BH939" s="25"/>
      <c r="BI939" s="25"/>
      <c r="BJ939" s="25"/>
      <c r="BK939" s="25"/>
      <c r="BL939" s="25"/>
      <c r="BM939" s="25"/>
      <c r="EU939" s="104"/>
    </row>
    <row r="940" spans="3:151" ht="14.4" x14ac:dyDescent="0.25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BH940" s="25"/>
      <c r="BI940" s="25"/>
      <c r="BJ940" s="25"/>
      <c r="BK940" s="25"/>
      <c r="BL940" s="25"/>
      <c r="BM940" s="25"/>
      <c r="EU940" s="104"/>
    </row>
    <row r="941" spans="3:151" ht="14.4" x14ac:dyDescent="0.25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BH941" s="25"/>
      <c r="BI941" s="25"/>
      <c r="BJ941" s="25"/>
      <c r="BK941" s="25"/>
      <c r="BL941" s="25"/>
      <c r="BM941" s="25"/>
      <c r="EU941" s="104"/>
    </row>
    <row r="942" spans="3:151" ht="14.4" x14ac:dyDescent="0.25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BH942" s="25"/>
      <c r="BI942" s="25"/>
      <c r="BJ942" s="25"/>
      <c r="BK942" s="25"/>
      <c r="BL942" s="25"/>
      <c r="BM942" s="25"/>
      <c r="EU942" s="104"/>
    </row>
    <row r="943" spans="3:151" ht="14.4" x14ac:dyDescent="0.25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BH943" s="25"/>
      <c r="BI943" s="25"/>
      <c r="BJ943" s="25"/>
      <c r="BK943" s="25"/>
      <c r="BL943" s="25"/>
      <c r="BM943" s="25"/>
      <c r="EU943" s="104"/>
    </row>
    <row r="944" spans="3:151" ht="14.4" x14ac:dyDescent="0.25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BH944" s="25"/>
      <c r="BI944" s="25"/>
      <c r="BJ944" s="25"/>
      <c r="BK944" s="25"/>
      <c r="BL944" s="25"/>
      <c r="BM944" s="25"/>
      <c r="EU944" s="104"/>
    </row>
    <row r="945" spans="3:151" ht="14.4" x14ac:dyDescent="0.25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BH945" s="25"/>
      <c r="BI945" s="25"/>
      <c r="BJ945" s="25"/>
      <c r="BK945" s="25"/>
      <c r="BL945" s="25"/>
      <c r="BM945" s="25"/>
      <c r="EU945" s="104"/>
    </row>
    <row r="946" spans="3:151" ht="14.4" x14ac:dyDescent="0.25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BH946" s="25"/>
      <c r="BI946" s="25"/>
      <c r="BJ946" s="25"/>
      <c r="BK946" s="25"/>
      <c r="BL946" s="25"/>
      <c r="BM946" s="25"/>
      <c r="EU946" s="104"/>
    </row>
    <row r="947" spans="3:151" ht="14.4" x14ac:dyDescent="0.25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BH947" s="25"/>
      <c r="BI947" s="25"/>
      <c r="BJ947" s="25"/>
      <c r="BK947" s="25"/>
      <c r="BL947" s="25"/>
      <c r="BM947" s="25"/>
      <c r="EU947" s="104"/>
    </row>
    <row r="948" spans="3:151" ht="14.4" x14ac:dyDescent="0.25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BH948" s="25"/>
      <c r="BI948" s="25"/>
      <c r="BJ948" s="25"/>
      <c r="BK948" s="25"/>
      <c r="BL948" s="25"/>
      <c r="BM948" s="25"/>
      <c r="EU948" s="104"/>
    </row>
    <row r="949" spans="3:151" ht="14.4" x14ac:dyDescent="0.25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BH949" s="25"/>
      <c r="BI949" s="25"/>
      <c r="BJ949" s="25"/>
      <c r="BK949" s="25"/>
      <c r="BL949" s="25"/>
      <c r="BM949" s="25"/>
      <c r="EU949" s="104"/>
    </row>
    <row r="950" spans="3:151" ht="14.4" x14ac:dyDescent="0.25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BH950" s="25"/>
      <c r="BI950" s="25"/>
      <c r="BJ950" s="25"/>
      <c r="BK950" s="25"/>
      <c r="BL950" s="25"/>
      <c r="BM950" s="25"/>
      <c r="EU950" s="104"/>
    </row>
    <row r="951" spans="3:151" ht="14.4" x14ac:dyDescent="0.25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BH951" s="25"/>
      <c r="BI951" s="25"/>
      <c r="BJ951" s="25"/>
      <c r="BK951" s="25"/>
      <c r="BL951" s="25"/>
      <c r="BM951" s="25"/>
      <c r="EU951" s="104"/>
    </row>
    <row r="952" spans="3:151" ht="14.4" x14ac:dyDescent="0.25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BH952" s="25"/>
      <c r="BI952" s="25"/>
      <c r="BJ952" s="25"/>
      <c r="BK952" s="25"/>
      <c r="BL952" s="25"/>
      <c r="BM952" s="25"/>
      <c r="EU952" s="104"/>
    </row>
    <row r="953" spans="3:151" ht="14.4" x14ac:dyDescent="0.25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BH953" s="25"/>
      <c r="BI953" s="25"/>
      <c r="BJ953" s="25"/>
      <c r="BK953" s="25"/>
      <c r="BL953" s="25"/>
      <c r="BM953" s="25"/>
      <c r="EU953" s="104"/>
    </row>
    <row r="954" spans="3:151" ht="14.4" x14ac:dyDescent="0.25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BH954" s="25"/>
      <c r="BI954" s="25"/>
      <c r="BJ954" s="25"/>
      <c r="BK954" s="25"/>
      <c r="BL954" s="25"/>
      <c r="BM954" s="25"/>
      <c r="EU954" s="104"/>
    </row>
    <row r="955" spans="3:151" ht="14.4" x14ac:dyDescent="0.25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BH955" s="25"/>
      <c r="BI955" s="25"/>
      <c r="BJ955" s="25"/>
      <c r="BK955" s="25"/>
      <c r="BL955" s="25"/>
      <c r="BM955" s="25"/>
      <c r="EU955" s="104"/>
    </row>
    <row r="956" spans="3:151" ht="14.4" x14ac:dyDescent="0.25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BH956" s="25"/>
      <c r="BI956" s="25"/>
      <c r="BJ956" s="25"/>
      <c r="BK956" s="25"/>
      <c r="BL956" s="25"/>
      <c r="BM956" s="25"/>
      <c r="EU956" s="104"/>
    </row>
    <row r="957" spans="3:151" ht="14.4" x14ac:dyDescent="0.25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BH957" s="25"/>
      <c r="BI957" s="25"/>
      <c r="BJ957" s="25"/>
      <c r="BK957" s="25"/>
      <c r="BL957" s="25"/>
      <c r="BM957" s="25"/>
      <c r="EU957" s="104"/>
    </row>
    <row r="958" spans="3:151" ht="14.4" x14ac:dyDescent="0.25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BH958" s="25"/>
      <c r="BI958" s="25"/>
      <c r="BJ958" s="25"/>
      <c r="BK958" s="25"/>
      <c r="BL958" s="25"/>
      <c r="BM958" s="25"/>
      <c r="EU958" s="104"/>
    </row>
    <row r="959" spans="3:151" ht="14.4" x14ac:dyDescent="0.25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BH959" s="25"/>
      <c r="BI959" s="25"/>
      <c r="BJ959" s="25"/>
      <c r="BK959" s="25"/>
      <c r="BL959" s="25"/>
      <c r="BM959" s="25"/>
      <c r="EU959" s="104"/>
    </row>
    <row r="960" spans="3:151" ht="14.4" x14ac:dyDescent="0.25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BH960" s="25"/>
      <c r="BI960" s="25"/>
      <c r="BJ960" s="25"/>
      <c r="BK960" s="25"/>
      <c r="BL960" s="25"/>
      <c r="BM960" s="25"/>
      <c r="EU960" s="104"/>
    </row>
    <row r="961" spans="3:151" ht="14.4" x14ac:dyDescent="0.25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BH961" s="25"/>
      <c r="BI961" s="25"/>
      <c r="BJ961" s="25"/>
      <c r="BK961" s="25"/>
      <c r="BL961" s="25"/>
      <c r="BM961" s="25"/>
      <c r="EU961" s="104"/>
    </row>
    <row r="962" spans="3:151" ht="14.4" x14ac:dyDescent="0.25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BH962" s="25"/>
      <c r="BI962" s="25"/>
      <c r="BJ962" s="25"/>
      <c r="BK962" s="25"/>
      <c r="BL962" s="25"/>
      <c r="BM962" s="25"/>
      <c r="EU962" s="104"/>
    </row>
    <row r="963" spans="3:151" ht="14.4" x14ac:dyDescent="0.25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BH963" s="25"/>
      <c r="BI963" s="25"/>
      <c r="BJ963" s="25"/>
      <c r="BK963" s="25"/>
      <c r="BL963" s="25"/>
      <c r="BM963" s="25"/>
      <c r="EU963" s="104"/>
    </row>
    <row r="964" spans="3:151" ht="14.4" x14ac:dyDescent="0.25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BH964" s="25"/>
      <c r="BI964" s="25"/>
      <c r="BJ964" s="25"/>
      <c r="BK964" s="25"/>
      <c r="BL964" s="25"/>
      <c r="BM964" s="25"/>
      <c r="EU964" s="104"/>
    </row>
    <row r="965" spans="3:151" ht="14.4" x14ac:dyDescent="0.25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BH965" s="25"/>
      <c r="BI965" s="25"/>
      <c r="BJ965" s="25"/>
      <c r="BK965" s="25"/>
      <c r="BL965" s="25"/>
      <c r="BM965" s="25"/>
      <c r="EU965" s="104"/>
    </row>
    <row r="966" spans="3:151" ht="14.4" x14ac:dyDescent="0.25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BH966" s="25"/>
      <c r="BI966" s="25"/>
      <c r="BJ966" s="25"/>
      <c r="BK966" s="25"/>
      <c r="BL966" s="25"/>
      <c r="BM966" s="25"/>
      <c r="EU966" s="104"/>
    </row>
    <row r="967" spans="3:151" ht="14.4" x14ac:dyDescent="0.25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BH967" s="25"/>
      <c r="BI967" s="25"/>
      <c r="BJ967" s="25"/>
      <c r="BK967" s="25"/>
      <c r="BL967" s="25"/>
      <c r="BM967" s="25"/>
      <c r="EU967" s="104"/>
    </row>
    <row r="968" spans="3:151" ht="14.4" x14ac:dyDescent="0.25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BH968" s="25"/>
      <c r="BI968" s="25"/>
      <c r="BJ968" s="25"/>
      <c r="BK968" s="25"/>
      <c r="BL968" s="25"/>
      <c r="BM968" s="25"/>
      <c r="EU968" s="104"/>
    </row>
    <row r="969" spans="3:151" ht="14.4" x14ac:dyDescent="0.25">
      <c r="BB969" s="25">
        <f>+BB65/1.15</f>
        <v>0</v>
      </c>
      <c r="BH969" s="25"/>
      <c r="BI969" s="25"/>
      <c r="BJ969" s="25"/>
      <c r="BK969" s="25"/>
      <c r="BL969" s="25"/>
      <c r="BM969" s="25"/>
      <c r="EU969" s="104"/>
    </row>
    <row r="970" spans="3:151" ht="14.4" x14ac:dyDescent="0.25">
      <c r="EU970" s="104"/>
    </row>
    <row r="971" spans="3:151" ht="14.4" x14ac:dyDescent="0.25">
      <c r="EU971" s="104"/>
    </row>
    <row r="972" spans="3:151" ht="14.4" x14ac:dyDescent="0.25">
      <c r="EU972" s="104"/>
    </row>
    <row r="973" spans="3:151" ht="14.4" x14ac:dyDescent="0.25">
      <c r="EU973" s="104"/>
    </row>
    <row r="974" spans="3:151" ht="14.4" x14ac:dyDescent="0.25">
      <c r="EU974" s="104"/>
    </row>
    <row r="975" spans="3:151" ht="14.4" x14ac:dyDescent="0.25">
      <c r="EU975" s="104"/>
    </row>
    <row r="976" spans="3:151" ht="14.4" x14ac:dyDescent="0.25">
      <c r="EU976" s="104"/>
    </row>
    <row r="977" spans="151:151" ht="14.4" x14ac:dyDescent="0.25">
      <c r="EU977" s="104"/>
    </row>
    <row r="978" spans="151:151" ht="14.4" x14ac:dyDescent="0.25">
      <c r="EU978" s="104"/>
    </row>
    <row r="979" spans="151:151" ht="14.4" x14ac:dyDescent="0.25">
      <c r="EU979" s="104"/>
    </row>
    <row r="980" spans="151:151" ht="14.4" x14ac:dyDescent="0.25">
      <c r="EU980" s="104"/>
    </row>
    <row r="981" spans="151:151" ht="14.4" x14ac:dyDescent="0.25">
      <c r="EU981" s="104"/>
    </row>
    <row r="982" spans="151:151" ht="14.4" x14ac:dyDescent="0.25">
      <c r="EU982" s="104"/>
    </row>
    <row r="983" spans="151:151" ht="14.4" x14ac:dyDescent="0.25">
      <c r="EU983" s="104"/>
    </row>
    <row r="984" spans="151:151" ht="14.4" x14ac:dyDescent="0.25">
      <c r="EU984" s="104"/>
    </row>
    <row r="985" spans="151:151" ht="14.4" x14ac:dyDescent="0.25">
      <c r="EU985" s="104"/>
    </row>
    <row r="986" spans="151:151" ht="14.4" x14ac:dyDescent="0.25">
      <c r="EU986" s="104"/>
    </row>
    <row r="987" spans="151:151" ht="14.4" x14ac:dyDescent="0.25">
      <c r="EU987" s="104"/>
    </row>
    <row r="988" spans="151:151" ht="14.4" x14ac:dyDescent="0.25">
      <c r="EU988" s="104"/>
    </row>
    <row r="989" spans="151:151" ht="14.4" x14ac:dyDescent="0.25">
      <c r="EU989" s="104"/>
    </row>
    <row r="990" spans="151:151" ht="14.4" x14ac:dyDescent="0.25">
      <c r="EU990" s="104"/>
    </row>
    <row r="991" spans="151:151" ht="14.4" x14ac:dyDescent="0.25">
      <c r="EU991" s="104"/>
    </row>
    <row r="992" spans="151:151" ht="14.4" x14ac:dyDescent="0.25">
      <c r="EU992" s="104"/>
    </row>
    <row r="993" spans="151:151" ht="14.4" x14ac:dyDescent="0.25">
      <c r="EU993" s="104"/>
    </row>
    <row r="994" spans="151:151" ht="14.4" x14ac:dyDescent="0.25">
      <c r="EU994" s="104"/>
    </row>
    <row r="995" spans="151:151" ht="14.4" x14ac:dyDescent="0.25">
      <c r="EU995" s="104"/>
    </row>
    <row r="996" spans="151:151" ht="14.4" x14ac:dyDescent="0.25">
      <c r="EU996" s="104"/>
    </row>
    <row r="997" spans="151:151" ht="14.4" x14ac:dyDescent="0.25">
      <c r="EU997" s="104"/>
    </row>
    <row r="998" spans="151:151" ht="14.4" x14ac:dyDescent="0.25">
      <c r="EU998" s="104"/>
    </row>
    <row r="999" spans="151:151" ht="14.4" x14ac:dyDescent="0.25">
      <c r="EU999" s="104"/>
    </row>
    <row r="1000" spans="151:151" ht="14.4" x14ac:dyDescent="0.25">
      <c r="EU1000" s="104"/>
    </row>
    <row r="1001" spans="151:151" ht="14.4" x14ac:dyDescent="0.25">
      <c r="EU1001" s="104"/>
    </row>
    <row r="1002" spans="151:151" ht="14.4" x14ac:dyDescent="0.25">
      <c r="EU1002" s="104"/>
    </row>
    <row r="1003" spans="151:151" ht="14.4" x14ac:dyDescent="0.25">
      <c r="EU1003" s="104"/>
    </row>
    <row r="1004" spans="151:151" ht="14.4" x14ac:dyDescent="0.25">
      <c r="EU1004" s="104"/>
    </row>
    <row r="1005" spans="151:151" ht="14.4" x14ac:dyDescent="0.25">
      <c r="EU1005" s="104"/>
    </row>
    <row r="1006" spans="151:151" ht="14.4" x14ac:dyDescent="0.25">
      <c r="EU1006" s="104"/>
    </row>
    <row r="1007" spans="151:151" ht="14.4" x14ac:dyDescent="0.25">
      <c r="EU1007" s="104"/>
    </row>
    <row r="1008" spans="151:151" ht="14.4" x14ac:dyDescent="0.25">
      <c r="EU1008" s="104"/>
    </row>
    <row r="1009" spans="151:151" ht="14.4" x14ac:dyDescent="0.25">
      <c r="EU1009" s="104"/>
    </row>
    <row r="1010" spans="151:151" ht="14.4" x14ac:dyDescent="0.25">
      <c r="EU1010" s="104"/>
    </row>
    <row r="1011" spans="151:151" ht="14.4" x14ac:dyDescent="0.25">
      <c r="EU1011" s="104"/>
    </row>
    <row r="1012" spans="151:151" ht="14.4" x14ac:dyDescent="0.25">
      <c r="EU1012" s="104"/>
    </row>
    <row r="1013" spans="151:151" ht="14.4" x14ac:dyDescent="0.25">
      <c r="EU1013" s="104"/>
    </row>
    <row r="1014" spans="151:151" ht="14.4" x14ac:dyDescent="0.25">
      <c r="EU1014" s="104"/>
    </row>
    <row r="1015" spans="151:151" ht="14.4" x14ac:dyDescent="0.25">
      <c r="EU1015" s="104"/>
    </row>
    <row r="1016" spans="151:151" ht="14.4" x14ac:dyDescent="0.25">
      <c r="EU1016" s="104"/>
    </row>
    <row r="1017" spans="151:151" ht="14.4" x14ac:dyDescent="0.25">
      <c r="EU1017" s="104"/>
    </row>
    <row r="1018" spans="151:151" ht="14.4" x14ac:dyDescent="0.25">
      <c r="EU1018" s="104"/>
    </row>
    <row r="1019" spans="151:151" ht="14.4" x14ac:dyDescent="0.25">
      <c r="EU1019" s="104"/>
    </row>
    <row r="1020" spans="151:151" ht="14.4" x14ac:dyDescent="0.25">
      <c r="EU1020" s="104"/>
    </row>
    <row r="1021" spans="151:151" ht="14.4" x14ac:dyDescent="0.25">
      <c r="EU1021" s="104"/>
    </row>
    <row r="1022" spans="151:151" ht="14.4" x14ac:dyDescent="0.25">
      <c r="EU1022" s="104"/>
    </row>
    <row r="1023" spans="151:151" ht="14.4" x14ac:dyDescent="0.25">
      <c r="EU1023" s="104"/>
    </row>
    <row r="1024" spans="151:151" ht="14.4" x14ac:dyDescent="0.25">
      <c r="EU1024" s="104"/>
    </row>
    <row r="1025" spans="151:151" ht="14.4" x14ac:dyDescent="0.25">
      <c r="EU1025" s="104"/>
    </row>
    <row r="1026" spans="151:151" ht="14.4" x14ac:dyDescent="0.25">
      <c r="EU1026" s="104"/>
    </row>
    <row r="1027" spans="151:151" ht="14.4" x14ac:dyDescent="0.25">
      <c r="EU1027" s="104"/>
    </row>
    <row r="1028" spans="151:151" ht="14.4" x14ac:dyDescent="0.25">
      <c r="EU1028" s="104"/>
    </row>
    <row r="1029" spans="151:151" ht="14.4" x14ac:dyDescent="0.25">
      <c r="EU1029" s="104"/>
    </row>
    <row r="1030" spans="151:151" ht="14.4" x14ac:dyDescent="0.25">
      <c r="EU1030" s="104"/>
    </row>
    <row r="1031" spans="151:151" ht="14.4" x14ac:dyDescent="0.25">
      <c r="EU1031" s="104"/>
    </row>
    <row r="1032" spans="151:151" ht="14.4" x14ac:dyDescent="0.25">
      <c r="EU1032" s="104"/>
    </row>
    <row r="1033" spans="151:151" ht="14.4" x14ac:dyDescent="0.25">
      <c r="EU1033" s="104"/>
    </row>
    <row r="1034" spans="151:151" ht="14.4" x14ac:dyDescent="0.25">
      <c r="EU1034" s="104"/>
    </row>
    <row r="1035" spans="151:151" ht="14.4" x14ac:dyDescent="0.25">
      <c r="EU1035" s="104"/>
    </row>
    <row r="1036" spans="151:151" ht="14.4" x14ac:dyDescent="0.25">
      <c r="EU1036" s="104"/>
    </row>
    <row r="1037" spans="151:151" ht="14.4" x14ac:dyDescent="0.25">
      <c r="EU1037" s="104"/>
    </row>
    <row r="1038" spans="151:151" ht="14.4" x14ac:dyDescent="0.25">
      <c r="EU1038" s="104"/>
    </row>
    <row r="1039" spans="151:151" ht="14.4" x14ac:dyDescent="0.25">
      <c r="EU1039" s="104"/>
    </row>
    <row r="1040" spans="151:151" ht="14.4" x14ac:dyDescent="0.25">
      <c r="EU1040" s="104"/>
    </row>
    <row r="1041" spans="151:151" ht="14.4" x14ac:dyDescent="0.25">
      <c r="EU1041" s="104"/>
    </row>
    <row r="1042" spans="151:151" ht="14.4" x14ac:dyDescent="0.25">
      <c r="EU1042" s="104"/>
    </row>
    <row r="1043" spans="151:151" ht="14.4" x14ac:dyDescent="0.25">
      <c r="EU1043" s="104"/>
    </row>
    <row r="1044" spans="151:151" ht="14.4" x14ac:dyDescent="0.25">
      <c r="EU1044" s="104"/>
    </row>
    <row r="1045" spans="151:151" ht="14.4" x14ac:dyDescent="0.25">
      <c r="EU1045" s="104"/>
    </row>
    <row r="1046" spans="151:151" ht="14.4" x14ac:dyDescent="0.25">
      <c r="EU1046" s="104"/>
    </row>
    <row r="1047" spans="151:151" ht="14.4" x14ac:dyDescent="0.25">
      <c r="EU1047" s="104"/>
    </row>
    <row r="1048" spans="151:151" ht="14.4" x14ac:dyDescent="0.25">
      <c r="EU1048" s="104"/>
    </row>
    <row r="1049" spans="151:151" ht="14.4" x14ac:dyDescent="0.25">
      <c r="EU1049" s="104"/>
    </row>
    <row r="1050" spans="151:151" ht="14.4" x14ac:dyDescent="0.25">
      <c r="EU1050" s="104"/>
    </row>
    <row r="1051" spans="151:151" ht="14.4" x14ac:dyDescent="0.25">
      <c r="EU1051" s="104"/>
    </row>
    <row r="1052" spans="151:151" ht="14.4" x14ac:dyDescent="0.25">
      <c r="EU1052" s="104"/>
    </row>
    <row r="1053" spans="151:151" ht="14.4" x14ac:dyDescent="0.25">
      <c r="EU1053" s="104"/>
    </row>
    <row r="1054" spans="151:151" ht="14.4" x14ac:dyDescent="0.25">
      <c r="EU1054" s="104"/>
    </row>
    <row r="1055" spans="151:151" ht="14.4" x14ac:dyDescent="0.25">
      <c r="EU1055" s="104"/>
    </row>
    <row r="1056" spans="151:151" ht="14.4" x14ac:dyDescent="0.25">
      <c r="EU1056" s="104"/>
    </row>
    <row r="1057" spans="151:151" ht="14.4" x14ac:dyDescent="0.25">
      <c r="EU1057" s="104"/>
    </row>
    <row r="1058" spans="151:151" ht="14.4" x14ac:dyDescent="0.25">
      <c r="EU1058" s="104"/>
    </row>
    <row r="1059" spans="151:151" ht="14.4" x14ac:dyDescent="0.25">
      <c r="EU1059" s="104"/>
    </row>
    <row r="1060" spans="151:151" ht="14.4" x14ac:dyDescent="0.25">
      <c r="EU1060" s="104"/>
    </row>
    <row r="1061" spans="151:151" ht="14.4" x14ac:dyDescent="0.25">
      <c r="EU1061" s="104"/>
    </row>
    <row r="1062" spans="151:151" ht="14.4" x14ac:dyDescent="0.25">
      <c r="EU1062" s="104"/>
    </row>
    <row r="1063" spans="151:151" ht="14.4" x14ac:dyDescent="0.25">
      <c r="EU1063" s="104"/>
    </row>
    <row r="1064" spans="151:151" ht="14.4" x14ac:dyDescent="0.25">
      <c r="EU1064" s="104"/>
    </row>
    <row r="1065" spans="151:151" ht="14.4" x14ac:dyDescent="0.25">
      <c r="EU1065" s="104"/>
    </row>
    <row r="1066" spans="151:151" ht="14.4" x14ac:dyDescent="0.25">
      <c r="EU1066" s="104"/>
    </row>
    <row r="1067" spans="151:151" ht="14.4" x14ac:dyDescent="0.25">
      <c r="EU1067" s="104"/>
    </row>
    <row r="1068" spans="151:151" ht="14.4" x14ac:dyDescent="0.25">
      <c r="EU1068" s="104"/>
    </row>
    <row r="1069" spans="151:151" ht="14.4" x14ac:dyDescent="0.25">
      <c r="EU1069" s="104"/>
    </row>
    <row r="1070" spans="151:151" ht="14.4" x14ac:dyDescent="0.25">
      <c r="EU1070" s="104"/>
    </row>
    <row r="1071" spans="151:151" ht="14.4" x14ac:dyDescent="0.25">
      <c r="EU1071" s="104"/>
    </row>
    <row r="1072" spans="151:151" ht="14.4" x14ac:dyDescent="0.25">
      <c r="EU1072" s="104"/>
    </row>
    <row r="1073" spans="151:151" ht="14.4" x14ac:dyDescent="0.25">
      <c r="EU1073" s="104"/>
    </row>
    <row r="1074" spans="151:151" ht="14.4" x14ac:dyDescent="0.25">
      <c r="EU1074" s="104"/>
    </row>
    <row r="1075" spans="151:151" ht="14.4" x14ac:dyDescent="0.25">
      <c r="EU1075" s="104"/>
    </row>
    <row r="1076" spans="151:151" ht="14.4" x14ac:dyDescent="0.25">
      <c r="EU1076" s="104"/>
    </row>
    <row r="1077" spans="151:151" ht="14.4" x14ac:dyDescent="0.25">
      <c r="EU1077" s="104"/>
    </row>
    <row r="1078" spans="151:151" ht="14.4" x14ac:dyDescent="0.25">
      <c r="EU1078" s="104"/>
    </row>
    <row r="1079" spans="151:151" ht="14.4" x14ac:dyDescent="0.25">
      <c r="EU1079" s="104"/>
    </row>
    <row r="1080" spans="151:151" ht="14.4" x14ac:dyDescent="0.25">
      <c r="EU1080" s="104"/>
    </row>
    <row r="1081" spans="151:151" ht="14.4" x14ac:dyDescent="0.25">
      <c r="EU1081" s="104"/>
    </row>
    <row r="1082" spans="151:151" ht="14.4" x14ac:dyDescent="0.25">
      <c r="EU1082" s="104"/>
    </row>
    <row r="1083" spans="151:151" ht="14.4" x14ac:dyDescent="0.25">
      <c r="EU1083" s="104"/>
    </row>
    <row r="1084" spans="151:151" ht="14.4" x14ac:dyDescent="0.25">
      <c r="EU1084" s="104"/>
    </row>
    <row r="1085" spans="151:151" ht="14.4" x14ac:dyDescent="0.25">
      <c r="EU1085" s="104"/>
    </row>
    <row r="1086" spans="151:151" ht="14.4" x14ac:dyDescent="0.25">
      <c r="EU1086" s="104"/>
    </row>
    <row r="1087" spans="151:151" ht="14.4" x14ac:dyDescent="0.25">
      <c r="EU1087" s="104"/>
    </row>
    <row r="1088" spans="151:151" ht="14.4" x14ac:dyDescent="0.25">
      <c r="EU1088" s="104"/>
    </row>
    <row r="1089" spans="151:151" ht="14.4" x14ac:dyDescent="0.25">
      <c r="EU1089" s="104"/>
    </row>
    <row r="1090" spans="151:151" ht="14.4" x14ac:dyDescent="0.25">
      <c r="EU1090" s="104"/>
    </row>
    <row r="1091" spans="151:151" ht="14.4" x14ac:dyDescent="0.25">
      <c r="EU1091" s="104"/>
    </row>
    <row r="1092" spans="151:151" ht="14.4" x14ac:dyDescent="0.25">
      <c r="EU1092" s="104"/>
    </row>
    <row r="1093" spans="151:151" ht="14.4" x14ac:dyDescent="0.25">
      <c r="EU1093" s="104"/>
    </row>
    <row r="1094" spans="151:151" ht="14.4" x14ac:dyDescent="0.25">
      <c r="EU1094" s="104"/>
    </row>
    <row r="1095" spans="151:151" ht="14.4" x14ac:dyDescent="0.25">
      <c r="EU1095" s="104"/>
    </row>
    <row r="1096" spans="151:151" ht="14.4" x14ac:dyDescent="0.25">
      <c r="EU1096" s="104"/>
    </row>
    <row r="1097" spans="151:151" ht="14.4" x14ac:dyDescent="0.25">
      <c r="EU1097" s="104"/>
    </row>
    <row r="1098" spans="151:151" ht="14.4" x14ac:dyDescent="0.25">
      <c r="EU1098" s="104"/>
    </row>
    <row r="1099" spans="151:151" ht="14.4" x14ac:dyDescent="0.25">
      <c r="EU1099" s="104"/>
    </row>
    <row r="1100" spans="151:151" ht="14.4" x14ac:dyDescent="0.25">
      <c r="EU1100" s="104"/>
    </row>
    <row r="1101" spans="151:151" ht="14.4" x14ac:dyDescent="0.25">
      <c r="EU1101" s="104"/>
    </row>
    <row r="1102" spans="151:151" ht="14.4" x14ac:dyDescent="0.25">
      <c r="EU1102" s="104"/>
    </row>
    <row r="1103" spans="151:151" ht="14.4" x14ac:dyDescent="0.25">
      <c r="EU1103" s="104"/>
    </row>
    <row r="1104" spans="151:151" ht="14.4" x14ac:dyDescent="0.25">
      <c r="EU1104" s="104"/>
    </row>
    <row r="1105" spans="151:151" ht="14.4" x14ac:dyDescent="0.25">
      <c r="EU1105" s="104"/>
    </row>
    <row r="1106" spans="151:151" ht="14.4" x14ac:dyDescent="0.25">
      <c r="EU1106" s="104"/>
    </row>
    <row r="1107" spans="151:151" ht="14.4" x14ac:dyDescent="0.25">
      <c r="EU1107" s="104"/>
    </row>
    <row r="1108" spans="151:151" ht="14.4" x14ac:dyDescent="0.25">
      <c r="EU1108" s="104"/>
    </row>
    <row r="1109" spans="151:151" ht="14.4" x14ac:dyDescent="0.25">
      <c r="EU1109" s="104"/>
    </row>
    <row r="1110" spans="151:151" ht="14.4" x14ac:dyDescent="0.25">
      <c r="EU1110" s="104"/>
    </row>
    <row r="1111" spans="151:151" ht="14.4" x14ac:dyDescent="0.25">
      <c r="EU1111" s="104"/>
    </row>
    <row r="1112" spans="151:151" ht="14.4" x14ac:dyDescent="0.25">
      <c r="EU1112" s="104"/>
    </row>
    <row r="1113" spans="151:151" ht="14.4" x14ac:dyDescent="0.25">
      <c r="EU1113" s="104"/>
    </row>
    <row r="1114" spans="151:151" ht="14.4" x14ac:dyDescent="0.25">
      <c r="EU1114" s="104"/>
    </row>
    <row r="1115" spans="151:151" ht="14.4" x14ac:dyDescent="0.25">
      <c r="EU1115" s="104"/>
    </row>
    <row r="1116" spans="151:151" ht="14.4" x14ac:dyDescent="0.25">
      <c r="EU1116" s="104"/>
    </row>
    <row r="1117" spans="151:151" ht="14.4" x14ac:dyDescent="0.25">
      <c r="EU1117" s="104"/>
    </row>
    <row r="1118" spans="151:151" ht="14.4" x14ac:dyDescent="0.25">
      <c r="EU1118" s="104"/>
    </row>
    <row r="1119" spans="151:151" ht="14.4" x14ac:dyDescent="0.25">
      <c r="EU1119" s="104"/>
    </row>
    <row r="1120" spans="151:151" ht="14.4" x14ac:dyDescent="0.25">
      <c r="EU1120" s="104"/>
    </row>
    <row r="1121" spans="151:151" ht="14.4" x14ac:dyDescent="0.25">
      <c r="EU1121" s="104"/>
    </row>
    <row r="1122" spans="151:151" ht="14.4" x14ac:dyDescent="0.25">
      <c r="EU1122" s="104"/>
    </row>
    <row r="1123" spans="151:151" ht="14.4" x14ac:dyDescent="0.25">
      <c r="EU1123" s="104"/>
    </row>
    <row r="1124" spans="151:151" ht="14.4" x14ac:dyDescent="0.25">
      <c r="EU1124" s="104"/>
    </row>
    <row r="1125" spans="151:151" ht="14.4" x14ac:dyDescent="0.25">
      <c r="EU1125" s="104"/>
    </row>
    <row r="1126" spans="151:151" ht="14.4" x14ac:dyDescent="0.25">
      <c r="EU1126" s="104"/>
    </row>
    <row r="1127" spans="151:151" ht="14.4" x14ac:dyDescent="0.25">
      <c r="EU1127" s="104"/>
    </row>
    <row r="1128" spans="151:151" ht="14.4" x14ac:dyDescent="0.25">
      <c r="EU1128" s="104"/>
    </row>
    <row r="1129" spans="151:151" ht="14.4" x14ac:dyDescent="0.25">
      <c r="EU1129" s="104"/>
    </row>
    <row r="1130" spans="151:151" ht="14.4" x14ac:dyDescent="0.25">
      <c r="EU1130" s="104"/>
    </row>
    <row r="1131" spans="151:151" ht="14.4" x14ac:dyDescent="0.25">
      <c r="EU1131" s="104"/>
    </row>
    <row r="1132" spans="151:151" ht="14.4" x14ac:dyDescent="0.25">
      <c r="EU1132" s="104"/>
    </row>
    <row r="1133" spans="151:151" ht="14.4" x14ac:dyDescent="0.25">
      <c r="EU1133" s="104"/>
    </row>
    <row r="1134" spans="151:151" ht="14.4" x14ac:dyDescent="0.25">
      <c r="EU1134" s="104"/>
    </row>
    <row r="1135" spans="151:151" ht="14.4" x14ac:dyDescent="0.25">
      <c r="EU1135" s="104"/>
    </row>
    <row r="1136" spans="151:151" ht="14.4" x14ac:dyDescent="0.25">
      <c r="EU1136" s="104"/>
    </row>
    <row r="1137" spans="151:151" ht="14.4" x14ac:dyDescent="0.25">
      <c r="EU1137" s="104"/>
    </row>
    <row r="1138" spans="151:151" ht="14.4" x14ac:dyDescent="0.25">
      <c r="EU1138" s="104"/>
    </row>
    <row r="1139" spans="151:151" ht="14.4" x14ac:dyDescent="0.25">
      <c r="EU1139" s="104"/>
    </row>
    <row r="1140" spans="151:151" ht="14.4" x14ac:dyDescent="0.25">
      <c r="EU1140" s="104"/>
    </row>
    <row r="1141" spans="151:151" ht="14.4" x14ac:dyDescent="0.25">
      <c r="EU1141" s="104"/>
    </row>
    <row r="1142" spans="151:151" ht="14.4" x14ac:dyDescent="0.25">
      <c r="EU1142" s="104"/>
    </row>
    <row r="1143" spans="151:151" ht="14.4" x14ac:dyDescent="0.25">
      <c r="EU1143" s="104"/>
    </row>
    <row r="1144" spans="151:151" ht="14.4" x14ac:dyDescent="0.25">
      <c r="EU1144" s="104"/>
    </row>
    <row r="1145" spans="151:151" ht="14.4" x14ac:dyDescent="0.25">
      <c r="EU1145" s="104"/>
    </row>
    <row r="1146" spans="151:151" ht="14.4" x14ac:dyDescent="0.25">
      <c r="EU1146" s="104"/>
    </row>
    <row r="1147" spans="151:151" ht="14.4" x14ac:dyDescent="0.25">
      <c r="EU1147" s="104"/>
    </row>
    <row r="1148" spans="151:151" ht="14.4" x14ac:dyDescent="0.25">
      <c r="EU1148" s="104"/>
    </row>
    <row r="1149" spans="151:151" ht="14.4" x14ac:dyDescent="0.25">
      <c r="EU1149" s="104"/>
    </row>
    <row r="1150" spans="151:151" ht="14.4" x14ac:dyDescent="0.25">
      <c r="EU1150" s="104"/>
    </row>
    <row r="1151" spans="151:151" ht="14.4" x14ac:dyDescent="0.25">
      <c r="EU1151" s="104"/>
    </row>
    <row r="1152" spans="151:151" ht="14.4" x14ac:dyDescent="0.25">
      <c r="EU1152" s="104"/>
    </row>
    <row r="1153" spans="151:151" ht="14.4" x14ac:dyDescent="0.25">
      <c r="EU1153" s="104"/>
    </row>
    <row r="1154" spans="151:151" ht="14.4" x14ac:dyDescent="0.25">
      <c r="EU1154" s="104"/>
    </row>
    <row r="1155" spans="151:151" ht="14.4" x14ac:dyDescent="0.25">
      <c r="EU1155" s="104"/>
    </row>
    <row r="1156" spans="151:151" ht="14.4" x14ac:dyDescent="0.25">
      <c r="EU1156" s="104"/>
    </row>
    <row r="1157" spans="151:151" ht="14.4" x14ac:dyDescent="0.25">
      <c r="EU1157" s="104"/>
    </row>
    <row r="1158" spans="151:151" ht="14.4" x14ac:dyDescent="0.25">
      <c r="EU1158" s="104"/>
    </row>
    <row r="1159" spans="151:151" ht="14.4" x14ac:dyDescent="0.25">
      <c r="EU1159" s="104"/>
    </row>
    <row r="1160" spans="151:151" ht="14.4" x14ac:dyDescent="0.25">
      <c r="EU1160" s="104"/>
    </row>
    <row r="1161" spans="151:151" ht="14.4" x14ac:dyDescent="0.25">
      <c r="EU1161" s="104"/>
    </row>
    <row r="1162" spans="151:151" ht="14.4" x14ac:dyDescent="0.25">
      <c r="EU1162" s="104"/>
    </row>
    <row r="1163" spans="151:151" ht="14.4" x14ac:dyDescent="0.25">
      <c r="EU1163" s="104"/>
    </row>
    <row r="1164" spans="151:151" ht="14.4" x14ac:dyDescent="0.25">
      <c r="EU1164" s="104"/>
    </row>
    <row r="1165" spans="151:151" ht="14.4" x14ac:dyDescent="0.25">
      <c r="EU1165" s="104"/>
    </row>
    <row r="1166" spans="151:151" ht="14.4" x14ac:dyDescent="0.25">
      <c r="EU1166" s="104"/>
    </row>
    <row r="1167" spans="151:151" ht="14.4" x14ac:dyDescent="0.25">
      <c r="EU1167" s="104"/>
    </row>
    <row r="1168" spans="151:151" ht="14.4" x14ac:dyDescent="0.25">
      <c r="EU1168" s="104"/>
    </row>
    <row r="1169" spans="151:151" ht="14.4" x14ac:dyDescent="0.25">
      <c r="EU1169" s="104"/>
    </row>
    <row r="1170" spans="151:151" ht="14.4" x14ac:dyDescent="0.25">
      <c r="EU1170" s="104"/>
    </row>
    <row r="1171" spans="151:151" ht="14.4" x14ac:dyDescent="0.25">
      <c r="EU1171" s="104"/>
    </row>
    <row r="1172" spans="151:151" ht="14.4" x14ac:dyDescent="0.25">
      <c r="EU1172" s="104"/>
    </row>
    <row r="1173" spans="151:151" ht="14.4" x14ac:dyDescent="0.25">
      <c r="EU1173" s="104"/>
    </row>
    <row r="1174" spans="151:151" ht="14.4" x14ac:dyDescent="0.25">
      <c r="EU1174" s="104"/>
    </row>
    <row r="1175" spans="151:151" ht="14.4" x14ac:dyDescent="0.25">
      <c r="EU1175" s="104"/>
    </row>
    <row r="1176" spans="151:151" ht="14.4" x14ac:dyDescent="0.25">
      <c r="EU1176" s="104"/>
    </row>
    <row r="1177" spans="151:151" ht="14.4" x14ac:dyDescent="0.25">
      <c r="EU1177" s="104"/>
    </row>
    <row r="1178" spans="151:151" ht="14.4" x14ac:dyDescent="0.25">
      <c r="EU1178" s="104"/>
    </row>
    <row r="1179" spans="151:151" ht="14.4" x14ac:dyDescent="0.25">
      <c r="EU1179" s="104"/>
    </row>
    <row r="1180" spans="151:151" ht="14.4" x14ac:dyDescent="0.25">
      <c r="EU1180" s="104"/>
    </row>
    <row r="1181" spans="151:151" ht="14.4" x14ac:dyDescent="0.25">
      <c r="EU1181" s="104"/>
    </row>
    <row r="1182" spans="151:151" ht="14.4" x14ac:dyDescent="0.25">
      <c r="EU1182" s="104"/>
    </row>
    <row r="1183" spans="151:151" ht="14.4" x14ac:dyDescent="0.25">
      <c r="EU1183" s="104"/>
    </row>
    <row r="1184" spans="151:151" ht="14.4" x14ac:dyDescent="0.25">
      <c r="EU1184" s="104"/>
    </row>
    <row r="1185" spans="151:151" ht="14.4" x14ac:dyDescent="0.25">
      <c r="EU1185" s="104"/>
    </row>
    <row r="1186" spans="151:151" ht="14.4" x14ac:dyDescent="0.25">
      <c r="EU1186" s="104"/>
    </row>
    <row r="1187" spans="151:151" ht="14.4" x14ac:dyDescent="0.25">
      <c r="EU1187" s="104"/>
    </row>
    <row r="1188" spans="151:151" ht="14.4" x14ac:dyDescent="0.25">
      <c r="EU1188" s="104"/>
    </row>
    <row r="1189" spans="151:151" ht="14.4" x14ac:dyDescent="0.25">
      <c r="EU1189" s="104"/>
    </row>
    <row r="1190" spans="151:151" ht="14.4" x14ac:dyDescent="0.25">
      <c r="EU1190" s="104"/>
    </row>
    <row r="1191" spans="151:151" ht="14.4" x14ac:dyDescent="0.25">
      <c r="EU1191" s="104"/>
    </row>
    <row r="1192" spans="151:151" ht="14.4" x14ac:dyDescent="0.25">
      <c r="EU1192" s="104"/>
    </row>
    <row r="1193" spans="151:151" ht="14.4" x14ac:dyDescent="0.25">
      <c r="EU1193" s="104"/>
    </row>
    <row r="1194" spans="151:151" ht="14.4" x14ac:dyDescent="0.25">
      <c r="EU1194" s="104"/>
    </row>
    <row r="1195" spans="151:151" ht="14.4" x14ac:dyDescent="0.25">
      <c r="EU1195" s="104"/>
    </row>
    <row r="1196" spans="151:151" ht="14.4" x14ac:dyDescent="0.25">
      <c r="EU1196" s="104"/>
    </row>
    <row r="1197" spans="151:151" ht="14.4" x14ac:dyDescent="0.25">
      <c r="EU1197" s="104"/>
    </row>
    <row r="1198" spans="151:151" ht="14.4" x14ac:dyDescent="0.25">
      <c r="EU1198" s="104"/>
    </row>
    <row r="1199" spans="151:151" ht="14.4" x14ac:dyDescent="0.25">
      <c r="EU1199" s="104"/>
    </row>
    <row r="1200" spans="151:151" ht="14.4" x14ac:dyDescent="0.25">
      <c r="EU1200" s="104"/>
    </row>
    <row r="1201" spans="151:151" ht="14.4" x14ac:dyDescent="0.25">
      <c r="EU1201" s="104"/>
    </row>
    <row r="1202" spans="151:151" ht="14.4" x14ac:dyDescent="0.25">
      <c r="EU1202" s="104"/>
    </row>
    <row r="1203" spans="151:151" ht="14.4" x14ac:dyDescent="0.25">
      <c r="EU1203" s="104"/>
    </row>
    <row r="1204" spans="151:151" ht="14.4" x14ac:dyDescent="0.25">
      <c r="EU1204" s="104"/>
    </row>
    <row r="1205" spans="151:151" ht="14.4" x14ac:dyDescent="0.25">
      <c r="EU1205" s="104"/>
    </row>
    <row r="1206" spans="151:151" ht="14.4" x14ac:dyDescent="0.25">
      <c r="EU1206" s="104"/>
    </row>
    <row r="1207" spans="151:151" ht="14.4" x14ac:dyDescent="0.25">
      <c r="EU1207" s="104"/>
    </row>
    <row r="1208" spans="151:151" ht="14.4" x14ac:dyDescent="0.25">
      <c r="EU1208" s="104"/>
    </row>
    <row r="1209" spans="151:151" ht="14.4" x14ac:dyDescent="0.25">
      <c r="EU1209" s="104"/>
    </row>
    <row r="1210" spans="151:151" ht="14.4" x14ac:dyDescent="0.25">
      <c r="EU1210" s="104"/>
    </row>
    <row r="1211" spans="151:151" ht="14.4" x14ac:dyDescent="0.25">
      <c r="EU1211" s="104"/>
    </row>
    <row r="1212" spans="151:151" ht="14.4" x14ac:dyDescent="0.25">
      <c r="EU1212" s="104"/>
    </row>
    <row r="1213" spans="151:151" ht="14.4" x14ac:dyDescent="0.25">
      <c r="EU1213" s="104"/>
    </row>
    <row r="1214" spans="151:151" ht="14.4" x14ac:dyDescent="0.25">
      <c r="EU1214" s="104"/>
    </row>
    <row r="1215" spans="151:151" ht="14.4" x14ac:dyDescent="0.25">
      <c r="EU1215" s="104"/>
    </row>
    <row r="1216" spans="151:151" ht="14.4" x14ac:dyDescent="0.25">
      <c r="EU1216" s="104"/>
    </row>
    <row r="1217" spans="151:151" ht="14.4" x14ac:dyDescent="0.25">
      <c r="EU1217" s="104"/>
    </row>
    <row r="1218" spans="151:151" ht="14.4" x14ac:dyDescent="0.25">
      <c r="EU1218" s="104"/>
    </row>
    <row r="1219" spans="151:151" ht="14.4" x14ac:dyDescent="0.25">
      <c r="EU1219" s="104"/>
    </row>
    <row r="1220" spans="151:151" ht="14.4" x14ac:dyDescent="0.25">
      <c r="EU1220" s="104"/>
    </row>
    <row r="1221" spans="151:151" ht="14.4" x14ac:dyDescent="0.25">
      <c r="EU1221" s="104"/>
    </row>
    <row r="1222" spans="151:151" ht="14.4" x14ac:dyDescent="0.25">
      <c r="EU1222" s="104"/>
    </row>
    <row r="1223" spans="151:151" ht="14.4" x14ac:dyDescent="0.25">
      <c r="EU1223" s="104"/>
    </row>
    <row r="1224" spans="151:151" ht="14.4" x14ac:dyDescent="0.25">
      <c r="EU1224" s="104"/>
    </row>
    <row r="1225" spans="151:151" ht="14.4" x14ac:dyDescent="0.25">
      <c r="EU1225" s="104"/>
    </row>
    <row r="1226" spans="151:151" ht="14.4" x14ac:dyDescent="0.25">
      <c r="EU1226" s="104"/>
    </row>
    <row r="1227" spans="151:151" ht="14.4" x14ac:dyDescent="0.25">
      <c r="EU1227" s="104"/>
    </row>
    <row r="1228" spans="151:151" ht="14.4" x14ac:dyDescent="0.25">
      <c r="EU1228" s="104"/>
    </row>
    <row r="1229" spans="151:151" ht="14.4" x14ac:dyDescent="0.25">
      <c r="EU1229" s="104"/>
    </row>
    <row r="1230" spans="151:151" ht="14.4" x14ac:dyDescent="0.25">
      <c r="EU1230" s="104"/>
    </row>
    <row r="1231" spans="151:151" ht="14.4" x14ac:dyDescent="0.25">
      <c r="EU1231" s="104"/>
    </row>
    <row r="1232" spans="151:151" ht="14.4" x14ac:dyDescent="0.25">
      <c r="EU1232" s="104"/>
    </row>
    <row r="1233" spans="151:151" ht="14.4" x14ac:dyDescent="0.25">
      <c r="EU1233" s="104"/>
    </row>
    <row r="1234" spans="151:151" ht="14.4" x14ac:dyDescent="0.25">
      <c r="EU1234" s="104"/>
    </row>
    <row r="1235" spans="151:151" ht="14.4" x14ac:dyDescent="0.25">
      <c r="EU1235" s="104"/>
    </row>
    <row r="1236" spans="151:151" ht="14.4" x14ac:dyDescent="0.25">
      <c r="EU1236" s="104"/>
    </row>
    <row r="1237" spans="151:151" ht="14.4" x14ac:dyDescent="0.25">
      <c r="EU1237" s="104"/>
    </row>
    <row r="1238" spans="151:151" ht="14.4" x14ac:dyDescent="0.25">
      <c r="EU1238" s="104"/>
    </row>
    <row r="1239" spans="151:151" ht="14.4" x14ac:dyDescent="0.25">
      <c r="EU1239" s="104"/>
    </row>
    <row r="1240" spans="151:151" ht="14.4" x14ac:dyDescent="0.25">
      <c r="EU1240" s="104"/>
    </row>
    <row r="1241" spans="151:151" ht="14.4" x14ac:dyDescent="0.25">
      <c r="EU1241" s="104"/>
    </row>
    <row r="1242" spans="151:151" ht="14.4" x14ac:dyDescent="0.25">
      <c r="EU1242" s="104"/>
    </row>
    <row r="1243" spans="151:151" ht="14.4" x14ac:dyDescent="0.25">
      <c r="EU1243" s="104"/>
    </row>
    <row r="1244" spans="151:151" ht="14.4" x14ac:dyDescent="0.25">
      <c r="EU1244" s="104"/>
    </row>
    <row r="1245" spans="151:151" ht="14.4" x14ac:dyDescent="0.25">
      <c r="EU1245" s="104"/>
    </row>
    <row r="1246" spans="151:151" ht="14.4" x14ac:dyDescent="0.25">
      <c r="EU1246" s="104"/>
    </row>
    <row r="1247" spans="151:151" ht="14.4" x14ac:dyDescent="0.25">
      <c r="EU1247" s="104"/>
    </row>
    <row r="1248" spans="151:151" ht="14.4" x14ac:dyDescent="0.25">
      <c r="EU1248" s="104"/>
    </row>
    <row r="1249" spans="151:151" ht="14.4" x14ac:dyDescent="0.25">
      <c r="EU1249" s="104"/>
    </row>
    <row r="1250" spans="151:151" ht="14.4" x14ac:dyDescent="0.25">
      <c r="EU1250" s="104"/>
    </row>
    <row r="1251" spans="151:151" ht="14.4" x14ac:dyDescent="0.25">
      <c r="EU1251" s="104"/>
    </row>
    <row r="1252" spans="151:151" ht="14.4" x14ac:dyDescent="0.25">
      <c r="EU1252" s="104"/>
    </row>
    <row r="1253" spans="151:151" ht="14.4" x14ac:dyDescent="0.25">
      <c r="EU1253" s="104"/>
    </row>
    <row r="1254" spans="151:151" ht="14.4" x14ac:dyDescent="0.25">
      <c r="EU1254" s="104"/>
    </row>
    <row r="1255" spans="151:151" ht="14.4" x14ac:dyDescent="0.25">
      <c r="EU1255" s="104"/>
    </row>
    <row r="1256" spans="151:151" ht="14.4" x14ac:dyDescent="0.25">
      <c r="EU1256" s="104"/>
    </row>
    <row r="1257" spans="151:151" ht="14.4" x14ac:dyDescent="0.25">
      <c r="EU1257" s="104"/>
    </row>
    <row r="1258" spans="151:151" ht="14.4" x14ac:dyDescent="0.25">
      <c r="EU1258" s="104"/>
    </row>
    <row r="1259" spans="151:151" ht="14.4" x14ac:dyDescent="0.25">
      <c r="EU1259" s="104"/>
    </row>
    <row r="1260" spans="151:151" ht="14.4" x14ac:dyDescent="0.25">
      <c r="EU1260" s="104"/>
    </row>
    <row r="1261" spans="151:151" ht="14.4" x14ac:dyDescent="0.25">
      <c r="EU1261" s="104"/>
    </row>
    <row r="1262" spans="151:151" ht="14.4" x14ac:dyDescent="0.25">
      <c r="EU1262" s="104"/>
    </row>
    <row r="1263" spans="151:151" ht="14.4" x14ac:dyDescent="0.25">
      <c r="EU1263" s="104"/>
    </row>
    <row r="1264" spans="151:151" ht="14.4" x14ac:dyDescent="0.25">
      <c r="EU1264" s="104"/>
    </row>
    <row r="1265" spans="151:151" ht="14.4" x14ac:dyDescent="0.25">
      <c r="EU1265" s="104"/>
    </row>
    <row r="1266" spans="151:151" ht="14.4" x14ac:dyDescent="0.25">
      <c r="EU1266" s="104"/>
    </row>
    <row r="1267" spans="151:151" ht="14.4" x14ac:dyDescent="0.25">
      <c r="EU1267" s="104"/>
    </row>
    <row r="1268" spans="151:151" ht="14.4" x14ac:dyDescent="0.25">
      <c r="EU1268" s="104"/>
    </row>
    <row r="1269" spans="151:151" ht="14.4" x14ac:dyDescent="0.25">
      <c r="EU1269" s="104"/>
    </row>
    <row r="1270" spans="151:151" ht="14.4" x14ac:dyDescent="0.25">
      <c r="EU1270" s="104"/>
    </row>
    <row r="1271" spans="151:151" ht="14.4" x14ac:dyDescent="0.25">
      <c r="EU1271" s="104"/>
    </row>
    <row r="1272" spans="151:151" ht="14.4" x14ac:dyDescent="0.25">
      <c r="EU1272" s="104"/>
    </row>
    <row r="1273" spans="151:151" ht="14.4" x14ac:dyDescent="0.25">
      <c r="EU1273" s="104"/>
    </row>
    <row r="1274" spans="151:151" ht="14.4" x14ac:dyDescent="0.25">
      <c r="EU1274" s="104"/>
    </row>
    <row r="1275" spans="151:151" ht="14.4" x14ac:dyDescent="0.25">
      <c r="EU1275" s="104"/>
    </row>
    <row r="1276" spans="151:151" ht="14.4" x14ac:dyDescent="0.25">
      <c r="EU1276" s="104"/>
    </row>
    <row r="1277" spans="151:151" ht="14.4" x14ac:dyDescent="0.25">
      <c r="EU1277" s="104"/>
    </row>
    <row r="1278" spans="151:151" ht="14.4" x14ac:dyDescent="0.25">
      <c r="EU1278" s="104"/>
    </row>
    <row r="1279" spans="151:151" ht="14.4" x14ac:dyDescent="0.25">
      <c r="EU1279" s="104"/>
    </row>
    <row r="1280" spans="151:151" ht="14.4" x14ac:dyDescent="0.25">
      <c r="EU1280" s="104"/>
    </row>
    <row r="1281" spans="151:151" ht="14.4" x14ac:dyDescent="0.25">
      <c r="EU1281" s="104"/>
    </row>
    <row r="1282" spans="151:151" ht="14.4" x14ac:dyDescent="0.25">
      <c r="EU1282" s="104"/>
    </row>
    <row r="1283" spans="151:151" ht="14.4" x14ac:dyDescent="0.25">
      <c r="EU1283" s="104"/>
    </row>
    <row r="1284" spans="151:151" ht="14.4" x14ac:dyDescent="0.25">
      <c r="EU1284" s="104"/>
    </row>
    <row r="1285" spans="151:151" ht="14.4" x14ac:dyDescent="0.25">
      <c r="EU1285" s="104"/>
    </row>
    <row r="1286" spans="151:151" ht="14.4" x14ac:dyDescent="0.25">
      <c r="EU1286" s="104"/>
    </row>
    <row r="1287" spans="151:151" ht="14.4" x14ac:dyDescent="0.25">
      <c r="EU1287" s="104"/>
    </row>
    <row r="1288" spans="151:151" ht="14.4" x14ac:dyDescent="0.25">
      <c r="EU1288" s="104"/>
    </row>
    <row r="1289" spans="151:151" ht="14.4" x14ac:dyDescent="0.25">
      <c r="EU1289" s="104"/>
    </row>
    <row r="1290" spans="151:151" ht="14.4" x14ac:dyDescent="0.25">
      <c r="EU1290" s="104"/>
    </row>
    <row r="1291" spans="151:151" ht="14.4" x14ac:dyDescent="0.25">
      <c r="EU1291" s="104"/>
    </row>
    <row r="1292" spans="151:151" ht="14.4" x14ac:dyDescent="0.25">
      <c r="EU1292" s="104"/>
    </row>
    <row r="1293" spans="151:151" ht="14.4" x14ac:dyDescent="0.25">
      <c r="EU1293" s="104"/>
    </row>
    <row r="1294" spans="151:151" ht="14.4" x14ac:dyDescent="0.25">
      <c r="EU1294" s="104"/>
    </row>
    <row r="1295" spans="151:151" ht="14.4" x14ac:dyDescent="0.25">
      <c r="EU1295" s="104"/>
    </row>
    <row r="1296" spans="151:151" ht="14.4" x14ac:dyDescent="0.25">
      <c r="EU1296" s="104"/>
    </row>
    <row r="1297" spans="151:151" ht="14.4" x14ac:dyDescent="0.25">
      <c r="EU1297" s="104"/>
    </row>
    <row r="1298" spans="151:151" ht="14.4" x14ac:dyDescent="0.25">
      <c r="EU1298" s="104"/>
    </row>
    <row r="1299" spans="151:151" ht="14.4" x14ac:dyDescent="0.25">
      <c r="EU1299" s="104"/>
    </row>
    <row r="1300" spans="151:151" ht="14.4" x14ac:dyDescent="0.25">
      <c r="EU1300" s="104"/>
    </row>
    <row r="1301" spans="151:151" ht="14.4" x14ac:dyDescent="0.25">
      <c r="EU1301" s="104"/>
    </row>
    <row r="1302" spans="151:151" ht="14.4" x14ac:dyDescent="0.25">
      <c r="EU1302" s="104"/>
    </row>
    <row r="1303" spans="151:151" ht="14.4" x14ac:dyDescent="0.25">
      <c r="EU1303" s="104"/>
    </row>
    <row r="1304" spans="151:151" ht="14.4" x14ac:dyDescent="0.25">
      <c r="EU1304" s="104"/>
    </row>
    <row r="1305" spans="151:151" ht="14.4" x14ac:dyDescent="0.25">
      <c r="EU1305" s="104"/>
    </row>
    <row r="1306" spans="151:151" ht="14.4" x14ac:dyDescent="0.25">
      <c r="EU1306" s="104"/>
    </row>
    <row r="1307" spans="151:151" ht="14.4" x14ac:dyDescent="0.25">
      <c r="EU1307" s="104"/>
    </row>
    <row r="1308" spans="151:151" ht="14.4" x14ac:dyDescent="0.25">
      <c r="EU1308" s="104"/>
    </row>
    <row r="1309" spans="151:151" ht="14.4" x14ac:dyDescent="0.25">
      <c r="EU1309" s="104"/>
    </row>
    <row r="1310" spans="151:151" ht="14.4" x14ac:dyDescent="0.25">
      <c r="EU1310" s="104"/>
    </row>
    <row r="1311" spans="151:151" ht="14.4" x14ac:dyDescent="0.25">
      <c r="EU1311" s="104"/>
    </row>
    <row r="1312" spans="151:151" ht="14.4" x14ac:dyDescent="0.25">
      <c r="EU1312" s="104"/>
    </row>
    <row r="1313" spans="151:151" ht="14.4" x14ac:dyDescent="0.25">
      <c r="EU1313" s="104"/>
    </row>
    <row r="1314" spans="151:151" ht="14.4" x14ac:dyDescent="0.25">
      <c r="EU1314" s="104"/>
    </row>
    <row r="1315" spans="151:151" ht="14.4" x14ac:dyDescent="0.25">
      <c r="EU1315" s="104"/>
    </row>
    <row r="1316" spans="151:151" ht="14.4" x14ac:dyDescent="0.25">
      <c r="EU1316" s="104"/>
    </row>
    <row r="1317" spans="151:151" ht="14.4" x14ac:dyDescent="0.25">
      <c r="EU1317" s="104"/>
    </row>
    <row r="1318" spans="151:151" ht="14.4" x14ac:dyDescent="0.25">
      <c r="EU1318" s="104"/>
    </row>
    <row r="1319" spans="151:151" ht="14.4" x14ac:dyDescent="0.25">
      <c r="EU1319" s="104"/>
    </row>
    <row r="1320" spans="151:151" ht="14.4" x14ac:dyDescent="0.25">
      <c r="EU1320" s="104"/>
    </row>
    <row r="1321" spans="151:151" ht="14.4" x14ac:dyDescent="0.25">
      <c r="EU1321" s="104"/>
    </row>
    <row r="1322" spans="151:151" ht="14.4" x14ac:dyDescent="0.25">
      <c r="EU1322" s="104"/>
    </row>
    <row r="1323" spans="151:151" ht="14.4" x14ac:dyDescent="0.25">
      <c r="EU1323" s="104"/>
    </row>
    <row r="1324" spans="151:151" ht="14.4" x14ac:dyDescent="0.25">
      <c r="EU1324" s="104"/>
    </row>
    <row r="1325" spans="151:151" ht="14.4" x14ac:dyDescent="0.25">
      <c r="EU1325" s="104"/>
    </row>
    <row r="1326" spans="151:151" ht="14.4" x14ac:dyDescent="0.25">
      <c r="EU1326" s="104"/>
    </row>
    <row r="1327" spans="151:151" ht="14.4" x14ac:dyDescent="0.25">
      <c r="EU1327" s="104"/>
    </row>
    <row r="1328" spans="151:151" ht="14.4" x14ac:dyDescent="0.25">
      <c r="EU1328" s="104"/>
    </row>
    <row r="1329" spans="151:151" ht="14.4" x14ac:dyDescent="0.25">
      <c r="EU1329" s="104"/>
    </row>
    <row r="1330" spans="151:151" ht="14.4" x14ac:dyDescent="0.25">
      <c r="EU1330" s="104"/>
    </row>
    <row r="1331" spans="151:151" ht="14.4" x14ac:dyDescent="0.25">
      <c r="EU1331" s="104"/>
    </row>
    <row r="1332" spans="151:151" ht="14.4" x14ac:dyDescent="0.25">
      <c r="EU1332" s="104"/>
    </row>
    <row r="1333" spans="151:151" ht="14.4" x14ac:dyDescent="0.25">
      <c r="EU1333" s="104"/>
    </row>
    <row r="1334" spans="151:151" ht="14.4" x14ac:dyDescent="0.25">
      <c r="EU1334" s="104"/>
    </row>
    <row r="1335" spans="151:151" ht="14.4" x14ac:dyDescent="0.25">
      <c r="EU1335" s="104"/>
    </row>
    <row r="1336" spans="151:151" ht="14.4" x14ac:dyDescent="0.25">
      <c r="EU1336" s="104"/>
    </row>
    <row r="1337" spans="151:151" ht="14.4" x14ac:dyDescent="0.25">
      <c r="EU1337" s="104"/>
    </row>
    <row r="1338" spans="151:151" ht="14.4" x14ac:dyDescent="0.25">
      <c r="EU1338" s="104"/>
    </row>
    <row r="1339" spans="151:151" ht="14.4" x14ac:dyDescent="0.25">
      <c r="EU1339" s="104"/>
    </row>
    <row r="1340" spans="151:151" ht="14.4" x14ac:dyDescent="0.25">
      <c r="EU1340" s="104"/>
    </row>
    <row r="1341" spans="151:151" ht="14.4" x14ac:dyDescent="0.25">
      <c r="EU1341" s="104"/>
    </row>
    <row r="1342" spans="151:151" ht="14.4" x14ac:dyDescent="0.25">
      <c r="EU1342" s="104"/>
    </row>
    <row r="1343" spans="151:151" ht="14.4" x14ac:dyDescent="0.25">
      <c r="EU1343" s="104"/>
    </row>
    <row r="1344" spans="151:151" ht="14.4" x14ac:dyDescent="0.25">
      <c r="EU1344" s="104"/>
    </row>
    <row r="1345" spans="151:151" ht="14.4" x14ac:dyDescent="0.25">
      <c r="EU1345" s="104"/>
    </row>
    <row r="1346" spans="151:151" ht="14.4" x14ac:dyDescent="0.25">
      <c r="EU1346" s="104"/>
    </row>
    <row r="1347" spans="151:151" ht="14.4" x14ac:dyDescent="0.25">
      <c r="EU1347" s="104"/>
    </row>
    <row r="1348" spans="151:151" ht="14.4" x14ac:dyDescent="0.25">
      <c r="EU1348" s="104"/>
    </row>
    <row r="1349" spans="151:151" ht="14.4" x14ac:dyDescent="0.25">
      <c r="EU1349" s="104"/>
    </row>
    <row r="1350" spans="151:151" ht="14.4" x14ac:dyDescent="0.25">
      <c r="EU1350" s="104"/>
    </row>
    <row r="1351" spans="151:151" ht="14.4" x14ac:dyDescent="0.25">
      <c r="EU1351" s="104"/>
    </row>
    <row r="1352" spans="151:151" ht="14.4" x14ac:dyDescent="0.25">
      <c r="EU1352" s="104"/>
    </row>
    <row r="1353" spans="151:151" ht="14.4" x14ac:dyDescent="0.25">
      <c r="EU1353" s="104"/>
    </row>
    <row r="1354" spans="151:151" ht="14.4" x14ac:dyDescent="0.25">
      <c r="EU1354" s="104"/>
    </row>
    <row r="1355" spans="151:151" ht="14.4" x14ac:dyDescent="0.25">
      <c r="EU1355" s="104"/>
    </row>
    <row r="1356" spans="151:151" ht="14.4" x14ac:dyDescent="0.25">
      <c r="EU1356" s="104"/>
    </row>
    <row r="1357" spans="151:151" ht="14.4" x14ac:dyDescent="0.25">
      <c r="EU1357" s="104"/>
    </row>
    <row r="1358" spans="151:151" ht="14.4" x14ac:dyDescent="0.25">
      <c r="EU1358" s="104"/>
    </row>
    <row r="1359" spans="151:151" ht="14.4" x14ac:dyDescent="0.25">
      <c r="EU1359" s="104"/>
    </row>
    <row r="1360" spans="151:151" ht="14.4" x14ac:dyDescent="0.25">
      <c r="EU1360" s="104"/>
    </row>
    <row r="1361" spans="151:151" ht="14.4" x14ac:dyDescent="0.25">
      <c r="EU1361" s="104"/>
    </row>
    <row r="1362" spans="151:151" ht="14.4" x14ac:dyDescent="0.25">
      <c r="EU1362" s="104"/>
    </row>
    <row r="1363" spans="151:151" ht="14.4" x14ac:dyDescent="0.25">
      <c r="EU1363" s="104"/>
    </row>
    <row r="1364" spans="151:151" ht="14.4" x14ac:dyDescent="0.25">
      <c r="EU1364" s="104"/>
    </row>
    <row r="1365" spans="151:151" ht="14.4" x14ac:dyDescent="0.25">
      <c r="EU1365" s="104"/>
    </row>
    <row r="1366" spans="151:151" ht="14.4" x14ac:dyDescent="0.25">
      <c r="EU1366" s="104"/>
    </row>
    <row r="1367" spans="151:151" ht="14.4" x14ac:dyDescent="0.25">
      <c r="EU1367" s="104"/>
    </row>
    <row r="1368" spans="151:151" ht="14.4" x14ac:dyDescent="0.25">
      <c r="EU1368" s="104"/>
    </row>
    <row r="1369" spans="151:151" ht="14.4" x14ac:dyDescent="0.25">
      <c r="EU1369" s="104"/>
    </row>
    <row r="1370" spans="151:151" ht="14.4" x14ac:dyDescent="0.25">
      <c r="EU1370" s="104"/>
    </row>
    <row r="1371" spans="151:151" ht="14.4" x14ac:dyDescent="0.25">
      <c r="EU1371" s="104"/>
    </row>
    <row r="1372" spans="151:151" ht="14.4" x14ac:dyDescent="0.25">
      <c r="EU1372" s="104"/>
    </row>
    <row r="1373" spans="151:151" ht="14.4" x14ac:dyDescent="0.25">
      <c r="EU1373" s="104"/>
    </row>
    <row r="1374" spans="151:151" ht="14.4" x14ac:dyDescent="0.25">
      <c r="EU1374" s="104"/>
    </row>
    <row r="1375" spans="151:151" ht="14.4" x14ac:dyDescent="0.25">
      <c r="EU1375" s="104"/>
    </row>
    <row r="1376" spans="151:151" ht="14.4" x14ac:dyDescent="0.25">
      <c r="EU1376" s="104"/>
    </row>
    <row r="1377" spans="151:151" ht="14.4" x14ac:dyDescent="0.25">
      <c r="EU1377" s="104"/>
    </row>
    <row r="1378" spans="151:151" ht="14.4" x14ac:dyDescent="0.25">
      <c r="EU1378" s="104"/>
    </row>
    <row r="1379" spans="151:151" ht="14.4" x14ac:dyDescent="0.25">
      <c r="EU1379" s="104"/>
    </row>
    <row r="1380" spans="151:151" ht="14.4" x14ac:dyDescent="0.25">
      <c r="EU1380" s="104"/>
    </row>
    <row r="1381" spans="151:151" ht="14.4" x14ac:dyDescent="0.25">
      <c r="EU1381" s="104"/>
    </row>
    <row r="1382" spans="151:151" ht="14.4" x14ac:dyDescent="0.25">
      <c r="EU1382" s="104"/>
    </row>
    <row r="1383" spans="151:151" ht="14.4" x14ac:dyDescent="0.25">
      <c r="EU1383" s="104"/>
    </row>
    <row r="1384" spans="151:151" ht="14.4" x14ac:dyDescent="0.25">
      <c r="EU1384" s="104"/>
    </row>
    <row r="1385" spans="151:151" ht="14.4" x14ac:dyDescent="0.25">
      <c r="EU1385" s="104"/>
    </row>
    <row r="1386" spans="151:151" ht="14.4" x14ac:dyDescent="0.25">
      <c r="EU1386" s="104"/>
    </row>
    <row r="1387" spans="151:151" ht="14.4" x14ac:dyDescent="0.25">
      <c r="EU1387" s="104"/>
    </row>
    <row r="1388" spans="151:151" ht="14.4" x14ac:dyDescent="0.25">
      <c r="EU1388" s="104"/>
    </row>
    <row r="1389" spans="151:151" ht="14.4" x14ac:dyDescent="0.25">
      <c r="EU1389" s="104"/>
    </row>
    <row r="1390" spans="151:151" ht="14.4" x14ac:dyDescent="0.25">
      <c r="EU1390" s="104"/>
    </row>
    <row r="1391" spans="151:151" ht="14.4" x14ac:dyDescent="0.25">
      <c r="EU1391" s="104"/>
    </row>
    <row r="1392" spans="151:151" ht="14.4" x14ac:dyDescent="0.25">
      <c r="EU1392" s="104"/>
    </row>
    <row r="1393" spans="151:151" ht="14.4" x14ac:dyDescent="0.25">
      <c r="EU1393" s="104"/>
    </row>
    <row r="1394" spans="151:151" ht="14.4" x14ac:dyDescent="0.25">
      <c r="EU1394" s="104"/>
    </row>
    <row r="1395" spans="151:151" ht="14.4" x14ac:dyDescent="0.25">
      <c r="EU1395" s="104"/>
    </row>
    <row r="1396" spans="151:151" ht="14.4" x14ac:dyDescent="0.25">
      <c r="EU1396" s="104"/>
    </row>
    <row r="1397" spans="151:151" ht="14.4" x14ac:dyDescent="0.25">
      <c r="EU1397" s="104"/>
    </row>
    <row r="1398" spans="151:151" ht="14.4" x14ac:dyDescent="0.25">
      <c r="EU1398" s="104"/>
    </row>
    <row r="1399" spans="151:151" ht="14.4" x14ac:dyDescent="0.25">
      <c r="EU1399" s="104"/>
    </row>
    <row r="1400" spans="151:151" ht="14.4" x14ac:dyDescent="0.25">
      <c r="EU1400" s="104"/>
    </row>
    <row r="1401" spans="151:151" ht="14.4" x14ac:dyDescent="0.25">
      <c r="EU1401" s="104"/>
    </row>
    <row r="1402" spans="151:151" ht="14.4" x14ac:dyDescent="0.25">
      <c r="EU1402" s="104"/>
    </row>
    <row r="1403" spans="151:151" ht="14.4" x14ac:dyDescent="0.25">
      <c r="EU1403" s="104"/>
    </row>
    <row r="1404" spans="151:151" ht="14.4" x14ac:dyDescent="0.25">
      <c r="EU1404" s="104"/>
    </row>
    <row r="1405" spans="151:151" ht="14.4" x14ac:dyDescent="0.25">
      <c r="EU1405" s="104"/>
    </row>
    <row r="1406" spans="151:151" ht="14.4" x14ac:dyDescent="0.25">
      <c r="EU1406" s="104"/>
    </row>
    <row r="1407" spans="151:151" ht="14.4" x14ac:dyDescent="0.25">
      <c r="EU1407" s="104"/>
    </row>
    <row r="1408" spans="151:151" ht="14.4" x14ac:dyDescent="0.25">
      <c r="EU1408" s="104"/>
    </row>
    <row r="1409" spans="151:151" ht="14.4" x14ac:dyDescent="0.25">
      <c r="EU1409" s="104"/>
    </row>
    <row r="1410" spans="151:151" ht="14.4" x14ac:dyDescent="0.25">
      <c r="EU1410" s="104"/>
    </row>
    <row r="1411" spans="151:151" ht="14.4" x14ac:dyDescent="0.25">
      <c r="EU1411" s="104"/>
    </row>
    <row r="1412" spans="151:151" ht="14.4" x14ac:dyDescent="0.25">
      <c r="EU1412" s="104"/>
    </row>
    <row r="1413" spans="151:151" ht="14.4" x14ac:dyDescent="0.25">
      <c r="EU1413" s="104"/>
    </row>
    <row r="1414" spans="151:151" ht="14.4" x14ac:dyDescent="0.25">
      <c r="EU1414" s="104"/>
    </row>
    <row r="1415" spans="151:151" ht="14.4" x14ac:dyDescent="0.25">
      <c r="EU1415" s="104"/>
    </row>
    <row r="1416" spans="151:151" ht="14.4" x14ac:dyDescent="0.25">
      <c r="EU1416" s="104"/>
    </row>
    <row r="1417" spans="151:151" ht="14.4" x14ac:dyDescent="0.25">
      <c r="EU1417" s="104"/>
    </row>
    <row r="1418" spans="151:151" ht="14.4" x14ac:dyDescent="0.25">
      <c r="EU1418" s="104"/>
    </row>
    <row r="1419" spans="151:151" ht="14.4" x14ac:dyDescent="0.25">
      <c r="EU1419" s="104"/>
    </row>
    <row r="1420" spans="151:151" ht="14.4" x14ac:dyDescent="0.25">
      <c r="EU1420" s="104"/>
    </row>
    <row r="1421" spans="151:151" ht="14.4" x14ac:dyDescent="0.25">
      <c r="EU1421" s="104"/>
    </row>
    <row r="1422" spans="151:151" ht="14.4" x14ac:dyDescent="0.25">
      <c r="EU1422" s="104"/>
    </row>
    <row r="1423" spans="151:151" ht="14.4" x14ac:dyDescent="0.25">
      <c r="EU1423" s="104"/>
    </row>
    <row r="1424" spans="151:151" ht="14.4" x14ac:dyDescent="0.25">
      <c r="EU1424" s="104"/>
    </row>
    <row r="1425" spans="151:151" ht="14.4" x14ac:dyDescent="0.25">
      <c r="EU1425" s="104"/>
    </row>
    <row r="1426" spans="151:151" ht="14.4" x14ac:dyDescent="0.25">
      <c r="EU1426" s="104"/>
    </row>
    <row r="1427" spans="151:151" ht="14.4" x14ac:dyDescent="0.25">
      <c r="EU1427" s="104"/>
    </row>
    <row r="1428" spans="151:151" ht="14.4" x14ac:dyDescent="0.25">
      <c r="EU1428" s="104"/>
    </row>
    <row r="1429" spans="151:151" ht="14.4" x14ac:dyDescent="0.25">
      <c r="EU1429" s="104"/>
    </row>
    <row r="1430" spans="151:151" ht="14.4" x14ac:dyDescent="0.25">
      <c r="EU1430" s="104"/>
    </row>
    <row r="1431" spans="151:151" ht="14.4" x14ac:dyDescent="0.25">
      <c r="EU1431" s="104"/>
    </row>
    <row r="1432" spans="151:151" ht="14.4" x14ac:dyDescent="0.25">
      <c r="EU1432" s="104"/>
    </row>
    <row r="1433" spans="151:151" ht="14.4" x14ac:dyDescent="0.25">
      <c r="EU1433" s="104"/>
    </row>
    <row r="1434" spans="151:151" ht="14.4" x14ac:dyDescent="0.25">
      <c r="EU1434" s="104"/>
    </row>
    <row r="1435" spans="151:151" ht="14.4" x14ac:dyDescent="0.25">
      <c r="EU1435" s="104"/>
    </row>
    <row r="1436" spans="151:151" ht="14.4" x14ac:dyDescent="0.25">
      <c r="EU1436" s="104"/>
    </row>
    <row r="1437" spans="151:151" ht="14.4" x14ac:dyDescent="0.25">
      <c r="EU1437" s="104"/>
    </row>
    <row r="1438" spans="151:151" ht="14.4" x14ac:dyDescent="0.25">
      <c r="EU1438" s="104"/>
    </row>
    <row r="1439" spans="151:151" ht="14.4" x14ac:dyDescent="0.25">
      <c r="EU1439" s="104"/>
    </row>
    <row r="1440" spans="151:151" ht="14.4" x14ac:dyDescent="0.25">
      <c r="EU1440" s="104"/>
    </row>
    <row r="1441" spans="151:151" ht="14.4" x14ac:dyDescent="0.25">
      <c r="EU1441" s="104"/>
    </row>
    <row r="1442" spans="151:151" ht="14.4" x14ac:dyDescent="0.25">
      <c r="EU1442" s="104"/>
    </row>
    <row r="1443" spans="151:151" ht="14.4" x14ac:dyDescent="0.25">
      <c r="EU1443" s="104"/>
    </row>
    <row r="1444" spans="151:151" ht="14.4" x14ac:dyDescent="0.25">
      <c r="EU1444" s="104"/>
    </row>
    <row r="1445" spans="151:151" ht="14.4" x14ac:dyDescent="0.25">
      <c r="EU1445" s="104"/>
    </row>
    <row r="1446" spans="151:151" ht="14.4" x14ac:dyDescent="0.25">
      <c r="EU1446" s="104"/>
    </row>
    <row r="1447" spans="151:151" ht="14.4" x14ac:dyDescent="0.25">
      <c r="EU1447" s="104"/>
    </row>
    <row r="1448" spans="151:151" ht="14.4" x14ac:dyDescent="0.25">
      <c r="EU1448" s="104"/>
    </row>
    <row r="1449" spans="151:151" ht="14.4" x14ac:dyDescent="0.25">
      <c r="EU1449" s="104"/>
    </row>
    <row r="1450" spans="151:151" ht="14.4" x14ac:dyDescent="0.25">
      <c r="EU1450" s="104"/>
    </row>
    <row r="1451" spans="151:151" ht="14.4" x14ac:dyDescent="0.25">
      <c r="EU1451" s="104"/>
    </row>
    <row r="1452" spans="151:151" ht="14.4" x14ac:dyDescent="0.25">
      <c r="EU1452" s="104"/>
    </row>
    <row r="1453" spans="151:151" ht="14.4" x14ac:dyDescent="0.25">
      <c r="EU1453" s="104"/>
    </row>
    <row r="1454" spans="151:151" ht="14.4" x14ac:dyDescent="0.25">
      <c r="EU1454" s="104"/>
    </row>
    <row r="1455" spans="151:151" ht="14.4" x14ac:dyDescent="0.25">
      <c r="EU1455" s="104"/>
    </row>
    <row r="1456" spans="151:151" ht="14.4" x14ac:dyDescent="0.25">
      <c r="EU1456" s="104"/>
    </row>
    <row r="1457" spans="151:151" ht="14.4" x14ac:dyDescent="0.25">
      <c r="EU1457" s="104"/>
    </row>
    <row r="1458" spans="151:151" ht="14.4" x14ac:dyDescent="0.25">
      <c r="EU1458" s="104"/>
    </row>
    <row r="1459" spans="151:151" ht="14.4" x14ac:dyDescent="0.25">
      <c r="EU1459" s="104"/>
    </row>
    <row r="1460" spans="151:151" ht="14.4" x14ac:dyDescent="0.25">
      <c r="EU1460" s="104"/>
    </row>
    <row r="1461" spans="151:151" ht="14.4" x14ac:dyDescent="0.25">
      <c r="EU1461" s="104"/>
    </row>
    <row r="1462" spans="151:151" ht="14.4" x14ac:dyDescent="0.25">
      <c r="EU1462" s="104"/>
    </row>
    <row r="1463" spans="151:151" ht="14.4" x14ac:dyDescent="0.25">
      <c r="EU1463" s="104"/>
    </row>
    <row r="1464" spans="151:151" ht="14.4" x14ac:dyDescent="0.25">
      <c r="EU1464" s="104"/>
    </row>
    <row r="1465" spans="151:151" ht="14.4" x14ac:dyDescent="0.25">
      <c r="EU1465" s="104"/>
    </row>
    <row r="1466" spans="151:151" ht="14.4" x14ac:dyDescent="0.25">
      <c r="EU1466" s="104"/>
    </row>
    <row r="1467" spans="151:151" ht="14.4" x14ac:dyDescent="0.25">
      <c r="EU1467" s="104"/>
    </row>
    <row r="1468" spans="151:151" ht="14.4" x14ac:dyDescent="0.25">
      <c r="EU1468" s="104"/>
    </row>
    <row r="1469" spans="151:151" ht="14.4" x14ac:dyDescent="0.25">
      <c r="EU1469" s="104"/>
    </row>
    <row r="1470" spans="151:151" ht="14.4" x14ac:dyDescent="0.25">
      <c r="EU1470" s="104"/>
    </row>
    <row r="1471" spans="151:151" ht="14.4" x14ac:dyDescent="0.25">
      <c r="EU1471" s="104"/>
    </row>
    <row r="1472" spans="151:151" ht="14.4" x14ac:dyDescent="0.25">
      <c r="EU1472" s="104"/>
    </row>
    <row r="1473" spans="151:151" ht="14.4" x14ac:dyDescent="0.25">
      <c r="EU1473" s="104"/>
    </row>
    <row r="1474" spans="151:151" ht="14.4" x14ac:dyDescent="0.25">
      <c r="EU1474" s="104"/>
    </row>
    <row r="1475" spans="151:151" ht="14.4" x14ac:dyDescent="0.25">
      <c r="EU1475" s="104"/>
    </row>
    <row r="1476" spans="151:151" ht="14.4" x14ac:dyDescent="0.25">
      <c r="EU1476" s="104"/>
    </row>
    <row r="1477" spans="151:151" ht="14.4" x14ac:dyDescent="0.25">
      <c r="EU1477" s="104"/>
    </row>
    <row r="1478" spans="151:151" ht="14.4" x14ac:dyDescent="0.25">
      <c r="EU1478" s="104"/>
    </row>
    <row r="1479" spans="151:151" ht="14.4" x14ac:dyDescent="0.25">
      <c r="EU1479" s="104"/>
    </row>
    <row r="1480" spans="151:151" ht="14.4" x14ac:dyDescent="0.25">
      <c r="EU1480" s="104"/>
    </row>
    <row r="1481" spans="151:151" ht="14.4" x14ac:dyDescent="0.25">
      <c r="EU1481" s="104"/>
    </row>
    <row r="1482" spans="151:151" ht="14.4" x14ac:dyDescent="0.25">
      <c r="EU1482" s="104"/>
    </row>
    <row r="1483" spans="151:151" ht="14.4" x14ac:dyDescent="0.25">
      <c r="EU1483" s="104"/>
    </row>
    <row r="1484" spans="151:151" ht="14.4" x14ac:dyDescent="0.25">
      <c r="EU1484" s="104"/>
    </row>
    <row r="1485" spans="151:151" ht="14.4" x14ac:dyDescent="0.25">
      <c r="EU1485" s="104"/>
    </row>
    <row r="1486" spans="151:151" ht="14.4" x14ac:dyDescent="0.25">
      <c r="EU1486" s="104"/>
    </row>
    <row r="1487" spans="151:151" ht="14.4" x14ac:dyDescent="0.25">
      <c r="EU1487" s="104"/>
    </row>
    <row r="1488" spans="151:151" ht="14.4" x14ac:dyDescent="0.25">
      <c r="EU1488" s="104"/>
    </row>
    <row r="1489" spans="151:151" ht="14.4" x14ac:dyDescent="0.25">
      <c r="EU1489" s="104"/>
    </row>
    <row r="1490" spans="151:151" ht="14.4" x14ac:dyDescent="0.25">
      <c r="EU1490" s="104"/>
    </row>
    <row r="1491" spans="151:151" ht="14.4" x14ac:dyDescent="0.25">
      <c r="EU1491" s="104"/>
    </row>
    <row r="1492" spans="151:151" ht="14.4" x14ac:dyDescent="0.25">
      <c r="EU1492" s="104"/>
    </row>
    <row r="1493" spans="151:151" ht="14.4" x14ac:dyDescent="0.25">
      <c r="EU1493" s="104"/>
    </row>
    <row r="1494" spans="151:151" ht="14.4" x14ac:dyDescent="0.25">
      <c r="EU1494" s="104"/>
    </row>
    <row r="1495" spans="151:151" ht="14.4" x14ac:dyDescent="0.25">
      <c r="EU1495" s="104"/>
    </row>
    <row r="1496" spans="151:151" ht="14.4" x14ac:dyDescent="0.25">
      <c r="EU1496" s="104"/>
    </row>
    <row r="1497" spans="151:151" ht="14.4" x14ac:dyDescent="0.25">
      <c r="EU1497" s="104"/>
    </row>
    <row r="1498" spans="151:151" ht="14.4" x14ac:dyDescent="0.25">
      <c r="EU1498" s="104"/>
    </row>
    <row r="1499" spans="151:151" ht="14.4" x14ac:dyDescent="0.25">
      <c r="EU1499" s="104"/>
    </row>
    <row r="1500" spans="151:151" ht="14.4" x14ac:dyDescent="0.25">
      <c r="EU1500" s="104"/>
    </row>
    <row r="1501" spans="151:151" ht="14.4" x14ac:dyDescent="0.25">
      <c r="EU1501" s="104"/>
    </row>
    <row r="1502" spans="151:151" ht="14.4" x14ac:dyDescent="0.25">
      <c r="EU1502" s="104"/>
    </row>
    <row r="1503" spans="151:151" ht="14.4" x14ac:dyDescent="0.25">
      <c r="EU1503" s="104"/>
    </row>
    <row r="1504" spans="151:151" ht="14.4" x14ac:dyDescent="0.25">
      <c r="EU1504" s="104"/>
    </row>
    <row r="1505" spans="151:151" ht="14.4" x14ac:dyDescent="0.25">
      <c r="EU1505" s="104"/>
    </row>
    <row r="1506" spans="151:151" ht="14.4" x14ac:dyDescent="0.25">
      <c r="EU1506" s="104"/>
    </row>
    <row r="1507" spans="151:151" ht="14.4" x14ac:dyDescent="0.25">
      <c r="EU1507" s="104"/>
    </row>
    <row r="1508" spans="151:151" ht="14.4" x14ac:dyDescent="0.25">
      <c r="EU1508" s="104"/>
    </row>
    <row r="1509" spans="151:151" ht="14.4" x14ac:dyDescent="0.25">
      <c r="EU1509" s="104"/>
    </row>
    <row r="1510" spans="151:151" ht="14.4" x14ac:dyDescent="0.25">
      <c r="EU1510" s="104"/>
    </row>
    <row r="1511" spans="151:151" ht="14.4" x14ac:dyDescent="0.25">
      <c r="EU1511" s="104"/>
    </row>
    <row r="1512" spans="151:151" ht="14.4" x14ac:dyDescent="0.25">
      <c r="EU1512" s="104"/>
    </row>
    <row r="1513" spans="151:151" ht="14.4" x14ac:dyDescent="0.25">
      <c r="EU1513" s="104"/>
    </row>
    <row r="1514" spans="151:151" ht="14.4" x14ac:dyDescent="0.25">
      <c r="EU1514" s="104"/>
    </row>
    <row r="1515" spans="151:151" ht="14.4" x14ac:dyDescent="0.25">
      <c r="EU1515" s="104"/>
    </row>
    <row r="1516" spans="151:151" ht="14.4" x14ac:dyDescent="0.25">
      <c r="EU1516" s="104"/>
    </row>
    <row r="1517" spans="151:151" ht="14.4" x14ac:dyDescent="0.25">
      <c r="EU1517" s="104"/>
    </row>
    <row r="1518" spans="151:151" ht="14.4" x14ac:dyDescent="0.25">
      <c r="EU1518" s="104"/>
    </row>
    <row r="1519" spans="151:151" ht="14.4" x14ac:dyDescent="0.25">
      <c r="EU1519" s="104"/>
    </row>
    <row r="1520" spans="151:151" ht="14.4" x14ac:dyDescent="0.25">
      <c r="EU1520" s="104"/>
    </row>
    <row r="1521" spans="151:151" ht="14.4" x14ac:dyDescent="0.25">
      <c r="EU1521" s="104"/>
    </row>
    <row r="1522" spans="151:151" ht="14.4" x14ac:dyDescent="0.25">
      <c r="EU1522" s="104"/>
    </row>
    <row r="1523" spans="151:151" ht="14.4" x14ac:dyDescent="0.25">
      <c r="EU1523" s="104"/>
    </row>
    <row r="1524" spans="151:151" ht="14.4" x14ac:dyDescent="0.25">
      <c r="EU1524" s="104"/>
    </row>
    <row r="1525" spans="151:151" ht="14.4" x14ac:dyDescent="0.25">
      <c r="EU1525" s="104"/>
    </row>
    <row r="1526" spans="151:151" ht="14.4" x14ac:dyDescent="0.25">
      <c r="EU1526" s="104"/>
    </row>
    <row r="1527" spans="151:151" ht="14.4" x14ac:dyDescent="0.25">
      <c r="EU1527" s="104"/>
    </row>
    <row r="1528" spans="151:151" ht="14.4" x14ac:dyDescent="0.25">
      <c r="EU1528" s="104"/>
    </row>
    <row r="1529" spans="151:151" ht="14.4" x14ac:dyDescent="0.25">
      <c r="EU1529" s="104"/>
    </row>
    <row r="1530" spans="151:151" ht="14.4" x14ac:dyDescent="0.25">
      <c r="EU1530" s="104"/>
    </row>
    <row r="1531" spans="151:151" ht="14.4" x14ac:dyDescent="0.25">
      <c r="EU1531" s="104"/>
    </row>
    <row r="1532" spans="151:151" ht="14.4" x14ac:dyDescent="0.25">
      <c r="EU1532" s="104"/>
    </row>
    <row r="1533" spans="151:151" ht="14.4" x14ac:dyDescent="0.25">
      <c r="EU1533" s="104"/>
    </row>
    <row r="1534" spans="151:151" ht="14.4" x14ac:dyDescent="0.25">
      <c r="EU1534" s="104"/>
    </row>
    <row r="1535" spans="151:151" ht="14.4" x14ac:dyDescent="0.25">
      <c r="EU1535" s="104"/>
    </row>
    <row r="1536" spans="151:151" ht="14.4" x14ac:dyDescent="0.25">
      <c r="EU1536" s="104"/>
    </row>
    <row r="1537" spans="151:151" ht="14.4" x14ac:dyDescent="0.25">
      <c r="EU1537" s="104"/>
    </row>
    <row r="1538" spans="151:151" ht="14.4" x14ac:dyDescent="0.25">
      <c r="EU1538" s="104"/>
    </row>
    <row r="1539" spans="151:151" ht="14.4" x14ac:dyDescent="0.25">
      <c r="EU1539" s="104"/>
    </row>
    <row r="1540" spans="151:151" ht="14.4" x14ac:dyDescent="0.25">
      <c r="EU1540" s="104"/>
    </row>
    <row r="1541" spans="151:151" ht="14.4" x14ac:dyDescent="0.25">
      <c r="EU1541" s="104"/>
    </row>
    <row r="1542" spans="151:151" ht="14.4" x14ac:dyDescent="0.25">
      <c r="EU1542" s="104"/>
    </row>
    <row r="1543" spans="151:151" ht="14.4" x14ac:dyDescent="0.25">
      <c r="EU1543" s="104"/>
    </row>
    <row r="1544" spans="151:151" ht="14.4" x14ac:dyDescent="0.25">
      <c r="EU1544" s="104"/>
    </row>
    <row r="1545" spans="151:151" ht="14.4" x14ac:dyDescent="0.25">
      <c r="EU1545" s="104"/>
    </row>
    <row r="1546" spans="151:151" ht="14.4" x14ac:dyDescent="0.25">
      <c r="EU1546" s="104"/>
    </row>
    <row r="1547" spans="151:151" ht="14.4" x14ac:dyDescent="0.25">
      <c r="EU1547" s="104"/>
    </row>
    <row r="1548" spans="151:151" ht="14.4" x14ac:dyDescent="0.25">
      <c r="EU1548" s="104"/>
    </row>
    <row r="1549" spans="151:151" ht="14.4" x14ac:dyDescent="0.25">
      <c r="EU1549" s="104"/>
    </row>
    <row r="1550" spans="151:151" ht="14.4" x14ac:dyDescent="0.25">
      <c r="EU1550" s="104"/>
    </row>
    <row r="1551" spans="151:151" ht="14.4" x14ac:dyDescent="0.25">
      <c r="EU1551" s="104"/>
    </row>
    <row r="1552" spans="151:151" ht="14.4" x14ac:dyDescent="0.25">
      <c r="EU1552" s="104"/>
    </row>
    <row r="1553" spans="151:151" ht="14.4" x14ac:dyDescent="0.25">
      <c r="EU1553" s="104"/>
    </row>
    <row r="1554" spans="151:151" ht="14.4" x14ac:dyDescent="0.25">
      <c r="EU1554" s="104"/>
    </row>
    <row r="1555" spans="151:151" ht="14.4" x14ac:dyDescent="0.25">
      <c r="EU1555" s="104"/>
    </row>
    <row r="1556" spans="151:151" ht="14.4" x14ac:dyDescent="0.25">
      <c r="EU1556" s="104"/>
    </row>
    <row r="1557" spans="151:151" ht="14.4" x14ac:dyDescent="0.25">
      <c r="EU1557" s="104"/>
    </row>
    <row r="1558" spans="151:151" ht="14.4" x14ac:dyDescent="0.25">
      <c r="EU1558" s="104"/>
    </row>
    <row r="1559" spans="151:151" ht="14.4" x14ac:dyDescent="0.25">
      <c r="EU1559" s="104"/>
    </row>
    <row r="1560" spans="151:151" ht="14.4" x14ac:dyDescent="0.25">
      <c r="EU1560" s="104"/>
    </row>
    <row r="1561" spans="151:151" ht="14.4" x14ac:dyDescent="0.25">
      <c r="EU1561" s="104"/>
    </row>
    <row r="1562" spans="151:151" ht="14.4" x14ac:dyDescent="0.25">
      <c r="EU1562" s="104"/>
    </row>
    <row r="1563" spans="151:151" ht="14.4" x14ac:dyDescent="0.25">
      <c r="EU1563" s="104"/>
    </row>
    <row r="1564" spans="151:151" ht="14.4" x14ac:dyDescent="0.25">
      <c r="EU1564" s="104"/>
    </row>
    <row r="1565" spans="151:151" ht="14.4" x14ac:dyDescent="0.25">
      <c r="EU1565" s="104"/>
    </row>
    <row r="1566" spans="151:151" ht="14.4" x14ac:dyDescent="0.25">
      <c r="EU1566" s="104"/>
    </row>
    <row r="1567" spans="151:151" ht="14.4" x14ac:dyDescent="0.25">
      <c r="EU1567" s="104"/>
    </row>
    <row r="1568" spans="151:151" ht="14.4" x14ac:dyDescent="0.25">
      <c r="EU1568" s="104"/>
    </row>
    <row r="1569" spans="151:151" ht="14.4" x14ac:dyDescent="0.25">
      <c r="EU1569" s="104"/>
    </row>
    <row r="1570" spans="151:151" ht="14.4" x14ac:dyDescent="0.25">
      <c r="EU1570" s="104"/>
    </row>
    <row r="1571" spans="151:151" ht="14.4" x14ac:dyDescent="0.25">
      <c r="EU1571" s="104"/>
    </row>
    <row r="1572" spans="151:151" ht="14.4" x14ac:dyDescent="0.25">
      <c r="EU1572" s="104"/>
    </row>
    <row r="1573" spans="151:151" ht="14.4" x14ac:dyDescent="0.25">
      <c r="EU1573" s="104"/>
    </row>
    <row r="1574" spans="151:151" ht="14.4" x14ac:dyDescent="0.25">
      <c r="EU1574" s="104"/>
    </row>
    <row r="1575" spans="151:151" ht="14.4" x14ac:dyDescent="0.25">
      <c r="EU1575" s="104"/>
    </row>
    <row r="1576" spans="151:151" ht="14.4" x14ac:dyDescent="0.25">
      <c r="EU1576" s="104"/>
    </row>
    <row r="1577" spans="151:151" ht="14.4" x14ac:dyDescent="0.25">
      <c r="EU1577" s="104"/>
    </row>
    <row r="1578" spans="151:151" ht="14.4" x14ac:dyDescent="0.25">
      <c r="EU1578" s="104"/>
    </row>
    <row r="1579" spans="151:151" ht="14.4" x14ac:dyDescent="0.25">
      <c r="EU1579" s="104"/>
    </row>
    <row r="1580" spans="151:151" ht="14.4" x14ac:dyDescent="0.25">
      <c r="EU1580" s="104"/>
    </row>
    <row r="1581" spans="151:151" ht="14.4" x14ac:dyDescent="0.25">
      <c r="EU1581" s="104"/>
    </row>
    <row r="1582" spans="151:151" ht="14.4" x14ac:dyDescent="0.25">
      <c r="EU1582" s="104"/>
    </row>
    <row r="1583" spans="151:151" ht="14.4" x14ac:dyDescent="0.25">
      <c r="EU1583" s="104"/>
    </row>
    <row r="1584" spans="151:151" ht="14.4" x14ac:dyDescent="0.25">
      <c r="EU1584" s="104"/>
    </row>
    <row r="1585" spans="151:151" ht="14.4" x14ac:dyDescent="0.25">
      <c r="EU1585" s="104"/>
    </row>
    <row r="1586" spans="151:151" ht="14.4" x14ac:dyDescent="0.25">
      <c r="EU1586" s="104"/>
    </row>
    <row r="1587" spans="151:151" ht="14.4" x14ac:dyDescent="0.25">
      <c r="EU1587" s="104"/>
    </row>
    <row r="1588" spans="151:151" ht="14.4" x14ac:dyDescent="0.25">
      <c r="EU1588" s="104"/>
    </row>
    <row r="1589" spans="151:151" ht="14.4" x14ac:dyDescent="0.25">
      <c r="EU1589" s="104"/>
    </row>
    <row r="1590" spans="151:151" ht="14.4" x14ac:dyDescent="0.25">
      <c r="EU1590" s="104"/>
    </row>
    <row r="1591" spans="151:151" ht="14.4" x14ac:dyDescent="0.25">
      <c r="EU1591" s="104"/>
    </row>
    <row r="1592" spans="151:151" ht="14.4" x14ac:dyDescent="0.25">
      <c r="EU1592" s="104"/>
    </row>
    <row r="1593" spans="151:151" ht="14.4" x14ac:dyDescent="0.25">
      <c r="EU1593" s="104"/>
    </row>
    <row r="1594" spans="151:151" ht="14.4" x14ac:dyDescent="0.25">
      <c r="EU1594" s="104"/>
    </row>
    <row r="1595" spans="151:151" ht="14.4" x14ac:dyDescent="0.25">
      <c r="EU1595" s="104"/>
    </row>
    <row r="1596" spans="151:151" ht="14.4" x14ac:dyDescent="0.25">
      <c r="EU1596" s="104"/>
    </row>
    <row r="1597" spans="151:151" ht="14.4" x14ac:dyDescent="0.25">
      <c r="EU1597" s="104"/>
    </row>
    <row r="1598" spans="151:151" ht="14.4" x14ac:dyDescent="0.25">
      <c r="EU1598" s="104"/>
    </row>
    <row r="1599" spans="151:151" ht="14.4" x14ac:dyDescent="0.25">
      <c r="EU1599" s="104"/>
    </row>
    <row r="1600" spans="151:151" ht="14.4" x14ac:dyDescent="0.25">
      <c r="EU1600" s="104"/>
    </row>
    <row r="1601" spans="151:151" ht="14.4" x14ac:dyDescent="0.25">
      <c r="EU1601" s="104"/>
    </row>
    <row r="1602" spans="151:151" ht="14.4" x14ac:dyDescent="0.25">
      <c r="EU1602" s="104"/>
    </row>
    <row r="1603" spans="151:151" ht="14.4" x14ac:dyDescent="0.25">
      <c r="EU1603" s="104"/>
    </row>
    <row r="1604" spans="151:151" ht="14.4" x14ac:dyDescent="0.25">
      <c r="EU1604" s="104"/>
    </row>
    <row r="1605" spans="151:151" ht="14.4" x14ac:dyDescent="0.25">
      <c r="EU1605" s="104"/>
    </row>
    <row r="1606" spans="151:151" ht="14.4" x14ac:dyDescent="0.25">
      <c r="EU1606" s="104"/>
    </row>
    <row r="1607" spans="151:151" ht="14.4" x14ac:dyDescent="0.25">
      <c r="EU1607" s="104"/>
    </row>
    <row r="1608" spans="151:151" ht="14.4" x14ac:dyDescent="0.25">
      <c r="EU1608" s="104"/>
    </row>
    <row r="1609" spans="151:151" ht="14.4" x14ac:dyDescent="0.25">
      <c r="EU1609" s="104"/>
    </row>
    <row r="1610" spans="151:151" ht="14.4" x14ac:dyDescent="0.25">
      <c r="EU1610" s="104"/>
    </row>
    <row r="1611" spans="151:151" ht="14.4" x14ac:dyDescent="0.25">
      <c r="EU1611" s="104"/>
    </row>
    <row r="1612" spans="151:151" ht="14.4" x14ac:dyDescent="0.25">
      <c r="EU1612" s="104"/>
    </row>
    <row r="1613" spans="151:151" ht="14.4" x14ac:dyDescent="0.25">
      <c r="EU1613" s="104"/>
    </row>
    <row r="1614" spans="151:151" ht="14.4" x14ac:dyDescent="0.25">
      <c r="EU1614" s="104"/>
    </row>
    <row r="1615" spans="151:151" ht="14.4" x14ac:dyDescent="0.25">
      <c r="EU1615" s="104"/>
    </row>
    <row r="1616" spans="151:151" ht="14.4" x14ac:dyDescent="0.25">
      <c r="EU1616" s="104"/>
    </row>
    <row r="1617" spans="151:151" ht="14.4" x14ac:dyDescent="0.25">
      <c r="EU1617" s="104"/>
    </row>
    <row r="1618" spans="151:151" ht="14.4" x14ac:dyDescent="0.25">
      <c r="EU1618" s="104"/>
    </row>
    <row r="1619" spans="151:151" ht="14.4" x14ac:dyDescent="0.25">
      <c r="EU1619" s="104"/>
    </row>
    <row r="1620" spans="151:151" ht="14.4" x14ac:dyDescent="0.25">
      <c r="EU1620" s="104"/>
    </row>
    <row r="1621" spans="151:151" ht="14.4" x14ac:dyDescent="0.25">
      <c r="EU1621" s="104"/>
    </row>
    <row r="1622" spans="151:151" ht="14.4" x14ac:dyDescent="0.25">
      <c r="EU1622" s="104"/>
    </row>
    <row r="1623" spans="151:151" ht="14.4" x14ac:dyDescent="0.25">
      <c r="EU1623" s="104"/>
    </row>
    <row r="1624" spans="151:151" ht="14.4" x14ac:dyDescent="0.25">
      <c r="EU1624" s="104"/>
    </row>
    <row r="1625" spans="151:151" ht="14.4" x14ac:dyDescent="0.25">
      <c r="EU1625" s="104"/>
    </row>
    <row r="1626" spans="151:151" ht="14.4" x14ac:dyDescent="0.25">
      <c r="EU1626" s="104"/>
    </row>
    <row r="1627" spans="151:151" ht="14.4" x14ac:dyDescent="0.25">
      <c r="EU1627" s="104"/>
    </row>
    <row r="1628" spans="151:151" ht="14.4" x14ac:dyDescent="0.25">
      <c r="EU1628" s="104"/>
    </row>
    <row r="1629" spans="151:151" ht="14.4" x14ac:dyDescent="0.25">
      <c r="EU1629" s="104"/>
    </row>
    <row r="1630" spans="151:151" ht="14.4" x14ac:dyDescent="0.25">
      <c r="EU1630" s="104"/>
    </row>
    <row r="1631" spans="151:151" ht="14.4" x14ac:dyDescent="0.25">
      <c r="EU1631" s="104"/>
    </row>
    <row r="1632" spans="151:151" ht="14.4" x14ac:dyDescent="0.25">
      <c r="EU1632" s="104"/>
    </row>
    <row r="1633" spans="151:151" ht="14.4" x14ac:dyDescent="0.25">
      <c r="EU1633" s="104"/>
    </row>
    <row r="1634" spans="151:151" ht="14.4" x14ac:dyDescent="0.25">
      <c r="EU1634" s="104"/>
    </row>
    <row r="1635" spans="151:151" ht="14.4" x14ac:dyDescent="0.25">
      <c r="EU1635" s="104"/>
    </row>
    <row r="1636" spans="151:151" ht="14.4" x14ac:dyDescent="0.25">
      <c r="EU1636" s="104"/>
    </row>
    <row r="1637" spans="151:151" ht="14.4" x14ac:dyDescent="0.25">
      <c r="EU1637" s="104"/>
    </row>
    <row r="1638" spans="151:151" ht="14.4" x14ac:dyDescent="0.25">
      <c r="EU1638" s="104"/>
    </row>
    <row r="1639" spans="151:151" ht="14.4" x14ac:dyDescent="0.25">
      <c r="EU1639" s="104"/>
    </row>
    <row r="1640" spans="151:151" ht="14.4" x14ac:dyDescent="0.25">
      <c r="EU1640" s="104"/>
    </row>
    <row r="1641" spans="151:151" ht="14.4" x14ac:dyDescent="0.25">
      <c r="EU1641" s="104"/>
    </row>
    <row r="1642" spans="151:151" ht="14.4" x14ac:dyDescent="0.25">
      <c r="EU1642" s="104"/>
    </row>
    <row r="1643" spans="151:151" ht="14.4" x14ac:dyDescent="0.25">
      <c r="EU1643" s="104"/>
    </row>
    <row r="1644" spans="151:151" ht="14.4" x14ac:dyDescent="0.25">
      <c r="EU1644" s="104"/>
    </row>
    <row r="1645" spans="151:151" ht="14.4" x14ac:dyDescent="0.25">
      <c r="EU1645" s="104"/>
    </row>
    <row r="1646" spans="151:151" ht="14.4" x14ac:dyDescent="0.25">
      <c r="EU1646" s="104"/>
    </row>
    <row r="1647" spans="151:151" ht="14.4" x14ac:dyDescent="0.25">
      <c r="EU1647" s="104"/>
    </row>
    <row r="1648" spans="151:151" ht="14.4" x14ac:dyDescent="0.25">
      <c r="EU1648" s="104"/>
    </row>
    <row r="1649" spans="151:151" ht="14.4" x14ac:dyDescent="0.25">
      <c r="EU1649" s="104"/>
    </row>
    <row r="1650" spans="151:151" ht="14.4" x14ac:dyDescent="0.25">
      <c r="EU1650" s="104"/>
    </row>
    <row r="1651" spans="151:151" ht="14.4" x14ac:dyDescent="0.25">
      <c r="EU1651" s="104"/>
    </row>
    <row r="1652" spans="151:151" ht="14.4" x14ac:dyDescent="0.25">
      <c r="EU1652" s="104"/>
    </row>
    <row r="1653" spans="151:151" ht="14.4" x14ac:dyDescent="0.25">
      <c r="EU1653" s="104"/>
    </row>
    <row r="1654" spans="151:151" ht="14.4" x14ac:dyDescent="0.25">
      <c r="EU1654" s="104"/>
    </row>
    <row r="1655" spans="151:151" ht="14.4" x14ac:dyDescent="0.25">
      <c r="EU1655" s="104"/>
    </row>
    <row r="1656" spans="151:151" ht="14.4" x14ac:dyDescent="0.25">
      <c r="EU1656" s="104"/>
    </row>
    <row r="1657" spans="151:151" ht="14.4" x14ac:dyDescent="0.25">
      <c r="EU1657" s="104"/>
    </row>
    <row r="1658" spans="151:151" ht="14.4" x14ac:dyDescent="0.25">
      <c r="EU1658" s="104"/>
    </row>
    <row r="1659" spans="151:151" ht="14.4" x14ac:dyDescent="0.25">
      <c r="EU1659" s="104"/>
    </row>
    <row r="1660" spans="151:151" ht="14.4" x14ac:dyDescent="0.25">
      <c r="EU1660" s="104"/>
    </row>
    <row r="1661" spans="151:151" ht="14.4" x14ac:dyDescent="0.25">
      <c r="EU1661" s="104"/>
    </row>
    <row r="1662" spans="151:151" ht="14.4" x14ac:dyDescent="0.25">
      <c r="EU1662" s="104"/>
    </row>
    <row r="1663" spans="151:151" ht="14.4" x14ac:dyDescent="0.25">
      <c r="EU1663" s="104"/>
    </row>
    <row r="1664" spans="151:151" ht="14.4" x14ac:dyDescent="0.25">
      <c r="EU1664" s="104"/>
    </row>
    <row r="1665" spans="151:151" ht="14.4" x14ac:dyDescent="0.25">
      <c r="EU1665" s="104"/>
    </row>
    <row r="1666" spans="151:151" ht="14.4" x14ac:dyDescent="0.25">
      <c r="EU1666" s="104"/>
    </row>
    <row r="1667" spans="151:151" ht="14.4" x14ac:dyDescent="0.25">
      <c r="EU1667" s="104"/>
    </row>
    <row r="1668" spans="151:151" ht="14.4" x14ac:dyDescent="0.25">
      <c r="EU1668" s="104"/>
    </row>
    <row r="1669" spans="151:151" ht="14.4" x14ac:dyDescent="0.25">
      <c r="EU1669" s="104"/>
    </row>
    <row r="1670" spans="151:151" ht="14.4" x14ac:dyDescent="0.25">
      <c r="EU1670" s="104"/>
    </row>
    <row r="1671" spans="151:151" ht="14.4" x14ac:dyDescent="0.25">
      <c r="EU1671" s="104"/>
    </row>
    <row r="1672" spans="151:151" ht="14.4" x14ac:dyDescent="0.25">
      <c r="EU1672" s="104"/>
    </row>
    <row r="1673" spans="151:151" ht="14.4" x14ac:dyDescent="0.25">
      <c r="EU1673" s="104"/>
    </row>
    <row r="1674" spans="151:151" ht="14.4" x14ac:dyDescent="0.25">
      <c r="EU1674" s="104"/>
    </row>
    <row r="1675" spans="151:151" ht="14.4" x14ac:dyDescent="0.25">
      <c r="EU1675" s="104"/>
    </row>
    <row r="1676" spans="151:151" ht="14.4" x14ac:dyDescent="0.25">
      <c r="EU1676" s="104"/>
    </row>
    <row r="1677" spans="151:151" ht="14.4" x14ac:dyDescent="0.25">
      <c r="EU1677" s="104"/>
    </row>
    <row r="1678" spans="151:151" ht="14.4" x14ac:dyDescent="0.25">
      <c r="EU1678" s="104"/>
    </row>
    <row r="1679" spans="151:151" ht="14.4" x14ac:dyDescent="0.25">
      <c r="EU1679" s="104"/>
    </row>
    <row r="1680" spans="151:151" ht="14.4" x14ac:dyDescent="0.25">
      <c r="EU1680" s="104"/>
    </row>
    <row r="1681" spans="151:151" ht="14.4" x14ac:dyDescent="0.25">
      <c r="EU1681" s="104"/>
    </row>
    <row r="1682" spans="151:151" ht="14.4" x14ac:dyDescent="0.25">
      <c r="EU1682" s="104"/>
    </row>
    <row r="1683" spans="151:151" ht="14.4" x14ac:dyDescent="0.25">
      <c r="EU1683" s="104"/>
    </row>
    <row r="1684" spans="151:151" ht="14.4" x14ac:dyDescent="0.25">
      <c r="EU1684" s="104"/>
    </row>
    <row r="1685" spans="151:151" ht="14.4" x14ac:dyDescent="0.25">
      <c r="EU1685" s="104"/>
    </row>
    <row r="1686" spans="151:151" ht="14.4" x14ac:dyDescent="0.25">
      <c r="EU1686" s="104"/>
    </row>
    <row r="1687" spans="151:151" ht="14.4" x14ac:dyDescent="0.25">
      <c r="EU1687" s="104"/>
    </row>
    <row r="1688" spans="151:151" ht="14.4" x14ac:dyDescent="0.25">
      <c r="EU1688" s="104"/>
    </row>
    <row r="1689" spans="151:151" ht="14.4" x14ac:dyDescent="0.25">
      <c r="EU1689" s="104"/>
    </row>
    <row r="1690" spans="151:151" ht="14.4" x14ac:dyDescent="0.25">
      <c r="EU1690" s="104"/>
    </row>
    <row r="1691" spans="151:151" ht="14.4" x14ac:dyDescent="0.25">
      <c r="EU1691" s="104"/>
    </row>
    <row r="1692" spans="151:151" ht="14.4" x14ac:dyDescent="0.25">
      <c r="EU1692" s="104"/>
    </row>
    <row r="1693" spans="151:151" ht="14.4" x14ac:dyDescent="0.25">
      <c r="EU1693" s="104"/>
    </row>
    <row r="1694" spans="151:151" ht="14.4" x14ac:dyDescent="0.25">
      <c r="EU1694" s="104"/>
    </row>
    <row r="1695" spans="151:151" ht="14.4" x14ac:dyDescent="0.25">
      <c r="EU1695" s="104"/>
    </row>
    <row r="1696" spans="151:151" ht="14.4" x14ac:dyDescent="0.25">
      <c r="EU1696" s="104"/>
    </row>
    <row r="1697" spans="151:151" ht="14.4" x14ac:dyDescent="0.25">
      <c r="EU1697" s="104"/>
    </row>
    <row r="1698" spans="151:151" ht="14.4" x14ac:dyDescent="0.25">
      <c r="EU1698" s="104"/>
    </row>
    <row r="1699" spans="151:151" ht="14.4" x14ac:dyDescent="0.25">
      <c r="EU1699" s="104"/>
    </row>
    <row r="1700" spans="151:151" ht="14.4" x14ac:dyDescent="0.25">
      <c r="EU1700" s="104"/>
    </row>
    <row r="1701" spans="151:151" ht="14.4" x14ac:dyDescent="0.25">
      <c r="EU1701" s="104"/>
    </row>
    <row r="1702" spans="151:151" ht="14.4" x14ac:dyDescent="0.25">
      <c r="EU1702" s="104"/>
    </row>
    <row r="1703" spans="151:151" ht="14.4" x14ac:dyDescent="0.25">
      <c r="EU1703" s="104"/>
    </row>
    <row r="1704" spans="151:151" ht="14.4" x14ac:dyDescent="0.25">
      <c r="EU1704" s="104"/>
    </row>
    <row r="1705" spans="151:151" ht="14.4" x14ac:dyDescent="0.25">
      <c r="EU1705" s="104"/>
    </row>
    <row r="1706" spans="151:151" ht="14.4" x14ac:dyDescent="0.25">
      <c r="EU1706" s="104"/>
    </row>
    <row r="1707" spans="151:151" ht="14.4" x14ac:dyDescent="0.25">
      <c r="EU1707" s="104"/>
    </row>
    <row r="1708" spans="151:151" ht="14.4" x14ac:dyDescent="0.25">
      <c r="EU1708" s="104"/>
    </row>
    <row r="1709" spans="151:151" ht="14.4" x14ac:dyDescent="0.25">
      <c r="EU1709" s="104"/>
    </row>
    <row r="1710" spans="151:151" ht="14.4" x14ac:dyDescent="0.25">
      <c r="EU1710" s="104"/>
    </row>
    <row r="1711" spans="151:151" ht="14.4" x14ac:dyDescent="0.25">
      <c r="EU1711" s="104"/>
    </row>
    <row r="1712" spans="151:151" ht="14.4" x14ac:dyDescent="0.25">
      <c r="EU1712" s="104"/>
    </row>
    <row r="1713" spans="151:151" ht="14.4" x14ac:dyDescent="0.25">
      <c r="EU1713" s="104"/>
    </row>
    <row r="1714" spans="151:151" ht="14.4" x14ac:dyDescent="0.25">
      <c r="EU1714" s="104"/>
    </row>
    <row r="1715" spans="151:151" ht="14.4" x14ac:dyDescent="0.25">
      <c r="EU1715" s="104"/>
    </row>
    <row r="1716" spans="151:151" ht="14.4" x14ac:dyDescent="0.25">
      <c r="EU1716" s="104"/>
    </row>
    <row r="1717" spans="151:151" ht="14.4" x14ac:dyDescent="0.25">
      <c r="EU1717" s="104"/>
    </row>
    <row r="1718" spans="151:151" ht="14.4" x14ac:dyDescent="0.25">
      <c r="EU1718" s="104"/>
    </row>
    <row r="1719" spans="151:151" ht="14.4" x14ac:dyDescent="0.25">
      <c r="EU1719" s="104"/>
    </row>
    <row r="1720" spans="151:151" ht="14.4" x14ac:dyDescent="0.25">
      <c r="EU1720" s="104"/>
    </row>
    <row r="1721" spans="151:151" ht="14.4" x14ac:dyDescent="0.25">
      <c r="EU1721" s="104"/>
    </row>
    <row r="1722" spans="151:151" ht="14.4" x14ac:dyDescent="0.25">
      <c r="EU1722" s="104"/>
    </row>
    <row r="1723" spans="151:151" ht="14.4" x14ac:dyDescent="0.25">
      <c r="EU1723" s="104"/>
    </row>
    <row r="1724" spans="151:151" ht="14.4" x14ac:dyDescent="0.25">
      <c r="EU1724" s="104"/>
    </row>
    <row r="1725" spans="151:151" ht="14.4" x14ac:dyDescent="0.25">
      <c r="EU1725" s="104"/>
    </row>
    <row r="1726" spans="151:151" ht="14.4" x14ac:dyDescent="0.25">
      <c r="EU1726" s="104"/>
    </row>
    <row r="1727" spans="151:151" ht="14.4" x14ac:dyDescent="0.25">
      <c r="EU1727" s="104"/>
    </row>
    <row r="1728" spans="151:151" ht="14.4" x14ac:dyDescent="0.25">
      <c r="EU1728" s="104"/>
    </row>
    <row r="1729" spans="151:151" ht="14.4" x14ac:dyDescent="0.25">
      <c r="EU1729" s="104"/>
    </row>
    <row r="1730" spans="151:151" ht="14.4" x14ac:dyDescent="0.25">
      <c r="EU1730" s="104"/>
    </row>
    <row r="1731" spans="151:151" ht="14.4" x14ac:dyDescent="0.25">
      <c r="EU1731" s="104"/>
    </row>
    <row r="1732" spans="151:151" ht="14.4" x14ac:dyDescent="0.25">
      <c r="EU1732" s="104"/>
    </row>
    <row r="1733" spans="151:151" ht="14.4" x14ac:dyDescent="0.25">
      <c r="EU1733" s="104"/>
    </row>
    <row r="1734" spans="151:151" ht="14.4" x14ac:dyDescent="0.25">
      <c r="EU1734" s="104"/>
    </row>
    <row r="1735" spans="151:151" ht="14.4" x14ac:dyDescent="0.25">
      <c r="EU1735" s="104"/>
    </row>
    <row r="1736" spans="151:151" ht="14.4" x14ac:dyDescent="0.25">
      <c r="EU1736" s="104"/>
    </row>
    <row r="1737" spans="151:151" ht="14.4" x14ac:dyDescent="0.25">
      <c r="EU1737" s="104"/>
    </row>
    <row r="1738" spans="151:151" ht="14.4" x14ac:dyDescent="0.25">
      <c r="EU1738" s="104"/>
    </row>
    <row r="1739" spans="151:151" ht="14.4" x14ac:dyDescent="0.25">
      <c r="EU1739" s="104"/>
    </row>
    <row r="1740" spans="151:151" ht="14.4" x14ac:dyDescent="0.25">
      <c r="EU1740" s="104"/>
    </row>
    <row r="1741" spans="151:151" ht="14.4" x14ac:dyDescent="0.25">
      <c r="EU1741" s="104"/>
    </row>
    <row r="1742" spans="151:151" ht="14.4" x14ac:dyDescent="0.25">
      <c r="EU1742" s="104"/>
    </row>
    <row r="1743" spans="151:151" ht="14.4" x14ac:dyDescent="0.25">
      <c r="EU1743" s="104"/>
    </row>
    <row r="1744" spans="151:151" ht="14.4" x14ac:dyDescent="0.25">
      <c r="EU1744" s="104"/>
    </row>
    <row r="1745" spans="151:151" ht="14.4" x14ac:dyDescent="0.25">
      <c r="EU1745" s="104"/>
    </row>
    <row r="1746" spans="151:151" ht="14.4" x14ac:dyDescent="0.25">
      <c r="EU1746" s="104"/>
    </row>
    <row r="1747" spans="151:151" ht="14.4" x14ac:dyDescent="0.25">
      <c r="EU1747" s="104"/>
    </row>
    <row r="1748" spans="151:151" ht="14.4" x14ac:dyDescent="0.25">
      <c r="EU1748" s="104"/>
    </row>
    <row r="1749" spans="151:151" ht="14.4" x14ac:dyDescent="0.25">
      <c r="EU1749" s="104"/>
    </row>
    <row r="1750" spans="151:151" ht="14.4" x14ac:dyDescent="0.25">
      <c r="EU1750" s="104"/>
    </row>
    <row r="1751" spans="151:151" ht="14.4" x14ac:dyDescent="0.25">
      <c r="EU1751" s="104"/>
    </row>
    <row r="1752" spans="151:151" ht="14.4" x14ac:dyDescent="0.25">
      <c r="EU1752" s="104"/>
    </row>
    <row r="1753" spans="151:151" ht="14.4" x14ac:dyDescent="0.25">
      <c r="EU1753" s="104"/>
    </row>
    <row r="1754" spans="151:151" ht="14.4" x14ac:dyDescent="0.25">
      <c r="EU1754" s="104"/>
    </row>
    <row r="1755" spans="151:151" ht="14.4" x14ac:dyDescent="0.25">
      <c r="EU1755" s="104"/>
    </row>
    <row r="1756" spans="151:151" ht="14.4" x14ac:dyDescent="0.25">
      <c r="EU1756" s="104"/>
    </row>
    <row r="1757" spans="151:151" ht="14.4" x14ac:dyDescent="0.25">
      <c r="EU1757" s="104"/>
    </row>
    <row r="1758" spans="151:151" ht="14.4" x14ac:dyDescent="0.25">
      <c r="EU1758" s="104"/>
    </row>
    <row r="1759" spans="151:151" ht="14.4" x14ac:dyDescent="0.25">
      <c r="EU1759" s="104"/>
    </row>
    <row r="1760" spans="151:151" ht="14.4" x14ac:dyDescent="0.25">
      <c r="EU1760" s="104"/>
    </row>
    <row r="1761" spans="151:151" ht="14.4" x14ac:dyDescent="0.25">
      <c r="EU1761" s="104"/>
    </row>
    <row r="1762" spans="151:151" ht="14.4" x14ac:dyDescent="0.25">
      <c r="EU1762" s="104"/>
    </row>
    <row r="1763" spans="151:151" ht="14.4" x14ac:dyDescent="0.25">
      <c r="EU1763" s="104"/>
    </row>
    <row r="1764" spans="151:151" ht="14.4" x14ac:dyDescent="0.25">
      <c r="EU1764" s="104"/>
    </row>
    <row r="1765" spans="151:151" ht="14.4" x14ac:dyDescent="0.25">
      <c r="EU1765" s="104"/>
    </row>
    <row r="1766" spans="151:151" ht="14.4" x14ac:dyDescent="0.25">
      <c r="EU1766" s="104"/>
    </row>
    <row r="1767" spans="151:151" ht="14.4" x14ac:dyDescent="0.25">
      <c r="EU1767" s="104"/>
    </row>
    <row r="1768" spans="151:151" ht="14.4" x14ac:dyDescent="0.25">
      <c r="EU1768" s="104"/>
    </row>
    <row r="1769" spans="151:151" ht="14.4" x14ac:dyDescent="0.25">
      <c r="EU1769" s="104"/>
    </row>
    <row r="1770" spans="151:151" ht="14.4" x14ac:dyDescent="0.25">
      <c r="EU1770" s="104"/>
    </row>
    <row r="1771" spans="151:151" ht="14.4" x14ac:dyDescent="0.25">
      <c r="EU1771" s="104"/>
    </row>
    <row r="1772" spans="151:151" ht="14.4" x14ac:dyDescent="0.25">
      <c r="EU1772" s="104"/>
    </row>
    <row r="1773" spans="151:151" ht="14.4" x14ac:dyDescent="0.25">
      <c r="EU1773" s="104"/>
    </row>
    <row r="1774" spans="151:151" ht="14.4" x14ac:dyDescent="0.25">
      <c r="EU1774" s="104"/>
    </row>
    <row r="1775" spans="151:151" ht="14.4" x14ac:dyDescent="0.25">
      <c r="EU1775" s="104"/>
    </row>
    <row r="1776" spans="151:151" ht="14.4" x14ac:dyDescent="0.25">
      <c r="EU1776" s="104"/>
    </row>
    <row r="1777" spans="151:151" ht="14.4" x14ac:dyDescent="0.25">
      <c r="EU1777" s="104"/>
    </row>
    <row r="1778" spans="151:151" ht="14.4" x14ac:dyDescent="0.25">
      <c r="EU1778" s="104"/>
    </row>
    <row r="1779" spans="151:151" ht="14.4" x14ac:dyDescent="0.25">
      <c r="EU1779" s="104"/>
    </row>
    <row r="1780" spans="151:151" ht="14.4" x14ac:dyDescent="0.25">
      <c r="EU1780" s="104"/>
    </row>
    <row r="1781" spans="151:151" ht="14.4" x14ac:dyDescent="0.25">
      <c r="EU1781" s="104"/>
    </row>
    <row r="1782" spans="151:151" ht="14.4" x14ac:dyDescent="0.25">
      <c r="EU1782" s="104"/>
    </row>
    <row r="1783" spans="151:151" ht="14.4" x14ac:dyDescent="0.25">
      <c r="EU1783" s="104"/>
    </row>
    <row r="1784" spans="151:151" ht="14.4" x14ac:dyDescent="0.25">
      <c r="EU1784" s="104"/>
    </row>
    <row r="1785" spans="151:151" ht="14.4" x14ac:dyDescent="0.25">
      <c r="EU1785" s="104"/>
    </row>
    <row r="1786" spans="151:151" ht="14.4" x14ac:dyDescent="0.25">
      <c r="EU1786" s="104"/>
    </row>
    <row r="1787" spans="151:151" ht="14.4" x14ac:dyDescent="0.25">
      <c r="EU1787" s="104"/>
    </row>
    <row r="1788" spans="151:151" ht="14.4" x14ac:dyDescent="0.25">
      <c r="EU1788" s="104"/>
    </row>
    <row r="1789" spans="151:151" ht="14.4" x14ac:dyDescent="0.25">
      <c r="EU1789" s="104"/>
    </row>
    <row r="1790" spans="151:151" ht="14.4" x14ac:dyDescent="0.25">
      <c r="EU1790" s="104"/>
    </row>
    <row r="1791" spans="151:151" ht="14.4" x14ac:dyDescent="0.25">
      <c r="EU1791" s="104"/>
    </row>
    <row r="1792" spans="151:151" ht="14.4" x14ac:dyDescent="0.25">
      <c r="EU1792" s="104"/>
    </row>
    <row r="1793" spans="151:151" ht="14.4" x14ac:dyDescent="0.25">
      <c r="EU1793" s="104"/>
    </row>
    <row r="1794" spans="151:151" ht="14.4" x14ac:dyDescent="0.25">
      <c r="EU1794" s="104"/>
    </row>
    <row r="1795" spans="151:151" ht="14.4" x14ac:dyDescent="0.25">
      <c r="EU1795" s="104"/>
    </row>
    <row r="1796" spans="151:151" ht="14.4" x14ac:dyDescent="0.25">
      <c r="EU1796" s="104"/>
    </row>
    <row r="1797" spans="151:151" ht="14.4" x14ac:dyDescent="0.25">
      <c r="EU1797" s="104"/>
    </row>
    <row r="1798" spans="151:151" ht="14.4" x14ac:dyDescent="0.25">
      <c r="EU1798" s="104"/>
    </row>
    <row r="1799" spans="151:151" ht="14.4" x14ac:dyDescent="0.25">
      <c r="EU1799" s="104"/>
    </row>
    <row r="1800" spans="151:151" ht="14.4" x14ac:dyDescent="0.25">
      <c r="EU1800" s="104"/>
    </row>
    <row r="1801" spans="151:151" ht="14.4" x14ac:dyDescent="0.25">
      <c r="EU1801" s="104"/>
    </row>
    <row r="1802" spans="151:151" ht="14.4" x14ac:dyDescent="0.25">
      <c r="EU1802" s="104"/>
    </row>
    <row r="1803" spans="151:151" ht="14.4" x14ac:dyDescent="0.25">
      <c r="EU1803" s="104"/>
    </row>
    <row r="1804" spans="151:151" ht="14.4" x14ac:dyDescent="0.25">
      <c r="EU1804" s="104"/>
    </row>
    <row r="1805" spans="151:151" ht="14.4" x14ac:dyDescent="0.25">
      <c r="EU1805" s="104"/>
    </row>
    <row r="1806" spans="151:151" ht="14.4" x14ac:dyDescent="0.25">
      <c r="EU1806" s="104"/>
    </row>
    <row r="1807" spans="151:151" ht="14.4" x14ac:dyDescent="0.25">
      <c r="EU1807" s="104"/>
    </row>
    <row r="1808" spans="151:151" ht="14.4" x14ac:dyDescent="0.25">
      <c r="EU1808" s="104"/>
    </row>
    <row r="1809" spans="151:151" ht="14.4" x14ac:dyDescent="0.25">
      <c r="EU1809" s="104"/>
    </row>
    <row r="1810" spans="151:151" ht="14.4" x14ac:dyDescent="0.25">
      <c r="EU1810" s="104"/>
    </row>
    <row r="1811" spans="151:151" ht="14.4" x14ac:dyDescent="0.25">
      <c r="EU1811" s="104"/>
    </row>
    <row r="1812" spans="151:151" ht="14.4" x14ac:dyDescent="0.25">
      <c r="EU1812" s="104"/>
    </row>
    <row r="1813" spans="151:151" ht="14.4" x14ac:dyDescent="0.25">
      <c r="EU1813" s="104"/>
    </row>
    <row r="1814" spans="151:151" ht="14.4" x14ac:dyDescent="0.25">
      <c r="EU1814" s="104"/>
    </row>
    <row r="1815" spans="151:151" ht="14.4" x14ac:dyDescent="0.25">
      <c r="EU1815" s="104"/>
    </row>
    <row r="1816" spans="151:151" ht="14.4" x14ac:dyDescent="0.25">
      <c r="EU1816" s="104"/>
    </row>
    <row r="1817" spans="151:151" ht="14.4" x14ac:dyDescent="0.25">
      <c r="EU1817" s="104"/>
    </row>
    <row r="1818" spans="151:151" ht="14.4" x14ac:dyDescent="0.25">
      <c r="EU1818" s="104"/>
    </row>
    <row r="1819" spans="151:151" ht="14.4" x14ac:dyDescent="0.25">
      <c r="EU1819" s="104"/>
    </row>
    <row r="1820" spans="151:151" ht="14.4" x14ac:dyDescent="0.25">
      <c r="EU1820" s="104"/>
    </row>
    <row r="1821" spans="151:151" ht="14.4" x14ac:dyDescent="0.25">
      <c r="EU1821" s="104"/>
    </row>
    <row r="1822" spans="151:151" ht="14.4" x14ac:dyDescent="0.25">
      <c r="EU1822" s="104"/>
    </row>
    <row r="1823" spans="151:151" ht="14.4" x14ac:dyDescent="0.25">
      <c r="EU1823" s="104"/>
    </row>
    <row r="1824" spans="151:151" ht="14.4" x14ac:dyDescent="0.25">
      <c r="EU1824" s="104"/>
    </row>
    <row r="1825" spans="151:151" ht="14.4" x14ac:dyDescent="0.25">
      <c r="EU1825" s="104"/>
    </row>
    <row r="1826" spans="151:151" ht="14.4" x14ac:dyDescent="0.25">
      <c r="EU1826" s="104"/>
    </row>
    <row r="1827" spans="151:151" ht="14.4" x14ac:dyDescent="0.25">
      <c r="EU1827" s="104"/>
    </row>
    <row r="1828" spans="151:151" ht="14.4" x14ac:dyDescent="0.25">
      <c r="EU1828" s="104"/>
    </row>
    <row r="1829" spans="151:151" ht="14.4" x14ac:dyDescent="0.25">
      <c r="EU1829" s="104"/>
    </row>
    <row r="1830" spans="151:151" ht="14.4" x14ac:dyDescent="0.25">
      <c r="EU1830" s="104"/>
    </row>
    <row r="1831" spans="151:151" ht="14.4" x14ac:dyDescent="0.25">
      <c r="EU1831" s="104"/>
    </row>
    <row r="1832" spans="151:151" ht="14.4" x14ac:dyDescent="0.25">
      <c r="EU1832" s="104"/>
    </row>
    <row r="1833" spans="151:151" ht="14.4" x14ac:dyDescent="0.25">
      <c r="EU1833" s="104"/>
    </row>
    <row r="1834" spans="151:151" ht="14.4" x14ac:dyDescent="0.25">
      <c r="EU1834" s="104"/>
    </row>
    <row r="1835" spans="151:151" ht="14.4" x14ac:dyDescent="0.25">
      <c r="EU1835" s="104"/>
    </row>
    <row r="1836" spans="151:151" ht="14.4" x14ac:dyDescent="0.25">
      <c r="EU1836" s="104"/>
    </row>
    <row r="1837" spans="151:151" ht="14.4" x14ac:dyDescent="0.25">
      <c r="EU1837" s="104"/>
    </row>
    <row r="1838" spans="151:151" ht="14.4" x14ac:dyDescent="0.25">
      <c r="EU1838" s="104"/>
    </row>
    <row r="1839" spans="151:151" ht="14.4" x14ac:dyDescent="0.25">
      <c r="EU1839" s="104"/>
    </row>
    <row r="1840" spans="151:151" ht="14.4" x14ac:dyDescent="0.25">
      <c r="EU1840" s="104"/>
    </row>
    <row r="1841" spans="151:151" ht="14.4" x14ac:dyDescent="0.25">
      <c r="EU1841" s="104"/>
    </row>
    <row r="1842" spans="151:151" ht="14.4" x14ac:dyDescent="0.25">
      <c r="EU1842" s="104"/>
    </row>
    <row r="1843" spans="151:151" ht="14.4" x14ac:dyDescent="0.25">
      <c r="EU1843" s="104"/>
    </row>
    <row r="1844" spans="151:151" ht="14.4" x14ac:dyDescent="0.25">
      <c r="EU1844" s="104"/>
    </row>
    <row r="1845" spans="151:151" ht="14.4" x14ac:dyDescent="0.25">
      <c r="EU1845" s="104"/>
    </row>
    <row r="1846" spans="151:151" ht="14.4" x14ac:dyDescent="0.25">
      <c r="EU1846" s="104"/>
    </row>
    <row r="1847" spans="151:151" ht="14.4" x14ac:dyDescent="0.25">
      <c r="EU1847" s="104"/>
    </row>
    <row r="1848" spans="151:151" ht="14.4" x14ac:dyDescent="0.25">
      <c r="EU1848" s="104"/>
    </row>
    <row r="1849" spans="151:151" ht="14.4" x14ac:dyDescent="0.25">
      <c r="EU1849" s="104"/>
    </row>
    <row r="1850" spans="151:151" ht="14.4" x14ac:dyDescent="0.25">
      <c r="EU1850" s="104"/>
    </row>
    <row r="1851" spans="151:151" ht="14.4" x14ac:dyDescent="0.25">
      <c r="EU1851" s="104"/>
    </row>
    <row r="1852" spans="151:151" ht="14.4" x14ac:dyDescent="0.25">
      <c r="EU1852" s="104"/>
    </row>
    <row r="1853" spans="151:151" ht="14.4" x14ac:dyDescent="0.25">
      <c r="EU1853" s="104"/>
    </row>
    <row r="1854" spans="151:151" ht="14.4" x14ac:dyDescent="0.25">
      <c r="EU1854" s="104"/>
    </row>
    <row r="1855" spans="151:151" ht="14.4" x14ac:dyDescent="0.25">
      <c r="EU1855" s="104"/>
    </row>
    <row r="1856" spans="151:151" ht="14.4" x14ac:dyDescent="0.25">
      <c r="EU1856" s="104"/>
    </row>
    <row r="1857" spans="151:151" ht="14.4" x14ac:dyDescent="0.25">
      <c r="EU1857" s="104"/>
    </row>
    <row r="1858" spans="151:151" ht="14.4" x14ac:dyDescent="0.25">
      <c r="EU1858" s="104"/>
    </row>
    <row r="1859" spans="151:151" ht="14.4" x14ac:dyDescent="0.25">
      <c r="EU1859" s="104"/>
    </row>
    <row r="1860" spans="151:151" ht="14.4" x14ac:dyDescent="0.25">
      <c r="EU1860" s="104"/>
    </row>
    <row r="1861" spans="151:151" ht="14.4" x14ac:dyDescent="0.25">
      <c r="EU1861" s="104"/>
    </row>
    <row r="1862" spans="151:151" ht="14.4" x14ac:dyDescent="0.25">
      <c r="EU1862" s="104"/>
    </row>
    <row r="1863" spans="151:151" ht="14.4" x14ac:dyDescent="0.25">
      <c r="EU1863" s="104"/>
    </row>
    <row r="1864" spans="151:151" ht="14.4" x14ac:dyDescent="0.25">
      <c r="EU1864" s="104"/>
    </row>
    <row r="1865" spans="151:151" ht="14.4" x14ac:dyDescent="0.25">
      <c r="EU1865" s="104"/>
    </row>
    <row r="1866" spans="151:151" ht="14.4" x14ac:dyDescent="0.25">
      <c r="EU1866" s="104"/>
    </row>
    <row r="1867" spans="151:151" ht="14.4" x14ac:dyDescent="0.25">
      <c r="EU1867" s="104"/>
    </row>
    <row r="1868" spans="151:151" ht="14.4" x14ac:dyDescent="0.25">
      <c r="EU1868" s="104"/>
    </row>
    <row r="1869" spans="151:151" ht="14.4" x14ac:dyDescent="0.25">
      <c r="EU1869" s="104"/>
    </row>
    <row r="1870" spans="151:151" ht="14.4" x14ac:dyDescent="0.25">
      <c r="EU1870" s="104"/>
    </row>
    <row r="1871" spans="151:151" ht="14.4" x14ac:dyDescent="0.25">
      <c r="EU1871" s="104"/>
    </row>
    <row r="1872" spans="151:151" ht="14.4" x14ac:dyDescent="0.25">
      <c r="EU1872" s="104"/>
    </row>
    <row r="1873" spans="151:151" ht="14.4" x14ac:dyDescent="0.25">
      <c r="EU1873" s="104"/>
    </row>
    <row r="1874" spans="151:151" ht="14.4" x14ac:dyDescent="0.25">
      <c r="EU1874" s="104"/>
    </row>
    <row r="1875" spans="151:151" ht="14.4" x14ac:dyDescent="0.25">
      <c r="EU1875" s="104"/>
    </row>
    <row r="1876" spans="151:151" ht="14.4" x14ac:dyDescent="0.25">
      <c r="EU1876" s="104"/>
    </row>
    <row r="1877" spans="151:151" ht="14.4" x14ac:dyDescent="0.25">
      <c r="EU1877" s="104"/>
    </row>
    <row r="1878" spans="151:151" ht="14.4" x14ac:dyDescent="0.25">
      <c r="EU1878" s="104"/>
    </row>
    <row r="1879" spans="151:151" ht="14.4" x14ac:dyDescent="0.25">
      <c r="EU1879" s="104"/>
    </row>
    <row r="1880" spans="151:151" ht="14.4" x14ac:dyDescent="0.25">
      <c r="EU1880" s="104"/>
    </row>
    <row r="1881" spans="151:151" ht="14.4" x14ac:dyDescent="0.25">
      <c r="EU1881" s="104"/>
    </row>
    <row r="1882" spans="151:151" ht="14.4" x14ac:dyDescent="0.25">
      <c r="EU1882" s="104"/>
    </row>
    <row r="1883" spans="151:151" ht="14.4" x14ac:dyDescent="0.25">
      <c r="EU1883" s="104"/>
    </row>
    <row r="1884" spans="151:151" ht="14.4" x14ac:dyDescent="0.25">
      <c r="EU1884" s="104"/>
    </row>
    <row r="1885" spans="151:151" ht="14.4" x14ac:dyDescent="0.25">
      <c r="EU1885" s="104"/>
    </row>
    <row r="1886" spans="151:151" ht="14.4" x14ac:dyDescent="0.25">
      <c r="EU1886" s="104"/>
    </row>
    <row r="1887" spans="151:151" ht="14.4" x14ac:dyDescent="0.25">
      <c r="EU1887" s="104"/>
    </row>
    <row r="1888" spans="151:151" ht="14.4" x14ac:dyDescent="0.25">
      <c r="EU1888" s="104"/>
    </row>
    <row r="1889" spans="151:151" ht="14.4" x14ac:dyDescent="0.25">
      <c r="EU1889" s="104"/>
    </row>
    <row r="1890" spans="151:151" ht="14.4" x14ac:dyDescent="0.25">
      <c r="EU1890" s="104"/>
    </row>
    <row r="1891" spans="151:151" ht="14.4" x14ac:dyDescent="0.25">
      <c r="EU1891" s="104"/>
    </row>
    <row r="1892" spans="151:151" ht="14.4" x14ac:dyDescent="0.25">
      <c r="EU1892" s="104"/>
    </row>
    <row r="1893" spans="151:151" ht="14.4" x14ac:dyDescent="0.25">
      <c r="EU1893" s="104"/>
    </row>
    <row r="1894" spans="151:151" ht="14.4" x14ac:dyDescent="0.25">
      <c r="EU1894" s="104"/>
    </row>
    <row r="1895" spans="151:151" ht="14.4" x14ac:dyDescent="0.25">
      <c r="EU1895" s="104"/>
    </row>
    <row r="1896" spans="151:151" ht="14.4" x14ac:dyDescent="0.25">
      <c r="EU1896" s="104"/>
    </row>
    <row r="1897" spans="151:151" ht="14.4" x14ac:dyDescent="0.25">
      <c r="EU1897" s="104"/>
    </row>
    <row r="1898" spans="151:151" ht="14.4" x14ac:dyDescent="0.25">
      <c r="EU1898" s="104"/>
    </row>
    <row r="1899" spans="151:151" ht="14.4" x14ac:dyDescent="0.25">
      <c r="EU1899" s="104"/>
    </row>
    <row r="1900" spans="151:151" ht="14.4" x14ac:dyDescent="0.25">
      <c r="EU1900" s="104"/>
    </row>
    <row r="1901" spans="151:151" ht="14.4" x14ac:dyDescent="0.25">
      <c r="EU1901" s="104"/>
    </row>
    <row r="1902" spans="151:151" ht="14.4" x14ac:dyDescent="0.25">
      <c r="EU1902" s="104"/>
    </row>
    <row r="1903" spans="151:151" ht="14.4" x14ac:dyDescent="0.25">
      <c r="EU1903" s="104"/>
    </row>
    <row r="1904" spans="151:151" ht="14.4" x14ac:dyDescent="0.25">
      <c r="EU1904" s="104"/>
    </row>
    <row r="1905" spans="151:151" ht="14.4" x14ac:dyDescent="0.25">
      <c r="EU1905" s="104"/>
    </row>
    <row r="1906" spans="151:151" ht="14.4" x14ac:dyDescent="0.25">
      <c r="EU1906" s="104"/>
    </row>
    <row r="1907" spans="151:151" ht="14.4" x14ac:dyDescent="0.25">
      <c r="EU1907" s="104"/>
    </row>
    <row r="1908" spans="151:151" ht="14.4" x14ac:dyDescent="0.25">
      <c r="EU1908" s="104"/>
    </row>
    <row r="1909" spans="151:151" ht="14.4" x14ac:dyDescent="0.25">
      <c r="EU1909" s="104"/>
    </row>
    <row r="1910" spans="151:151" ht="14.4" x14ac:dyDescent="0.25">
      <c r="EU1910" s="104"/>
    </row>
    <row r="1911" spans="151:151" ht="14.4" x14ac:dyDescent="0.25">
      <c r="EU1911" s="104"/>
    </row>
    <row r="1912" spans="151:151" ht="14.4" x14ac:dyDescent="0.25">
      <c r="EU1912" s="104"/>
    </row>
    <row r="1913" spans="151:151" ht="14.4" x14ac:dyDescent="0.25">
      <c r="EU1913" s="104"/>
    </row>
    <row r="1914" spans="151:151" ht="14.4" x14ac:dyDescent="0.25">
      <c r="EU1914" s="104"/>
    </row>
    <row r="1915" spans="151:151" ht="14.4" x14ac:dyDescent="0.25">
      <c r="EU1915" s="104"/>
    </row>
    <row r="1916" spans="151:151" ht="14.4" x14ac:dyDescent="0.25">
      <c r="EU1916" s="104"/>
    </row>
    <row r="1917" spans="151:151" ht="14.4" x14ac:dyDescent="0.25">
      <c r="EU1917" s="104"/>
    </row>
    <row r="1918" spans="151:151" ht="14.4" x14ac:dyDescent="0.25">
      <c r="EU1918" s="104"/>
    </row>
    <row r="1919" spans="151:151" ht="14.4" x14ac:dyDescent="0.25">
      <c r="EU1919" s="104"/>
    </row>
    <row r="1920" spans="151:151" ht="14.4" x14ac:dyDescent="0.25">
      <c r="EU1920" s="104"/>
    </row>
    <row r="1921" spans="151:151" ht="14.4" x14ac:dyDescent="0.25">
      <c r="EU1921" s="104"/>
    </row>
    <row r="1922" spans="151:151" ht="14.4" x14ac:dyDescent="0.25">
      <c r="EU1922" s="104"/>
    </row>
    <row r="1923" spans="151:151" ht="14.4" x14ac:dyDescent="0.25">
      <c r="EU1923" s="104"/>
    </row>
    <row r="1924" spans="151:151" ht="14.4" x14ac:dyDescent="0.25">
      <c r="EU1924" s="104"/>
    </row>
    <row r="1925" spans="151:151" ht="14.4" x14ac:dyDescent="0.25">
      <c r="EU1925" s="104"/>
    </row>
    <row r="1926" spans="151:151" ht="14.4" x14ac:dyDescent="0.25">
      <c r="EU1926" s="104"/>
    </row>
    <row r="1927" spans="151:151" ht="14.4" x14ac:dyDescent="0.25">
      <c r="EU1927" s="104"/>
    </row>
    <row r="1928" spans="151:151" ht="14.4" x14ac:dyDescent="0.25">
      <c r="EU1928" s="104"/>
    </row>
    <row r="1929" spans="151:151" ht="14.4" x14ac:dyDescent="0.25">
      <c r="EU1929" s="104"/>
    </row>
    <row r="1930" spans="151:151" ht="14.4" x14ac:dyDescent="0.25">
      <c r="EU1930" s="104"/>
    </row>
    <row r="1931" spans="151:151" ht="14.4" x14ac:dyDescent="0.25">
      <c r="EU1931" s="104"/>
    </row>
    <row r="1932" spans="151:151" ht="14.4" x14ac:dyDescent="0.25">
      <c r="EU1932" s="104"/>
    </row>
    <row r="1933" spans="151:151" ht="14.4" x14ac:dyDescent="0.25">
      <c r="EU1933" s="104"/>
    </row>
    <row r="1934" spans="151:151" ht="14.4" x14ac:dyDescent="0.25">
      <c r="EU1934" s="104"/>
    </row>
    <row r="1935" spans="151:151" ht="14.4" x14ac:dyDescent="0.25">
      <c r="EU1935" s="104"/>
    </row>
    <row r="1936" spans="151:151" ht="14.4" x14ac:dyDescent="0.25">
      <c r="EU1936" s="104"/>
    </row>
    <row r="1937" spans="151:151" ht="14.4" x14ac:dyDescent="0.25">
      <c r="EU1937" s="104"/>
    </row>
    <row r="1938" spans="151:151" ht="14.4" x14ac:dyDescent="0.25">
      <c r="EU1938" s="104"/>
    </row>
    <row r="1939" spans="151:151" ht="14.4" x14ac:dyDescent="0.25">
      <c r="EU1939" s="104"/>
    </row>
    <row r="1940" spans="151:151" ht="14.4" x14ac:dyDescent="0.25">
      <c r="EU1940" s="104"/>
    </row>
    <row r="1941" spans="151:151" ht="14.4" x14ac:dyDescent="0.25">
      <c r="EU1941" s="104"/>
    </row>
    <row r="1942" spans="151:151" ht="14.4" x14ac:dyDescent="0.25">
      <c r="EU1942" s="104"/>
    </row>
    <row r="1943" spans="151:151" ht="14.4" x14ac:dyDescent="0.25">
      <c r="EU1943" s="104"/>
    </row>
    <row r="1944" spans="151:151" ht="14.4" x14ac:dyDescent="0.25">
      <c r="EU1944" s="104"/>
    </row>
    <row r="1945" spans="151:151" ht="14.4" x14ac:dyDescent="0.25">
      <c r="EU1945" s="104"/>
    </row>
    <row r="1946" spans="151:151" ht="14.4" x14ac:dyDescent="0.25">
      <c r="EU1946" s="104"/>
    </row>
    <row r="1947" spans="151:151" ht="14.4" x14ac:dyDescent="0.25">
      <c r="EU1947" s="104"/>
    </row>
    <row r="1948" spans="151:151" ht="14.4" x14ac:dyDescent="0.25">
      <c r="EU1948" s="104"/>
    </row>
    <row r="1949" spans="151:151" ht="14.4" x14ac:dyDescent="0.25">
      <c r="EU1949" s="104"/>
    </row>
    <row r="1950" spans="151:151" ht="14.4" x14ac:dyDescent="0.25">
      <c r="EU1950" s="104"/>
    </row>
    <row r="1951" spans="151:151" ht="14.4" x14ac:dyDescent="0.25">
      <c r="EU1951" s="104"/>
    </row>
    <row r="1952" spans="151:151" ht="14.4" x14ac:dyDescent="0.25">
      <c r="EU1952" s="104"/>
    </row>
    <row r="1953" spans="151:151" ht="14.4" x14ac:dyDescent="0.25">
      <c r="EU1953" s="104"/>
    </row>
    <row r="1954" spans="151:151" ht="14.4" x14ac:dyDescent="0.25">
      <c r="EU1954" s="104"/>
    </row>
    <row r="1955" spans="151:151" ht="14.4" x14ac:dyDescent="0.25">
      <c r="EU1955" s="104"/>
    </row>
    <row r="1956" spans="151:151" ht="14.4" x14ac:dyDescent="0.25">
      <c r="EU1956" s="104"/>
    </row>
    <row r="1957" spans="151:151" ht="14.4" x14ac:dyDescent="0.25">
      <c r="EU1957" s="104"/>
    </row>
    <row r="1958" spans="151:151" ht="14.4" x14ac:dyDescent="0.25">
      <c r="EU1958" s="104"/>
    </row>
    <row r="1959" spans="151:151" ht="14.4" x14ac:dyDescent="0.25">
      <c r="EU1959" s="104"/>
    </row>
    <row r="1960" spans="151:151" ht="14.4" x14ac:dyDescent="0.25">
      <c r="EU1960" s="104"/>
    </row>
    <row r="1961" spans="151:151" ht="14.4" x14ac:dyDescent="0.25">
      <c r="EU1961" s="104"/>
    </row>
    <row r="1962" spans="151:151" ht="14.4" x14ac:dyDescent="0.25">
      <c r="EU1962" s="104"/>
    </row>
    <row r="1963" spans="151:151" ht="14.4" x14ac:dyDescent="0.25">
      <c r="EU1963" s="104"/>
    </row>
    <row r="1964" spans="151:151" ht="14.4" x14ac:dyDescent="0.25">
      <c r="EU1964" s="104"/>
    </row>
    <row r="1965" spans="151:151" ht="14.4" x14ac:dyDescent="0.25">
      <c r="EU1965" s="104"/>
    </row>
    <row r="1966" spans="151:151" ht="14.4" x14ac:dyDescent="0.25">
      <c r="EU1966" s="104"/>
    </row>
    <row r="1967" spans="151:151" ht="14.4" x14ac:dyDescent="0.25">
      <c r="EU1967" s="104"/>
    </row>
    <row r="1968" spans="151:151" ht="14.4" x14ac:dyDescent="0.25">
      <c r="EU1968" s="104"/>
    </row>
    <row r="1969" spans="151:151" ht="14.4" x14ac:dyDescent="0.25">
      <c r="EU1969" s="104"/>
    </row>
    <row r="1970" spans="151:151" ht="14.4" x14ac:dyDescent="0.25">
      <c r="EU1970" s="104"/>
    </row>
    <row r="1971" spans="151:151" ht="14.4" x14ac:dyDescent="0.25">
      <c r="EU1971" s="104"/>
    </row>
    <row r="1972" spans="151:151" ht="14.4" x14ac:dyDescent="0.25">
      <c r="EU1972" s="104"/>
    </row>
    <row r="1973" spans="151:151" ht="14.4" x14ac:dyDescent="0.25">
      <c r="EU1973" s="104"/>
    </row>
    <row r="1974" spans="151:151" ht="14.4" x14ac:dyDescent="0.25">
      <c r="EU1974" s="104"/>
    </row>
    <row r="1975" spans="151:151" ht="14.4" x14ac:dyDescent="0.25">
      <c r="EU1975" s="104"/>
    </row>
    <row r="1976" spans="151:151" ht="14.4" x14ac:dyDescent="0.25">
      <c r="EU1976" s="104"/>
    </row>
    <row r="1977" spans="151:151" ht="14.4" x14ac:dyDescent="0.25">
      <c r="EU1977" s="104"/>
    </row>
    <row r="1978" spans="151:151" ht="14.4" x14ac:dyDescent="0.25">
      <c r="EU1978" s="104"/>
    </row>
    <row r="1979" spans="151:151" ht="14.4" x14ac:dyDescent="0.25">
      <c r="EU1979" s="104"/>
    </row>
    <row r="1980" spans="151:151" ht="14.4" x14ac:dyDescent="0.25">
      <c r="EU1980" s="104"/>
    </row>
    <row r="1981" spans="151:151" ht="14.4" x14ac:dyDescent="0.25">
      <c r="EU1981" s="104"/>
    </row>
    <row r="1982" spans="151:151" ht="14.4" x14ac:dyDescent="0.25">
      <c r="EU1982" s="104"/>
    </row>
    <row r="1983" spans="151:151" ht="14.4" x14ac:dyDescent="0.25">
      <c r="EU1983" s="104"/>
    </row>
    <row r="1984" spans="151:151" ht="14.4" x14ac:dyDescent="0.25">
      <c r="EU1984" s="104"/>
    </row>
    <row r="1985" spans="151:151" ht="14.4" x14ac:dyDescent="0.25">
      <c r="EU1985" s="104"/>
    </row>
    <row r="1986" spans="151:151" ht="14.4" x14ac:dyDescent="0.25">
      <c r="EU1986" s="104"/>
    </row>
    <row r="1987" spans="151:151" ht="14.4" x14ac:dyDescent="0.25">
      <c r="EU1987" s="104"/>
    </row>
    <row r="1988" spans="151:151" ht="14.4" x14ac:dyDescent="0.25">
      <c r="EU1988" s="104"/>
    </row>
    <row r="1989" spans="151:151" ht="14.4" x14ac:dyDescent="0.25">
      <c r="EU1989" s="104"/>
    </row>
    <row r="1990" spans="151:151" ht="14.4" x14ac:dyDescent="0.25">
      <c r="EU1990" s="104"/>
    </row>
    <row r="1991" spans="151:151" ht="14.4" x14ac:dyDescent="0.25">
      <c r="EU1991" s="104"/>
    </row>
    <row r="1992" spans="151:151" ht="14.4" x14ac:dyDescent="0.25">
      <c r="EU1992" s="104"/>
    </row>
    <row r="1993" spans="151:151" ht="14.4" x14ac:dyDescent="0.25">
      <c r="EU1993" s="104"/>
    </row>
    <row r="1994" spans="151:151" ht="14.4" x14ac:dyDescent="0.25">
      <c r="EU1994" s="104"/>
    </row>
    <row r="1995" spans="151:151" ht="14.4" x14ac:dyDescent="0.25">
      <c r="EU1995" s="104"/>
    </row>
    <row r="1996" spans="151:151" ht="14.4" x14ac:dyDescent="0.25">
      <c r="EU1996" s="104"/>
    </row>
    <row r="1997" spans="151:151" ht="14.4" x14ac:dyDescent="0.25">
      <c r="EU1997" s="104"/>
    </row>
    <row r="1998" spans="151:151" ht="14.4" x14ac:dyDescent="0.25">
      <c r="EU1998" s="104"/>
    </row>
    <row r="1999" spans="151:151" ht="14.4" x14ac:dyDescent="0.25">
      <c r="EU1999" s="104"/>
    </row>
    <row r="2000" spans="151:151" ht="14.4" x14ac:dyDescent="0.25">
      <c r="EU2000" s="104"/>
    </row>
    <row r="2001" spans="151:151" ht="14.4" x14ac:dyDescent="0.25">
      <c r="EU2001" s="104"/>
    </row>
    <row r="2002" spans="151:151" ht="14.4" x14ac:dyDescent="0.25">
      <c r="EU2002" s="104"/>
    </row>
    <row r="2003" spans="151:151" ht="14.4" x14ac:dyDescent="0.25">
      <c r="EU2003" s="104"/>
    </row>
    <row r="2004" spans="151:151" ht="14.4" x14ac:dyDescent="0.25">
      <c r="EU2004" s="104"/>
    </row>
    <row r="2005" spans="151:151" ht="14.4" x14ac:dyDescent="0.25">
      <c r="EU2005" s="104"/>
    </row>
    <row r="2006" spans="151:151" ht="14.4" x14ac:dyDescent="0.25">
      <c r="EU2006" s="104"/>
    </row>
    <row r="2007" spans="151:151" ht="14.4" x14ac:dyDescent="0.25">
      <c r="EU2007" s="104"/>
    </row>
    <row r="2008" spans="151:151" ht="14.4" x14ac:dyDescent="0.25">
      <c r="EU2008" s="104"/>
    </row>
    <row r="2009" spans="151:151" ht="14.4" x14ac:dyDescent="0.25">
      <c r="EU2009" s="104"/>
    </row>
    <row r="2010" spans="151:151" ht="14.4" x14ac:dyDescent="0.25">
      <c r="EU2010" s="104"/>
    </row>
    <row r="2011" spans="151:151" ht="14.4" x14ac:dyDescent="0.25">
      <c r="EU2011" s="104"/>
    </row>
    <row r="2012" spans="151:151" ht="14.4" x14ac:dyDescent="0.25">
      <c r="EU2012" s="104"/>
    </row>
    <row r="2013" spans="151:151" ht="14.4" x14ac:dyDescent="0.25">
      <c r="EU2013" s="104"/>
    </row>
    <row r="2014" spans="151:151" ht="14.4" x14ac:dyDescent="0.25">
      <c r="EU2014" s="104"/>
    </row>
    <row r="2015" spans="151:151" ht="14.4" x14ac:dyDescent="0.25">
      <c r="EU2015" s="104"/>
    </row>
    <row r="2016" spans="151:151" ht="14.4" x14ac:dyDescent="0.25">
      <c r="EU2016" s="104"/>
    </row>
    <row r="2017" spans="151:151" ht="14.4" x14ac:dyDescent="0.25">
      <c r="EU2017" s="104"/>
    </row>
    <row r="2018" spans="151:151" ht="14.4" x14ac:dyDescent="0.25">
      <c r="EU2018" s="104"/>
    </row>
    <row r="2019" spans="151:151" ht="14.4" x14ac:dyDescent="0.25">
      <c r="EU2019" s="104"/>
    </row>
    <row r="2020" spans="151:151" ht="14.4" x14ac:dyDescent="0.25">
      <c r="EU2020" s="104"/>
    </row>
    <row r="2021" spans="151:151" ht="14.4" x14ac:dyDescent="0.25">
      <c r="EU2021" s="104"/>
    </row>
    <row r="2022" spans="151:151" ht="14.4" x14ac:dyDescent="0.25">
      <c r="EU2022" s="104"/>
    </row>
    <row r="2023" spans="151:151" ht="14.4" x14ac:dyDescent="0.25">
      <c r="EU2023" s="104"/>
    </row>
    <row r="2024" spans="151:151" ht="14.4" x14ac:dyDescent="0.25">
      <c r="EU2024" s="104"/>
    </row>
    <row r="2025" spans="151:151" ht="14.4" x14ac:dyDescent="0.25">
      <c r="EU2025" s="104"/>
    </row>
    <row r="2026" spans="151:151" ht="14.4" x14ac:dyDescent="0.25">
      <c r="EU2026" s="104"/>
    </row>
    <row r="2027" spans="151:151" ht="14.4" x14ac:dyDescent="0.25">
      <c r="EU2027" s="104"/>
    </row>
    <row r="2028" spans="151:151" ht="14.4" x14ac:dyDescent="0.25">
      <c r="EU2028" s="104"/>
    </row>
    <row r="2029" spans="151:151" ht="14.4" x14ac:dyDescent="0.25">
      <c r="EU2029" s="104"/>
    </row>
    <row r="2030" spans="151:151" ht="14.4" x14ac:dyDescent="0.25">
      <c r="EU2030" s="104"/>
    </row>
    <row r="2031" spans="151:151" ht="14.4" x14ac:dyDescent="0.25">
      <c r="EU2031" s="104"/>
    </row>
    <row r="2032" spans="151:151" ht="14.4" x14ac:dyDescent="0.25">
      <c r="EU2032" s="104"/>
    </row>
    <row r="2033" spans="151:151" ht="14.4" x14ac:dyDescent="0.25">
      <c r="EU2033" s="104"/>
    </row>
    <row r="2034" spans="151:151" ht="14.4" x14ac:dyDescent="0.25">
      <c r="EU2034" s="104"/>
    </row>
    <row r="2035" spans="151:151" ht="14.4" x14ac:dyDescent="0.25">
      <c r="EU2035" s="104"/>
    </row>
    <row r="2036" spans="151:151" ht="14.4" x14ac:dyDescent="0.25">
      <c r="EU2036" s="104"/>
    </row>
    <row r="2037" spans="151:151" ht="14.4" x14ac:dyDescent="0.25">
      <c r="EU2037" s="104"/>
    </row>
    <row r="2038" spans="151:151" ht="14.4" x14ac:dyDescent="0.25">
      <c r="EU2038" s="104"/>
    </row>
    <row r="2039" spans="151:151" ht="14.4" x14ac:dyDescent="0.25">
      <c r="EU2039" s="104"/>
    </row>
    <row r="2040" spans="151:151" ht="14.4" x14ac:dyDescent="0.25">
      <c r="EU2040" s="104"/>
    </row>
    <row r="2041" spans="151:151" ht="14.4" x14ac:dyDescent="0.25">
      <c r="EU2041" s="104"/>
    </row>
    <row r="2042" spans="151:151" ht="14.4" x14ac:dyDescent="0.25">
      <c r="EU2042" s="104"/>
    </row>
    <row r="2043" spans="151:151" ht="14.4" x14ac:dyDescent="0.25">
      <c r="EU2043" s="104"/>
    </row>
    <row r="2044" spans="151:151" ht="14.4" x14ac:dyDescent="0.25">
      <c r="EU2044" s="104"/>
    </row>
    <row r="2045" spans="151:151" ht="14.4" x14ac:dyDescent="0.25">
      <c r="EU2045" s="104"/>
    </row>
    <row r="2046" spans="151:151" ht="14.4" x14ac:dyDescent="0.25">
      <c r="EU2046" s="104"/>
    </row>
    <row r="2047" spans="151:151" ht="14.4" x14ac:dyDescent="0.25">
      <c r="EU2047" s="104"/>
    </row>
    <row r="2048" spans="151:151" ht="14.4" x14ac:dyDescent="0.25">
      <c r="EU2048" s="104"/>
    </row>
    <row r="2049" spans="151:151" ht="14.4" x14ac:dyDescent="0.25">
      <c r="EU2049" s="104"/>
    </row>
    <row r="2050" spans="151:151" ht="14.4" x14ac:dyDescent="0.25">
      <c r="EU2050" s="104"/>
    </row>
    <row r="2051" spans="151:151" ht="14.4" x14ac:dyDescent="0.25">
      <c r="EU2051" s="104"/>
    </row>
    <row r="2052" spans="151:151" ht="14.4" x14ac:dyDescent="0.25">
      <c r="EU2052" s="104"/>
    </row>
    <row r="2053" spans="151:151" ht="14.4" x14ac:dyDescent="0.25">
      <c r="EU2053" s="104"/>
    </row>
    <row r="2054" spans="151:151" ht="14.4" x14ac:dyDescent="0.25">
      <c r="EU2054" s="104"/>
    </row>
    <row r="2055" spans="151:151" ht="14.4" x14ac:dyDescent="0.25">
      <c r="EU2055" s="104"/>
    </row>
    <row r="2056" spans="151:151" ht="14.4" x14ac:dyDescent="0.25">
      <c r="EU2056" s="104"/>
    </row>
    <row r="2057" spans="151:151" ht="14.4" x14ac:dyDescent="0.25">
      <c r="EU2057" s="104"/>
    </row>
    <row r="2058" spans="151:151" ht="14.4" x14ac:dyDescent="0.25">
      <c r="EU2058" s="104"/>
    </row>
    <row r="2059" spans="151:151" ht="14.4" x14ac:dyDescent="0.25">
      <c r="EU2059" s="104"/>
    </row>
    <row r="2060" spans="151:151" ht="14.4" x14ac:dyDescent="0.25">
      <c r="EU2060" s="104"/>
    </row>
    <row r="2061" spans="151:151" ht="14.4" x14ac:dyDescent="0.25">
      <c r="EU2061" s="104"/>
    </row>
    <row r="2062" spans="151:151" ht="14.4" x14ac:dyDescent="0.25">
      <c r="EU2062" s="104"/>
    </row>
    <row r="2063" spans="151:151" ht="14.4" x14ac:dyDescent="0.25">
      <c r="EU2063" s="104"/>
    </row>
    <row r="2064" spans="151:151" ht="14.4" x14ac:dyDescent="0.25">
      <c r="EU2064" s="104"/>
    </row>
    <row r="2065" spans="151:151" ht="14.4" x14ac:dyDescent="0.25">
      <c r="EU2065" s="104"/>
    </row>
    <row r="2066" spans="151:151" ht="14.4" x14ac:dyDescent="0.25">
      <c r="EU2066" s="104"/>
    </row>
    <row r="2067" spans="151:151" ht="14.4" x14ac:dyDescent="0.25">
      <c r="EU2067" s="104"/>
    </row>
    <row r="2068" spans="151:151" ht="14.4" x14ac:dyDescent="0.25">
      <c r="EU2068" s="104"/>
    </row>
    <row r="2069" spans="151:151" ht="14.4" x14ac:dyDescent="0.25">
      <c r="EU2069" s="104"/>
    </row>
    <row r="2070" spans="151:151" ht="14.4" x14ac:dyDescent="0.25">
      <c r="EU2070" s="104"/>
    </row>
    <row r="2071" spans="151:151" ht="14.4" x14ac:dyDescent="0.25">
      <c r="EU2071" s="104"/>
    </row>
    <row r="2072" spans="151:151" ht="14.4" x14ac:dyDescent="0.25">
      <c r="EU2072" s="104"/>
    </row>
    <row r="2073" spans="151:151" ht="14.4" x14ac:dyDescent="0.25">
      <c r="EU2073" s="104"/>
    </row>
    <row r="2074" spans="151:151" ht="14.4" x14ac:dyDescent="0.25">
      <c r="EU2074" s="104"/>
    </row>
    <row r="2075" spans="151:151" ht="14.4" x14ac:dyDescent="0.25">
      <c r="EU2075" s="104"/>
    </row>
    <row r="2076" spans="151:151" ht="14.4" x14ac:dyDescent="0.25">
      <c r="EU2076" s="104"/>
    </row>
    <row r="2077" spans="151:151" ht="14.4" x14ac:dyDescent="0.25">
      <c r="EU2077" s="104"/>
    </row>
    <row r="2078" spans="151:151" ht="14.4" x14ac:dyDescent="0.25">
      <c r="EU2078" s="104"/>
    </row>
    <row r="2079" spans="151:151" ht="14.4" x14ac:dyDescent="0.25">
      <c r="EU2079" s="104"/>
    </row>
    <row r="2080" spans="151:151" ht="14.4" x14ac:dyDescent="0.25">
      <c r="EU2080" s="104"/>
    </row>
    <row r="2081" spans="151:151" ht="14.4" x14ac:dyDescent="0.25">
      <c r="EU2081" s="104"/>
    </row>
    <row r="2082" spans="151:151" ht="14.4" x14ac:dyDescent="0.25">
      <c r="EU2082" s="104"/>
    </row>
    <row r="2083" spans="151:151" ht="14.4" x14ac:dyDescent="0.25">
      <c r="EU2083" s="104"/>
    </row>
    <row r="2084" spans="151:151" ht="14.4" x14ac:dyDescent="0.25">
      <c r="EU2084" s="104"/>
    </row>
    <row r="2085" spans="151:151" ht="14.4" x14ac:dyDescent="0.25">
      <c r="EU2085" s="104"/>
    </row>
    <row r="2086" spans="151:151" ht="14.4" x14ac:dyDescent="0.25">
      <c r="EU2086" s="104"/>
    </row>
    <row r="2087" spans="151:151" ht="14.4" x14ac:dyDescent="0.25">
      <c r="EU2087" s="104"/>
    </row>
    <row r="2088" spans="151:151" ht="14.4" x14ac:dyDescent="0.25">
      <c r="EU2088" s="104"/>
    </row>
    <row r="2089" spans="151:151" ht="14.4" x14ac:dyDescent="0.25">
      <c r="EU2089" s="104"/>
    </row>
    <row r="2090" spans="151:151" ht="14.4" x14ac:dyDescent="0.25">
      <c r="EU2090" s="104"/>
    </row>
    <row r="2091" spans="151:151" ht="14.4" x14ac:dyDescent="0.25">
      <c r="EU2091" s="104"/>
    </row>
    <row r="2092" spans="151:151" ht="14.4" x14ac:dyDescent="0.25">
      <c r="EU2092" s="104"/>
    </row>
    <row r="2093" spans="151:151" ht="14.4" x14ac:dyDescent="0.25">
      <c r="EU2093" s="104"/>
    </row>
    <row r="2094" spans="151:151" ht="14.4" x14ac:dyDescent="0.25">
      <c r="EU2094" s="104"/>
    </row>
    <row r="2095" spans="151:151" ht="14.4" x14ac:dyDescent="0.25">
      <c r="EU2095" s="104"/>
    </row>
    <row r="2096" spans="151:151" ht="14.4" x14ac:dyDescent="0.25">
      <c r="EU2096" s="104"/>
    </row>
    <row r="2097" spans="151:151" ht="14.4" x14ac:dyDescent="0.25">
      <c r="EU2097" s="104"/>
    </row>
    <row r="2098" spans="151:151" ht="14.4" x14ac:dyDescent="0.25">
      <c r="EU2098" s="104"/>
    </row>
    <row r="2099" spans="151:151" ht="14.4" x14ac:dyDescent="0.25">
      <c r="EU2099" s="104"/>
    </row>
    <row r="2100" spans="151:151" ht="14.4" x14ac:dyDescent="0.25">
      <c r="EU2100" s="104"/>
    </row>
    <row r="2101" spans="151:151" ht="14.4" x14ac:dyDescent="0.25">
      <c r="EU2101" s="104"/>
    </row>
    <row r="2102" spans="151:151" ht="14.4" x14ac:dyDescent="0.25">
      <c r="EU2102" s="104"/>
    </row>
    <row r="2103" spans="151:151" ht="14.4" x14ac:dyDescent="0.25">
      <c r="EU2103" s="104"/>
    </row>
    <row r="2104" spans="151:151" ht="14.4" x14ac:dyDescent="0.25">
      <c r="EU2104" s="104"/>
    </row>
    <row r="2105" spans="151:151" ht="14.4" x14ac:dyDescent="0.25">
      <c r="EU2105" s="104"/>
    </row>
    <row r="2106" spans="151:151" ht="14.4" x14ac:dyDescent="0.25">
      <c r="EU2106" s="104"/>
    </row>
    <row r="2107" spans="151:151" ht="14.4" x14ac:dyDescent="0.25">
      <c r="EU2107" s="104"/>
    </row>
    <row r="2108" spans="151:151" ht="14.4" x14ac:dyDescent="0.25">
      <c r="EU2108" s="104"/>
    </row>
    <row r="2109" spans="151:151" ht="14.4" x14ac:dyDescent="0.25">
      <c r="EU2109" s="104"/>
    </row>
    <row r="2110" spans="151:151" ht="14.4" x14ac:dyDescent="0.25">
      <c r="EU2110" s="104"/>
    </row>
    <row r="2111" spans="151:151" ht="14.4" x14ac:dyDescent="0.25">
      <c r="EU2111" s="104"/>
    </row>
    <row r="2112" spans="151:151" ht="14.4" x14ac:dyDescent="0.25">
      <c r="EU2112" s="104"/>
    </row>
    <row r="2113" spans="151:151" ht="14.4" x14ac:dyDescent="0.25">
      <c r="EU2113" s="104"/>
    </row>
    <row r="2114" spans="151:151" ht="14.4" x14ac:dyDescent="0.25">
      <c r="EU2114" s="104"/>
    </row>
    <row r="2115" spans="151:151" ht="14.4" x14ac:dyDescent="0.25">
      <c r="EU2115" s="104"/>
    </row>
    <row r="2116" spans="151:151" ht="14.4" x14ac:dyDescent="0.25">
      <c r="EU2116" s="104"/>
    </row>
    <row r="2117" spans="151:151" ht="14.4" x14ac:dyDescent="0.25">
      <c r="EU2117" s="104"/>
    </row>
    <row r="2118" spans="151:151" ht="14.4" x14ac:dyDescent="0.25">
      <c r="EU2118" s="104"/>
    </row>
    <row r="2119" spans="151:151" ht="14.4" x14ac:dyDescent="0.25">
      <c r="EU2119" s="104"/>
    </row>
    <row r="2120" spans="151:151" ht="14.4" x14ac:dyDescent="0.25">
      <c r="EU2120" s="104"/>
    </row>
    <row r="2121" spans="151:151" ht="14.4" x14ac:dyDescent="0.25">
      <c r="EU2121" s="104"/>
    </row>
    <row r="2122" spans="151:151" ht="14.4" x14ac:dyDescent="0.25">
      <c r="EU2122" s="104"/>
    </row>
    <row r="2123" spans="151:151" ht="14.4" x14ac:dyDescent="0.25">
      <c r="EU2123" s="104"/>
    </row>
    <row r="2124" spans="151:151" ht="14.4" x14ac:dyDescent="0.25">
      <c r="EU2124" s="104"/>
    </row>
    <row r="2125" spans="151:151" ht="14.4" x14ac:dyDescent="0.25">
      <c r="EU2125" s="104"/>
    </row>
    <row r="2126" spans="151:151" ht="14.4" x14ac:dyDescent="0.25">
      <c r="EU2126" s="104"/>
    </row>
    <row r="2127" spans="151:151" ht="14.4" x14ac:dyDescent="0.25">
      <c r="EU2127" s="104"/>
    </row>
    <row r="2128" spans="151:151" ht="14.4" x14ac:dyDescent="0.25">
      <c r="EU2128" s="104"/>
    </row>
    <row r="2129" spans="151:151" ht="14.4" x14ac:dyDescent="0.25">
      <c r="EU2129" s="104"/>
    </row>
    <row r="2130" spans="151:151" ht="14.4" x14ac:dyDescent="0.25">
      <c r="EU2130" s="104"/>
    </row>
    <row r="2131" spans="151:151" ht="14.4" x14ac:dyDescent="0.25">
      <c r="EU2131" s="104"/>
    </row>
    <row r="2132" spans="151:151" ht="14.4" x14ac:dyDescent="0.25">
      <c r="EU2132" s="104"/>
    </row>
    <row r="2133" spans="151:151" ht="14.4" x14ac:dyDescent="0.25">
      <c r="EU2133" s="104"/>
    </row>
    <row r="2134" spans="151:151" ht="14.4" x14ac:dyDescent="0.25">
      <c r="EU2134" s="104"/>
    </row>
    <row r="2135" spans="151:151" ht="14.4" x14ac:dyDescent="0.25">
      <c r="EU2135" s="104"/>
    </row>
    <row r="2136" spans="151:151" ht="14.4" x14ac:dyDescent="0.25">
      <c r="EU2136" s="104"/>
    </row>
    <row r="2137" spans="151:151" ht="14.4" x14ac:dyDescent="0.25">
      <c r="EU2137" s="104"/>
    </row>
    <row r="2138" spans="151:151" ht="14.4" x14ac:dyDescent="0.25">
      <c r="EU2138" s="104"/>
    </row>
    <row r="2139" spans="151:151" ht="14.4" x14ac:dyDescent="0.25">
      <c r="EU2139" s="104"/>
    </row>
    <row r="2140" spans="151:151" ht="14.4" x14ac:dyDescent="0.25">
      <c r="EU2140" s="104"/>
    </row>
    <row r="2141" spans="151:151" ht="14.4" x14ac:dyDescent="0.25">
      <c r="EU2141" s="104"/>
    </row>
    <row r="2142" spans="151:151" ht="14.4" x14ac:dyDescent="0.25">
      <c r="EU2142" s="104"/>
    </row>
    <row r="2143" spans="151:151" ht="14.4" x14ac:dyDescent="0.25">
      <c r="EU2143" s="104"/>
    </row>
    <row r="2144" spans="151:151" ht="14.4" x14ac:dyDescent="0.25">
      <c r="EU2144" s="104"/>
    </row>
    <row r="2145" spans="151:151" ht="14.4" x14ac:dyDescent="0.25">
      <c r="EU2145" s="104"/>
    </row>
    <row r="2146" spans="151:151" ht="14.4" x14ac:dyDescent="0.25">
      <c r="EU2146" s="104"/>
    </row>
    <row r="2147" spans="151:151" ht="14.4" x14ac:dyDescent="0.25">
      <c r="EU2147" s="104"/>
    </row>
    <row r="2148" spans="151:151" ht="14.4" x14ac:dyDescent="0.25">
      <c r="EU2148" s="104"/>
    </row>
    <row r="2149" spans="151:151" ht="14.4" x14ac:dyDescent="0.25">
      <c r="EU2149" s="104"/>
    </row>
    <row r="2150" spans="151:151" ht="14.4" x14ac:dyDescent="0.25">
      <c r="EU2150" s="104"/>
    </row>
    <row r="2151" spans="151:151" ht="14.4" x14ac:dyDescent="0.25">
      <c r="EU2151" s="104"/>
    </row>
    <row r="2152" spans="151:151" ht="14.4" x14ac:dyDescent="0.25">
      <c r="EU2152" s="104"/>
    </row>
    <row r="2153" spans="151:151" ht="14.4" x14ac:dyDescent="0.25">
      <c r="EU2153" s="104"/>
    </row>
    <row r="2154" spans="151:151" ht="14.4" x14ac:dyDescent="0.25">
      <c r="EU2154" s="104"/>
    </row>
    <row r="2155" spans="151:151" ht="14.4" x14ac:dyDescent="0.25">
      <c r="EU2155" s="104"/>
    </row>
    <row r="2156" spans="151:151" ht="14.4" x14ac:dyDescent="0.25">
      <c r="EU2156" s="104"/>
    </row>
    <row r="2157" spans="151:151" ht="14.4" x14ac:dyDescent="0.25">
      <c r="EU2157" s="104"/>
    </row>
    <row r="2158" spans="151:151" ht="14.4" x14ac:dyDescent="0.25">
      <c r="EU2158" s="104"/>
    </row>
    <row r="2159" spans="151:151" ht="14.4" x14ac:dyDescent="0.25">
      <c r="EU2159" s="104"/>
    </row>
    <row r="2160" spans="151:151" ht="14.4" x14ac:dyDescent="0.25">
      <c r="EU2160" s="104"/>
    </row>
    <row r="2161" spans="151:151" ht="14.4" x14ac:dyDescent="0.25">
      <c r="EU2161" s="104"/>
    </row>
    <row r="2162" spans="151:151" ht="14.4" x14ac:dyDescent="0.25">
      <c r="EU2162" s="104"/>
    </row>
    <row r="2163" spans="151:151" ht="14.4" x14ac:dyDescent="0.25">
      <c r="EU2163" s="104"/>
    </row>
    <row r="2164" spans="151:151" ht="14.4" x14ac:dyDescent="0.25">
      <c r="EU2164" s="104"/>
    </row>
    <row r="2165" spans="151:151" ht="14.4" x14ac:dyDescent="0.25">
      <c r="EU2165" s="104"/>
    </row>
    <row r="2166" spans="151:151" ht="14.4" x14ac:dyDescent="0.25">
      <c r="EU2166" s="104"/>
    </row>
    <row r="2167" spans="151:151" ht="14.4" x14ac:dyDescent="0.25">
      <c r="EU2167" s="104"/>
    </row>
    <row r="2168" spans="151:151" ht="14.4" x14ac:dyDescent="0.25">
      <c r="EU2168" s="104"/>
    </row>
    <row r="2169" spans="151:151" ht="14.4" x14ac:dyDescent="0.25">
      <c r="EU2169" s="104"/>
    </row>
    <row r="2170" spans="151:151" ht="14.4" x14ac:dyDescent="0.25">
      <c r="EU2170" s="104"/>
    </row>
    <row r="2171" spans="151:151" ht="14.4" x14ac:dyDescent="0.25">
      <c r="EU2171" s="104"/>
    </row>
    <row r="2172" spans="151:151" ht="14.4" x14ac:dyDescent="0.25">
      <c r="EU2172" s="104"/>
    </row>
    <row r="2173" spans="151:151" ht="14.4" x14ac:dyDescent="0.25">
      <c r="EU2173" s="104"/>
    </row>
    <row r="2174" spans="151:151" ht="14.4" x14ac:dyDescent="0.25">
      <c r="EU2174" s="104"/>
    </row>
    <row r="2175" spans="151:151" ht="14.4" x14ac:dyDescent="0.25">
      <c r="EU2175" s="104"/>
    </row>
    <row r="2176" spans="151:151" ht="14.4" x14ac:dyDescent="0.25">
      <c r="EU2176" s="104"/>
    </row>
    <row r="2177" spans="151:151" ht="14.4" x14ac:dyDescent="0.25">
      <c r="EU2177" s="104"/>
    </row>
    <row r="2178" spans="151:151" ht="14.4" x14ac:dyDescent="0.25">
      <c r="EU2178" s="104"/>
    </row>
    <row r="2179" spans="151:151" ht="14.4" x14ac:dyDescent="0.25">
      <c r="EU2179" s="104"/>
    </row>
    <row r="2180" spans="151:151" ht="14.4" x14ac:dyDescent="0.25">
      <c r="EU2180" s="104"/>
    </row>
    <row r="2181" spans="151:151" ht="14.4" x14ac:dyDescent="0.25">
      <c r="EU2181" s="104"/>
    </row>
    <row r="2182" spans="151:151" ht="14.4" x14ac:dyDescent="0.25">
      <c r="EU2182" s="104"/>
    </row>
    <row r="2183" spans="151:151" ht="14.4" x14ac:dyDescent="0.25">
      <c r="EU2183" s="104"/>
    </row>
    <row r="2184" spans="151:151" ht="14.4" x14ac:dyDescent="0.25">
      <c r="EU2184" s="104"/>
    </row>
    <row r="2185" spans="151:151" ht="14.4" x14ac:dyDescent="0.25">
      <c r="EU2185" s="104"/>
    </row>
    <row r="2186" spans="151:151" ht="14.4" x14ac:dyDescent="0.25">
      <c r="EU2186" s="104"/>
    </row>
    <row r="2187" spans="151:151" ht="14.4" x14ac:dyDescent="0.25">
      <c r="EU2187" s="104"/>
    </row>
    <row r="2188" spans="151:151" ht="14.4" x14ac:dyDescent="0.25">
      <c r="EU2188" s="104"/>
    </row>
    <row r="2189" spans="151:151" ht="14.4" x14ac:dyDescent="0.25">
      <c r="EU2189" s="104"/>
    </row>
    <row r="2190" spans="151:151" ht="14.4" x14ac:dyDescent="0.25">
      <c r="EU2190" s="104"/>
    </row>
    <row r="2191" spans="151:151" ht="14.4" x14ac:dyDescent="0.25">
      <c r="EU2191" s="104"/>
    </row>
    <row r="2192" spans="151:151" ht="14.4" x14ac:dyDescent="0.25">
      <c r="EU2192" s="104"/>
    </row>
    <row r="2193" spans="151:151" ht="14.4" x14ac:dyDescent="0.25">
      <c r="EU2193" s="104"/>
    </row>
    <row r="2194" spans="151:151" ht="14.4" x14ac:dyDescent="0.25">
      <c r="EU2194" s="104"/>
    </row>
    <row r="2195" spans="151:151" ht="14.4" x14ac:dyDescent="0.25">
      <c r="EU2195" s="104"/>
    </row>
    <row r="2196" spans="151:151" ht="14.4" x14ac:dyDescent="0.25">
      <c r="EU2196" s="104"/>
    </row>
    <row r="2197" spans="151:151" ht="14.4" x14ac:dyDescent="0.25">
      <c r="EU2197" s="104"/>
    </row>
    <row r="2198" spans="151:151" ht="14.4" x14ac:dyDescent="0.25">
      <c r="EU2198" s="104"/>
    </row>
    <row r="2199" spans="151:151" ht="14.4" x14ac:dyDescent="0.25">
      <c r="EU2199" s="104"/>
    </row>
    <row r="2200" spans="151:151" ht="14.4" x14ac:dyDescent="0.25">
      <c r="EU2200" s="104"/>
    </row>
    <row r="2201" spans="151:151" ht="14.4" x14ac:dyDescent="0.25">
      <c r="EU2201" s="104"/>
    </row>
    <row r="2202" spans="151:151" ht="14.4" x14ac:dyDescent="0.25">
      <c r="EU2202" s="104"/>
    </row>
    <row r="2203" spans="151:151" ht="14.4" x14ac:dyDescent="0.25">
      <c r="EU2203" s="104"/>
    </row>
    <row r="2204" spans="151:151" ht="14.4" x14ac:dyDescent="0.25">
      <c r="EU2204" s="104"/>
    </row>
    <row r="2205" spans="151:151" ht="14.4" x14ac:dyDescent="0.25">
      <c r="EU2205" s="104"/>
    </row>
    <row r="2206" spans="151:151" ht="14.4" x14ac:dyDescent="0.25">
      <c r="EU2206" s="104"/>
    </row>
    <row r="2207" spans="151:151" ht="14.4" x14ac:dyDescent="0.25">
      <c r="EU2207" s="104"/>
    </row>
    <row r="2208" spans="151:151" ht="14.4" x14ac:dyDescent="0.25">
      <c r="EU2208" s="104"/>
    </row>
    <row r="2209" spans="151:151" ht="14.4" x14ac:dyDescent="0.25">
      <c r="EU2209" s="104"/>
    </row>
    <row r="2210" spans="151:151" ht="14.4" x14ac:dyDescent="0.25">
      <c r="EU2210" s="104"/>
    </row>
    <row r="2211" spans="151:151" ht="14.4" x14ac:dyDescent="0.25">
      <c r="EU2211" s="104"/>
    </row>
    <row r="2212" spans="151:151" ht="14.4" x14ac:dyDescent="0.25">
      <c r="EU2212" s="104"/>
    </row>
    <row r="2213" spans="151:151" ht="14.4" x14ac:dyDescent="0.25">
      <c r="EU2213" s="104"/>
    </row>
    <row r="2214" spans="151:151" ht="14.4" x14ac:dyDescent="0.25">
      <c r="EU2214" s="104"/>
    </row>
    <row r="2215" spans="151:151" ht="14.4" x14ac:dyDescent="0.25">
      <c r="EU2215" s="104"/>
    </row>
    <row r="2216" spans="151:151" ht="14.4" x14ac:dyDescent="0.25">
      <c r="EU2216" s="104"/>
    </row>
    <row r="2217" spans="151:151" ht="14.4" x14ac:dyDescent="0.25">
      <c r="EU2217" s="104"/>
    </row>
    <row r="2218" spans="151:151" ht="14.4" x14ac:dyDescent="0.25">
      <c r="EU2218" s="104"/>
    </row>
    <row r="2219" spans="151:151" ht="14.4" x14ac:dyDescent="0.25">
      <c r="EU2219" s="104"/>
    </row>
    <row r="2220" spans="151:151" ht="14.4" x14ac:dyDescent="0.25">
      <c r="EU2220" s="104"/>
    </row>
    <row r="2221" spans="151:151" ht="14.4" x14ac:dyDescent="0.25">
      <c r="EU2221" s="104"/>
    </row>
    <row r="2222" spans="151:151" ht="14.4" x14ac:dyDescent="0.25">
      <c r="EU2222" s="104"/>
    </row>
    <row r="2223" spans="151:151" ht="14.4" x14ac:dyDescent="0.25">
      <c r="EU2223" s="104"/>
    </row>
    <row r="2224" spans="151:151" ht="14.4" x14ac:dyDescent="0.25">
      <c r="EU2224" s="104"/>
    </row>
    <row r="2225" spans="151:151" ht="14.4" x14ac:dyDescent="0.25">
      <c r="EU2225" s="104"/>
    </row>
    <row r="2226" spans="151:151" ht="14.4" x14ac:dyDescent="0.25">
      <c r="EU2226" s="104"/>
    </row>
    <row r="2227" spans="151:151" ht="14.4" x14ac:dyDescent="0.25">
      <c r="EU2227" s="104"/>
    </row>
    <row r="2228" spans="151:151" ht="14.4" x14ac:dyDescent="0.25">
      <c r="EU2228" s="104"/>
    </row>
    <row r="2229" spans="151:151" ht="14.4" x14ac:dyDescent="0.25">
      <c r="EU2229" s="104"/>
    </row>
    <row r="2230" spans="151:151" ht="14.4" x14ac:dyDescent="0.25">
      <c r="EU2230" s="104"/>
    </row>
    <row r="2231" spans="151:151" ht="14.4" x14ac:dyDescent="0.25">
      <c r="EU2231" s="104"/>
    </row>
    <row r="2232" spans="151:151" ht="14.4" x14ac:dyDescent="0.25">
      <c r="EU2232" s="104"/>
    </row>
    <row r="2233" spans="151:151" ht="14.4" x14ac:dyDescent="0.25">
      <c r="EU2233" s="104"/>
    </row>
    <row r="2234" spans="151:151" ht="14.4" x14ac:dyDescent="0.25">
      <c r="EU2234" s="104"/>
    </row>
    <row r="2235" spans="151:151" ht="14.4" x14ac:dyDescent="0.25">
      <c r="EU2235" s="104"/>
    </row>
    <row r="2236" spans="151:151" ht="14.4" x14ac:dyDescent="0.25">
      <c r="EU2236" s="104"/>
    </row>
    <row r="2237" spans="151:151" ht="14.4" x14ac:dyDescent="0.25">
      <c r="EU2237" s="104"/>
    </row>
    <row r="2238" spans="151:151" ht="14.4" x14ac:dyDescent="0.25">
      <c r="EU2238" s="104"/>
    </row>
    <row r="2239" spans="151:151" ht="14.4" x14ac:dyDescent="0.25">
      <c r="EU2239" s="104"/>
    </row>
    <row r="2240" spans="151:151" ht="14.4" x14ac:dyDescent="0.25">
      <c r="EU2240" s="104"/>
    </row>
    <row r="2241" spans="151:151" ht="14.4" x14ac:dyDescent="0.25">
      <c r="EU2241" s="104"/>
    </row>
    <row r="2242" spans="151:151" ht="14.4" x14ac:dyDescent="0.25">
      <c r="EU2242" s="104"/>
    </row>
    <row r="2243" spans="151:151" ht="14.4" x14ac:dyDescent="0.25">
      <c r="EU2243" s="104"/>
    </row>
    <row r="2244" spans="151:151" ht="14.4" x14ac:dyDescent="0.25">
      <c r="EU2244" s="104"/>
    </row>
    <row r="2245" spans="151:151" ht="14.4" x14ac:dyDescent="0.25">
      <c r="EU2245" s="104"/>
    </row>
    <row r="2246" spans="151:151" ht="14.4" x14ac:dyDescent="0.25">
      <c r="EU2246" s="104"/>
    </row>
    <row r="2247" spans="151:151" ht="14.4" x14ac:dyDescent="0.25">
      <c r="EU2247" s="104"/>
    </row>
    <row r="2248" spans="151:151" ht="14.4" x14ac:dyDescent="0.25">
      <c r="EU2248" s="104"/>
    </row>
    <row r="2249" spans="151:151" ht="14.4" x14ac:dyDescent="0.25">
      <c r="EU2249" s="104"/>
    </row>
    <row r="2250" spans="151:151" ht="14.4" x14ac:dyDescent="0.25">
      <c r="EU2250" s="104"/>
    </row>
    <row r="2251" spans="151:151" ht="14.4" x14ac:dyDescent="0.25">
      <c r="EU2251" s="104"/>
    </row>
    <row r="2252" spans="151:151" ht="14.4" x14ac:dyDescent="0.25">
      <c r="EU2252" s="104"/>
    </row>
    <row r="2253" spans="151:151" ht="14.4" x14ac:dyDescent="0.25">
      <c r="EU2253" s="104"/>
    </row>
    <row r="2254" spans="151:151" ht="14.4" x14ac:dyDescent="0.25">
      <c r="EU2254" s="104"/>
    </row>
    <row r="2255" spans="151:151" ht="14.4" x14ac:dyDescent="0.25">
      <c r="EU2255" s="104"/>
    </row>
    <row r="2256" spans="151:151" ht="14.4" x14ac:dyDescent="0.25">
      <c r="EU2256" s="104"/>
    </row>
    <row r="2257" spans="151:151" ht="14.4" x14ac:dyDescent="0.25">
      <c r="EU2257" s="104"/>
    </row>
    <row r="2258" spans="151:151" ht="14.4" x14ac:dyDescent="0.25">
      <c r="EU2258" s="104"/>
    </row>
    <row r="2259" spans="151:151" ht="14.4" x14ac:dyDescent="0.25">
      <c r="EU2259" s="104"/>
    </row>
    <row r="2260" spans="151:151" ht="14.4" x14ac:dyDescent="0.25">
      <c r="EU2260" s="104"/>
    </row>
    <row r="2261" spans="151:151" ht="14.4" x14ac:dyDescent="0.25">
      <c r="EU2261" s="104"/>
    </row>
    <row r="2262" spans="151:151" ht="14.4" x14ac:dyDescent="0.25">
      <c r="EU2262" s="104"/>
    </row>
    <row r="2263" spans="151:151" ht="14.4" x14ac:dyDescent="0.25">
      <c r="EU2263" s="104"/>
    </row>
    <row r="2264" spans="151:151" ht="14.4" x14ac:dyDescent="0.25">
      <c r="EU2264" s="104"/>
    </row>
    <row r="2265" spans="151:151" ht="14.4" x14ac:dyDescent="0.25">
      <c r="EU2265" s="104"/>
    </row>
    <row r="2266" spans="151:151" ht="14.4" x14ac:dyDescent="0.25">
      <c r="EU2266" s="104"/>
    </row>
    <row r="2267" spans="151:151" ht="14.4" x14ac:dyDescent="0.25">
      <c r="EU2267" s="104"/>
    </row>
    <row r="2268" spans="151:151" ht="14.4" x14ac:dyDescent="0.25">
      <c r="EU2268" s="104"/>
    </row>
    <row r="2269" spans="151:151" ht="14.4" x14ac:dyDescent="0.25">
      <c r="EU2269" s="104"/>
    </row>
    <row r="2270" spans="151:151" ht="14.4" x14ac:dyDescent="0.25">
      <c r="EU2270" s="104"/>
    </row>
    <row r="2271" spans="151:151" ht="14.4" x14ac:dyDescent="0.25">
      <c r="EU2271" s="104"/>
    </row>
    <row r="2272" spans="151:151" ht="14.4" x14ac:dyDescent="0.25">
      <c r="EU2272" s="104"/>
    </row>
    <row r="2273" spans="151:151" ht="14.4" x14ac:dyDescent="0.25">
      <c r="EU2273" s="104"/>
    </row>
    <row r="2274" spans="151:151" ht="14.4" x14ac:dyDescent="0.25">
      <c r="EU2274" s="104"/>
    </row>
    <row r="2275" spans="151:151" ht="14.4" x14ac:dyDescent="0.25">
      <c r="EU2275" s="104"/>
    </row>
    <row r="2276" spans="151:151" ht="14.4" x14ac:dyDescent="0.25">
      <c r="EU2276" s="104"/>
    </row>
    <row r="2277" spans="151:151" ht="14.4" x14ac:dyDescent="0.25">
      <c r="EU2277" s="104"/>
    </row>
    <row r="2278" spans="151:151" ht="14.4" x14ac:dyDescent="0.25">
      <c r="EU2278" s="104"/>
    </row>
    <row r="2279" spans="151:151" ht="14.4" x14ac:dyDescent="0.25">
      <c r="EU2279" s="104"/>
    </row>
    <row r="2280" spans="151:151" ht="14.4" x14ac:dyDescent="0.25">
      <c r="EU2280" s="104"/>
    </row>
    <row r="2281" spans="151:151" ht="14.4" x14ac:dyDescent="0.25">
      <c r="EU2281" s="104"/>
    </row>
    <row r="2282" spans="151:151" ht="14.4" x14ac:dyDescent="0.25">
      <c r="EU2282" s="104"/>
    </row>
    <row r="2283" spans="151:151" ht="14.4" x14ac:dyDescent="0.25">
      <c r="EU2283" s="104"/>
    </row>
    <row r="2284" spans="151:151" ht="14.4" x14ac:dyDescent="0.25">
      <c r="EU2284" s="104"/>
    </row>
    <row r="2285" spans="151:151" ht="14.4" x14ac:dyDescent="0.25">
      <c r="EU2285" s="104"/>
    </row>
    <row r="2286" spans="151:151" ht="14.4" x14ac:dyDescent="0.25">
      <c r="EU2286" s="104"/>
    </row>
    <row r="2287" spans="151:151" ht="14.4" x14ac:dyDescent="0.25">
      <c r="EU2287" s="104"/>
    </row>
    <row r="2288" spans="151:151" ht="14.4" x14ac:dyDescent="0.25">
      <c r="EU2288" s="104"/>
    </row>
    <row r="2289" spans="151:151" ht="14.4" x14ac:dyDescent="0.25">
      <c r="EU2289" s="104"/>
    </row>
    <row r="2290" spans="151:151" ht="14.4" x14ac:dyDescent="0.25">
      <c r="EU2290" s="104"/>
    </row>
    <row r="2291" spans="151:151" ht="14.4" x14ac:dyDescent="0.25">
      <c r="EU2291" s="104"/>
    </row>
    <row r="2292" spans="151:151" ht="14.4" x14ac:dyDescent="0.25">
      <c r="EU2292" s="104"/>
    </row>
    <row r="2293" spans="151:151" ht="14.4" x14ac:dyDescent="0.25">
      <c r="EU2293" s="104"/>
    </row>
    <row r="2294" spans="151:151" ht="14.4" x14ac:dyDescent="0.25">
      <c r="EU2294" s="104"/>
    </row>
    <row r="2295" spans="151:151" ht="14.4" x14ac:dyDescent="0.25">
      <c r="EU2295" s="104"/>
    </row>
    <row r="2296" spans="151:151" ht="14.4" x14ac:dyDescent="0.25">
      <c r="EU2296" s="104"/>
    </row>
    <row r="2297" spans="151:151" ht="14.4" x14ac:dyDescent="0.25">
      <c r="EU2297" s="104"/>
    </row>
    <row r="2298" spans="151:151" ht="14.4" x14ac:dyDescent="0.25">
      <c r="EU2298" s="104"/>
    </row>
    <row r="2299" spans="151:151" ht="14.4" x14ac:dyDescent="0.25">
      <c r="EU2299" s="104"/>
    </row>
    <row r="2300" spans="151:151" ht="14.4" x14ac:dyDescent="0.25">
      <c r="EU2300" s="104"/>
    </row>
    <row r="2301" spans="151:151" ht="14.4" x14ac:dyDescent="0.25">
      <c r="EU2301" s="104"/>
    </row>
    <row r="2302" spans="151:151" ht="14.4" x14ac:dyDescent="0.25">
      <c r="EU2302" s="104"/>
    </row>
    <row r="2303" spans="151:151" ht="14.4" x14ac:dyDescent="0.25">
      <c r="EU2303" s="104"/>
    </row>
    <row r="2304" spans="151:151" ht="14.4" x14ac:dyDescent="0.25">
      <c r="EU2304" s="104"/>
    </row>
    <row r="2305" spans="151:151" ht="14.4" x14ac:dyDescent="0.25">
      <c r="EU2305" s="104"/>
    </row>
    <row r="2306" spans="151:151" ht="14.4" x14ac:dyDescent="0.25">
      <c r="EU2306" s="104"/>
    </row>
    <row r="2307" spans="151:151" ht="14.4" x14ac:dyDescent="0.25">
      <c r="EU2307" s="104"/>
    </row>
    <row r="2308" spans="151:151" ht="14.4" x14ac:dyDescent="0.25">
      <c r="EU2308" s="104"/>
    </row>
    <row r="2309" spans="151:151" ht="14.4" x14ac:dyDescent="0.25">
      <c r="EU2309" s="104"/>
    </row>
    <row r="2310" spans="151:151" ht="14.4" x14ac:dyDescent="0.25">
      <c r="EU2310" s="104"/>
    </row>
    <row r="2311" spans="151:151" ht="14.4" x14ac:dyDescent="0.25">
      <c r="EU2311" s="104"/>
    </row>
    <row r="2312" spans="151:151" ht="14.4" x14ac:dyDescent="0.25">
      <c r="EU2312" s="104"/>
    </row>
    <row r="2313" spans="151:151" ht="14.4" x14ac:dyDescent="0.25">
      <c r="EU2313" s="104"/>
    </row>
    <row r="2314" spans="151:151" ht="14.4" x14ac:dyDescent="0.25">
      <c r="EU2314" s="104"/>
    </row>
    <row r="2315" spans="151:151" ht="14.4" x14ac:dyDescent="0.25">
      <c r="EU2315" s="104"/>
    </row>
    <row r="2316" spans="151:151" ht="14.4" x14ac:dyDescent="0.25">
      <c r="EU2316" s="104"/>
    </row>
    <row r="2317" spans="151:151" ht="14.4" x14ac:dyDescent="0.25">
      <c r="EU2317" s="104"/>
    </row>
    <row r="2318" spans="151:151" ht="14.4" x14ac:dyDescent="0.25">
      <c r="EU2318" s="104"/>
    </row>
    <row r="2319" spans="151:151" ht="14.4" x14ac:dyDescent="0.25">
      <c r="EU2319" s="104"/>
    </row>
    <row r="2320" spans="151:151" ht="14.4" x14ac:dyDescent="0.25">
      <c r="EU2320" s="104"/>
    </row>
    <row r="2321" spans="151:151" ht="14.4" x14ac:dyDescent="0.25">
      <c r="EU2321" s="104"/>
    </row>
    <row r="2322" spans="151:151" ht="14.4" x14ac:dyDescent="0.25">
      <c r="EU2322" s="104"/>
    </row>
    <row r="2323" spans="151:151" ht="14.4" x14ac:dyDescent="0.25">
      <c r="EU2323" s="104"/>
    </row>
    <row r="2324" spans="151:151" ht="14.4" x14ac:dyDescent="0.25">
      <c r="EU2324" s="104"/>
    </row>
    <row r="2325" spans="151:151" ht="14.4" x14ac:dyDescent="0.25">
      <c r="EU2325" s="104"/>
    </row>
    <row r="2326" spans="151:151" ht="14.4" x14ac:dyDescent="0.25">
      <c r="EU2326" s="104"/>
    </row>
    <row r="2327" spans="151:151" ht="14.4" x14ac:dyDescent="0.25">
      <c r="EU2327" s="104"/>
    </row>
    <row r="2328" spans="151:151" ht="14.4" x14ac:dyDescent="0.25">
      <c r="EU2328" s="104"/>
    </row>
    <row r="2329" spans="151:151" ht="14.4" x14ac:dyDescent="0.25">
      <c r="EU2329" s="104"/>
    </row>
    <row r="2330" spans="151:151" ht="14.4" x14ac:dyDescent="0.25">
      <c r="EU2330" s="104"/>
    </row>
    <row r="2331" spans="151:151" ht="14.4" x14ac:dyDescent="0.25">
      <c r="EU2331" s="104"/>
    </row>
    <row r="2332" spans="151:151" ht="14.4" x14ac:dyDescent="0.25">
      <c r="EU2332" s="104"/>
    </row>
    <row r="2333" spans="151:151" ht="14.4" x14ac:dyDescent="0.25">
      <c r="EU2333" s="104"/>
    </row>
    <row r="2334" spans="151:151" ht="14.4" x14ac:dyDescent="0.25">
      <c r="EU2334" s="104"/>
    </row>
    <row r="2335" spans="151:151" ht="14.4" x14ac:dyDescent="0.25">
      <c r="EU2335" s="104"/>
    </row>
    <row r="2336" spans="151:151" ht="14.4" x14ac:dyDescent="0.25">
      <c r="EU2336" s="104"/>
    </row>
    <row r="2337" spans="151:151" ht="14.4" x14ac:dyDescent="0.25">
      <c r="EU2337" s="104"/>
    </row>
    <row r="2338" spans="151:151" ht="14.4" x14ac:dyDescent="0.25">
      <c r="EU2338" s="104"/>
    </row>
    <row r="2339" spans="151:151" ht="14.4" x14ac:dyDescent="0.25">
      <c r="EU2339" s="104"/>
    </row>
    <row r="2340" spans="151:151" ht="14.4" x14ac:dyDescent="0.25">
      <c r="EU2340" s="104"/>
    </row>
    <row r="2341" spans="151:151" ht="14.4" x14ac:dyDescent="0.25">
      <c r="EU2341" s="104"/>
    </row>
    <row r="2342" spans="151:151" ht="14.4" x14ac:dyDescent="0.25">
      <c r="EU2342" s="104"/>
    </row>
    <row r="2343" spans="151:151" ht="14.4" x14ac:dyDescent="0.25">
      <c r="EU2343" s="104"/>
    </row>
    <row r="2344" spans="151:151" ht="14.4" x14ac:dyDescent="0.25">
      <c r="EU2344" s="104"/>
    </row>
    <row r="2345" spans="151:151" ht="14.4" x14ac:dyDescent="0.25">
      <c r="EU2345" s="104"/>
    </row>
    <row r="2346" spans="151:151" ht="14.4" x14ac:dyDescent="0.25">
      <c r="EU2346" s="104"/>
    </row>
    <row r="2347" spans="151:151" ht="14.4" x14ac:dyDescent="0.25">
      <c r="EU2347" s="104"/>
    </row>
    <row r="2348" spans="151:151" ht="14.4" x14ac:dyDescent="0.25">
      <c r="EU2348" s="104"/>
    </row>
    <row r="2349" spans="151:151" ht="14.4" x14ac:dyDescent="0.25">
      <c r="EU2349" s="104"/>
    </row>
    <row r="2350" spans="151:151" ht="14.4" x14ac:dyDescent="0.25">
      <c r="EU2350" s="104"/>
    </row>
    <row r="2351" spans="151:151" ht="14.4" x14ac:dyDescent="0.25">
      <c r="EU2351" s="104"/>
    </row>
    <row r="2352" spans="151:151" ht="14.4" x14ac:dyDescent="0.25">
      <c r="EU2352" s="104"/>
    </row>
    <row r="2353" spans="151:151" ht="14.4" x14ac:dyDescent="0.25">
      <c r="EU2353" s="104"/>
    </row>
    <row r="2354" spans="151:151" ht="14.4" x14ac:dyDescent="0.25">
      <c r="EU2354" s="104"/>
    </row>
    <row r="2355" spans="151:151" ht="14.4" x14ac:dyDescent="0.25">
      <c r="EU2355" s="104"/>
    </row>
    <row r="2356" spans="151:151" ht="14.4" x14ac:dyDescent="0.25">
      <c r="EU2356" s="104"/>
    </row>
    <row r="2357" spans="151:151" ht="14.4" x14ac:dyDescent="0.25">
      <c r="EU2357" s="104"/>
    </row>
    <row r="2358" spans="151:151" ht="14.4" x14ac:dyDescent="0.25">
      <c r="EU2358" s="104"/>
    </row>
    <row r="2359" spans="151:151" ht="14.4" x14ac:dyDescent="0.25">
      <c r="EU2359" s="104"/>
    </row>
    <row r="2360" spans="151:151" ht="14.4" x14ac:dyDescent="0.25">
      <c r="EU2360" s="104"/>
    </row>
    <row r="2361" spans="151:151" ht="14.4" x14ac:dyDescent="0.25">
      <c r="EU2361" s="104"/>
    </row>
    <row r="2362" spans="151:151" ht="14.4" x14ac:dyDescent="0.25">
      <c r="EU2362" s="104"/>
    </row>
    <row r="2363" spans="151:151" ht="14.4" x14ac:dyDescent="0.25">
      <c r="EU2363" s="104"/>
    </row>
    <row r="2364" spans="151:151" ht="14.4" x14ac:dyDescent="0.25">
      <c r="EU2364" s="104"/>
    </row>
    <row r="2365" spans="151:151" ht="14.4" x14ac:dyDescent="0.25">
      <c r="EU2365" s="104"/>
    </row>
    <row r="2366" spans="151:151" ht="14.4" x14ac:dyDescent="0.25">
      <c r="EU2366" s="104"/>
    </row>
    <row r="2367" spans="151:151" ht="14.4" x14ac:dyDescent="0.25">
      <c r="EU2367" s="104"/>
    </row>
    <row r="2368" spans="151:151" ht="14.4" x14ac:dyDescent="0.25">
      <c r="EU2368" s="104"/>
    </row>
    <row r="2369" spans="151:151" ht="14.4" x14ac:dyDescent="0.25">
      <c r="EU2369" s="104"/>
    </row>
    <row r="2370" spans="151:151" ht="14.4" x14ac:dyDescent="0.25">
      <c r="EU2370" s="104"/>
    </row>
    <row r="2371" spans="151:151" ht="14.4" x14ac:dyDescent="0.25">
      <c r="EU2371" s="104"/>
    </row>
    <row r="2372" spans="151:151" ht="14.4" x14ac:dyDescent="0.25">
      <c r="EU2372" s="104"/>
    </row>
    <row r="2373" spans="151:151" ht="14.4" x14ac:dyDescent="0.25">
      <c r="EU2373" s="104"/>
    </row>
    <row r="2374" spans="151:151" ht="14.4" x14ac:dyDescent="0.25">
      <c r="EU2374" s="104"/>
    </row>
    <row r="2375" spans="151:151" ht="14.4" x14ac:dyDescent="0.25">
      <c r="EU2375" s="104"/>
    </row>
    <row r="2376" spans="151:151" ht="14.4" x14ac:dyDescent="0.25">
      <c r="EU2376" s="104"/>
    </row>
    <row r="2377" spans="151:151" ht="14.4" x14ac:dyDescent="0.25">
      <c r="EU2377" s="104"/>
    </row>
    <row r="2378" spans="151:151" ht="14.4" x14ac:dyDescent="0.25">
      <c r="EU2378" s="104"/>
    </row>
    <row r="2379" spans="151:151" ht="14.4" x14ac:dyDescent="0.25">
      <c r="EU2379" s="104"/>
    </row>
    <row r="2380" spans="151:151" ht="14.4" x14ac:dyDescent="0.25">
      <c r="EU2380" s="104"/>
    </row>
    <row r="2381" spans="151:151" ht="14.4" x14ac:dyDescent="0.25">
      <c r="EU2381" s="104"/>
    </row>
    <row r="2382" spans="151:151" ht="14.4" x14ac:dyDescent="0.25">
      <c r="EU2382" s="104"/>
    </row>
    <row r="2383" spans="151:151" ht="14.4" x14ac:dyDescent="0.25">
      <c r="EU2383" s="104"/>
    </row>
    <row r="2384" spans="151:151" ht="14.4" x14ac:dyDescent="0.25">
      <c r="EU2384" s="104"/>
    </row>
    <row r="2385" spans="151:151" ht="14.4" x14ac:dyDescent="0.25">
      <c r="EU2385" s="104"/>
    </row>
    <row r="2386" spans="151:151" ht="14.4" x14ac:dyDescent="0.25">
      <c r="EU2386" s="104"/>
    </row>
    <row r="2387" spans="151:151" ht="14.4" x14ac:dyDescent="0.25">
      <c r="EU2387" s="104"/>
    </row>
    <row r="2388" spans="151:151" ht="14.4" x14ac:dyDescent="0.25">
      <c r="EU2388" s="104"/>
    </row>
    <row r="2389" spans="151:151" ht="14.4" x14ac:dyDescent="0.25">
      <c r="EU2389" s="104"/>
    </row>
    <row r="2390" spans="151:151" ht="14.4" x14ac:dyDescent="0.25">
      <c r="EU2390" s="104"/>
    </row>
    <row r="2391" spans="151:151" ht="14.4" x14ac:dyDescent="0.25">
      <c r="EU2391" s="104"/>
    </row>
    <row r="2392" spans="151:151" ht="14.4" x14ac:dyDescent="0.25">
      <c r="EU2392" s="104"/>
    </row>
    <row r="2393" spans="151:151" ht="14.4" x14ac:dyDescent="0.25">
      <c r="EU2393" s="104"/>
    </row>
    <row r="2394" spans="151:151" ht="14.4" x14ac:dyDescent="0.25">
      <c r="EU2394" s="104"/>
    </row>
    <row r="2395" spans="151:151" ht="14.4" x14ac:dyDescent="0.25">
      <c r="EU2395" s="104"/>
    </row>
    <row r="2396" spans="151:151" ht="14.4" x14ac:dyDescent="0.25">
      <c r="EU2396" s="104"/>
    </row>
    <row r="2397" spans="151:151" ht="14.4" x14ac:dyDescent="0.25">
      <c r="EU2397" s="104"/>
    </row>
    <row r="2398" spans="151:151" ht="14.4" x14ac:dyDescent="0.25">
      <c r="EU2398" s="104"/>
    </row>
    <row r="2399" spans="151:151" ht="14.4" x14ac:dyDescent="0.25">
      <c r="EU2399" s="104"/>
    </row>
    <row r="2400" spans="151:151" ht="14.4" x14ac:dyDescent="0.25">
      <c r="EU2400" s="104"/>
    </row>
    <row r="2401" spans="151:151" ht="14.4" x14ac:dyDescent="0.25">
      <c r="EU2401" s="104"/>
    </row>
    <row r="2402" spans="151:151" ht="14.4" x14ac:dyDescent="0.25">
      <c r="EU2402" s="104"/>
    </row>
    <row r="2403" spans="151:151" ht="14.4" x14ac:dyDescent="0.25">
      <c r="EU2403" s="104"/>
    </row>
    <row r="2404" spans="151:151" ht="14.4" x14ac:dyDescent="0.25">
      <c r="EU2404" s="104"/>
    </row>
    <row r="2405" spans="151:151" ht="14.4" x14ac:dyDescent="0.25">
      <c r="EU2405" s="104"/>
    </row>
    <row r="2406" spans="151:151" ht="14.4" x14ac:dyDescent="0.25">
      <c r="EU2406" s="104"/>
    </row>
    <row r="2407" spans="151:151" ht="14.4" x14ac:dyDescent="0.25">
      <c r="EU2407" s="104"/>
    </row>
    <row r="2408" spans="151:151" ht="14.4" x14ac:dyDescent="0.25">
      <c r="EU2408" s="104"/>
    </row>
    <row r="2409" spans="151:151" ht="14.4" x14ac:dyDescent="0.25">
      <c r="EU2409" s="104"/>
    </row>
    <row r="2410" spans="151:151" ht="14.4" x14ac:dyDescent="0.25">
      <c r="EU2410" s="104"/>
    </row>
    <row r="2411" spans="151:151" ht="14.4" x14ac:dyDescent="0.25">
      <c r="EU2411" s="104"/>
    </row>
    <row r="2412" spans="151:151" ht="14.4" x14ac:dyDescent="0.25">
      <c r="EU2412" s="104"/>
    </row>
    <row r="2413" spans="151:151" ht="14.4" x14ac:dyDescent="0.25">
      <c r="EU2413" s="104"/>
    </row>
    <row r="2414" spans="151:151" ht="14.4" x14ac:dyDescent="0.25">
      <c r="EU2414" s="104"/>
    </row>
    <row r="2415" spans="151:151" ht="14.4" x14ac:dyDescent="0.25">
      <c r="EU2415" s="104"/>
    </row>
    <row r="2416" spans="151:151" ht="14.4" x14ac:dyDescent="0.25">
      <c r="EU2416" s="104"/>
    </row>
    <row r="2417" spans="151:151" ht="14.4" x14ac:dyDescent="0.25">
      <c r="EU2417" s="104"/>
    </row>
    <row r="2418" spans="151:151" ht="14.4" x14ac:dyDescent="0.25">
      <c r="EU2418" s="104"/>
    </row>
    <row r="2419" spans="151:151" ht="14.4" x14ac:dyDescent="0.25">
      <c r="EU2419" s="104"/>
    </row>
    <row r="2420" spans="151:151" ht="14.4" x14ac:dyDescent="0.25">
      <c r="EU2420" s="104"/>
    </row>
    <row r="2421" spans="151:151" ht="14.4" x14ac:dyDescent="0.25">
      <c r="EU2421" s="104"/>
    </row>
    <row r="2422" spans="151:151" ht="14.4" x14ac:dyDescent="0.25">
      <c r="EU2422" s="104"/>
    </row>
    <row r="2423" spans="151:151" ht="14.4" x14ac:dyDescent="0.25">
      <c r="EU2423" s="104"/>
    </row>
    <row r="2424" spans="151:151" ht="14.4" x14ac:dyDescent="0.25">
      <c r="EU2424" s="104"/>
    </row>
    <row r="2425" spans="151:151" ht="14.4" x14ac:dyDescent="0.25">
      <c r="EU2425" s="104"/>
    </row>
    <row r="2426" spans="151:151" ht="14.4" x14ac:dyDescent="0.25">
      <c r="EU2426" s="104"/>
    </row>
    <row r="2427" spans="151:151" ht="14.4" x14ac:dyDescent="0.25">
      <c r="EU2427" s="104"/>
    </row>
    <row r="2428" spans="151:151" ht="14.4" x14ac:dyDescent="0.25">
      <c r="EU2428" s="104"/>
    </row>
    <row r="2429" spans="151:151" ht="14.4" x14ac:dyDescent="0.25">
      <c r="EU2429" s="104"/>
    </row>
    <row r="2430" spans="151:151" ht="14.4" x14ac:dyDescent="0.25">
      <c r="EU2430" s="104"/>
    </row>
    <row r="2431" spans="151:151" ht="14.4" x14ac:dyDescent="0.25">
      <c r="EU2431" s="104"/>
    </row>
    <row r="2432" spans="151:151" ht="14.4" x14ac:dyDescent="0.25">
      <c r="EU2432" s="104"/>
    </row>
    <row r="2433" spans="151:151" ht="14.4" x14ac:dyDescent="0.25">
      <c r="EU2433" s="104"/>
    </row>
    <row r="2434" spans="151:151" ht="14.4" x14ac:dyDescent="0.25">
      <c r="EU2434" s="104"/>
    </row>
    <row r="2435" spans="151:151" ht="14.4" x14ac:dyDescent="0.25">
      <c r="EU2435" s="104"/>
    </row>
    <row r="2436" spans="151:151" ht="14.4" x14ac:dyDescent="0.25">
      <c r="EU2436" s="104"/>
    </row>
    <row r="2437" spans="151:151" ht="14.4" x14ac:dyDescent="0.25">
      <c r="EU2437" s="104"/>
    </row>
    <row r="2438" spans="151:151" ht="14.4" x14ac:dyDescent="0.25">
      <c r="EU2438" s="104"/>
    </row>
    <row r="2439" spans="151:151" ht="14.4" x14ac:dyDescent="0.25">
      <c r="EU2439" s="104"/>
    </row>
    <row r="2440" spans="151:151" ht="14.4" x14ac:dyDescent="0.25">
      <c r="EU2440" s="104"/>
    </row>
    <row r="2441" spans="151:151" ht="14.4" x14ac:dyDescent="0.25">
      <c r="EU2441" s="104"/>
    </row>
    <row r="2442" spans="151:151" ht="14.4" x14ac:dyDescent="0.25">
      <c r="EU2442" s="104"/>
    </row>
    <row r="2443" spans="151:151" ht="14.4" x14ac:dyDescent="0.25">
      <c r="EU2443" s="104"/>
    </row>
    <row r="2444" spans="151:151" ht="14.4" x14ac:dyDescent="0.25">
      <c r="EU2444" s="104"/>
    </row>
    <row r="2445" spans="151:151" ht="14.4" x14ac:dyDescent="0.25">
      <c r="EU2445" s="104"/>
    </row>
    <row r="2446" spans="151:151" ht="14.4" x14ac:dyDescent="0.25">
      <c r="EU2446" s="104"/>
    </row>
    <row r="2447" spans="151:151" ht="14.4" x14ac:dyDescent="0.25">
      <c r="EU2447" s="104"/>
    </row>
    <row r="2448" spans="151:151" ht="14.4" x14ac:dyDescent="0.25">
      <c r="EU2448" s="104"/>
    </row>
    <row r="2449" spans="151:151" ht="14.4" x14ac:dyDescent="0.25">
      <c r="EU2449" s="104"/>
    </row>
    <row r="2450" spans="151:151" ht="14.4" x14ac:dyDescent="0.25">
      <c r="EU2450" s="104"/>
    </row>
    <row r="2451" spans="151:151" ht="14.4" x14ac:dyDescent="0.25">
      <c r="EU2451" s="104"/>
    </row>
    <row r="2452" spans="151:151" ht="14.4" x14ac:dyDescent="0.25">
      <c r="EU2452" s="104"/>
    </row>
    <row r="2453" spans="151:151" ht="14.4" x14ac:dyDescent="0.25">
      <c r="EU2453" s="104"/>
    </row>
    <row r="2454" spans="151:151" ht="14.4" x14ac:dyDescent="0.25">
      <c r="EU2454" s="104"/>
    </row>
    <row r="2455" spans="151:151" ht="14.4" x14ac:dyDescent="0.25">
      <c r="EU2455" s="104"/>
    </row>
    <row r="2456" spans="151:151" ht="14.4" x14ac:dyDescent="0.25">
      <c r="EU2456" s="104"/>
    </row>
    <row r="2457" spans="151:151" ht="14.4" x14ac:dyDescent="0.25">
      <c r="EU2457" s="104"/>
    </row>
    <row r="2458" spans="151:151" ht="14.4" x14ac:dyDescent="0.25">
      <c r="EU2458" s="104"/>
    </row>
    <row r="2459" spans="151:151" ht="14.4" x14ac:dyDescent="0.25">
      <c r="EU2459" s="104"/>
    </row>
    <row r="2460" spans="151:151" ht="14.4" x14ac:dyDescent="0.25">
      <c r="EU2460" s="104"/>
    </row>
    <row r="2461" spans="151:151" ht="14.4" x14ac:dyDescent="0.25">
      <c r="EU2461" s="104"/>
    </row>
    <row r="2462" spans="151:151" ht="14.4" x14ac:dyDescent="0.25">
      <c r="EU2462" s="104"/>
    </row>
    <row r="2463" spans="151:151" ht="14.4" x14ac:dyDescent="0.25">
      <c r="EU2463" s="104"/>
    </row>
    <row r="2464" spans="151:151" ht="14.4" x14ac:dyDescent="0.25">
      <c r="EU2464" s="104"/>
    </row>
    <row r="2465" spans="151:151" ht="14.4" x14ac:dyDescent="0.25">
      <c r="EU2465" s="104"/>
    </row>
    <row r="2466" spans="151:151" ht="14.4" x14ac:dyDescent="0.25">
      <c r="EU2466" s="104"/>
    </row>
    <row r="2467" spans="151:151" ht="14.4" x14ac:dyDescent="0.25">
      <c r="EU2467" s="104"/>
    </row>
    <row r="2468" spans="151:151" ht="14.4" x14ac:dyDescent="0.25">
      <c r="EU2468" s="104"/>
    </row>
    <row r="2469" spans="151:151" ht="14.4" x14ac:dyDescent="0.25">
      <c r="EU2469" s="104"/>
    </row>
    <row r="2470" spans="151:151" ht="14.4" x14ac:dyDescent="0.25">
      <c r="EU2470" s="104"/>
    </row>
    <row r="2471" spans="151:151" ht="14.4" x14ac:dyDescent="0.25">
      <c r="EU2471" s="104"/>
    </row>
    <row r="2472" spans="151:151" ht="14.4" x14ac:dyDescent="0.25">
      <c r="EU2472" s="104"/>
    </row>
    <row r="2473" spans="151:151" ht="14.4" x14ac:dyDescent="0.25">
      <c r="EU2473" s="104"/>
    </row>
    <row r="2474" spans="151:151" ht="14.4" x14ac:dyDescent="0.25">
      <c r="EU2474" s="104"/>
    </row>
    <row r="2475" spans="151:151" ht="14.4" x14ac:dyDescent="0.25">
      <c r="EU2475" s="104"/>
    </row>
    <row r="2476" spans="151:151" ht="14.4" x14ac:dyDescent="0.25">
      <c r="EU2476" s="104"/>
    </row>
    <row r="2477" spans="151:151" ht="14.4" x14ac:dyDescent="0.25">
      <c r="EU2477" s="104"/>
    </row>
    <row r="2478" spans="151:151" ht="14.4" x14ac:dyDescent="0.25">
      <c r="EU2478" s="104"/>
    </row>
    <row r="2479" spans="151:151" ht="14.4" x14ac:dyDescent="0.25">
      <c r="EU2479" s="104"/>
    </row>
    <row r="2480" spans="151:151" ht="14.4" x14ac:dyDescent="0.25">
      <c r="EU2480" s="104"/>
    </row>
    <row r="2481" spans="151:151" ht="14.4" x14ac:dyDescent="0.25">
      <c r="EU2481" s="104"/>
    </row>
    <row r="2482" spans="151:151" ht="14.4" x14ac:dyDescent="0.25">
      <c r="EU2482" s="104"/>
    </row>
    <row r="2483" spans="151:151" ht="14.4" x14ac:dyDescent="0.25">
      <c r="EU2483" s="104"/>
    </row>
    <row r="2484" spans="151:151" ht="14.4" x14ac:dyDescent="0.25">
      <c r="EU2484" s="104"/>
    </row>
    <row r="2485" spans="151:151" ht="14.4" x14ac:dyDescent="0.25">
      <c r="EU2485" s="104"/>
    </row>
    <row r="2486" spans="151:151" ht="14.4" x14ac:dyDescent="0.25">
      <c r="EU2486" s="104"/>
    </row>
    <row r="2487" spans="151:151" ht="14.4" x14ac:dyDescent="0.25">
      <c r="EU2487" s="104"/>
    </row>
    <row r="2488" spans="151:151" ht="14.4" x14ac:dyDescent="0.25">
      <c r="EU2488" s="104"/>
    </row>
    <row r="2489" spans="151:151" ht="14.4" x14ac:dyDescent="0.25">
      <c r="EU2489" s="104"/>
    </row>
    <row r="2490" spans="151:151" ht="14.4" x14ac:dyDescent="0.25">
      <c r="EU2490" s="104"/>
    </row>
    <row r="2491" spans="151:151" ht="14.4" x14ac:dyDescent="0.25">
      <c r="EU2491" s="104"/>
    </row>
    <row r="2492" spans="151:151" ht="14.4" x14ac:dyDescent="0.25">
      <c r="EU2492" s="104"/>
    </row>
    <row r="2493" spans="151:151" ht="14.4" x14ac:dyDescent="0.25">
      <c r="EU2493" s="104"/>
    </row>
    <row r="2494" spans="151:151" ht="14.4" x14ac:dyDescent="0.25">
      <c r="EU2494" s="104"/>
    </row>
    <row r="2495" spans="151:151" ht="14.4" x14ac:dyDescent="0.25">
      <c r="EU2495" s="104"/>
    </row>
    <row r="2496" spans="151:151" ht="14.4" x14ac:dyDescent="0.25">
      <c r="EU2496" s="104"/>
    </row>
    <row r="2497" spans="151:151" ht="14.4" x14ac:dyDescent="0.25">
      <c r="EU2497" s="104"/>
    </row>
    <row r="2498" spans="151:151" ht="14.4" x14ac:dyDescent="0.25">
      <c r="EU2498" s="104"/>
    </row>
    <row r="2499" spans="151:151" ht="14.4" x14ac:dyDescent="0.25">
      <c r="EU2499" s="104"/>
    </row>
    <row r="2500" spans="151:151" ht="14.4" x14ac:dyDescent="0.25">
      <c r="EU2500" s="104"/>
    </row>
    <row r="2501" spans="151:151" ht="14.4" x14ac:dyDescent="0.25">
      <c r="EU2501" s="104"/>
    </row>
    <row r="2502" spans="151:151" ht="14.4" x14ac:dyDescent="0.25">
      <c r="EU2502" s="104"/>
    </row>
    <row r="2503" spans="151:151" ht="14.4" x14ac:dyDescent="0.25">
      <c r="EU2503" s="104"/>
    </row>
    <row r="2504" spans="151:151" ht="14.4" x14ac:dyDescent="0.25">
      <c r="EU2504" s="104"/>
    </row>
    <row r="2505" spans="151:151" ht="14.4" x14ac:dyDescent="0.25">
      <c r="EU2505" s="104"/>
    </row>
    <row r="2506" spans="151:151" ht="14.4" x14ac:dyDescent="0.25">
      <c r="EU2506" s="104"/>
    </row>
    <row r="2507" spans="151:151" ht="14.4" x14ac:dyDescent="0.25">
      <c r="EU2507" s="104"/>
    </row>
    <row r="2508" spans="151:151" ht="14.4" x14ac:dyDescent="0.25">
      <c r="EU2508" s="104"/>
    </row>
    <row r="2509" spans="151:151" ht="14.4" x14ac:dyDescent="0.25">
      <c r="EU2509" s="104"/>
    </row>
    <row r="2510" spans="151:151" ht="14.4" x14ac:dyDescent="0.25">
      <c r="EU2510" s="104"/>
    </row>
    <row r="2511" spans="151:151" ht="14.4" x14ac:dyDescent="0.25">
      <c r="EU2511" s="104"/>
    </row>
    <row r="2512" spans="151:151" ht="14.4" x14ac:dyDescent="0.25">
      <c r="EU2512" s="104"/>
    </row>
    <row r="2513" spans="151:151" ht="14.4" x14ac:dyDescent="0.25">
      <c r="EU2513" s="104"/>
    </row>
    <row r="2514" spans="151:151" ht="14.4" x14ac:dyDescent="0.25">
      <c r="EU2514" s="104"/>
    </row>
    <row r="2515" spans="151:151" ht="14.4" x14ac:dyDescent="0.25">
      <c r="EU2515" s="104"/>
    </row>
    <row r="2516" spans="151:151" ht="14.4" x14ac:dyDescent="0.25">
      <c r="EU2516" s="104"/>
    </row>
    <row r="2517" spans="151:151" ht="14.4" x14ac:dyDescent="0.25">
      <c r="EU2517" s="104"/>
    </row>
    <row r="2518" spans="151:151" ht="14.4" x14ac:dyDescent="0.25">
      <c r="EU2518" s="104"/>
    </row>
    <row r="2519" spans="151:151" ht="14.4" x14ac:dyDescent="0.25">
      <c r="EU2519" s="104"/>
    </row>
    <row r="2520" spans="151:151" ht="14.4" x14ac:dyDescent="0.25">
      <c r="EU2520" s="104"/>
    </row>
    <row r="2521" spans="151:151" ht="14.4" x14ac:dyDescent="0.25">
      <c r="EU2521" s="104"/>
    </row>
    <row r="2522" spans="151:151" ht="14.4" x14ac:dyDescent="0.25">
      <c r="EU2522" s="104"/>
    </row>
    <row r="2523" spans="151:151" ht="14.4" x14ac:dyDescent="0.25">
      <c r="EU2523" s="104"/>
    </row>
    <row r="2524" spans="151:151" ht="14.4" x14ac:dyDescent="0.25">
      <c r="EU2524" s="104"/>
    </row>
    <row r="2525" spans="151:151" ht="14.4" x14ac:dyDescent="0.25">
      <c r="EU2525" s="104"/>
    </row>
    <row r="2526" spans="151:151" ht="14.4" x14ac:dyDescent="0.25">
      <c r="EU2526" s="104"/>
    </row>
    <row r="2527" spans="151:151" ht="14.4" x14ac:dyDescent="0.25">
      <c r="EU2527" s="104"/>
    </row>
    <row r="2528" spans="151:151" ht="14.4" x14ac:dyDescent="0.25">
      <c r="EU2528" s="104"/>
    </row>
    <row r="2529" spans="151:151" ht="14.4" x14ac:dyDescent="0.25">
      <c r="EU2529" s="104"/>
    </row>
    <row r="2530" spans="151:151" ht="14.4" x14ac:dyDescent="0.25">
      <c r="EU2530" s="104"/>
    </row>
    <row r="2531" spans="151:151" ht="14.4" x14ac:dyDescent="0.25">
      <c r="EU2531" s="104"/>
    </row>
    <row r="2532" spans="151:151" ht="14.4" x14ac:dyDescent="0.25">
      <c r="EU2532" s="104"/>
    </row>
    <row r="2533" spans="151:151" ht="14.4" x14ac:dyDescent="0.25">
      <c r="EU2533" s="104"/>
    </row>
    <row r="2534" spans="151:151" ht="14.4" x14ac:dyDescent="0.25">
      <c r="EU2534" s="104"/>
    </row>
    <row r="2535" spans="151:151" ht="14.4" x14ac:dyDescent="0.25">
      <c r="EU2535" s="104"/>
    </row>
    <row r="2536" spans="151:151" ht="14.4" x14ac:dyDescent="0.25">
      <c r="EU2536" s="104"/>
    </row>
    <row r="2537" spans="151:151" ht="14.4" x14ac:dyDescent="0.25">
      <c r="EU2537" s="104"/>
    </row>
    <row r="2538" spans="151:151" ht="14.4" x14ac:dyDescent="0.25">
      <c r="EU2538" s="104"/>
    </row>
    <row r="2539" spans="151:151" ht="14.4" x14ac:dyDescent="0.25">
      <c r="EU2539" s="104"/>
    </row>
    <row r="2540" spans="151:151" ht="14.4" x14ac:dyDescent="0.25">
      <c r="EU2540" s="104"/>
    </row>
    <row r="2541" spans="151:151" ht="14.4" x14ac:dyDescent="0.25">
      <c r="EU2541" s="104"/>
    </row>
    <row r="2542" spans="151:151" ht="14.4" x14ac:dyDescent="0.25">
      <c r="EU2542" s="104"/>
    </row>
    <row r="2543" spans="151:151" ht="14.4" x14ac:dyDescent="0.25">
      <c r="EU2543" s="104"/>
    </row>
    <row r="2544" spans="151:151" ht="14.4" x14ac:dyDescent="0.25">
      <c r="EU2544" s="104"/>
    </row>
    <row r="2545" spans="151:151" ht="14.4" x14ac:dyDescent="0.25">
      <c r="EU2545" s="104"/>
    </row>
    <row r="2546" spans="151:151" ht="14.4" x14ac:dyDescent="0.25">
      <c r="EU2546" s="104"/>
    </row>
    <row r="2547" spans="151:151" ht="14.4" x14ac:dyDescent="0.25">
      <c r="EU2547" s="104"/>
    </row>
    <row r="2548" spans="151:151" ht="14.4" x14ac:dyDescent="0.25">
      <c r="EU2548" s="104"/>
    </row>
    <row r="2549" spans="151:151" ht="14.4" x14ac:dyDescent="0.25">
      <c r="EU2549" s="104"/>
    </row>
    <row r="2550" spans="151:151" ht="14.4" x14ac:dyDescent="0.25">
      <c r="EU2550" s="104"/>
    </row>
    <row r="2551" spans="151:151" ht="14.4" x14ac:dyDescent="0.25">
      <c r="EU2551" s="104"/>
    </row>
    <row r="2552" spans="151:151" ht="14.4" x14ac:dyDescent="0.25">
      <c r="EU2552" s="104"/>
    </row>
    <row r="2553" spans="151:151" ht="14.4" x14ac:dyDescent="0.25">
      <c r="EU2553" s="104"/>
    </row>
    <row r="2554" spans="151:151" ht="14.4" x14ac:dyDescent="0.25">
      <c r="EU2554" s="104"/>
    </row>
    <row r="2555" spans="151:151" ht="14.4" x14ac:dyDescent="0.25">
      <c r="EU2555" s="104"/>
    </row>
    <row r="2556" spans="151:151" ht="14.4" x14ac:dyDescent="0.25">
      <c r="EU2556" s="104"/>
    </row>
    <row r="2557" spans="151:151" ht="14.4" x14ac:dyDescent="0.25">
      <c r="EU2557" s="104"/>
    </row>
    <row r="2558" spans="151:151" ht="14.4" x14ac:dyDescent="0.25">
      <c r="EU2558" s="104"/>
    </row>
    <row r="2559" spans="151:151" ht="14.4" x14ac:dyDescent="0.25">
      <c r="EU2559" s="104"/>
    </row>
    <row r="2560" spans="151:151" ht="14.4" x14ac:dyDescent="0.25">
      <c r="EU2560" s="104"/>
    </row>
    <row r="2561" spans="151:151" ht="14.4" x14ac:dyDescent="0.25">
      <c r="EU2561" s="104"/>
    </row>
    <row r="2562" spans="151:151" ht="14.4" x14ac:dyDescent="0.25">
      <c r="EU2562" s="104"/>
    </row>
    <row r="2563" spans="151:151" ht="14.4" x14ac:dyDescent="0.25">
      <c r="EU2563" s="104"/>
    </row>
    <row r="2564" spans="151:151" ht="14.4" x14ac:dyDescent="0.25">
      <c r="EU2564" s="104"/>
    </row>
    <row r="2565" spans="151:151" ht="14.4" x14ac:dyDescent="0.25">
      <c r="EU2565" s="104"/>
    </row>
    <row r="2566" spans="151:151" ht="14.4" x14ac:dyDescent="0.25">
      <c r="EU2566" s="104"/>
    </row>
    <row r="2567" spans="151:151" ht="14.4" x14ac:dyDescent="0.25">
      <c r="EU2567" s="104"/>
    </row>
    <row r="2568" spans="151:151" ht="14.4" x14ac:dyDescent="0.25">
      <c r="EU2568" s="104"/>
    </row>
    <row r="2569" spans="151:151" ht="14.4" x14ac:dyDescent="0.25">
      <c r="EU2569" s="104"/>
    </row>
    <row r="2570" spans="151:151" ht="14.4" x14ac:dyDescent="0.25">
      <c r="EU2570" s="104"/>
    </row>
    <row r="2571" spans="151:151" ht="14.4" x14ac:dyDescent="0.25">
      <c r="EU2571" s="104"/>
    </row>
    <row r="2572" spans="151:151" ht="14.4" x14ac:dyDescent="0.25">
      <c r="EU2572" s="104"/>
    </row>
    <row r="2573" spans="151:151" ht="14.4" x14ac:dyDescent="0.25">
      <c r="EU2573" s="104"/>
    </row>
    <row r="2574" spans="151:151" ht="14.4" x14ac:dyDescent="0.25">
      <c r="EU2574" s="104"/>
    </row>
    <row r="2575" spans="151:151" ht="14.4" x14ac:dyDescent="0.25">
      <c r="EU2575" s="104"/>
    </row>
    <row r="2576" spans="151:151" ht="14.4" x14ac:dyDescent="0.25">
      <c r="EU2576" s="104"/>
    </row>
    <row r="2577" spans="151:151" ht="14.4" x14ac:dyDescent="0.25">
      <c r="EU2577" s="104"/>
    </row>
    <row r="2578" spans="151:151" ht="14.4" x14ac:dyDescent="0.25">
      <c r="EU2578" s="104"/>
    </row>
    <row r="2579" spans="151:151" ht="14.4" x14ac:dyDescent="0.25">
      <c r="EU2579" s="104"/>
    </row>
    <row r="2580" spans="151:151" ht="14.4" x14ac:dyDescent="0.25">
      <c r="EU2580" s="104"/>
    </row>
    <row r="2581" spans="151:151" ht="14.4" x14ac:dyDescent="0.25">
      <c r="EU2581" s="104"/>
    </row>
    <row r="2582" spans="151:151" ht="14.4" x14ac:dyDescent="0.25">
      <c r="EU2582" s="104"/>
    </row>
    <row r="2583" spans="151:151" ht="14.4" x14ac:dyDescent="0.25">
      <c r="EU2583" s="104"/>
    </row>
    <row r="2584" spans="151:151" ht="14.4" x14ac:dyDescent="0.25">
      <c r="EU2584" s="104"/>
    </row>
    <row r="2585" spans="151:151" ht="14.4" x14ac:dyDescent="0.25">
      <c r="EU2585" s="104"/>
    </row>
    <row r="2586" spans="151:151" ht="14.4" x14ac:dyDescent="0.25">
      <c r="EU2586" s="104"/>
    </row>
    <row r="2587" spans="151:151" ht="14.4" x14ac:dyDescent="0.25">
      <c r="EU2587" s="104"/>
    </row>
    <row r="2588" spans="151:151" ht="14.4" x14ac:dyDescent="0.25">
      <c r="EU2588" s="104"/>
    </row>
    <row r="2589" spans="151:151" ht="14.4" x14ac:dyDescent="0.25">
      <c r="EU2589" s="104"/>
    </row>
    <row r="2590" spans="151:151" ht="14.4" x14ac:dyDescent="0.25">
      <c r="EU2590" s="104"/>
    </row>
    <row r="2591" spans="151:151" ht="14.4" x14ac:dyDescent="0.25">
      <c r="EU2591" s="104"/>
    </row>
    <row r="2592" spans="151:151" ht="14.4" x14ac:dyDescent="0.25">
      <c r="EU2592" s="104"/>
    </row>
    <row r="2593" spans="151:151" ht="14.4" x14ac:dyDescent="0.25">
      <c r="EU2593" s="104"/>
    </row>
    <row r="2594" spans="151:151" ht="14.4" x14ac:dyDescent="0.25">
      <c r="EU2594" s="104"/>
    </row>
    <row r="2595" spans="151:151" ht="14.4" x14ac:dyDescent="0.25">
      <c r="EU2595" s="104"/>
    </row>
    <row r="2596" spans="151:151" ht="14.4" x14ac:dyDescent="0.25">
      <c r="EU2596" s="104"/>
    </row>
    <row r="2597" spans="151:151" ht="14.4" x14ac:dyDescent="0.25">
      <c r="EU2597" s="104"/>
    </row>
    <row r="2598" spans="151:151" ht="14.4" x14ac:dyDescent="0.25">
      <c r="EU2598" s="104"/>
    </row>
    <row r="2599" spans="151:151" ht="14.4" x14ac:dyDescent="0.25">
      <c r="EU2599" s="104"/>
    </row>
    <row r="2600" spans="151:151" ht="14.4" x14ac:dyDescent="0.25">
      <c r="EU2600" s="104"/>
    </row>
    <row r="2601" spans="151:151" ht="14.4" x14ac:dyDescent="0.25">
      <c r="EU2601" s="104"/>
    </row>
    <row r="2602" spans="151:151" ht="14.4" x14ac:dyDescent="0.25">
      <c r="EU2602" s="104"/>
    </row>
    <row r="2603" spans="151:151" ht="14.4" x14ac:dyDescent="0.25">
      <c r="EU2603" s="104"/>
    </row>
    <row r="2604" spans="151:151" ht="14.4" x14ac:dyDescent="0.25">
      <c r="EU2604" s="104"/>
    </row>
    <row r="2605" spans="151:151" ht="14.4" x14ac:dyDescent="0.25">
      <c r="EU2605" s="104"/>
    </row>
    <row r="2606" spans="151:151" ht="14.4" x14ac:dyDescent="0.25">
      <c r="EU2606" s="104"/>
    </row>
    <row r="2607" spans="151:151" ht="14.4" x14ac:dyDescent="0.25">
      <c r="EU2607" s="104"/>
    </row>
    <row r="2608" spans="151:151" ht="14.4" x14ac:dyDescent="0.25">
      <c r="EU2608" s="104"/>
    </row>
    <row r="2609" spans="151:151" ht="14.4" x14ac:dyDescent="0.25">
      <c r="EU2609" s="104"/>
    </row>
    <row r="2610" spans="151:151" ht="14.4" x14ac:dyDescent="0.25">
      <c r="EU2610" s="104"/>
    </row>
    <row r="2611" spans="151:151" ht="14.4" x14ac:dyDescent="0.25">
      <c r="EU2611" s="104"/>
    </row>
    <row r="2612" spans="151:151" ht="14.4" x14ac:dyDescent="0.25">
      <c r="EU2612" s="104"/>
    </row>
    <row r="2613" spans="151:151" ht="14.4" x14ac:dyDescent="0.25">
      <c r="EU2613" s="104"/>
    </row>
    <row r="2614" spans="151:151" ht="14.4" x14ac:dyDescent="0.25">
      <c r="EU2614" s="104"/>
    </row>
    <row r="2615" spans="151:151" ht="14.4" x14ac:dyDescent="0.25">
      <c r="EU2615" s="104"/>
    </row>
    <row r="2616" spans="151:151" ht="14.4" x14ac:dyDescent="0.25">
      <c r="EU2616" s="104"/>
    </row>
    <row r="2617" spans="151:151" ht="14.4" x14ac:dyDescent="0.25">
      <c r="EU2617" s="104"/>
    </row>
    <row r="2618" spans="151:151" ht="14.4" x14ac:dyDescent="0.25">
      <c r="EU2618" s="104"/>
    </row>
    <row r="2619" spans="151:151" ht="14.4" x14ac:dyDescent="0.25">
      <c r="EU2619" s="104"/>
    </row>
    <row r="2620" spans="151:151" ht="14.4" x14ac:dyDescent="0.25">
      <c r="EU2620" s="104"/>
    </row>
    <row r="2621" spans="151:151" ht="14.4" x14ac:dyDescent="0.25">
      <c r="EU2621" s="104"/>
    </row>
    <row r="2622" spans="151:151" ht="14.4" x14ac:dyDescent="0.25">
      <c r="EU2622" s="104"/>
    </row>
    <row r="2623" spans="151:151" ht="14.4" x14ac:dyDescent="0.25">
      <c r="EU2623" s="104"/>
    </row>
    <row r="2624" spans="151:151" ht="14.4" x14ac:dyDescent="0.25">
      <c r="EU2624" s="104"/>
    </row>
    <row r="2625" spans="151:151" ht="14.4" x14ac:dyDescent="0.25">
      <c r="EU2625" s="104"/>
    </row>
    <row r="2626" spans="151:151" ht="14.4" x14ac:dyDescent="0.25">
      <c r="EU2626" s="104"/>
    </row>
    <row r="2627" spans="151:151" ht="14.4" x14ac:dyDescent="0.25">
      <c r="EU2627" s="104"/>
    </row>
    <row r="2628" spans="151:151" ht="14.4" x14ac:dyDescent="0.25">
      <c r="EU2628" s="104"/>
    </row>
    <row r="2629" spans="151:151" ht="14.4" x14ac:dyDescent="0.25">
      <c r="EU2629" s="104"/>
    </row>
    <row r="2630" spans="151:151" ht="14.4" x14ac:dyDescent="0.25">
      <c r="EU2630" s="104"/>
    </row>
    <row r="2631" spans="151:151" ht="14.4" x14ac:dyDescent="0.25">
      <c r="EU2631" s="104"/>
    </row>
    <row r="2632" spans="151:151" ht="14.4" x14ac:dyDescent="0.25">
      <c r="EU2632" s="104"/>
    </row>
    <row r="2633" spans="151:151" ht="14.4" x14ac:dyDescent="0.25">
      <c r="EU2633" s="104"/>
    </row>
    <row r="2634" spans="151:151" ht="14.4" x14ac:dyDescent="0.25">
      <c r="EU2634" s="104"/>
    </row>
    <row r="2635" spans="151:151" ht="14.4" x14ac:dyDescent="0.25">
      <c r="EU2635" s="104"/>
    </row>
    <row r="2636" spans="151:151" ht="14.4" x14ac:dyDescent="0.25">
      <c r="EU2636" s="104"/>
    </row>
    <row r="2637" spans="151:151" ht="14.4" x14ac:dyDescent="0.25">
      <c r="EU2637" s="104"/>
    </row>
    <row r="2638" spans="151:151" ht="14.4" x14ac:dyDescent="0.25">
      <c r="EU2638" s="104"/>
    </row>
    <row r="2639" spans="151:151" ht="14.4" x14ac:dyDescent="0.25">
      <c r="EU2639" s="104"/>
    </row>
    <row r="2640" spans="151:151" ht="14.4" x14ac:dyDescent="0.25">
      <c r="EU2640" s="104"/>
    </row>
    <row r="2641" spans="151:151" ht="14.4" x14ac:dyDescent="0.25">
      <c r="EU2641" s="104"/>
    </row>
    <row r="2642" spans="151:151" ht="14.4" x14ac:dyDescent="0.25">
      <c r="EU2642" s="104"/>
    </row>
    <row r="2643" spans="151:151" ht="14.4" x14ac:dyDescent="0.25">
      <c r="EU2643" s="104"/>
    </row>
    <row r="2644" spans="151:151" ht="14.4" x14ac:dyDescent="0.25">
      <c r="EU2644" s="104"/>
    </row>
    <row r="2645" spans="151:151" ht="14.4" x14ac:dyDescent="0.25">
      <c r="EU2645" s="104"/>
    </row>
    <row r="2646" spans="151:151" ht="14.4" x14ac:dyDescent="0.25">
      <c r="EU2646" s="104"/>
    </row>
    <row r="2647" spans="151:151" ht="14.4" x14ac:dyDescent="0.25">
      <c r="EU2647" s="104"/>
    </row>
    <row r="2648" spans="151:151" ht="14.4" x14ac:dyDescent="0.25">
      <c r="EU2648" s="104"/>
    </row>
    <row r="2649" spans="151:151" ht="14.4" x14ac:dyDescent="0.25">
      <c r="EU2649" s="104"/>
    </row>
    <row r="2650" spans="151:151" ht="14.4" x14ac:dyDescent="0.25">
      <c r="EU2650" s="104"/>
    </row>
    <row r="2651" spans="151:151" ht="14.4" x14ac:dyDescent="0.25">
      <c r="EU2651" s="104"/>
    </row>
    <row r="2652" spans="151:151" ht="14.4" x14ac:dyDescent="0.25">
      <c r="EU2652" s="104"/>
    </row>
    <row r="2653" spans="151:151" ht="14.4" x14ac:dyDescent="0.25">
      <c r="EU2653" s="104"/>
    </row>
    <row r="2654" spans="151:151" ht="14.4" x14ac:dyDescent="0.25">
      <c r="EU2654" s="104"/>
    </row>
    <row r="2655" spans="151:151" ht="14.4" x14ac:dyDescent="0.25">
      <c r="EU2655" s="104"/>
    </row>
    <row r="2656" spans="151:151" ht="14.4" x14ac:dyDescent="0.25">
      <c r="EU2656" s="104"/>
    </row>
    <row r="2657" spans="151:151" ht="14.4" x14ac:dyDescent="0.25">
      <c r="EU2657" s="104"/>
    </row>
    <row r="2658" spans="151:151" ht="14.4" x14ac:dyDescent="0.25">
      <c r="EU2658" s="104"/>
    </row>
    <row r="2659" spans="151:151" ht="14.4" x14ac:dyDescent="0.25">
      <c r="EU2659" s="104"/>
    </row>
    <row r="2660" spans="151:151" ht="14.4" x14ac:dyDescent="0.25">
      <c r="EU2660" s="104"/>
    </row>
    <row r="2661" spans="151:151" ht="14.4" x14ac:dyDescent="0.25">
      <c r="EU2661" s="104"/>
    </row>
    <row r="2662" spans="151:151" ht="14.4" x14ac:dyDescent="0.25">
      <c r="EU2662" s="104"/>
    </row>
    <row r="2663" spans="151:151" ht="14.4" x14ac:dyDescent="0.25">
      <c r="EU2663" s="104"/>
    </row>
    <row r="2664" spans="151:151" ht="14.4" x14ac:dyDescent="0.25">
      <c r="EU2664" s="104"/>
    </row>
    <row r="2665" spans="151:151" ht="14.4" x14ac:dyDescent="0.25">
      <c r="EU2665" s="104"/>
    </row>
    <row r="2666" spans="151:151" ht="14.4" x14ac:dyDescent="0.25">
      <c r="EU2666" s="104"/>
    </row>
    <row r="2667" spans="151:151" ht="14.4" x14ac:dyDescent="0.25">
      <c r="EU2667" s="104"/>
    </row>
    <row r="2668" spans="151:151" ht="14.4" x14ac:dyDescent="0.25">
      <c r="EU2668" s="104"/>
    </row>
    <row r="2669" spans="151:151" ht="14.4" x14ac:dyDescent="0.25">
      <c r="EU2669" s="104"/>
    </row>
    <row r="2670" spans="151:151" ht="14.4" x14ac:dyDescent="0.25">
      <c r="EU2670" s="104"/>
    </row>
    <row r="2671" spans="151:151" ht="14.4" x14ac:dyDescent="0.25">
      <c r="EU2671" s="104"/>
    </row>
    <row r="2672" spans="151:151" ht="14.4" x14ac:dyDescent="0.25">
      <c r="EU2672" s="104"/>
    </row>
    <row r="2673" spans="151:151" ht="14.4" x14ac:dyDescent="0.25">
      <c r="EU2673" s="104"/>
    </row>
    <row r="2674" spans="151:151" ht="14.4" x14ac:dyDescent="0.25">
      <c r="EU2674" s="104"/>
    </row>
    <row r="2675" spans="151:151" ht="14.4" x14ac:dyDescent="0.25">
      <c r="EU2675" s="104"/>
    </row>
    <row r="2676" spans="151:151" ht="14.4" x14ac:dyDescent="0.25">
      <c r="EU2676" s="104"/>
    </row>
    <row r="2677" spans="151:151" ht="14.4" x14ac:dyDescent="0.25">
      <c r="EU2677" s="104"/>
    </row>
    <row r="2678" spans="151:151" ht="14.4" x14ac:dyDescent="0.25">
      <c r="EU2678" s="104"/>
    </row>
    <row r="2679" spans="151:151" ht="14.4" x14ac:dyDescent="0.25">
      <c r="EU2679" s="104"/>
    </row>
    <row r="2680" spans="151:151" ht="14.4" x14ac:dyDescent="0.25">
      <c r="EU2680" s="104"/>
    </row>
    <row r="2681" spans="151:151" ht="14.4" x14ac:dyDescent="0.25">
      <c r="EU2681" s="104"/>
    </row>
    <row r="2682" spans="151:151" ht="14.4" x14ac:dyDescent="0.25">
      <c r="EU2682" s="104"/>
    </row>
    <row r="2683" spans="151:151" ht="14.4" x14ac:dyDescent="0.25">
      <c r="EU2683" s="104"/>
    </row>
    <row r="2684" spans="151:151" ht="14.4" x14ac:dyDescent="0.25">
      <c r="EU2684" s="104"/>
    </row>
    <row r="2685" spans="151:151" ht="14.4" x14ac:dyDescent="0.25">
      <c r="EU2685" s="104"/>
    </row>
    <row r="2686" spans="151:151" ht="14.4" x14ac:dyDescent="0.25">
      <c r="EU2686" s="104"/>
    </row>
    <row r="2687" spans="151:151" ht="14.4" x14ac:dyDescent="0.25">
      <c r="EU2687" s="104"/>
    </row>
    <row r="2688" spans="151:151" ht="14.4" x14ac:dyDescent="0.25">
      <c r="EU2688" s="104"/>
    </row>
    <row r="2689" spans="151:151" ht="14.4" x14ac:dyDescent="0.25">
      <c r="EU2689" s="104"/>
    </row>
    <row r="2690" spans="151:151" ht="14.4" x14ac:dyDescent="0.25">
      <c r="EU2690" s="104"/>
    </row>
    <row r="2691" spans="151:151" ht="14.4" x14ac:dyDescent="0.25">
      <c r="EU2691" s="104"/>
    </row>
    <row r="2692" spans="151:151" ht="14.4" x14ac:dyDescent="0.25">
      <c r="EU2692" s="104"/>
    </row>
    <row r="2693" spans="151:151" ht="14.4" x14ac:dyDescent="0.25">
      <c r="EU2693" s="104"/>
    </row>
    <row r="2694" spans="151:151" ht="14.4" x14ac:dyDescent="0.25">
      <c r="EU2694" s="104"/>
    </row>
    <row r="2695" spans="151:151" ht="14.4" x14ac:dyDescent="0.25">
      <c r="EU2695" s="104"/>
    </row>
    <row r="2696" spans="151:151" ht="14.4" x14ac:dyDescent="0.25">
      <c r="EU2696" s="104"/>
    </row>
    <row r="2697" spans="151:151" ht="14.4" x14ac:dyDescent="0.25">
      <c r="EU2697" s="104"/>
    </row>
    <row r="2698" spans="151:151" ht="14.4" x14ac:dyDescent="0.25">
      <c r="EU2698" s="104"/>
    </row>
    <row r="2699" spans="151:151" ht="14.4" x14ac:dyDescent="0.25">
      <c r="EU2699" s="104"/>
    </row>
    <row r="2700" spans="151:151" ht="14.4" x14ac:dyDescent="0.25">
      <c r="EU2700" s="104"/>
    </row>
    <row r="2701" spans="151:151" ht="14.4" x14ac:dyDescent="0.25">
      <c r="EU2701" s="104"/>
    </row>
    <row r="2702" spans="151:151" ht="14.4" x14ac:dyDescent="0.25">
      <c r="EU2702" s="104"/>
    </row>
    <row r="2703" spans="151:151" ht="14.4" x14ac:dyDescent="0.25">
      <c r="EU2703" s="104"/>
    </row>
    <row r="2704" spans="151:151" ht="14.4" x14ac:dyDescent="0.25">
      <c r="EU2704" s="104"/>
    </row>
    <row r="2705" spans="151:151" ht="14.4" x14ac:dyDescent="0.25">
      <c r="EU2705" s="104"/>
    </row>
    <row r="2706" spans="151:151" ht="14.4" x14ac:dyDescent="0.25">
      <c r="EU2706" s="104"/>
    </row>
    <row r="2707" spans="151:151" ht="14.4" x14ac:dyDescent="0.25">
      <c r="EU2707" s="104"/>
    </row>
    <row r="2708" spans="151:151" ht="14.4" x14ac:dyDescent="0.25">
      <c r="EU2708" s="104"/>
    </row>
    <row r="2709" spans="151:151" ht="14.4" x14ac:dyDescent="0.25">
      <c r="EU2709" s="104"/>
    </row>
    <row r="2710" spans="151:151" ht="14.4" x14ac:dyDescent="0.25">
      <c r="EU2710" s="104"/>
    </row>
    <row r="2711" spans="151:151" ht="14.4" x14ac:dyDescent="0.25">
      <c r="EU2711" s="104"/>
    </row>
    <row r="2712" spans="151:151" ht="14.4" x14ac:dyDescent="0.25">
      <c r="EU2712" s="104"/>
    </row>
    <row r="2713" spans="151:151" ht="14.4" x14ac:dyDescent="0.25">
      <c r="EU2713" s="104"/>
    </row>
    <row r="2714" spans="151:151" ht="14.4" x14ac:dyDescent="0.25">
      <c r="EU2714" s="104"/>
    </row>
    <row r="2715" spans="151:151" ht="14.4" x14ac:dyDescent="0.25">
      <c r="EU2715" s="104"/>
    </row>
    <row r="2716" spans="151:151" ht="14.4" x14ac:dyDescent="0.25">
      <c r="EU2716" s="104"/>
    </row>
    <row r="2717" spans="151:151" ht="14.4" x14ac:dyDescent="0.25">
      <c r="EU2717" s="104"/>
    </row>
    <row r="2718" spans="151:151" ht="14.4" x14ac:dyDescent="0.25">
      <c r="EU2718" s="104"/>
    </row>
    <row r="2719" spans="151:151" ht="14.4" x14ac:dyDescent="0.25">
      <c r="EU2719" s="104"/>
    </row>
    <row r="2720" spans="151:151" ht="14.4" x14ac:dyDescent="0.25">
      <c r="EU2720" s="104"/>
    </row>
    <row r="2721" spans="151:151" ht="14.4" x14ac:dyDescent="0.25">
      <c r="EU2721" s="104"/>
    </row>
    <row r="2722" spans="151:151" ht="14.4" x14ac:dyDescent="0.25">
      <c r="EU2722" s="104"/>
    </row>
    <row r="2723" spans="151:151" ht="14.4" x14ac:dyDescent="0.25">
      <c r="EU2723" s="104"/>
    </row>
    <row r="2724" spans="151:151" ht="14.4" x14ac:dyDescent="0.25">
      <c r="EU2724" s="104"/>
    </row>
    <row r="2725" spans="151:151" ht="14.4" x14ac:dyDescent="0.25">
      <c r="EU2725" s="104"/>
    </row>
    <row r="2726" spans="151:151" ht="14.4" x14ac:dyDescent="0.25">
      <c r="EU2726" s="104"/>
    </row>
    <row r="2727" spans="151:151" ht="14.4" x14ac:dyDescent="0.25">
      <c r="EU2727" s="104"/>
    </row>
    <row r="2728" spans="151:151" ht="14.4" x14ac:dyDescent="0.25">
      <c r="EU2728" s="104"/>
    </row>
    <row r="2729" spans="151:151" ht="14.4" x14ac:dyDescent="0.25">
      <c r="EU2729" s="104"/>
    </row>
    <row r="2730" spans="151:151" ht="14.4" x14ac:dyDescent="0.25">
      <c r="EU2730" s="104"/>
    </row>
    <row r="2731" spans="151:151" ht="14.4" x14ac:dyDescent="0.25">
      <c r="EU2731" s="104"/>
    </row>
    <row r="2732" spans="151:151" ht="14.4" x14ac:dyDescent="0.25">
      <c r="EU2732" s="104"/>
    </row>
    <row r="2733" spans="151:151" ht="14.4" x14ac:dyDescent="0.25">
      <c r="EU2733" s="104"/>
    </row>
    <row r="2734" spans="151:151" ht="14.4" x14ac:dyDescent="0.25">
      <c r="EU2734" s="104"/>
    </row>
    <row r="2735" spans="151:151" ht="14.4" x14ac:dyDescent="0.25">
      <c r="EU2735" s="104"/>
    </row>
    <row r="2736" spans="151:151" ht="14.4" x14ac:dyDescent="0.25">
      <c r="EU2736" s="104"/>
    </row>
    <row r="2737" spans="151:151" ht="14.4" x14ac:dyDescent="0.25">
      <c r="EU2737" s="104"/>
    </row>
    <row r="2738" spans="151:151" ht="14.4" x14ac:dyDescent="0.25">
      <c r="EU2738" s="104"/>
    </row>
    <row r="2739" spans="151:151" ht="14.4" x14ac:dyDescent="0.25">
      <c r="EU2739" s="104"/>
    </row>
    <row r="2740" spans="151:151" ht="14.4" x14ac:dyDescent="0.25">
      <c r="EU2740" s="104"/>
    </row>
    <row r="2741" spans="151:151" ht="14.4" x14ac:dyDescent="0.25">
      <c r="EU2741" s="104"/>
    </row>
    <row r="2742" spans="151:151" ht="14.4" x14ac:dyDescent="0.25">
      <c r="EU2742" s="104"/>
    </row>
    <row r="2743" spans="151:151" ht="14.4" x14ac:dyDescent="0.25">
      <c r="EU2743" s="104"/>
    </row>
    <row r="2744" spans="151:151" ht="14.4" x14ac:dyDescent="0.25">
      <c r="EU2744" s="104"/>
    </row>
    <row r="2745" spans="151:151" ht="14.4" x14ac:dyDescent="0.25">
      <c r="EU2745" s="104"/>
    </row>
    <row r="2746" spans="151:151" ht="14.4" x14ac:dyDescent="0.25">
      <c r="EU2746" s="104"/>
    </row>
    <row r="2747" spans="151:151" ht="14.4" x14ac:dyDescent="0.25">
      <c r="EU2747" s="104"/>
    </row>
    <row r="2748" spans="151:151" ht="14.4" x14ac:dyDescent="0.25">
      <c r="EU2748" s="104"/>
    </row>
    <row r="2749" spans="151:151" ht="14.4" x14ac:dyDescent="0.25">
      <c r="EU2749" s="104"/>
    </row>
    <row r="2750" spans="151:151" ht="14.4" x14ac:dyDescent="0.25">
      <c r="EU2750" s="104"/>
    </row>
    <row r="2751" spans="151:151" ht="14.4" x14ac:dyDescent="0.25">
      <c r="EU2751" s="104"/>
    </row>
    <row r="2752" spans="151:151" ht="14.4" x14ac:dyDescent="0.25">
      <c r="EU2752" s="104"/>
    </row>
    <row r="2753" spans="151:151" ht="14.4" x14ac:dyDescent="0.25">
      <c r="EU2753" s="104"/>
    </row>
    <row r="2754" spans="151:151" ht="14.4" x14ac:dyDescent="0.25">
      <c r="EU2754" s="104"/>
    </row>
    <row r="2755" spans="151:151" ht="14.4" x14ac:dyDescent="0.25">
      <c r="EU2755" s="104"/>
    </row>
    <row r="2756" spans="151:151" ht="14.4" x14ac:dyDescent="0.25">
      <c r="EU2756" s="104"/>
    </row>
    <row r="2757" spans="151:151" ht="14.4" x14ac:dyDescent="0.25">
      <c r="EU2757" s="104"/>
    </row>
    <row r="2758" spans="151:151" ht="14.4" x14ac:dyDescent="0.25">
      <c r="EU2758" s="104"/>
    </row>
    <row r="2759" spans="151:151" ht="14.4" x14ac:dyDescent="0.25">
      <c r="EU2759" s="104"/>
    </row>
    <row r="2760" spans="151:151" ht="14.4" x14ac:dyDescent="0.25">
      <c r="EU2760" s="104"/>
    </row>
    <row r="2761" spans="151:151" ht="14.4" x14ac:dyDescent="0.25">
      <c r="EU2761" s="104"/>
    </row>
    <row r="2762" spans="151:151" ht="14.4" x14ac:dyDescent="0.25">
      <c r="EU2762" s="104"/>
    </row>
    <row r="2763" spans="151:151" ht="14.4" x14ac:dyDescent="0.25">
      <c r="EU2763" s="104"/>
    </row>
    <row r="2764" spans="151:151" ht="14.4" x14ac:dyDescent="0.25">
      <c r="EU2764" s="104"/>
    </row>
    <row r="2765" spans="151:151" ht="14.4" x14ac:dyDescent="0.25">
      <c r="EU2765" s="104"/>
    </row>
    <row r="2766" spans="151:151" ht="14.4" x14ac:dyDescent="0.25">
      <c r="EU2766" s="104"/>
    </row>
    <row r="2767" spans="151:151" ht="14.4" x14ac:dyDescent="0.25">
      <c r="EU2767" s="104"/>
    </row>
    <row r="2768" spans="151:151" ht="14.4" x14ac:dyDescent="0.25">
      <c r="EU2768" s="104"/>
    </row>
    <row r="2769" spans="151:151" ht="14.4" x14ac:dyDescent="0.25">
      <c r="EU2769" s="104"/>
    </row>
    <row r="2770" spans="151:151" ht="14.4" x14ac:dyDescent="0.25">
      <c r="EU2770" s="104"/>
    </row>
    <row r="2771" spans="151:151" ht="14.4" x14ac:dyDescent="0.25">
      <c r="EU2771" s="104"/>
    </row>
    <row r="2772" spans="151:151" ht="14.4" x14ac:dyDescent="0.25">
      <c r="EU2772" s="104"/>
    </row>
    <row r="2773" spans="151:151" ht="14.4" x14ac:dyDescent="0.25">
      <c r="EU2773" s="104"/>
    </row>
    <row r="2774" spans="151:151" ht="14.4" x14ac:dyDescent="0.25">
      <c r="EU2774" s="104"/>
    </row>
    <row r="2775" spans="151:151" ht="14.4" x14ac:dyDescent="0.25">
      <c r="EU2775" s="104"/>
    </row>
    <row r="2776" spans="151:151" ht="14.4" x14ac:dyDescent="0.25">
      <c r="EU2776" s="104"/>
    </row>
    <row r="2777" spans="151:151" ht="14.4" x14ac:dyDescent="0.25">
      <c r="EU2777" s="104"/>
    </row>
    <row r="2778" spans="151:151" ht="14.4" x14ac:dyDescent="0.25">
      <c r="EU2778" s="104"/>
    </row>
    <row r="2779" spans="151:151" ht="14.4" x14ac:dyDescent="0.25">
      <c r="EU2779" s="104"/>
    </row>
    <row r="2780" spans="151:151" ht="14.4" x14ac:dyDescent="0.25">
      <c r="EU2780" s="104"/>
    </row>
    <row r="2781" spans="151:151" ht="14.4" x14ac:dyDescent="0.25">
      <c r="EU2781" s="104"/>
    </row>
    <row r="2782" spans="151:151" ht="14.4" x14ac:dyDescent="0.25">
      <c r="EU2782" s="104"/>
    </row>
    <row r="2783" spans="151:151" ht="14.4" x14ac:dyDescent="0.25">
      <c r="EU2783" s="104"/>
    </row>
    <row r="2784" spans="151:151" ht="14.4" x14ac:dyDescent="0.25">
      <c r="EU2784" s="104"/>
    </row>
    <row r="2785" spans="151:151" ht="14.4" x14ac:dyDescent="0.25">
      <c r="EU2785" s="104"/>
    </row>
    <row r="2786" spans="151:151" ht="14.4" x14ac:dyDescent="0.25">
      <c r="EU2786" s="104"/>
    </row>
    <row r="2787" spans="151:151" ht="14.4" x14ac:dyDescent="0.25">
      <c r="EU2787" s="104"/>
    </row>
    <row r="2788" spans="151:151" ht="14.4" x14ac:dyDescent="0.25">
      <c r="EU2788" s="104"/>
    </row>
    <row r="2789" spans="151:151" ht="14.4" x14ac:dyDescent="0.25">
      <c r="EU2789" s="104"/>
    </row>
    <row r="2790" spans="151:151" ht="14.4" x14ac:dyDescent="0.25">
      <c r="EU2790" s="104"/>
    </row>
    <row r="2791" spans="151:151" ht="14.4" x14ac:dyDescent="0.25">
      <c r="EU2791" s="104"/>
    </row>
    <row r="2792" spans="151:151" ht="14.4" x14ac:dyDescent="0.25">
      <c r="EU2792" s="104"/>
    </row>
    <row r="2793" spans="151:151" ht="14.4" x14ac:dyDescent="0.25">
      <c r="EU2793" s="104"/>
    </row>
    <row r="2794" spans="151:151" ht="14.4" x14ac:dyDescent="0.25">
      <c r="EU2794" s="104"/>
    </row>
    <row r="2795" spans="151:151" ht="14.4" x14ac:dyDescent="0.25">
      <c r="EU2795" s="104"/>
    </row>
    <row r="2796" spans="151:151" ht="14.4" x14ac:dyDescent="0.25">
      <c r="EU2796" s="104"/>
    </row>
    <row r="2797" spans="151:151" ht="14.4" x14ac:dyDescent="0.25">
      <c r="EU2797" s="104"/>
    </row>
    <row r="2798" spans="151:151" ht="14.4" x14ac:dyDescent="0.25">
      <c r="EU2798" s="104"/>
    </row>
    <row r="2799" spans="151:151" ht="14.4" x14ac:dyDescent="0.25">
      <c r="EU2799" s="104"/>
    </row>
    <row r="2800" spans="151:151" ht="14.4" x14ac:dyDescent="0.25">
      <c r="EU2800" s="104"/>
    </row>
    <row r="2801" spans="151:151" ht="14.4" x14ac:dyDescent="0.25">
      <c r="EU2801" s="104"/>
    </row>
    <row r="2802" spans="151:151" ht="14.4" x14ac:dyDescent="0.25">
      <c r="EU2802" s="104"/>
    </row>
    <row r="2803" spans="151:151" ht="14.4" x14ac:dyDescent="0.25">
      <c r="EU2803" s="104"/>
    </row>
    <row r="2804" spans="151:151" ht="14.4" x14ac:dyDescent="0.25">
      <c r="EU2804" s="104"/>
    </row>
    <row r="2805" spans="151:151" ht="14.4" x14ac:dyDescent="0.25">
      <c r="EU2805" s="104"/>
    </row>
    <row r="2806" spans="151:151" ht="14.4" x14ac:dyDescent="0.25">
      <c r="EU2806" s="104"/>
    </row>
    <row r="2807" spans="151:151" ht="14.4" x14ac:dyDescent="0.25">
      <c r="EU2807" s="104"/>
    </row>
    <row r="2808" spans="151:151" ht="14.4" x14ac:dyDescent="0.25">
      <c r="EU2808" s="104"/>
    </row>
    <row r="2809" spans="151:151" ht="14.4" x14ac:dyDescent="0.25">
      <c r="EU2809" s="104"/>
    </row>
    <row r="2810" spans="151:151" ht="14.4" x14ac:dyDescent="0.25">
      <c r="EU2810" s="104"/>
    </row>
    <row r="2811" spans="151:151" ht="14.4" x14ac:dyDescent="0.25">
      <c r="EU2811" s="104"/>
    </row>
    <row r="2812" spans="151:151" ht="14.4" x14ac:dyDescent="0.25">
      <c r="EU2812" s="104"/>
    </row>
    <row r="2813" spans="151:151" ht="14.4" x14ac:dyDescent="0.25">
      <c r="EU2813" s="104"/>
    </row>
    <row r="2814" spans="151:151" ht="14.4" x14ac:dyDescent="0.25">
      <c r="EU2814" s="104"/>
    </row>
    <row r="2815" spans="151:151" ht="14.4" x14ac:dyDescent="0.25">
      <c r="EU2815" s="104"/>
    </row>
    <row r="2816" spans="151:151" ht="14.4" x14ac:dyDescent="0.25">
      <c r="EU2816" s="104"/>
    </row>
    <row r="2817" spans="151:151" ht="14.4" x14ac:dyDescent="0.25">
      <c r="EU2817" s="104"/>
    </row>
    <row r="2818" spans="151:151" ht="14.4" x14ac:dyDescent="0.25">
      <c r="EU2818" s="104"/>
    </row>
    <row r="2819" spans="151:151" ht="14.4" x14ac:dyDescent="0.25">
      <c r="EU2819" s="104"/>
    </row>
    <row r="2820" spans="151:151" ht="14.4" x14ac:dyDescent="0.25">
      <c r="EU2820" s="104"/>
    </row>
    <row r="2821" spans="151:151" ht="14.4" x14ac:dyDescent="0.25">
      <c r="EU2821" s="104"/>
    </row>
    <row r="2822" spans="151:151" ht="14.4" x14ac:dyDescent="0.25">
      <c r="EU2822" s="104"/>
    </row>
    <row r="2823" spans="151:151" ht="14.4" x14ac:dyDescent="0.25">
      <c r="EU2823" s="104"/>
    </row>
    <row r="2824" spans="151:151" ht="14.4" x14ac:dyDescent="0.25">
      <c r="EU2824" s="104"/>
    </row>
    <row r="2825" spans="151:151" ht="14.4" x14ac:dyDescent="0.25">
      <c r="EU2825" s="104"/>
    </row>
    <row r="2826" spans="151:151" ht="14.4" x14ac:dyDescent="0.25">
      <c r="EU2826" s="104"/>
    </row>
    <row r="2827" spans="151:151" ht="14.4" x14ac:dyDescent="0.25">
      <c r="EU2827" s="104"/>
    </row>
    <row r="2828" spans="151:151" ht="14.4" x14ac:dyDescent="0.25">
      <c r="EU2828" s="104"/>
    </row>
    <row r="2829" spans="151:151" ht="14.4" x14ac:dyDescent="0.25">
      <c r="EU2829" s="104"/>
    </row>
    <row r="2830" spans="151:151" ht="14.4" x14ac:dyDescent="0.25">
      <c r="EU2830" s="104"/>
    </row>
    <row r="2831" spans="151:151" ht="14.4" x14ac:dyDescent="0.25">
      <c r="EU2831" s="104"/>
    </row>
    <row r="2832" spans="151:151" ht="14.4" x14ac:dyDescent="0.25">
      <c r="EU2832" s="104"/>
    </row>
    <row r="2833" spans="151:151" ht="14.4" x14ac:dyDescent="0.25">
      <c r="EU2833" s="104"/>
    </row>
    <row r="2834" spans="151:151" ht="14.4" x14ac:dyDescent="0.25">
      <c r="EU2834" s="104"/>
    </row>
    <row r="2835" spans="151:151" ht="14.4" x14ac:dyDescent="0.25">
      <c r="EU2835" s="104"/>
    </row>
    <row r="2836" spans="151:151" ht="14.4" x14ac:dyDescent="0.25">
      <c r="EU2836" s="104"/>
    </row>
    <row r="2837" spans="151:151" ht="14.4" x14ac:dyDescent="0.25">
      <c r="EU2837" s="104"/>
    </row>
    <row r="2838" spans="151:151" ht="14.4" x14ac:dyDescent="0.25">
      <c r="EU2838" s="104"/>
    </row>
    <row r="2839" spans="151:151" ht="14.4" x14ac:dyDescent="0.25">
      <c r="EU2839" s="104"/>
    </row>
    <row r="2840" spans="151:151" ht="14.4" x14ac:dyDescent="0.25">
      <c r="EU2840" s="104"/>
    </row>
    <row r="2841" spans="151:151" ht="14.4" x14ac:dyDescent="0.25">
      <c r="EU2841" s="104"/>
    </row>
    <row r="2842" spans="151:151" ht="14.4" x14ac:dyDescent="0.25">
      <c r="EU2842" s="104"/>
    </row>
    <row r="2843" spans="151:151" ht="14.4" x14ac:dyDescent="0.25">
      <c r="EU2843" s="104"/>
    </row>
    <row r="2844" spans="151:151" ht="14.4" x14ac:dyDescent="0.25">
      <c r="EU2844" s="104"/>
    </row>
    <row r="2845" spans="151:151" ht="14.4" x14ac:dyDescent="0.25">
      <c r="EU2845" s="104"/>
    </row>
    <row r="2846" spans="151:151" ht="14.4" x14ac:dyDescent="0.25">
      <c r="EU2846" s="104"/>
    </row>
    <row r="2847" spans="151:151" ht="14.4" x14ac:dyDescent="0.25">
      <c r="EU2847" s="104"/>
    </row>
    <row r="2848" spans="151:151" ht="14.4" x14ac:dyDescent="0.25">
      <c r="EU2848" s="104"/>
    </row>
    <row r="2849" spans="151:151" ht="14.4" x14ac:dyDescent="0.25">
      <c r="EU2849" s="104"/>
    </row>
    <row r="2850" spans="151:151" ht="14.4" x14ac:dyDescent="0.25">
      <c r="EU2850" s="104"/>
    </row>
    <row r="2851" spans="151:151" ht="14.4" x14ac:dyDescent="0.25">
      <c r="EU2851" s="104"/>
    </row>
    <row r="2852" spans="151:151" ht="14.4" x14ac:dyDescent="0.25">
      <c r="EU2852" s="104"/>
    </row>
    <row r="2853" spans="151:151" ht="14.4" x14ac:dyDescent="0.25">
      <c r="EU2853" s="104"/>
    </row>
    <row r="2854" spans="151:151" ht="14.4" x14ac:dyDescent="0.25">
      <c r="EU2854" s="104"/>
    </row>
    <row r="2855" spans="151:151" ht="14.4" x14ac:dyDescent="0.25">
      <c r="EU2855" s="104"/>
    </row>
    <row r="2856" spans="151:151" ht="14.4" x14ac:dyDescent="0.25">
      <c r="EU2856" s="104"/>
    </row>
    <row r="2857" spans="151:151" ht="14.4" x14ac:dyDescent="0.25">
      <c r="EU2857" s="104"/>
    </row>
    <row r="2858" spans="151:151" ht="14.4" x14ac:dyDescent="0.25">
      <c r="EU2858" s="104"/>
    </row>
    <row r="2859" spans="151:151" ht="14.4" x14ac:dyDescent="0.25">
      <c r="EU2859" s="104"/>
    </row>
    <row r="2860" spans="151:151" ht="14.4" x14ac:dyDescent="0.25">
      <c r="EU2860" s="104"/>
    </row>
    <row r="2861" spans="151:151" ht="14.4" x14ac:dyDescent="0.25">
      <c r="EU2861" s="104"/>
    </row>
    <row r="2862" spans="151:151" ht="14.4" x14ac:dyDescent="0.25">
      <c r="EU2862" s="104"/>
    </row>
    <row r="2863" spans="151:151" ht="14.4" x14ac:dyDescent="0.25">
      <c r="EU2863" s="104"/>
    </row>
    <row r="2864" spans="151:151" ht="14.4" x14ac:dyDescent="0.25">
      <c r="EU2864" s="104"/>
    </row>
    <row r="2865" spans="151:151" ht="14.4" x14ac:dyDescent="0.25">
      <c r="EU2865" s="104"/>
    </row>
    <row r="2866" spans="151:151" ht="14.4" x14ac:dyDescent="0.25">
      <c r="EU2866" s="104"/>
    </row>
    <row r="2867" spans="151:151" ht="14.4" x14ac:dyDescent="0.25">
      <c r="EU2867" s="104"/>
    </row>
    <row r="2868" spans="151:151" ht="14.4" x14ac:dyDescent="0.25">
      <c r="EU2868" s="104"/>
    </row>
    <row r="2869" spans="151:151" ht="14.4" x14ac:dyDescent="0.25">
      <c r="EU2869" s="104"/>
    </row>
    <row r="2870" spans="151:151" ht="14.4" x14ac:dyDescent="0.25">
      <c r="EU2870" s="104"/>
    </row>
    <row r="2871" spans="151:151" ht="14.4" x14ac:dyDescent="0.25">
      <c r="EU2871" s="104"/>
    </row>
    <row r="2872" spans="151:151" ht="14.4" x14ac:dyDescent="0.25">
      <c r="EU2872" s="104"/>
    </row>
    <row r="2873" spans="151:151" ht="14.4" x14ac:dyDescent="0.25">
      <c r="EU2873" s="104"/>
    </row>
    <row r="2874" spans="151:151" ht="14.4" x14ac:dyDescent="0.25">
      <c r="EU2874" s="104"/>
    </row>
    <row r="2875" spans="151:151" ht="14.4" x14ac:dyDescent="0.25">
      <c r="EU2875" s="104"/>
    </row>
    <row r="2876" spans="151:151" ht="14.4" x14ac:dyDescent="0.25">
      <c r="EU2876" s="104"/>
    </row>
    <row r="2877" spans="151:151" ht="14.4" x14ac:dyDescent="0.25">
      <c r="EU2877" s="104"/>
    </row>
    <row r="2878" spans="151:151" ht="14.4" x14ac:dyDescent="0.25">
      <c r="EU2878" s="104"/>
    </row>
    <row r="2879" spans="151:151" ht="14.4" x14ac:dyDescent="0.25">
      <c r="EU2879" s="104"/>
    </row>
    <row r="2880" spans="151:151" ht="14.4" x14ac:dyDescent="0.25">
      <c r="EU2880" s="104"/>
    </row>
    <row r="2881" spans="151:151" ht="14.4" x14ac:dyDescent="0.25">
      <c r="EU2881" s="104"/>
    </row>
    <row r="2882" spans="151:151" ht="14.4" x14ac:dyDescent="0.25">
      <c r="EU2882" s="104"/>
    </row>
    <row r="2883" spans="151:151" ht="14.4" x14ac:dyDescent="0.25">
      <c r="EU2883" s="104"/>
    </row>
    <row r="2884" spans="151:151" ht="14.4" x14ac:dyDescent="0.25">
      <c r="EU2884" s="104"/>
    </row>
    <row r="2885" spans="151:151" ht="14.4" x14ac:dyDescent="0.25">
      <c r="EU2885" s="104"/>
    </row>
    <row r="2886" spans="151:151" ht="14.4" x14ac:dyDescent="0.25">
      <c r="EU2886" s="104"/>
    </row>
    <row r="2887" spans="151:151" ht="14.4" x14ac:dyDescent="0.25">
      <c r="EU2887" s="104"/>
    </row>
    <row r="2888" spans="151:151" ht="14.4" x14ac:dyDescent="0.25">
      <c r="EU2888" s="104"/>
    </row>
    <row r="2889" spans="151:151" ht="14.4" x14ac:dyDescent="0.25">
      <c r="EU2889" s="104"/>
    </row>
    <row r="2890" spans="151:151" ht="14.4" x14ac:dyDescent="0.25">
      <c r="EU2890" s="104"/>
    </row>
    <row r="2891" spans="151:151" ht="14.4" x14ac:dyDescent="0.25">
      <c r="EU2891" s="104"/>
    </row>
    <row r="2892" spans="151:151" ht="14.4" x14ac:dyDescent="0.25">
      <c r="EU2892" s="104"/>
    </row>
    <row r="2893" spans="151:151" ht="14.4" x14ac:dyDescent="0.25">
      <c r="EU2893" s="104"/>
    </row>
    <row r="2894" spans="151:151" ht="14.4" x14ac:dyDescent="0.25">
      <c r="EU2894" s="104"/>
    </row>
    <row r="2895" spans="151:151" ht="14.4" x14ac:dyDescent="0.25">
      <c r="EU2895" s="104"/>
    </row>
    <row r="2896" spans="151:151" ht="14.4" x14ac:dyDescent="0.25">
      <c r="EU2896" s="104"/>
    </row>
    <row r="2897" spans="151:151" ht="14.4" x14ac:dyDescent="0.25">
      <c r="EU2897" s="104"/>
    </row>
    <row r="2898" spans="151:151" ht="14.4" x14ac:dyDescent="0.25">
      <c r="EU2898" s="104"/>
    </row>
    <row r="2899" spans="151:151" ht="14.4" x14ac:dyDescent="0.25">
      <c r="EU2899" s="104"/>
    </row>
    <row r="2900" spans="151:151" ht="14.4" x14ac:dyDescent="0.25">
      <c r="EU2900" s="104"/>
    </row>
    <row r="2901" spans="151:151" ht="14.4" x14ac:dyDescent="0.25">
      <c r="EU2901" s="104"/>
    </row>
    <row r="2902" spans="151:151" ht="14.4" x14ac:dyDescent="0.25">
      <c r="EU2902" s="104"/>
    </row>
    <row r="2903" spans="151:151" ht="14.4" x14ac:dyDescent="0.25">
      <c r="EU2903" s="104"/>
    </row>
    <row r="2904" spans="151:151" ht="14.4" x14ac:dyDescent="0.25">
      <c r="EU2904" s="104"/>
    </row>
    <row r="2905" spans="151:151" ht="14.4" x14ac:dyDescent="0.25">
      <c r="EU2905" s="104"/>
    </row>
    <row r="2906" spans="151:151" ht="14.4" x14ac:dyDescent="0.25">
      <c r="EU2906" s="104"/>
    </row>
    <row r="2907" spans="151:151" ht="14.4" x14ac:dyDescent="0.25">
      <c r="EU2907" s="104"/>
    </row>
    <row r="2908" spans="151:151" ht="14.4" x14ac:dyDescent="0.25">
      <c r="EU2908" s="104"/>
    </row>
    <row r="2909" spans="151:151" ht="14.4" x14ac:dyDescent="0.25">
      <c r="EU2909" s="104"/>
    </row>
    <row r="2910" spans="151:151" ht="14.4" x14ac:dyDescent="0.25">
      <c r="EU2910" s="104"/>
    </row>
    <row r="2911" spans="151:151" ht="14.4" x14ac:dyDescent="0.25">
      <c r="EU2911" s="104"/>
    </row>
    <row r="2912" spans="151:151" ht="14.4" x14ac:dyDescent="0.25">
      <c r="EU2912" s="104"/>
    </row>
    <row r="2913" spans="151:151" ht="14.4" x14ac:dyDescent="0.25">
      <c r="EU2913" s="104"/>
    </row>
    <row r="2914" spans="151:151" ht="14.4" x14ac:dyDescent="0.25">
      <c r="EU2914" s="104"/>
    </row>
    <row r="2915" spans="151:151" ht="14.4" x14ac:dyDescent="0.25">
      <c r="EU2915" s="104"/>
    </row>
    <row r="2916" spans="151:151" ht="14.4" x14ac:dyDescent="0.25">
      <c r="EU2916" s="104"/>
    </row>
    <row r="2917" spans="151:151" ht="14.4" x14ac:dyDescent="0.25">
      <c r="EU2917" s="104"/>
    </row>
    <row r="2918" spans="151:151" ht="14.4" x14ac:dyDescent="0.25">
      <c r="EU2918" s="104"/>
    </row>
    <row r="2919" spans="151:151" ht="14.4" x14ac:dyDescent="0.25">
      <c r="EU2919" s="104"/>
    </row>
    <row r="2920" spans="151:151" ht="14.4" x14ac:dyDescent="0.25">
      <c r="EU2920" s="104"/>
    </row>
    <row r="2921" spans="151:151" ht="14.4" x14ac:dyDescent="0.25">
      <c r="EU2921" s="104"/>
    </row>
    <row r="2922" spans="151:151" ht="14.4" x14ac:dyDescent="0.25">
      <c r="EU2922" s="104"/>
    </row>
    <row r="2923" spans="151:151" ht="14.4" x14ac:dyDescent="0.25">
      <c r="EU2923" s="104"/>
    </row>
    <row r="2924" spans="151:151" ht="14.4" x14ac:dyDescent="0.25">
      <c r="EU2924" s="104"/>
    </row>
    <row r="2925" spans="151:151" ht="14.4" x14ac:dyDescent="0.25">
      <c r="EU2925" s="104"/>
    </row>
    <row r="2926" spans="151:151" ht="14.4" x14ac:dyDescent="0.25">
      <c r="EU2926" s="104"/>
    </row>
    <row r="2927" spans="151:151" ht="14.4" x14ac:dyDescent="0.25">
      <c r="EU2927" s="104"/>
    </row>
    <row r="2928" spans="151:151" ht="14.4" x14ac:dyDescent="0.25">
      <c r="EU2928" s="104"/>
    </row>
    <row r="2929" spans="151:151" ht="14.4" x14ac:dyDescent="0.25">
      <c r="EU2929" s="104"/>
    </row>
    <row r="2930" spans="151:151" ht="14.4" x14ac:dyDescent="0.25">
      <c r="EU2930" s="104"/>
    </row>
    <row r="2931" spans="151:151" ht="14.4" x14ac:dyDescent="0.25">
      <c r="EU2931" s="104"/>
    </row>
    <row r="2932" spans="151:151" ht="14.4" x14ac:dyDescent="0.25">
      <c r="EU2932" s="104"/>
    </row>
    <row r="2933" spans="151:151" ht="14.4" x14ac:dyDescent="0.25">
      <c r="EU2933" s="104"/>
    </row>
    <row r="2934" spans="151:151" ht="14.4" x14ac:dyDescent="0.25">
      <c r="EU2934" s="104"/>
    </row>
    <row r="2935" spans="151:151" ht="14.4" x14ac:dyDescent="0.25">
      <c r="EU2935" s="104"/>
    </row>
    <row r="2936" spans="151:151" ht="14.4" x14ac:dyDescent="0.25">
      <c r="EU2936" s="104"/>
    </row>
    <row r="2937" spans="151:151" ht="14.4" x14ac:dyDescent="0.25">
      <c r="EU2937" s="104"/>
    </row>
    <row r="2938" spans="151:151" ht="14.4" x14ac:dyDescent="0.25">
      <c r="EU2938" s="104"/>
    </row>
    <row r="2939" spans="151:151" ht="14.4" x14ac:dyDescent="0.25">
      <c r="EU2939" s="104"/>
    </row>
    <row r="2940" spans="151:151" ht="14.4" x14ac:dyDescent="0.25">
      <c r="EU2940" s="104"/>
    </row>
    <row r="2941" spans="151:151" ht="14.4" x14ac:dyDescent="0.25">
      <c r="EU2941" s="104"/>
    </row>
    <row r="2942" spans="151:151" ht="14.4" x14ac:dyDescent="0.25">
      <c r="EU2942" s="104"/>
    </row>
    <row r="2943" spans="151:151" ht="14.4" x14ac:dyDescent="0.25">
      <c r="EU2943" s="104"/>
    </row>
    <row r="2944" spans="151:151" ht="14.4" x14ac:dyDescent="0.25">
      <c r="EU2944" s="104"/>
    </row>
    <row r="2945" spans="151:151" ht="14.4" x14ac:dyDescent="0.25">
      <c r="EU2945" s="104"/>
    </row>
    <row r="2946" spans="151:151" ht="14.4" x14ac:dyDescent="0.25">
      <c r="EU2946" s="104"/>
    </row>
    <row r="2947" spans="151:151" ht="14.4" x14ac:dyDescent="0.25">
      <c r="EU2947" s="104"/>
    </row>
    <row r="2948" spans="151:151" ht="14.4" x14ac:dyDescent="0.25">
      <c r="EU2948" s="104"/>
    </row>
    <row r="2949" spans="151:151" ht="14.4" x14ac:dyDescent="0.25">
      <c r="EU2949" s="104"/>
    </row>
    <row r="2950" spans="151:151" ht="14.4" x14ac:dyDescent="0.25">
      <c r="EU2950" s="104"/>
    </row>
    <row r="2951" spans="151:151" ht="14.4" x14ac:dyDescent="0.25">
      <c r="EU2951" s="104"/>
    </row>
    <row r="2952" spans="151:151" ht="14.4" x14ac:dyDescent="0.25">
      <c r="EU2952" s="104"/>
    </row>
    <row r="2953" spans="151:151" ht="14.4" x14ac:dyDescent="0.25">
      <c r="EU2953" s="104"/>
    </row>
    <row r="2954" spans="151:151" ht="14.4" x14ac:dyDescent="0.25">
      <c r="EU2954" s="104"/>
    </row>
    <row r="2955" spans="151:151" ht="14.4" x14ac:dyDescent="0.25">
      <c r="EU2955" s="104"/>
    </row>
    <row r="2956" spans="151:151" ht="14.4" x14ac:dyDescent="0.25">
      <c r="EU2956" s="104"/>
    </row>
    <row r="2957" spans="151:151" ht="14.4" x14ac:dyDescent="0.25">
      <c r="EU2957" s="104"/>
    </row>
    <row r="2958" spans="151:151" ht="14.4" x14ac:dyDescent="0.25">
      <c r="EU2958" s="104"/>
    </row>
    <row r="2959" spans="151:151" ht="14.4" x14ac:dyDescent="0.25">
      <c r="EU2959" s="104"/>
    </row>
    <row r="2960" spans="151:151" ht="14.4" x14ac:dyDescent="0.25">
      <c r="EU2960" s="104"/>
    </row>
    <row r="2961" spans="151:151" ht="14.4" x14ac:dyDescent="0.25">
      <c r="EU2961" s="104"/>
    </row>
    <row r="2962" spans="151:151" ht="14.4" x14ac:dyDescent="0.25">
      <c r="EU2962" s="104"/>
    </row>
    <row r="2963" spans="151:151" ht="14.4" x14ac:dyDescent="0.25">
      <c r="EU2963" s="104"/>
    </row>
    <row r="2964" spans="151:151" ht="14.4" x14ac:dyDescent="0.25">
      <c r="EU2964" s="104"/>
    </row>
    <row r="2965" spans="151:151" ht="14.4" x14ac:dyDescent="0.25">
      <c r="EU2965" s="104"/>
    </row>
    <row r="2966" spans="151:151" ht="14.4" x14ac:dyDescent="0.25">
      <c r="EU2966" s="104"/>
    </row>
    <row r="2967" spans="151:151" ht="14.4" x14ac:dyDescent="0.25">
      <c r="EU2967" s="104"/>
    </row>
    <row r="2968" spans="151:151" ht="14.4" x14ac:dyDescent="0.25">
      <c r="EU2968" s="104"/>
    </row>
    <row r="2969" spans="151:151" ht="14.4" x14ac:dyDescent="0.25">
      <c r="EU2969" s="104"/>
    </row>
    <row r="2970" spans="151:151" ht="14.4" x14ac:dyDescent="0.25">
      <c r="EU2970" s="104"/>
    </row>
    <row r="2971" spans="151:151" ht="14.4" x14ac:dyDescent="0.25">
      <c r="EU2971" s="104"/>
    </row>
    <row r="2972" spans="151:151" ht="14.4" x14ac:dyDescent="0.25">
      <c r="EU2972" s="104"/>
    </row>
    <row r="2973" spans="151:151" ht="14.4" x14ac:dyDescent="0.25">
      <c r="EU2973" s="104"/>
    </row>
    <row r="2974" spans="151:151" ht="14.4" x14ac:dyDescent="0.25">
      <c r="EU2974" s="104"/>
    </row>
    <row r="2975" spans="151:151" ht="14.4" x14ac:dyDescent="0.25">
      <c r="EU2975" s="104"/>
    </row>
    <row r="2976" spans="151:151" ht="14.4" x14ac:dyDescent="0.25">
      <c r="EU2976" s="104"/>
    </row>
    <row r="2977" spans="151:151" ht="14.4" x14ac:dyDescent="0.25">
      <c r="EU2977" s="104"/>
    </row>
    <row r="2978" spans="151:151" ht="14.4" x14ac:dyDescent="0.25">
      <c r="EU2978" s="104"/>
    </row>
    <row r="2979" spans="151:151" ht="14.4" x14ac:dyDescent="0.25">
      <c r="EU2979" s="104"/>
    </row>
    <row r="2980" spans="151:151" ht="14.4" x14ac:dyDescent="0.25">
      <c r="EU2980" s="104"/>
    </row>
    <row r="2981" spans="151:151" ht="14.4" x14ac:dyDescent="0.25">
      <c r="EU2981" s="104"/>
    </row>
    <row r="2982" spans="151:151" ht="14.4" x14ac:dyDescent="0.25">
      <c r="EU2982" s="104"/>
    </row>
    <row r="2983" spans="151:151" ht="14.4" x14ac:dyDescent="0.25">
      <c r="EU2983" s="104"/>
    </row>
    <row r="2984" spans="151:151" ht="14.4" x14ac:dyDescent="0.25">
      <c r="EU2984" s="104"/>
    </row>
    <row r="2985" spans="151:151" ht="14.4" x14ac:dyDescent="0.25">
      <c r="EU2985" s="104"/>
    </row>
    <row r="2986" spans="151:151" ht="14.4" x14ac:dyDescent="0.25">
      <c r="EU2986" s="104"/>
    </row>
    <row r="2987" spans="151:151" ht="14.4" x14ac:dyDescent="0.25">
      <c r="EU2987" s="104"/>
    </row>
    <row r="2988" spans="151:151" ht="14.4" x14ac:dyDescent="0.25">
      <c r="EU2988" s="104"/>
    </row>
    <row r="2989" spans="151:151" ht="14.4" x14ac:dyDescent="0.25">
      <c r="EU2989" s="104"/>
    </row>
    <row r="2990" spans="151:151" ht="14.4" x14ac:dyDescent="0.25">
      <c r="EU2990" s="104"/>
    </row>
    <row r="2991" spans="151:151" ht="14.4" x14ac:dyDescent="0.25">
      <c r="EU2991" s="104"/>
    </row>
    <row r="2992" spans="151:151" ht="14.4" x14ac:dyDescent="0.25">
      <c r="EU2992" s="104"/>
    </row>
    <row r="2993" spans="151:151" ht="14.4" x14ac:dyDescent="0.25">
      <c r="EU2993" s="104"/>
    </row>
    <row r="2994" spans="151:151" ht="14.4" x14ac:dyDescent="0.25">
      <c r="EU2994" s="104"/>
    </row>
    <row r="2995" spans="151:151" ht="14.4" x14ac:dyDescent="0.25">
      <c r="EU2995" s="104"/>
    </row>
    <row r="2996" spans="151:151" ht="14.4" x14ac:dyDescent="0.25">
      <c r="EU2996" s="104"/>
    </row>
    <row r="2997" spans="151:151" ht="14.4" x14ac:dyDescent="0.25">
      <c r="EU2997" s="104"/>
    </row>
    <row r="2998" spans="151:151" ht="14.4" x14ac:dyDescent="0.25">
      <c r="EU2998" s="104"/>
    </row>
    <row r="2999" spans="151:151" ht="14.4" x14ac:dyDescent="0.25">
      <c r="EU2999" s="104"/>
    </row>
    <row r="3000" spans="151:151" ht="14.4" x14ac:dyDescent="0.25">
      <c r="EU3000" s="104"/>
    </row>
    <row r="3001" spans="151:151" ht="14.4" x14ac:dyDescent="0.25">
      <c r="EU3001" s="104"/>
    </row>
    <row r="3002" spans="151:151" ht="14.4" x14ac:dyDescent="0.25">
      <c r="EU3002" s="104"/>
    </row>
    <row r="3003" spans="151:151" ht="14.4" x14ac:dyDescent="0.25">
      <c r="EU3003" s="104"/>
    </row>
    <row r="3004" spans="151:151" ht="14.4" x14ac:dyDescent="0.25">
      <c r="EU3004" s="104"/>
    </row>
    <row r="3005" spans="151:151" ht="14.4" x14ac:dyDescent="0.25">
      <c r="EU3005" s="104"/>
    </row>
    <row r="3006" spans="151:151" ht="14.4" x14ac:dyDescent="0.25">
      <c r="EU3006" s="104"/>
    </row>
    <row r="3007" spans="151:151" ht="14.4" x14ac:dyDescent="0.25">
      <c r="EU3007" s="104"/>
    </row>
    <row r="3008" spans="151:151" ht="14.4" x14ac:dyDescent="0.25">
      <c r="EU3008" s="104"/>
    </row>
    <row r="3009" spans="151:151" ht="14.4" x14ac:dyDescent="0.25">
      <c r="EU3009" s="104"/>
    </row>
    <row r="3010" spans="151:151" ht="14.4" x14ac:dyDescent="0.25">
      <c r="EU3010" s="104"/>
    </row>
    <row r="3011" spans="151:151" ht="14.4" x14ac:dyDescent="0.25">
      <c r="EU3011" s="104"/>
    </row>
    <row r="3012" spans="151:151" ht="14.4" x14ac:dyDescent="0.25">
      <c r="EU3012" s="104"/>
    </row>
    <row r="3013" spans="151:151" ht="14.4" x14ac:dyDescent="0.25">
      <c r="EU3013" s="104"/>
    </row>
    <row r="3014" spans="151:151" ht="14.4" x14ac:dyDescent="0.25">
      <c r="EU3014" s="104"/>
    </row>
    <row r="3015" spans="151:151" ht="14.4" x14ac:dyDescent="0.25">
      <c r="EU3015" s="104"/>
    </row>
    <row r="3016" spans="151:151" ht="14.4" x14ac:dyDescent="0.25">
      <c r="EU3016" s="104"/>
    </row>
    <row r="3017" spans="151:151" ht="14.4" x14ac:dyDescent="0.25">
      <c r="EU3017" s="104"/>
    </row>
    <row r="3018" spans="151:151" ht="14.4" x14ac:dyDescent="0.25">
      <c r="EU3018" s="104"/>
    </row>
    <row r="3019" spans="151:151" ht="14.4" x14ac:dyDescent="0.25">
      <c r="EU3019" s="104"/>
    </row>
    <row r="3020" spans="151:151" ht="14.4" x14ac:dyDescent="0.25">
      <c r="EU3020" s="104"/>
    </row>
    <row r="3021" spans="151:151" ht="14.4" x14ac:dyDescent="0.25">
      <c r="EU3021" s="104"/>
    </row>
    <row r="3022" spans="151:151" ht="14.4" x14ac:dyDescent="0.25">
      <c r="EU3022" s="104"/>
    </row>
    <row r="3023" spans="151:151" ht="14.4" x14ac:dyDescent="0.25">
      <c r="EU3023" s="104"/>
    </row>
    <row r="3024" spans="151:151" ht="14.4" x14ac:dyDescent="0.25">
      <c r="EU3024" s="104"/>
    </row>
    <row r="3025" spans="151:151" ht="14.4" x14ac:dyDescent="0.25">
      <c r="EU3025" s="104"/>
    </row>
    <row r="3026" spans="151:151" ht="14.4" x14ac:dyDescent="0.25">
      <c r="EU3026" s="104"/>
    </row>
    <row r="3027" spans="151:151" ht="14.4" x14ac:dyDescent="0.25">
      <c r="EU3027" s="104"/>
    </row>
    <row r="3028" spans="151:151" ht="14.4" x14ac:dyDescent="0.25">
      <c r="EU3028" s="104"/>
    </row>
    <row r="3029" spans="151:151" ht="14.4" x14ac:dyDescent="0.25">
      <c r="EU3029" s="104"/>
    </row>
    <row r="3030" spans="151:151" ht="14.4" x14ac:dyDescent="0.25">
      <c r="EU3030" s="104"/>
    </row>
    <row r="3031" spans="151:151" ht="14.4" x14ac:dyDescent="0.25">
      <c r="EU3031" s="104"/>
    </row>
    <row r="3032" spans="151:151" ht="14.4" x14ac:dyDescent="0.25">
      <c r="EU3032" s="104"/>
    </row>
    <row r="3033" spans="151:151" ht="14.4" x14ac:dyDescent="0.25">
      <c r="EU3033" s="104"/>
    </row>
    <row r="3034" spans="151:151" ht="14.4" x14ac:dyDescent="0.25">
      <c r="EU3034" s="104"/>
    </row>
    <row r="3035" spans="151:151" ht="14.4" x14ac:dyDescent="0.25">
      <c r="EU3035" s="104"/>
    </row>
    <row r="3036" spans="151:151" ht="14.4" x14ac:dyDescent="0.25">
      <c r="EU3036" s="104"/>
    </row>
    <row r="3037" spans="151:151" ht="14.4" x14ac:dyDescent="0.25">
      <c r="EU3037" s="104"/>
    </row>
    <row r="3038" spans="151:151" ht="14.4" x14ac:dyDescent="0.25">
      <c r="EU3038" s="104"/>
    </row>
    <row r="3039" spans="151:151" ht="14.4" x14ac:dyDescent="0.25">
      <c r="EU3039" s="104"/>
    </row>
    <row r="3040" spans="151:151" ht="14.4" x14ac:dyDescent="0.25">
      <c r="EU3040" s="104"/>
    </row>
    <row r="3041" spans="151:151" ht="14.4" x14ac:dyDescent="0.25">
      <c r="EU3041" s="104"/>
    </row>
    <row r="3042" spans="151:151" ht="14.4" x14ac:dyDescent="0.25">
      <c r="EU3042" s="104"/>
    </row>
    <row r="3043" spans="151:151" ht="14.4" x14ac:dyDescent="0.25">
      <c r="EU3043" s="104"/>
    </row>
    <row r="3044" spans="151:151" ht="14.4" x14ac:dyDescent="0.25">
      <c r="EU3044" s="104"/>
    </row>
    <row r="3045" spans="151:151" ht="14.4" x14ac:dyDescent="0.25">
      <c r="EU3045" s="104"/>
    </row>
    <row r="3046" spans="151:151" ht="14.4" x14ac:dyDescent="0.25">
      <c r="EU3046" s="104"/>
    </row>
    <row r="3047" spans="151:151" ht="14.4" x14ac:dyDescent="0.25">
      <c r="EU3047" s="104"/>
    </row>
    <row r="3048" spans="151:151" ht="14.4" x14ac:dyDescent="0.25">
      <c r="EU3048" s="104"/>
    </row>
    <row r="3049" spans="151:151" ht="14.4" x14ac:dyDescent="0.25">
      <c r="EU3049" s="104"/>
    </row>
    <row r="3050" spans="151:151" ht="14.4" x14ac:dyDescent="0.25">
      <c r="EU3050" s="104"/>
    </row>
    <row r="3051" spans="151:151" ht="14.4" x14ac:dyDescent="0.25">
      <c r="EU3051" s="104"/>
    </row>
    <row r="3052" spans="151:151" ht="14.4" x14ac:dyDescent="0.25">
      <c r="EU3052" s="104"/>
    </row>
    <row r="3053" spans="151:151" ht="14.4" x14ac:dyDescent="0.25">
      <c r="EU3053" s="104"/>
    </row>
    <row r="3054" spans="151:151" ht="14.4" x14ac:dyDescent="0.25">
      <c r="EU3054" s="104"/>
    </row>
    <row r="3055" spans="151:151" ht="14.4" x14ac:dyDescent="0.25">
      <c r="EU3055" s="104"/>
    </row>
    <row r="3056" spans="151:151" ht="14.4" x14ac:dyDescent="0.25">
      <c r="EU3056" s="104"/>
    </row>
    <row r="3057" spans="151:151" ht="14.4" x14ac:dyDescent="0.25">
      <c r="EU3057" s="104"/>
    </row>
    <row r="3058" spans="151:151" ht="14.4" x14ac:dyDescent="0.25">
      <c r="EU3058" s="104"/>
    </row>
    <row r="3059" spans="151:151" ht="14.4" x14ac:dyDescent="0.25">
      <c r="EU3059" s="104"/>
    </row>
    <row r="3060" spans="151:151" ht="14.4" x14ac:dyDescent="0.25">
      <c r="EU3060" s="104"/>
    </row>
    <row r="3061" spans="151:151" ht="14.4" x14ac:dyDescent="0.25">
      <c r="EU3061" s="104"/>
    </row>
    <row r="3062" spans="151:151" ht="14.4" x14ac:dyDescent="0.25">
      <c r="EU3062" s="104"/>
    </row>
    <row r="3063" spans="151:151" ht="14.4" x14ac:dyDescent="0.25">
      <c r="EU3063" s="104"/>
    </row>
    <row r="3064" spans="151:151" ht="14.4" x14ac:dyDescent="0.25">
      <c r="EU3064" s="104"/>
    </row>
    <row r="3065" spans="151:151" ht="14.4" x14ac:dyDescent="0.25">
      <c r="EU3065" s="104"/>
    </row>
    <row r="3066" spans="151:151" ht="14.4" x14ac:dyDescent="0.25">
      <c r="EU3066" s="104"/>
    </row>
    <row r="3067" spans="151:151" ht="14.4" x14ac:dyDescent="0.25">
      <c r="EU3067" s="104"/>
    </row>
    <row r="3068" spans="151:151" ht="14.4" x14ac:dyDescent="0.25">
      <c r="EU3068" s="104"/>
    </row>
    <row r="3069" spans="151:151" ht="14.4" x14ac:dyDescent="0.25">
      <c r="EU3069" s="104"/>
    </row>
    <row r="3070" spans="151:151" ht="14.4" x14ac:dyDescent="0.25">
      <c r="EU3070" s="104"/>
    </row>
    <row r="3071" spans="151:151" ht="14.4" x14ac:dyDescent="0.25">
      <c r="EU3071" s="104"/>
    </row>
    <row r="3072" spans="151:151" ht="14.4" x14ac:dyDescent="0.25">
      <c r="EU3072" s="104"/>
    </row>
    <row r="3073" spans="151:151" ht="14.4" x14ac:dyDescent="0.25">
      <c r="EU3073" s="104"/>
    </row>
    <row r="3074" spans="151:151" ht="14.4" x14ac:dyDescent="0.25">
      <c r="EU3074" s="104"/>
    </row>
    <row r="3075" spans="151:151" ht="14.4" x14ac:dyDescent="0.25">
      <c r="EU3075" s="104"/>
    </row>
    <row r="3076" spans="151:151" ht="14.4" x14ac:dyDescent="0.25">
      <c r="EU3076" s="104"/>
    </row>
    <row r="3077" spans="151:151" ht="14.4" x14ac:dyDescent="0.25">
      <c r="EU3077" s="104"/>
    </row>
    <row r="3078" spans="151:151" ht="14.4" x14ac:dyDescent="0.25">
      <c r="EU3078" s="104"/>
    </row>
    <row r="3079" spans="151:151" ht="14.4" x14ac:dyDescent="0.25">
      <c r="EU3079" s="104"/>
    </row>
    <row r="3080" spans="151:151" ht="14.4" x14ac:dyDescent="0.25">
      <c r="EU3080" s="104"/>
    </row>
    <row r="3081" spans="151:151" ht="14.4" x14ac:dyDescent="0.25">
      <c r="EU3081" s="104"/>
    </row>
    <row r="3082" spans="151:151" ht="14.4" x14ac:dyDescent="0.25">
      <c r="EU3082" s="104"/>
    </row>
    <row r="3083" spans="151:151" ht="14.4" x14ac:dyDescent="0.25">
      <c r="EU3083" s="104"/>
    </row>
    <row r="3084" spans="151:151" ht="14.4" x14ac:dyDescent="0.25">
      <c r="EU3084" s="104"/>
    </row>
    <row r="3085" spans="151:151" ht="14.4" x14ac:dyDescent="0.25">
      <c r="EU3085" s="104"/>
    </row>
    <row r="3086" spans="151:151" ht="14.4" x14ac:dyDescent="0.25">
      <c r="EU3086" s="104"/>
    </row>
    <row r="3087" spans="151:151" ht="14.4" x14ac:dyDescent="0.25">
      <c r="EU3087" s="104"/>
    </row>
    <row r="3088" spans="151:151" ht="14.4" x14ac:dyDescent="0.25">
      <c r="EU3088" s="104"/>
    </row>
    <row r="3089" spans="151:151" ht="14.4" x14ac:dyDescent="0.25">
      <c r="EU3089" s="104"/>
    </row>
    <row r="3090" spans="151:151" ht="14.4" x14ac:dyDescent="0.25">
      <c r="EU3090" s="104"/>
    </row>
    <row r="3091" spans="151:151" ht="14.4" x14ac:dyDescent="0.25">
      <c r="EU3091" s="104"/>
    </row>
    <row r="3092" spans="151:151" ht="14.4" x14ac:dyDescent="0.25">
      <c r="EU3092" s="104"/>
    </row>
    <row r="3093" spans="151:151" ht="14.4" x14ac:dyDescent="0.25">
      <c r="EU3093" s="104"/>
    </row>
    <row r="3094" spans="151:151" ht="14.4" x14ac:dyDescent="0.25">
      <c r="EU3094" s="104"/>
    </row>
    <row r="3095" spans="151:151" ht="14.4" x14ac:dyDescent="0.25">
      <c r="EU3095" s="104"/>
    </row>
    <row r="3096" spans="151:151" ht="14.4" x14ac:dyDescent="0.25">
      <c r="EU3096" s="104"/>
    </row>
    <row r="3097" spans="151:151" ht="14.4" x14ac:dyDescent="0.25">
      <c r="EU3097" s="104"/>
    </row>
    <row r="3098" spans="151:151" ht="14.4" x14ac:dyDescent="0.25">
      <c r="EU3098" s="104"/>
    </row>
    <row r="3099" spans="151:151" ht="14.4" x14ac:dyDescent="0.25">
      <c r="EU3099" s="104"/>
    </row>
    <row r="3100" spans="151:151" ht="14.4" x14ac:dyDescent="0.25">
      <c r="EU3100" s="104"/>
    </row>
    <row r="3101" spans="151:151" ht="14.4" x14ac:dyDescent="0.25">
      <c r="EU3101" s="104"/>
    </row>
    <row r="3102" spans="151:151" ht="14.4" x14ac:dyDescent="0.25">
      <c r="EU3102" s="104"/>
    </row>
    <row r="3103" spans="151:151" ht="14.4" x14ac:dyDescent="0.25">
      <c r="EU3103" s="104"/>
    </row>
    <row r="3104" spans="151:151" ht="14.4" x14ac:dyDescent="0.25">
      <c r="EU3104" s="104"/>
    </row>
    <row r="3105" spans="151:151" ht="14.4" x14ac:dyDescent="0.25">
      <c r="EU3105" s="104"/>
    </row>
    <row r="3106" spans="151:151" ht="14.4" x14ac:dyDescent="0.25">
      <c r="EU3106" s="104"/>
    </row>
    <row r="3107" spans="151:151" ht="14.4" x14ac:dyDescent="0.25">
      <c r="EU3107" s="104"/>
    </row>
    <row r="3108" spans="151:151" ht="14.4" x14ac:dyDescent="0.25">
      <c r="EU3108" s="104"/>
    </row>
    <row r="3109" spans="151:151" ht="14.4" x14ac:dyDescent="0.25">
      <c r="EU3109" s="104"/>
    </row>
    <row r="3110" spans="151:151" ht="14.4" x14ac:dyDescent="0.25">
      <c r="EU3110" s="104"/>
    </row>
    <row r="3111" spans="151:151" ht="14.4" x14ac:dyDescent="0.25">
      <c r="EU3111" s="104"/>
    </row>
    <row r="3112" spans="151:151" ht="14.4" x14ac:dyDescent="0.25">
      <c r="EU3112" s="104"/>
    </row>
    <row r="3113" spans="151:151" ht="14.4" x14ac:dyDescent="0.25">
      <c r="EU3113" s="104"/>
    </row>
    <row r="3114" spans="151:151" ht="14.4" x14ac:dyDescent="0.25">
      <c r="EU3114" s="104"/>
    </row>
    <row r="3115" spans="151:151" ht="14.4" x14ac:dyDescent="0.25">
      <c r="EU3115" s="104"/>
    </row>
    <row r="3116" spans="151:151" ht="14.4" x14ac:dyDescent="0.25">
      <c r="EU3116" s="104"/>
    </row>
    <row r="3117" spans="151:151" ht="14.4" x14ac:dyDescent="0.25">
      <c r="EU3117" s="104"/>
    </row>
    <row r="3118" spans="151:151" ht="14.4" x14ac:dyDescent="0.25">
      <c r="EU3118" s="104"/>
    </row>
    <row r="3119" spans="151:151" ht="14.4" x14ac:dyDescent="0.25">
      <c r="EU3119" s="104"/>
    </row>
    <row r="3120" spans="151:151" ht="14.4" x14ac:dyDescent="0.25">
      <c r="EU3120" s="104"/>
    </row>
    <row r="3121" spans="151:151" ht="14.4" x14ac:dyDescent="0.25">
      <c r="EU3121" s="104"/>
    </row>
    <row r="3122" spans="151:151" ht="14.4" x14ac:dyDescent="0.25">
      <c r="EU3122" s="104"/>
    </row>
    <row r="3123" spans="151:151" ht="14.4" x14ac:dyDescent="0.25">
      <c r="EU3123" s="104"/>
    </row>
    <row r="3124" spans="151:151" ht="14.4" x14ac:dyDescent="0.25">
      <c r="EU3124" s="104"/>
    </row>
    <row r="3125" spans="151:151" ht="14.4" x14ac:dyDescent="0.25">
      <c r="EU3125" s="104"/>
    </row>
    <row r="3126" spans="151:151" ht="14.4" x14ac:dyDescent="0.25">
      <c r="EU3126" s="104"/>
    </row>
    <row r="3127" spans="151:151" ht="14.4" x14ac:dyDescent="0.25">
      <c r="EU3127" s="104"/>
    </row>
    <row r="3128" spans="151:151" ht="14.4" x14ac:dyDescent="0.25">
      <c r="EU3128" s="104"/>
    </row>
    <row r="3129" spans="151:151" ht="14.4" x14ac:dyDescent="0.25">
      <c r="EU3129" s="104"/>
    </row>
    <row r="3130" spans="151:151" ht="14.4" x14ac:dyDescent="0.25">
      <c r="EU3130" s="104"/>
    </row>
    <row r="3131" spans="151:151" ht="14.4" x14ac:dyDescent="0.25">
      <c r="EU3131" s="104"/>
    </row>
    <row r="3132" spans="151:151" ht="14.4" x14ac:dyDescent="0.25">
      <c r="EU3132" s="104"/>
    </row>
    <row r="3133" spans="151:151" ht="14.4" x14ac:dyDescent="0.25">
      <c r="EU3133" s="104"/>
    </row>
    <row r="3134" spans="151:151" ht="14.4" x14ac:dyDescent="0.25">
      <c r="EU3134" s="104"/>
    </row>
    <row r="3135" spans="151:151" ht="14.4" x14ac:dyDescent="0.25">
      <c r="EU3135" s="104"/>
    </row>
    <row r="3136" spans="151:151" ht="14.4" x14ac:dyDescent="0.25">
      <c r="EU3136" s="104"/>
    </row>
    <row r="3137" spans="151:151" ht="14.4" x14ac:dyDescent="0.25">
      <c r="EU3137" s="104"/>
    </row>
    <row r="3138" spans="151:151" ht="14.4" x14ac:dyDescent="0.25">
      <c r="EU3138" s="104"/>
    </row>
    <row r="3139" spans="151:151" ht="14.4" x14ac:dyDescent="0.25">
      <c r="EU3139" s="104"/>
    </row>
    <row r="3140" spans="151:151" ht="14.4" x14ac:dyDescent="0.25">
      <c r="EU3140" s="104"/>
    </row>
    <row r="3141" spans="151:151" ht="14.4" x14ac:dyDescent="0.25">
      <c r="EU3141" s="104"/>
    </row>
    <row r="3142" spans="151:151" ht="14.4" x14ac:dyDescent="0.25">
      <c r="EU3142" s="104"/>
    </row>
    <row r="3143" spans="151:151" ht="14.4" x14ac:dyDescent="0.25">
      <c r="EU3143" s="104"/>
    </row>
    <row r="3144" spans="151:151" ht="14.4" x14ac:dyDescent="0.25">
      <c r="EU3144" s="104"/>
    </row>
    <row r="3145" spans="151:151" ht="14.4" x14ac:dyDescent="0.25">
      <c r="EU3145" s="104"/>
    </row>
    <row r="3146" spans="151:151" ht="14.4" x14ac:dyDescent="0.25">
      <c r="EU3146" s="104"/>
    </row>
    <row r="3147" spans="151:151" ht="14.4" x14ac:dyDescent="0.25">
      <c r="EU3147" s="104"/>
    </row>
    <row r="3148" spans="151:151" ht="14.4" x14ac:dyDescent="0.25">
      <c r="EU3148" s="104"/>
    </row>
    <row r="3149" spans="151:151" ht="14.4" x14ac:dyDescent="0.25">
      <c r="EU3149" s="104"/>
    </row>
    <row r="3150" spans="151:151" ht="14.4" x14ac:dyDescent="0.25">
      <c r="EU3150" s="104"/>
    </row>
    <row r="3151" spans="151:151" ht="14.4" x14ac:dyDescent="0.25">
      <c r="EU3151" s="104"/>
    </row>
    <row r="3152" spans="151:151" ht="14.4" x14ac:dyDescent="0.25">
      <c r="EU3152" s="104"/>
    </row>
    <row r="3153" spans="151:151" ht="14.4" x14ac:dyDescent="0.25">
      <c r="EU3153" s="104"/>
    </row>
    <row r="3154" spans="151:151" ht="14.4" x14ac:dyDescent="0.25">
      <c r="EU3154" s="104"/>
    </row>
    <row r="3155" spans="151:151" ht="14.4" x14ac:dyDescent="0.25">
      <c r="EU3155" s="104"/>
    </row>
    <row r="3156" spans="151:151" ht="14.4" x14ac:dyDescent="0.25">
      <c r="EU3156" s="104"/>
    </row>
    <row r="3157" spans="151:151" ht="14.4" x14ac:dyDescent="0.25">
      <c r="EU3157" s="104"/>
    </row>
    <row r="3158" spans="151:151" ht="14.4" x14ac:dyDescent="0.25">
      <c r="EU3158" s="104"/>
    </row>
    <row r="3159" spans="151:151" ht="14.4" x14ac:dyDescent="0.25">
      <c r="EU3159" s="104"/>
    </row>
    <row r="3160" spans="151:151" ht="14.4" x14ac:dyDescent="0.25">
      <c r="EU3160" s="104"/>
    </row>
    <row r="3161" spans="151:151" ht="14.4" x14ac:dyDescent="0.25">
      <c r="EU3161" s="104"/>
    </row>
    <row r="3162" spans="151:151" ht="14.4" x14ac:dyDescent="0.25">
      <c r="EU3162" s="104"/>
    </row>
    <row r="3163" spans="151:151" ht="14.4" x14ac:dyDescent="0.25">
      <c r="EU3163" s="104"/>
    </row>
    <row r="3164" spans="151:151" ht="14.4" x14ac:dyDescent="0.25">
      <c r="EU3164" s="104"/>
    </row>
    <row r="3165" spans="151:151" ht="14.4" x14ac:dyDescent="0.25">
      <c r="EU3165" s="104"/>
    </row>
    <row r="3166" spans="151:151" ht="14.4" x14ac:dyDescent="0.25">
      <c r="EU3166" s="104"/>
    </row>
    <row r="3167" spans="151:151" ht="14.4" x14ac:dyDescent="0.25">
      <c r="EU3167" s="104"/>
    </row>
    <row r="3168" spans="151:151" ht="14.4" x14ac:dyDescent="0.25">
      <c r="EU3168" s="104"/>
    </row>
    <row r="3169" spans="151:151" ht="14.4" x14ac:dyDescent="0.25">
      <c r="EU3169" s="104"/>
    </row>
    <row r="3170" spans="151:151" ht="14.4" x14ac:dyDescent="0.25">
      <c r="EU3170" s="104"/>
    </row>
    <row r="3171" spans="151:151" ht="14.4" x14ac:dyDescent="0.25">
      <c r="EU3171" s="104"/>
    </row>
    <row r="3172" spans="151:151" ht="14.4" x14ac:dyDescent="0.25">
      <c r="EU3172" s="104"/>
    </row>
    <row r="3173" spans="151:151" ht="14.4" x14ac:dyDescent="0.25">
      <c r="EU3173" s="104"/>
    </row>
    <row r="3174" spans="151:151" ht="14.4" x14ac:dyDescent="0.25">
      <c r="EU3174" s="104"/>
    </row>
    <row r="3175" spans="151:151" ht="14.4" x14ac:dyDescent="0.25">
      <c r="EU3175" s="104"/>
    </row>
    <row r="3176" spans="151:151" ht="14.4" x14ac:dyDescent="0.25">
      <c r="EU3176" s="104"/>
    </row>
    <row r="3177" spans="151:151" ht="14.4" x14ac:dyDescent="0.25">
      <c r="EU3177" s="104"/>
    </row>
    <row r="3178" spans="151:151" ht="14.4" x14ac:dyDescent="0.25">
      <c r="EU3178" s="104"/>
    </row>
    <row r="3179" spans="151:151" ht="14.4" x14ac:dyDescent="0.25">
      <c r="EU3179" s="104"/>
    </row>
    <row r="3180" spans="151:151" ht="14.4" x14ac:dyDescent="0.25">
      <c r="EU3180" s="104"/>
    </row>
    <row r="3181" spans="151:151" ht="14.4" x14ac:dyDescent="0.25">
      <c r="EU3181" s="104"/>
    </row>
    <row r="3182" spans="151:151" ht="14.4" x14ac:dyDescent="0.25">
      <c r="EU3182" s="104"/>
    </row>
    <row r="3183" spans="151:151" ht="14.4" x14ac:dyDescent="0.25">
      <c r="EU3183" s="104"/>
    </row>
    <row r="3184" spans="151:151" ht="14.4" x14ac:dyDescent="0.25">
      <c r="EU3184" s="104"/>
    </row>
    <row r="3185" spans="151:151" ht="14.4" x14ac:dyDescent="0.25">
      <c r="EU3185" s="104"/>
    </row>
    <row r="3186" spans="151:151" ht="14.4" x14ac:dyDescent="0.25">
      <c r="EU3186" s="104"/>
    </row>
    <row r="3187" spans="151:151" ht="14.4" x14ac:dyDescent="0.25">
      <c r="EU3187" s="104"/>
    </row>
    <row r="3188" spans="151:151" ht="14.4" x14ac:dyDescent="0.25">
      <c r="EU3188" s="104"/>
    </row>
    <row r="3189" spans="151:151" ht="14.4" x14ac:dyDescent="0.25">
      <c r="EU3189" s="104"/>
    </row>
    <row r="3190" spans="151:151" ht="14.4" x14ac:dyDescent="0.25">
      <c r="EU3190" s="104"/>
    </row>
    <row r="3191" spans="151:151" ht="14.4" x14ac:dyDescent="0.25">
      <c r="EU3191" s="104"/>
    </row>
    <row r="3192" spans="151:151" ht="14.4" x14ac:dyDescent="0.25">
      <c r="EU3192" s="104"/>
    </row>
    <row r="3193" spans="151:151" ht="14.4" x14ac:dyDescent="0.25">
      <c r="EU3193" s="104"/>
    </row>
    <row r="3194" spans="151:151" ht="14.4" x14ac:dyDescent="0.25">
      <c r="EU3194" s="104"/>
    </row>
    <row r="3195" spans="151:151" ht="14.4" x14ac:dyDescent="0.25">
      <c r="EU3195" s="104"/>
    </row>
    <row r="3196" spans="151:151" ht="14.4" x14ac:dyDescent="0.25">
      <c r="EU3196" s="104"/>
    </row>
    <row r="3197" spans="151:151" ht="14.4" x14ac:dyDescent="0.25">
      <c r="EU3197" s="104"/>
    </row>
    <row r="3198" spans="151:151" ht="14.4" x14ac:dyDescent="0.25">
      <c r="EU3198" s="104"/>
    </row>
    <row r="3199" spans="151:151" ht="14.4" x14ac:dyDescent="0.25">
      <c r="EU3199" s="104"/>
    </row>
    <row r="3200" spans="151:151" ht="14.4" x14ac:dyDescent="0.25">
      <c r="EU3200" s="104"/>
    </row>
    <row r="3201" spans="151:151" ht="14.4" x14ac:dyDescent="0.25">
      <c r="EU3201" s="104"/>
    </row>
    <row r="3202" spans="151:151" ht="14.4" x14ac:dyDescent="0.25">
      <c r="EU3202" s="104"/>
    </row>
    <row r="3203" spans="151:151" ht="14.4" x14ac:dyDescent="0.25">
      <c r="EU3203" s="104"/>
    </row>
    <row r="3204" spans="151:151" ht="14.4" x14ac:dyDescent="0.25">
      <c r="EU3204" s="104"/>
    </row>
    <row r="3205" spans="151:151" ht="14.4" x14ac:dyDescent="0.25">
      <c r="EU3205" s="104"/>
    </row>
    <row r="3206" spans="151:151" ht="14.4" x14ac:dyDescent="0.25">
      <c r="EU3206" s="104"/>
    </row>
    <row r="3207" spans="151:151" ht="14.4" x14ac:dyDescent="0.25">
      <c r="EU3207" s="104"/>
    </row>
    <row r="3208" spans="151:151" ht="14.4" x14ac:dyDescent="0.25">
      <c r="EU3208" s="104"/>
    </row>
    <row r="3209" spans="151:151" ht="14.4" x14ac:dyDescent="0.25">
      <c r="EU3209" s="104"/>
    </row>
    <row r="3210" spans="151:151" ht="14.4" x14ac:dyDescent="0.25">
      <c r="EU3210" s="104"/>
    </row>
    <row r="3211" spans="151:151" ht="14.4" x14ac:dyDescent="0.25">
      <c r="EU3211" s="104"/>
    </row>
    <row r="3212" spans="151:151" ht="14.4" x14ac:dyDescent="0.25">
      <c r="EU3212" s="104"/>
    </row>
    <row r="3213" spans="151:151" ht="14.4" x14ac:dyDescent="0.25">
      <c r="EU3213" s="104"/>
    </row>
    <row r="3214" spans="151:151" ht="14.4" x14ac:dyDescent="0.25">
      <c r="EU3214" s="104"/>
    </row>
    <row r="3215" spans="151:151" ht="14.4" x14ac:dyDescent="0.25">
      <c r="EU3215" s="104"/>
    </row>
    <row r="3216" spans="151:151" ht="14.4" x14ac:dyDescent="0.25">
      <c r="EU3216" s="104"/>
    </row>
    <row r="3217" spans="151:151" ht="14.4" x14ac:dyDescent="0.25">
      <c r="EU3217" s="104"/>
    </row>
    <row r="3218" spans="151:151" ht="14.4" x14ac:dyDescent="0.25">
      <c r="EU3218" s="104"/>
    </row>
    <row r="3219" spans="151:151" ht="14.4" x14ac:dyDescent="0.25">
      <c r="EU3219" s="104"/>
    </row>
    <row r="3220" spans="151:151" ht="14.4" x14ac:dyDescent="0.25">
      <c r="EU3220" s="104"/>
    </row>
    <row r="3221" spans="151:151" ht="14.4" x14ac:dyDescent="0.25">
      <c r="EU3221" s="104"/>
    </row>
    <row r="3222" spans="151:151" ht="14.4" x14ac:dyDescent="0.25">
      <c r="EU3222" s="104"/>
    </row>
    <row r="3223" spans="151:151" ht="14.4" x14ac:dyDescent="0.25">
      <c r="EU3223" s="104"/>
    </row>
    <row r="3224" spans="151:151" ht="14.4" x14ac:dyDescent="0.25">
      <c r="EU3224" s="104"/>
    </row>
    <row r="3225" spans="151:151" ht="14.4" x14ac:dyDescent="0.25">
      <c r="EU3225" s="104"/>
    </row>
    <row r="3226" spans="151:151" ht="14.4" x14ac:dyDescent="0.25">
      <c r="EU3226" s="104"/>
    </row>
    <row r="3227" spans="151:151" ht="14.4" x14ac:dyDescent="0.25">
      <c r="EU3227" s="104"/>
    </row>
    <row r="3228" spans="151:151" ht="14.4" x14ac:dyDescent="0.25">
      <c r="EU3228" s="104"/>
    </row>
    <row r="3229" spans="151:151" ht="14.4" x14ac:dyDescent="0.25">
      <c r="EU3229" s="104"/>
    </row>
    <row r="3230" spans="151:151" ht="14.4" x14ac:dyDescent="0.25">
      <c r="EU3230" s="104"/>
    </row>
    <row r="3231" spans="151:151" ht="14.4" x14ac:dyDescent="0.25">
      <c r="EU3231" s="104"/>
    </row>
    <row r="3232" spans="151:151" ht="14.4" x14ac:dyDescent="0.25">
      <c r="EU3232" s="104"/>
    </row>
    <row r="3233" spans="151:151" ht="14.4" x14ac:dyDescent="0.25">
      <c r="EU3233" s="104"/>
    </row>
    <row r="3234" spans="151:151" ht="14.4" x14ac:dyDescent="0.25">
      <c r="EU3234" s="104"/>
    </row>
    <row r="3235" spans="151:151" ht="14.4" x14ac:dyDescent="0.25">
      <c r="EU3235" s="104"/>
    </row>
    <row r="3236" spans="151:151" ht="14.4" x14ac:dyDescent="0.25">
      <c r="EU3236" s="104"/>
    </row>
    <row r="3237" spans="151:151" ht="14.4" x14ac:dyDescent="0.25">
      <c r="EU3237" s="104"/>
    </row>
    <row r="3238" spans="151:151" ht="14.4" x14ac:dyDescent="0.25">
      <c r="EU3238" s="104"/>
    </row>
    <row r="3239" spans="151:151" ht="14.4" x14ac:dyDescent="0.25">
      <c r="EU3239" s="104"/>
    </row>
    <row r="3240" spans="151:151" ht="14.4" x14ac:dyDescent="0.25">
      <c r="EU3240" s="104"/>
    </row>
    <row r="3241" spans="151:151" ht="14.4" x14ac:dyDescent="0.25">
      <c r="EU3241" s="104"/>
    </row>
    <row r="3242" spans="151:151" ht="14.4" x14ac:dyDescent="0.25">
      <c r="EU3242" s="104"/>
    </row>
    <row r="3243" spans="151:151" ht="14.4" x14ac:dyDescent="0.25">
      <c r="EU3243" s="104"/>
    </row>
    <row r="3244" spans="151:151" ht="14.4" x14ac:dyDescent="0.25">
      <c r="EU3244" s="104"/>
    </row>
    <row r="3245" spans="151:151" ht="14.4" x14ac:dyDescent="0.25">
      <c r="EU3245" s="104"/>
    </row>
    <row r="3246" spans="151:151" ht="14.4" x14ac:dyDescent="0.25">
      <c r="EU3246" s="104"/>
    </row>
    <row r="3247" spans="151:151" ht="14.4" x14ac:dyDescent="0.25">
      <c r="EU3247" s="104"/>
    </row>
    <row r="3248" spans="151:151" ht="14.4" x14ac:dyDescent="0.25">
      <c r="EU3248" s="104"/>
    </row>
    <row r="3249" spans="151:151" ht="14.4" x14ac:dyDescent="0.25">
      <c r="EU3249" s="104"/>
    </row>
    <row r="3250" spans="151:151" ht="14.4" x14ac:dyDescent="0.25">
      <c r="EU3250" s="104"/>
    </row>
    <row r="3251" spans="151:151" ht="14.4" x14ac:dyDescent="0.25">
      <c r="EU3251" s="104"/>
    </row>
    <row r="3252" spans="151:151" ht="14.4" x14ac:dyDescent="0.25">
      <c r="EU3252" s="104"/>
    </row>
    <row r="3253" spans="151:151" ht="14.4" x14ac:dyDescent="0.25">
      <c r="EU3253" s="104"/>
    </row>
    <row r="3254" spans="151:151" ht="14.4" x14ac:dyDescent="0.25">
      <c r="EU3254" s="104"/>
    </row>
    <row r="3255" spans="151:151" ht="14.4" x14ac:dyDescent="0.25">
      <c r="EU3255" s="104"/>
    </row>
    <row r="3256" spans="151:151" ht="14.4" x14ac:dyDescent="0.25">
      <c r="EU3256" s="104"/>
    </row>
    <row r="3257" spans="151:151" ht="14.4" x14ac:dyDescent="0.25">
      <c r="EU3257" s="104"/>
    </row>
    <row r="3258" spans="151:151" ht="14.4" x14ac:dyDescent="0.25">
      <c r="EU3258" s="104"/>
    </row>
    <row r="3259" spans="151:151" ht="14.4" x14ac:dyDescent="0.25">
      <c r="EU3259" s="104"/>
    </row>
    <row r="3260" spans="151:151" ht="14.4" x14ac:dyDescent="0.25">
      <c r="EU3260" s="104"/>
    </row>
    <row r="3261" spans="151:151" ht="14.4" x14ac:dyDescent="0.25">
      <c r="EU3261" s="104"/>
    </row>
    <row r="3262" spans="151:151" ht="14.4" x14ac:dyDescent="0.25">
      <c r="EU3262" s="104"/>
    </row>
    <row r="3263" spans="151:151" ht="14.4" x14ac:dyDescent="0.25">
      <c r="EU3263" s="104"/>
    </row>
    <row r="3264" spans="151:151" ht="14.4" x14ac:dyDescent="0.25">
      <c r="EU3264" s="104"/>
    </row>
    <row r="3265" spans="151:151" ht="14.4" x14ac:dyDescent="0.25">
      <c r="EU3265" s="104"/>
    </row>
    <row r="3266" spans="151:151" ht="14.4" x14ac:dyDescent="0.25">
      <c r="EU3266" s="104"/>
    </row>
    <row r="3267" spans="151:151" ht="14.4" x14ac:dyDescent="0.25">
      <c r="EU3267" s="104"/>
    </row>
    <row r="3268" spans="151:151" ht="14.4" x14ac:dyDescent="0.25">
      <c r="EU3268" s="104"/>
    </row>
    <row r="3269" spans="151:151" ht="14.4" x14ac:dyDescent="0.25">
      <c r="EU3269" s="104"/>
    </row>
    <row r="3270" spans="151:151" ht="14.4" x14ac:dyDescent="0.25">
      <c r="EU3270" s="104"/>
    </row>
    <row r="3271" spans="151:151" ht="14.4" x14ac:dyDescent="0.25">
      <c r="EU3271" s="104"/>
    </row>
    <row r="3272" spans="151:151" ht="14.4" x14ac:dyDescent="0.25">
      <c r="EU3272" s="104"/>
    </row>
    <row r="3273" spans="151:151" ht="14.4" x14ac:dyDescent="0.25">
      <c r="EU3273" s="104"/>
    </row>
    <row r="3274" spans="151:151" ht="14.4" x14ac:dyDescent="0.25">
      <c r="EU3274" s="104"/>
    </row>
    <row r="3275" spans="151:151" ht="14.4" x14ac:dyDescent="0.25">
      <c r="EU3275" s="104"/>
    </row>
    <row r="3276" spans="151:151" ht="14.4" x14ac:dyDescent="0.25">
      <c r="EU3276" s="104"/>
    </row>
    <row r="3277" spans="151:151" ht="14.4" x14ac:dyDescent="0.25">
      <c r="EU3277" s="104"/>
    </row>
    <row r="3278" spans="151:151" ht="14.4" x14ac:dyDescent="0.25">
      <c r="EU3278" s="104"/>
    </row>
    <row r="3279" spans="151:151" ht="14.4" x14ac:dyDescent="0.25">
      <c r="EU3279" s="104"/>
    </row>
    <row r="3280" spans="151:151" ht="14.4" x14ac:dyDescent="0.25">
      <c r="EU3280" s="104"/>
    </row>
    <row r="3281" spans="151:151" ht="14.4" x14ac:dyDescent="0.25">
      <c r="EU3281" s="104"/>
    </row>
    <row r="3282" spans="151:151" ht="14.4" x14ac:dyDescent="0.25">
      <c r="EU3282" s="104"/>
    </row>
    <row r="3283" spans="151:151" ht="14.4" x14ac:dyDescent="0.25">
      <c r="EU3283" s="104"/>
    </row>
    <row r="3284" spans="151:151" ht="14.4" x14ac:dyDescent="0.25">
      <c r="EU3284" s="104"/>
    </row>
    <row r="3285" spans="151:151" ht="14.4" x14ac:dyDescent="0.25">
      <c r="EU3285" s="104"/>
    </row>
    <row r="3286" spans="151:151" ht="14.4" x14ac:dyDescent="0.25">
      <c r="EU3286" s="104"/>
    </row>
    <row r="3287" spans="151:151" ht="14.4" x14ac:dyDescent="0.25">
      <c r="EU3287" s="104"/>
    </row>
    <row r="3288" spans="151:151" ht="14.4" x14ac:dyDescent="0.25">
      <c r="EU3288" s="104"/>
    </row>
    <row r="3289" spans="151:151" ht="14.4" x14ac:dyDescent="0.25">
      <c r="EU3289" s="104"/>
    </row>
    <row r="3290" spans="151:151" ht="14.4" x14ac:dyDescent="0.25">
      <c r="EU3290" s="104"/>
    </row>
    <row r="3291" spans="151:151" ht="14.4" x14ac:dyDescent="0.25">
      <c r="EU3291" s="104"/>
    </row>
    <row r="3292" spans="151:151" ht="14.4" x14ac:dyDescent="0.25">
      <c r="EU3292" s="104"/>
    </row>
    <row r="3293" spans="151:151" ht="14.4" x14ac:dyDescent="0.25">
      <c r="EU3293" s="104"/>
    </row>
    <row r="3294" spans="151:151" ht="14.4" x14ac:dyDescent="0.25">
      <c r="EU3294" s="104"/>
    </row>
    <row r="3295" spans="151:151" ht="14.4" x14ac:dyDescent="0.25">
      <c r="EU3295" s="104"/>
    </row>
    <row r="3296" spans="151:151" ht="14.4" x14ac:dyDescent="0.25">
      <c r="EU3296" s="104"/>
    </row>
    <row r="3297" spans="151:151" ht="14.4" x14ac:dyDescent="0.25">
      <c r="EU3297" s="104"/>
    </row>
    <row r="3298" spans="151:151" ht="14.4" x14ac:dyDescent="0.25">
      <c r="EU3298" s="104"/>
    </row>
    <row r="3299" spans="151:151" ht="14.4" x14ac:dyDescent="0.25">
      <c r="EU3299" s="104"/>
    </row>
    <row r="3300" spans="151:151" ht="14.4" x14ac:dyDescent="0.25">
      <c r="EU3300" s="104"/>
    </row>
    <row r="3301" spans="151:151" ht="14.4" x14ac:dyDescent="0.25">
      <c r="EU3301" s="104"/>
    </row>
    <row r="3302" spans="151:151" ht="14.4" x14ac:dyDescent="0.25">
      <c r="EU3302" s="104"/>
    </row>
    <row r="3303" spans="151:151" ht="14.4" x14ac:dyDescent="0.25">
      <c r="EU3303" s="104"/>
    </row>
    <row r="3304" spans="151:151" ht="14.4" x14ac:dyDescent="0.25">
      <c r="EU3304" s="104"/>
    </row>
    <row r="3305" spans="151:151" ht="14.4" x14ac:dyDescent="0.25">
      <c r="EU3305" s="104"/>
    </row>
    <row r="3306" spans="151:151" ht="14.4" x14ac:dyDescent="0.25">
      <c r="EU3306" s="104"/>
    </row>
    <row r="3307" spans="151:151" ht="14.4" x14ac:dyDescent="0.25">
      <c r="EU3307" s="104"/>
    </row>
    <row r="3308" spans="151:151" ht="14.4" x14ac:dyDescent="0.25">
      <c r="EU3308" s="104"/>
    </row>
    <row r="3309" spans="151:151" ht="14.4" x14ac:dyDescent="0.25">
      <c r="EU3309" s="104"/>
    </row>
    <row r="3310" spans="151:151" ht="14.4" x14ac:dyDescent="0.25">
      <c r="EU3310" s="104"/>
    </row>
    <row r="3311" spans="151:151" ht="14.4" x14ac:dyDescent="0.25">
      <c r="EU3311" s="104"/>
    </row>
    <row r="3312" spans="151:151" ht="14.4" x14ac:dyDescent="0.25">
      <c r="EU3312" s="104"/>
    </row>
    <row r="3313" spans="151:151" ht="14.4" x14ac:dyDescent="0.25">
      <c r="EU3313" s="104"/>
    </row>
    <row r="3314" spans="151:151" ht="14.4" x14ac:dyDescent="0.25">
      <c r="EU3314" s="104"/>
    </row>
    <row r="3315" spans="151:151" ht="14.4" x14ac:dyDescent="0.25">
      <c r="EU3315" s="104"/>
    </row>
    <row r="3316" spans="151:151" ht="14.4" x14ac:dyDescent="0.25">
      <c r="EU3316" s="104"/>
    </row>
    <row r="3317" spans="151:151" ht="14.4" x14ac:dyDescent="0.25">
      <c r="EU3317" s="104"/>
    </row>
    <row r="3318" spans="151:151" ht="14.4" x14ac:dyDescent="0.25">
      <c r="EU3318" s="104"/>
    </row>
    <row r="3319" spans="151:151" ht="14.4" x14ac:dyDescent="0.25">
      <c r="EU3319" s="104"/>
    </row>
    <row r="3320" spans="151:151" ht="14.4" x14ac:dyDescent="0.25">
      <c r="EU3320" s="104"/>
    </row>
    <row r="3321" spans="151:151" ht="14.4" x14ac:dyDescent="0.25">
      <c r="EU3321" s="104"/>
    </row>
    <row r="3322" spans="151:151" ht="14.4" x14ac:dyDescent="0.25">
      <c r="EU3322" s="104"/>
    </row>
    <row r="3323" spans="151:151" ht="14.4" x14ac:dyDescent="0.25">
      <c r="EU3323" s="104"/>
    </row>
    <row r="3324" spans="151:151" ht="14.4" x14ac:dyDescent="0.25">
      <c r="EU3324" s="104"/>
    </row>
    <row r="3325" spans="151:151" ht="14.4" x14ac:dyDescent="0.25">
      <c r="EU3325" s="104"/>
    </row>
    <row r="3326" spans="151:151" ht="14.4" x14ac:dyDescent="0.25">
      <c r="EU3326" s="104"/>
    </row>
    <row r="3327" spans="151:151" ht="14.4" x14ac:dyDescent="0.25">
      <c r="EU3327" s="104"/>
    </row>
    <row r="3328" spans="151:151" ht="14.4" x14ac:dyDescent="0.25">
      <c r="EU3328" s="104"/>
    </row>
    <row r="3329" spans="151:151" ht="14.4" x14ac:dyDescent="0.25">
      <c r="EU3329" s="104"/>
    </row>
    <row r="3330" spans="151:151" ht="14.4" x14ac:dyDescent="0.25">
      <c r="EU3330" s="104"/>
    </row>
    <row r="3331" spans="151:151" ht="14.4" x14ac:dyDescent="0.25">
      <c r="EU3331" s="104"/>
    </row>
    <row r="3332" spans="151:151" ht="14.4" x14ac:dyDescent="0.25">
      <c r="EU3332" s="104"/>
    </row>
    <row r="3333" spans="151:151" ht="14.4" x14ac:dyDescent="0.25">
      <c r="EU3333" s="104"/>
    </row>
    <row r="3334" spans="151:151" ht="14.4" x14ac:dyDescent="0.25">
      <c r="EU3334" s="104"/>
    </row>
    <row r="3335" spans="151:151" ht="14.4" x14ac:dyDescent="0.25">
      <c r="EU3335" s="104"/>
    </row>
    <row r="3336" spans="151:151" ht="14.4" x14ac:dyDescent="0.25">
      <c r="EU3336" s="104"/>
    </row>
    <row r="3337" spans="151:151" ht="14.4" x14ac:dyDescent="0.25">
      <c r="EU3337" s="104"/>
    </row>
    <row r="3338" spans="151:151" ht="14.4" x14ac:dyDescent="0.25">
      <c r="EU3338" s="104"/>
    </row>
    <row r="3339" spans="151:151" ht="14.4" x14ac:dyDescent="0.25">
      <c r="EU3339" s="104"/>
    </row>
    <row r="3340" spans="151:151" ht="14.4" x14ac:dyDescent="0.25">
      <c r="EU3340" s="104"/>
    </row>
    <row r="3341" spans="151:151" ht="14.4" x14ac:dyDescent="0.25">
      <c r="EU3341" s="104"/>
    </row>
    <row r="3342" spans="151:151" ht="14.4" x14ac:dyDescent="0.25">
      <c r="EU3342" s="104"/>
    </row>
    <row r="3343" spans="151:151" ht="14.4" x14ac:dyDescent="0.25">
      <c r="EU3343" s="104"/>
    </row>
    <row r="3344" spans="151:151" ht="14.4" x14ac:dyDescent="0.25">
      <c r="EU3344" s="104"/>
    </row>
    <row r="3345" spans="151:151" ht="14.4" x14ac:dyDescent="0.25">
      <c r="EU3345" s="104"/>
    </row>
    <row r="3346" spans="151:151" ht="14.4" x14ac:dyDescent="0.25">
      <c r="EU3346" s="104"/>
    </row>
    <row r="3347" spans="151:151" ht="14.4" x14ac:dyDescent="0.25">
      <c r="EU3347" s="104"/>
    </row>
    <row r="3348" spans="151:151" ht="14.4" x14ac:dyDescent="0.25">
      <c r="EU3348" s="104"/>
    </row>
    <row r="3349" spans="151:151" ht="14.4" x14ac:dyDescent="0.25">
      <c r="EU3349" s="104"/>
    </row>
    <row r="3350" spans="151:151" ht="14.4" x14ac:dyDescent="0.25">
      <c r="EU3350" s="104"/>
    </row>
    <row r="3351" spans="151:151" ht="14.4" x14ac:dyDescent="0.25">
      <c r="EU3351" s="104"/>
    </row>
    <row r="3352" spans="151:151" ht="14.4" x14ac:dyDescent="0.25">
      <c r="EU3352" s="104"/>
    </row>
    <row r="3353" spans="151:151" ht="14.4" x14ac:dyDescent="0.25">
      <c r="EU3353" s="104"/>
    </row>
    <row r="3354" spans="151:151" ht="14.4" x14ac:dyDescent="0.25">
      <c r="EU3354" s="104"/>
    </row>
    <row r="3355" spans="151:151" ht="14.4" x14ac:dyDescent="0.25">
      <c r="EU3355" s="104"/>
    </row>
    <row r="3356" spans="151:151" ht="14.4" x14ac:dyDescent="0.25">
      <c r="EU3356" s="104"/>
    </row>
    <row r="3357" spans="151:151" ht="14.4" x14ac:dyDescent="0.25">
      <c r="EU3357" s="104"/>
    </row>
    <row r="3358" spans="151:151" ht="14.4" x14ac:dyDescent="0.25">
      <c r="EU3358" s="104"/>
    </row>
    <row r="3359" spans="151:151" ht="14.4" x14ac:dyDescent="0.25">
      <c r="EU3359" s="104"/>
    </row>
    <row r="3360" spans="151:151" ht="14.4" x14ac:dyDescent="0.25">
      <c r="EU3360" s="104"/>
    </row>
    <row r="3361" spans="151:151" ht="14.4" x14ac:dyDescent="0.25">
      <c r="EU3361" s="104"/>
    </row>
    <row r="3362" spans="151:151" ht="14.4" x14ac:dyDescent="0.25">
      <c r="EU3362" s="104"/>
    </row>
    <row r="3363" spans="151:151" ht="14.4" x14ac:dyDescent="0.25">
      <c r="EU3363" s="104"/>
    </row>
    <row r="3364" spans="151:151" ht="14.4" x14ac:dyDescent="0.25">
      <c r="EU3364" s="104"/>
    </row>
    <row r="3365" spans="151:151" ht="14.4" x14ac:dyDescent="0.25">
      <c r="EU3365" s="104"/>
    </row>
    <row r="3366" spans="151:151" ht="14.4" x14ac:dyDescent="0.25">
      <c r="EU3366" s="104"/>
    </row>
    <row r="3367" spans="151:151" ht="14.4" x14ac:dyDescent="0.25">
      <c r="EU3367" s="104"/>
    </row>
    <row r="3368" spans="151:151" ht="14.4" x14ac:dyDescent="0.25">
      <c r="EU3368" s="104"/>
    </row>
    <row r="3369" spans="151:151" ht="14.4" x14ac:dyDescent="0.25">
      <c r="EU3369" s="104"/>
    </row>
    <row r="3370" spans="151:151" ht="14.4" x14ac:dyDescent="0.25">
      <c r="EU3370" s="104"/>
    </row>
    <row r="3371" spans="151:151" ht="14.4" x14ac:dyDescent="0.25">
      <c r="EU3371" s="104"/>
    </row>
    <row r="3372" spans="151:151" ht="14.4" x14ac:dyDescent="0.25">
      <c r="EU3372" s="104"/>
    </row>
    <row r="3373" spans="151:151" ht="14.4" x14ac:dyDescent="0.25">
      <c r="EU3373" s="104"/>
    </row>
    <row r="3374" spans="151:151" ht="14.4" x14ac:dyDescent="0.25">
      <c r="EU3374" s="104"/>
    </row>
    <row r="3375" spans="151:151" ht="14.4" x14ac:dyDescent="0.25">
      <c r="EU3375" s="104"/>
    </row>
    <row r="3376" spans="151:151" ht="14.4" x14ac:dyDescent="0.25">
      <c r="EU3376" s="104"/>
    </row>
    <row r="3377" spans="151:151" ht="14.4" x14ac:dyDescent="0.25">
      <c r="EU3377" s="104"/>
    </row>
    <row r="3378" spans="151:151" ht="14.4" x14ac:dyDescent="0.25">
      <c r="EU3378" s="104"/>
    </row>
    <row r="3379" spans="151:151" ht="14.4" x14ac:dyDescent="0.25">
      <c r="EU3379" s="104"/>
    </row>
    <row r="3380" spans="151:151" ht="14.4" x14ac:dyDescent="0.25">
      <c r="EU3380" s="104"/>
    </row>
    <row r="3381" spans="151:151" ht="14.4" x14ac:dyDescent="0.25">
      <c r="EU3381" s="104"/>
    </row>
    <row r="3382" spans="151:151" ht="14.4" x14ac:dyDescent="0.25">
      <c r="EU3382" s="104"/>
    </row>
    <row r="3383" spans="151:151" ht="14.4" x14ac:dyDescent="0.25">
      <c r="EU3383" s="104"/>
    </row>
    <row r="3384" spans="151:151" ht="14.4" x14ac:dyDescent="0.25">
      <c r="EU3384" s="104"/>
    </row>
    <row r="3385" spans="151:151" ht="14.4" x14ac:dyDescent="0.25">
      <c r="EU3385" s="104"/>
    </row>
    <row r="3386" spans="151:151" ht="14.4" x14ac:dyDescent="0.25">
      <c r="EU3386" s="104"/>
    </row>
    <row r="3387" spans="151:151" ht="14.4" x14ac:dyDescent="0.25">
      <c r="EU3387" s="104"/>
    </row>
    <row r="3388" spans="151:151" ht="14.4" x14ac:dyDescent="0.25">
      <c r="EU3388" s="104"/>
    </row>
    <row r="3389" spans="151:151" ht="14.4" x14ac:dyDescent="0.25">
      <c r="EU3389" s="104"/>
    </row>
    <row r="3390" spans="151:151" ht="14.4" x14ac:dyDescent="0.25">
      <c r="EU3390" s="104"/>
    </row>
    <row r="3391" spans="151:151" ht="14.4" x14ac:dyDescent="0.25">
      <c r="EU3391" s="104"/>
    </row>
    <row r="3392" spans="151:151" ht="14.4" x14ac:dyDescent="0.25">
      <c r="EU3392" s="104"/>
    </row>
    <row r="3393" spans="151:151" ht="14.4" x14ac:dyDescent="0.25">
      <c r="EU3393" s="104"/>
    </row>
    <row r="3394" spans="151:151" ht="14.4" x14ac:dyDescent="0.25">
      <c r="EU3394" s="104"/>
    </row>
    <row r="3395" spans="151:151" ht="14.4" x14ac:dyDescent="0.25">
      <c r="EU3395" s="104"/>
    </row>
    <row r="3396" spans="151:151" ht="14.4" x14ac:dyDescent="0.25">
      <c r="EU3396" s="104"/>
    </row>
    <row r="3397" spans="151:151" ht="14.4" x14ac:dyDescent="0.25">
      <c r="EU3397" s="104"/>
    </row>
    <row r="3398" spans="151:151" ht="14.4" x14ac:dyDescent="0.25">
      <c r="EU3398" s="104"/>
    </row>
    <row r="3399" spans="151:151" ht="14.4" x14ac:dyDescent="0.25">
      <c r="EU3399" s="104"/>
    </row>
    <row r="3400" spans="151:151" ht="14.4" x14ac:dyDescent="0.25">
      <c r="EU3400" s="104"/>
    </row>
    <row r="3401" spans="151:151" ht="14.4" x14ac:dyDescent="0.25">
      <c r="EU3401" s="104"/>
    </row>
    <row r="3402" spans="151:151" ht="14.4" x14ac:dyDescent="0.25">
      <c r="EU3402" s="104"/>
    </row>
    <row r="3403" spans="151:151" ht="14.4" x14ac:dyDescent="0.25">
      <c r="EU3403" s="104"/>
    </row>
    <row r="3404" spans="151:151" ht="14.4" x14ac:dyDescent="0.25">
      <c r="EU3404" s="104"/>
    </row>
    <row r="3405" spans="151:151" ht="14.4" x14ac:dyDescent="0.25">
      <c r="EU3405" s="104"/>
    </row>
    <row r="3406" spans="151:151" ht="14.4" x14ac:dyDescent="0.25">
      <c r="EU3406" s="104"/>
    </row>
    <row r="3407" spans="151:151" ht="14.4" x14ac:dyDescent="0.25">
      <c r="EU3407" s="104"/>
    </row>
    <row r="3408" spans="151:151" ht="14.4" x14ac:dyDescent="0.25">
      <c r="EU3408" s="104"/>
    </row>
    <row r="3409" spans="151:151" ht="14.4" x14ac:dyDescent="0.25">
      <c r="EU3409" s="104"/>
    </row>
    <row r="3410" spans="151:151" ht="14.4" x14ac:dyDescent="0.25">
      <c r="EU3410" s="104"/>
    </row>
    <row r="3411" spans="151:151" ht="14.4" x14ac:dyDescent="0.25">
      <c r="EU3411" s="104"/>
    </row>
    <row r="3412" spans="151:151" ht="14.4" x14ac:dyDescent="0.25">
      <c r="EU3412" s="104"/>
    </row>
    <row r="3413" spans="151:151" ht="14.4" x14ac:dyDescent="0.25">
      <c r="EU3413" s="104"/>
    </row>
    <row r="3414" spans="151:151" ht="14.4" x14ac:dyDescent="0.25">
      <c r="EU3414" s="104"/>
    </row>
    <row r="3415" spans="151:151" ht="14.4" x14ac:dyDescent="0.25">
      <c r="EU3415" s="104"/>
    </row>
    <row r="3416" spans="151:151" ht="14.4" x14ac:dyDescent="0.25">
      <c r="EU3416" s="104"/>
    </row>
    <row r="3417" spans="151:151" ht="14.4" x14ac:dyDescent="0.25">
      <c r="EU3417" s="104"/>
    </row>
    <row r="3418" spans="151:151" ht="14.4" x14ac:dyDescent="0.25">
      <c r="EU3418" s="104"/>
    </row>
    <row r="3419" spans="151:151" ht="14.4" x14ac:dyDescent="0.25">
      <c r="EU3419" s="104"/>
    </row>
    <row r="3420" spans="151:151" ht="14.4" x14ac:dyDescent="0.25">
      <c r="EU3420" s="104"/>
    </row>
    <row r="3421" spans="151:151" ht="14.4" x14ac:dyDescent="0.25">
      <c r="EU3421" s="104"/>
    </row>
    <row r="3422" spans="151:151" ht="14.4" x14ac:dyDescent="0.25">
      <c r="EU3422" s="104"/>
    </row>
    <row r="3423" spans="151:151" ht="14.4" x14ac:dyDescent="0.25">
      <c r="EU3423" s="104"/>
    </row>
    <row r="3424" spans="151:151" ht="14.4" x14ac:dyDescent="0.25">
      <c r="EU3424" s="104"/>
    </row>
    <row r="3425" spans="151:151" ht="14.4" x14ac:dyDescent="0.25">
      <c r="EU3425" s="104"/>
    </row>
    <row r="3426" spans="151:151" ht="14.4" x14ac:dyDescent="0.25">
      <c r="EU3426" s="104"/>
    </row>
    <row r="3427" spans="151:151" ht="14.4" x14ac:dyDescent="0.25">
      <c r="EU3427" s="104"/>
    </row>
    <row r="3428" spans="151:151" ht="14.4" x14ac:dyDescent="0.25">
      <c r="EU3428" s="104"/>
    </row>
    <row r="3429" spans="151:151" ht="14.4" x14ac:dyDescent="0.25">
      <c r="EU3429" s="104"/>
    </row>
    <row r="3430" spans="151:151" ht="14.4" x14ac:dyDescent="0.25">
      <c r="EU3430" s="104"/>
    </row>
    <row r="3431" spans="151:151" ht="14.4" x14ac:dyDescent="0.25">
      <c r="EU3431" s="104"/>
    </row>
    <row r="3432" spans="151:151" ht="14.4" x14ac:dyDescent="0.25">
      <c r="EU3432" s="104"/>
    </row>
    <row r="3433" spans="151:151" ht="14.4" x14ac:dyDescent="0.25">
      <c r="EU3433" s="104"/>
    </row>
    <row r="3434" spans="151:151" ht="14.4" x14ac:dyDescent="0.25">
      <c r="EU3434" s="104"/>
    </row>
    <row r="3435" spans="151:151" ht="14.4" x14ac:dyDescent="0.25">
      <c r="EU3435" s="104"/>
    </row>
    <row r="3436" spans="151:151" ht="14.4" x14ac:dyDescent="0.25">
      <c r="EU3436" s="104"/>
    </row>
    <row r="3437" spans="151:151" ht="14.4" x14ac:dyDescent="0.25">
      <c r="EU3437" s="104"/>
    </row>
    <row r="3438" spans="151:151" ht="14.4" x14ac:dyDescent="0.25">
      <c r="EU3438" s="104"/>
    </row>
    <row r="3439" spans="151:151" ht="14.4" x14ac:dyDescent="0.25">
      <c r="EU3439" s="104"/>
    </row>
    <row r="3440" spans="151:151" ht="14.4" x14ac:dyDescent="0.25">
      <c r="EU3440" s="104"/>
    </row>
    <row r="3441" spans="151:151" ht="14.4" x14ac:dyDescent="0.25">
      <c r="EU3441" s="104"/>
    </row>
    <row r="3442" spans="151:151" ht="14.4" x14ac:dyDescent="0.25">
      <c r="EU3442" s="104"/>
    </row>
    <row r="3443" spans="151:151" ht="14.4" x14ac:dyDescent="0.25">
      <c r="EU3443" s="104"/>
    </row>
    <row r="3444" spans="151:151" ht="14.4" x14ac:dyDescent="0.25">
      <c r="EU3444" s="104"/>
    </row>
    <row r="3445" spans="151:151" ht="14.4" x14ac:dyDescent="0.25">
      <c r="EU3445" s="104"/>
    </row>
    <row r="3446" spans="151:151" ht="14.4" x14ac:dyDescent="0.25">
      <c r="EU3446" s="104"/>
    </row>
    <row r="3447" spans="151:151" ht="14.4" x14ac:dyDescent="0.25">
      <c r="EU3447" s="104"/>
    </row>
    <row r="3448" spans="151:151" ht="14.4" x14ac:dyDescent="0.25">
      <c r="EU3448" s="104"/>
    </row>
    <row r="3449" spans="151:151" ht="14.4" x14ac:dyDescent="0.25">
      <c r="EU3449" s="104"/>
    </row>
    <row r="3450" spans="151:151" ht="14.4" x14ac:dyDescent="0.25">
      <c r="EU3450" s="104"/>
    </row>
    <row r="3451" spans="151:151" ht="14.4" x14ac:dyDescent="0.25">
      <c r="EU3451" s="104"/>
    </row>
    <row r="3452" spans="151:151" ht="14.4" x14ac:dyDescent="0.25">
      <c r="EU3452" s="104"/>
    </row>
    <row r="3453" spans="151:151" ht="14.4" x14ac:dyDescent="0.25">
      <c r="EU3453" s="104"/>
    </row>
    <row r="3454" spans="151:151" ht="14.4" x14ac:dyDescent="0.25">
      <c r="EU3454" s="104"/>
    </row>
    <row r="3455" spans="151:151" ht="14.4" x14ac:dyDescent="0.25">
      <c r="EU3455" s="104"/>
    </row>
    <row r="3456" spans="151:151" ht="14.4" x14ac:dyDescent="0.25">
      <c r="EU3456" s="104"/>
    </row>
    <row r="3457" spans="151:151" ht="14.4" x14ac:dyDescent="0.25">
      <c r="EU3457" s="104"/>
    </row>
    <row r="3458" spans="151:151" ht="14.4" x14ac:dyDescent="0.25">
      <c r="EU3458" s="104"/>
    </row>
    <row r="3459" spans="151:151" ht="14.4" x14ac:dyDescent="0.25">
      <c r="EU3459" s="104"/>
    </row>
    <row r="3460" spans="151:151" ht="14.4" x14ac:dyDescent="0.25">
      <c r="EU3460" s="104"/>
    </row>
    <row r="3461" spans="151:151" ht="14.4" x14ac:dyDescent="0.25">
      <c r="EU3461" s="104"/>
    </row>
    <row r="3462" spans="151:151" ht="14.4" x14ac:dyDescent="0.25">
      <c r="EU3462" s="104"/>
    </row>
    <row r="3463" spans="151:151" ht="14.4" x14ac:dyDescent="0.25">
      <c r="EU3463" s="104"/>
    </row>
    <row r="3464" spans="151:151" ht="14.4" x14ac:dyDescent="0.25">
      <c r="EU3464" s="104"/>
    </row>
    <row r="3465" spans="151:151" ht="14.4" x14ac:dyDescent="0.25">
      <c r="EU3465" s="104"/>
    </row>
    <row r="3466" spans="151:151" ht="14.4" x14ac:dyDescent="0.25">
      <c r="EU3466" s="104"/>
    </row>
    <row r="3467" spans="151:151" ht="14.4" x14ac:dyDescent="0.25">
      <c r="EU3467" s="104"/>
    </row>
    <row r="3468" spans="151:151" ht="14.4" x14ac:dyDescent="0.25">
      <c r="EU3468" s="104"/>
    </row>
    <row r="3469" spans="151:151" ht="14.4" x14ac:dyDescent="0.25">
      <c r="EU3469" s="104"/>
    </row>
    <row r="3470" spans="151:151" ht="14.4" x14ac:dyDescent="0.25">
      <c r="EU3470" s="104"/>
    </row>
    <row r="3471" spans="151:151" ht="14.4" x14ac:dyDescent="0.25">
      <c r="EU3471" s="104"/>
    </row>
    <row r="3472" spans="151:151" ht="14.4" x14ac:dyDescent="0.25">
      <c r="EU3472" s="104"/>
    </row>
    <row r="3473" spans="151:151" ht="14.4" x14ac:dyDescent="0.25">
      <c r="EU3473" s="104"/>
    </row>
    <row r="3474" spans="151:151" ht="14.4" x14ac:dyDescent="0.25">
      <c r="EU3474" s="104"/>
    </row>
    <row r="3475" spans="151:151" ht="14.4" x14ac:dyDescent="0.25">
      <c r="EU3475" s="104"/>
    </row>
    <row r="3476" spans="151:151" ht="14.4" x14ac:dyDescent="0.25">
      <c r="EU3476" s="104"/>
    </row>
    <row r="3477" spans="151:151" ht="14.4" x14ac:dyDescent="0.25">
      <c r="EU3477" s="104"/>
    </row>
    <row r="3478" spans="151:151" ht="14.4" x14ac:dyDescent="0.25">
      <c r="EU3478" s="104"/>
    </row>
    <row r="3479" spans="151:151" ht="14.4" x14ac:dyDescent="0.25">
      <c r="EU3479" s="104"/>
    </row>
    <row r="3480" spans="151:151" ht="14.4" x14ac:dyDescent="0.25">
      <c r="EU3480" s="104"/>
    </row>
    <row r="3481" spans="151:151" ht="14.4" x14ac:dyDescent="0.25">
      <c r="EU3481" s="104"/>
    </row>
    <row r="3482" spans="151:151" ht="14.4" x14ac:dyDescent="0.25">
      <c r="EU3482" s="104"/>
    </row>
    <row r="3483" spans="151:151" ht="14.4" x14ac:dyDescent="0.25">
      <c r="EU3483" s="104"/>
    </row>
    <row r="3484" spans="151:151" ht="14.4" x14ac:dyDescent="0.25">
      <c r="EU3484" s="104"/>
    </row>
    <row r="3485" spans="151:151" ht="14.4" x14ac:dyDescent="0.25">
      <c r="EU3485" s="104"/>
    </row>
    <row r="3486" spans="151:151" ht="14.4" x14ac:dyDescent="0.25">
      <c r="EU3486" s="104"/>
    </row>
    <row r="3487" spans="151:151" ht="14.4" x14ac:dyDescent="0.25">
      <c r="EU3487" s="104"/>
    </row>
    <row r="3488" spans="151:151" ht="14.4" x14ac:dyDescent="0.25">
      <c r="EU3488" s="104"/>
    </row>
    <row r="3489" spans="151:151" ht="14.4" x14ac:dyDescent="0.25">
      <c r="EU3489" s="104"/>
    </row>
    <row r="3490" spans="151:151" ht="14.4" x14ac:dyDescent="0.25">
      <c r="EU3490" s="104"/>
    </row>
    <row r="3491" spans="151:151" ht="14.4" x14ac:dyDescent="0.25">
      <c r="EU3491" s="104"/>
    </row>
    <row r="3492" spans="151:151" ht="14.4" x14ac:dyDescent="0.25">
      <c r="EU3492" s="104"/>
    </row>
    <row r="3493" spans="151:151" ht="14.4" x14ac:dyDescent="0.25">
      <c r="EU3493" s="104"/>
    </row>
    <row r="3494" spans="151:151" ht="14.4" x14ac:dyDescent="0.25">
      <c r="EU3494" s="104"/>
    </row>
    <row r="3495" spans="151:151" ht="14.4" x14ac:dyDescent="0.25">
      <c r="EU3495" s="104"/>
    </row>
    <row r="3496" spans="151:151" ht="14.4" x14ac:dyDescent="0.25">
      <c r="EU3496" s="104"/>
    </row>
    <row r="3497" spans="151:151" ht="14.4" x14ac:dyDescent="0.25">
      <c r="EU3497" s="104"/>
    </row>
    <row r="3498" spans="151:151" ht="14.4" x14ac:dyDescent="0.25">
      <c r="EU3498" s="104"/>
    </row>
    <row r="3499" spans="151:151" ht="14.4" x14ac:dyDescent="0.25">
      <c r="EU3499" s="104"/>
    </row>
    <row r="3500" spans="151:151" ht="14.4" x14ac:dyDescent="0.25">
      <c r="EU3500" s="104"/>
    </row>
    <row r="3501" spans="151:151" ht="14.4" x14ac:dyDescent="0.25">
      <c r="EU3501" s="104"/>
    </row>
    <row r="3502" spans="151:151" ht="14.4" x14ac:dyDescent="0.25">
      <c r="EU3502" s="104"/>
    </row>
    <row r="3503" spans="151:151" ht="14.4" x14ac:dyDescent="0.25">
      <c r="EU3503" s="104"/>
    </row>
    <row r="3504" spans="151:151" ht="14.4" x14ac:dyDescent="0.25">
      <c r="EU3504" s="104"/>
    </row>
    <row r="3505" spans="151:151" ht="14.4" x14ac:dyDescent="0.25">
      <c r="EU3505" s="104"/>
    </row>
    <row r="3506" spans="151:151" ht="14.4" x14ac:dyDescent="0.25">
      <c r="EU3506" s="104"/>
    </row>
    <row r="3507" spans="151:151" ht="14.4" x14ac:dyDescent="0.25">
      <c r="EU3507" s="104"/>
    </row>
    <row r="3508" spans="151:151" ht="14.4" x14ac:dyDescent="0.25">
      <c r="EU3508" s="104"/>
    </row>
    <row r="3509" spans="151:151" ht="14.4" x14ac:dyDescent="0.25">
      <c r="EU3509" s="104"/>
    </row>
    <row r="3510" spans="151:151" ht="14.4" x14ac:dyDescent="0.25">
      <c r="EU3510" s="104"/>
    </row>
    <row r="3511" spans="151:151" ht="14.4" x14ac:dyDescent="0.25">
      <c r="EU3511" s="104"/>
    </row>
    <row r="3512" spans="151:151" ht="14.4" x14ac:dyDescent="0.25">
      <c r="EU3512" s="104"/>
    </row>
    <row r="3513" spans="151:151" ht="14.4" x14ac:dyDescent="0.25">
      <c r="EU3513" s="104"/>
    </row>
    <row r="3514" spans="151:151" ht="14.4" x14ac:dyDescent="0.25">
      <c r="EU3514" s="104"/>
    </row>
    <row r="3515" spans="151:151" ht="14.4" x14ac:dyDescent="0.25">
      <c r="EU3515" s="104"/>
    </row>
    <row r="3516" spans="151:151" ht="14.4" x14ac:dyDescent="0.25">
      <c r="EU3516" s="104"/>
    </row>
    <row r="3517" spans="151:151" ht="14.4" x14ac:dyDescent="0.25">
      <c r="EU3517" s="104"/>
    </row>
    <row r="3518" spans="151:151" ht="14.4" x14ac:dyDescent="0.25">
      <c r="EU3518" s="104"/>
    </row>
    <row r="3519" spans="151:151" ht="14.4" x14ac:dyDescent="0.25">
      <c r="EU3519" s="104"/>
    </row>
    <row r="3520" spans="151:151" ht="14.4" x14ac:dyDescent="0.25">
      <c r="EU3520" s="104"/>
    </row>
    <row r="3521" spans="151:151" ht="14.4" x14ac:dyDescent="0.25">
      <c r="EU3521" s="104"/>
    </row>
    <row r="3522" spans="151:151" ht="14.4" x14ac:dyDescent="0.25">
      <c r="EU3522" s="104"/>
    </row>
    <row r="3523" spans="151:151" ht="14.4" x14ac:dyDescent="0.25">
      <c r="EU3523" s="104"/>
    </row>
    <row r="3524" spans="151:151" ht="14.4" x14ac:dyDescent="0.25">
      <c r="EU3524" s="104"/>
    </row>
    <row r="3525" spans="151:151" ht="14.4" x14ac:dyDescent="0.25">
      <c r="EU3525" s="104"/>
    </row>
    <row r="3526" spans="151:151" ht="14.4" x14ac:dyDescent="0.25">
      <c r="EU3526" s="104"/>
    </row>
    <row r="3527" spans="151:151" ht="14.4" x14ac:dyDescent="0.25">
      <c r="EU3527" s="104"/>
    </row>
    <row r="3528" spans="151:151" ht="14.4" x14ac:dyDescent="0.25">
      <c r="EU3528" s="104"/>
    </row>
    <row r="3529" spans="151:151" ht="14.4" x14ac:dyDescent="0.25">
      <c r="EU3529" s="104"/>
    </row>
    <row r="3530" spans="151:151" ht="14.4" x14ac:dyDescent="0.25">
      <c r="EU3530" s="104"/>
    </row>
    <row r="3531" spans="151:151" ht="14.4" x14ac:dyDescent="0.25">
      <c r="EU3531" s="104"/>
    </row>
    <row r="3532" spans="151:151" ht="14.4" x14ac:dyDescent="0.25">
      <c r="EU3532" s="104"/>
    </row>
    <row r="3533" spans="151:151" ht="14.4" x14ac:dyDescent="0.25">
      <c r="EU3533" s="104"/>
    </row>
    <row r="3534" spans="151:151" ht="14.4" x14ac:dyDescent="0.25">
      <c r="EU3534" s="104"/>
    </row>
    <row r="3535" spans="151:151" ht="14.4" x14ac:dyDescent="0.25">
      <c r="EU3535" s="104"/>
    </row>
    <row r="3536" spans="151:151" ht="14.4" x14ac:dyDescent="0.25">
      <c r="EU3536" s="104"/>
    </row>
    <row r="3537" spans="151:151" ht="14.4" x14ac:dyDescent="0.25">
      <c r="EU3537" s="104"/>
    </row>
    <row r="3538" spans="151:151" ht="14.4" x14ac:dyDescent="0.25">
      <c r="EU3538" s="104"/>
    </row>
    <row r="3539" spans="151:151" ht="14.4" x14ac:dyDescent="0.25">
      <c r="EU3539" s="104"/>
    </row>
    <row r="3540" spans="151:151" ht="14.4" x14ac:dyDescent="0.25">
      <c r="EU3540" s="104"/>
    </row>
    <row r="3541" spans="151:151" ht="14.4" x14ac:dyDescent="0.25">
      <c r="EU3541" s="104"/>
    </row>
    <row r="3542" spans="151:151" ht="14.4" x14ac:dyDescent="0.25">
      <c r="EU3542" s="104"/>
    </row>
    <row r="3543" spans="151:151" ht="14.4" x14ac:dyDescent="0.25">
      <c r="EU3543" s="104"/>
    </row>
    <row r="3544" spans="151:151" ht="14.4" x14ac:dyDescent="0.25">
      <c r="EU3544" s="104"/>
    </row>
    <row r="3545" spans="151:151" ht="14.4" x14ac:dyDescent="0.25">
      <c r="EU3545" s="104"/>
    </row>
    <row r="3546" spans="151:151" ht="14.4" x14ac:dyDescent="0.25">
      <c r="EU3546" s="104"/>
    </row>
    <row r="3547" spans="151:151" ht="14.4" x14ac:dyDescent="0.25">
      <c r="EU3547" s="104"/>
    </row>
    <row r="3548" spans="151:151" ht="14.4" x14ac:dyDescent="0.25">
      <c r="EU3548" s="104"/>
    </row>
    <row r="3549" spans="151:151" ht="14.4" x14ac:dyDescent="0.25">
      <c r="EU3549" s="104"/>
    </row>
    <row r="3550" spans="151:151" ht="14.4" x14ac:dyDescent="0.25">
      <c r="EU3550" s="104"/>
    </row>
    <row r="3551" spans="151:151" ht="14.4" x14ac:dyDescent="0.25">
      <c r="EU3551" s="104"/>
    </row>
    <row r="3552" spans="151:151" ht="14.4" x14ac:dyDescent="0.25">
      <c r="EU3552" s="104"/>
    </row>
    <row r="3553" spans="151:151" ht="14.4" x14ac:dyDescent="0.25">
      <c r="EU3553" s="104"/>
    </row>
    <row r="3554" spans="151:151" ht="14.4" x14ac:dyDescent="0.25">
      <c r="EU3554" s="104"/>
    </row>
    <row r="3555" spans="151:151" ht="14.4" x14ac:dyDescent="0.25">
      <c r="EU3555" s="104"/>
    </row>
    <row r="3556" spans="151:151" ht="14.4" x14ac:dyDescent="0.25">
      <c r="EU3556" s="104"/>
    </row>
    <row r="3557" spans="151:151" ht="14.4" x14ac:dyDescent="0.25">
      <c r="EU3557" s="104"/>
    </row>
    <row r="3558" spans="151:151" ht="14.4" x14ac:dyDescent="0.25">
      <c r="EU3558" s="104"/>
    </row>
    <row r="3559" spans="151:151" ht="14.4" x14ac:dyDescent="0.25">
      <c r="EU3559" s="104"/>
    </row>
    <row r="3560" spans="151:151" ht="14.4" x14ac:dyDescent="0.25">
      <c r="EU3560" s="104"/>
    </row>
    <row r="3561" spans="151:151" ht="14.4" x14ac:dyDescent="0.25">
      <c r="EU3561" s="104"/>
    </row>
    <row r="3562" spans="151:151" ht="14.4" x14ac:dyDescent="0.25">
      <c r="EU3562" s="104"/>
    </row>
    <row r="3563" spans="151:151" ht="14.4" x14ac:dyDescent="0.25">
      <c r="EU3563" s="104"/>
    </row>
    <row r="3564" spans="151:151" ht="14.4" x14ac:dyDescent="0.25">
      <c r="EU3564" s="104"/>
    </row>
    <row r="3565" spans="151:151" ht="14.4" x14ac:dyDescent="0.25">
      <c r="EU3565" s="104"/>
    </row>
    <row r="3566" spans="151:151" ht="14.4" x14ac:dyDescent="0.25">
      <c r="EU3566" s="104"/>
    </row>
    <row r="3567" spans="151:151" ht="14.4" x14ac:dyDescent="0.25">
      <c r="EU3567" s="104"/>
    </row>
    <row r="3568" spans="151:151" ht="14.4" x14ac:dyDescent="0.25">
      <c r="EU3568" s="104"/>
    </row>
    <row r="3569" spans="151:151" ht="14.4" x14ac:dyDescent="0.25">
      <c r="EU3569" s="104"/>
    </row>
    <row r="3570" spans="151:151" ht="14.4" x14ac:dyDescent="0.25">
      <c r="EU3570" s="104"/>
    </row>
    <row r="3571" spans="151:151" ht="14.4" x14ac:dyDescent="0.25">
      <c r="EU3571" s="104"/>
    </row>
    <row r="3572" spans="151:151" ht="14.4" x14ac:dyDescent="0.25">
      <c r="EU3572" s="104"/>
    </row>
    <row r="3573" spans="151:151" ht="14.4" x14ac:dyDescent="0.25">
      <c r="EU3573" s="104"/>
    </row>
    <row r="3574" spans="151:151" ht="14.4" x14ac:dyDescent="0.25">
      <c r="EU3574" s="104"/>
    </row>
    <row r="3575" spans="151:151" ht="14.4" x14ac:dyDescent="0.25">
      <c r="EU3575" s="104"/>
    </row>
    <row r="3576" spans="151:151" ht="14.4" x14ac:dyDescent="0.25">
      <c r="EU3576" s="104"/>
    </row>
    <row r="3577" spans="151:151" ht="14.4" x14ac:dyDescent="0.25">
      <c r="EU3577" s="104"/>
    </row>
    <row r="3578" spans="151:151" ht="14.4" x14ac:dyDescent="0.25">
      <c r="EU3578" s="104"/>
    </row>
    <row r="3579" spans="151:151" ht="14.4" x14ac:dyDescent="0.25">
      <c r="EU3579" s="104"/>
    </row>
    <row r="3580" spans="151:151" ht="14.4" x14ac:dyDescent="0.25">
      <c r="EU3580" s="104"/>
    </row>
    <row r="3581" spans="151:151" ht="14.4" x14ac:dyDescent="0.25">
      <c r="EU3581" s="104"/>
    </row>
    <row r="3582" spans="151:151" ht="14.4" x14ac:dyDescent="0.25">
      <c r="EU3582" s="104"/>
    </row>
    <row r="3583" spans="151:151" ht="14.4" x14ac:dyDescent="0.25">
      <c r="EU3583" s="104"/>
    </row>
    <row r="3584" spans="151:151" ht="14.4" x14ac:dyDescent="0.25">
      <c r="EU3584" s="104"/>
    </row>
    <row r="3585" spans="151:151" ht="14.4" x14ac:dyDescent="0.25">
      <c r="EU3585" s="104"/>
    </row>
    <row r="3586" spans="151:151" ht="14.4" x14ac:dyDescent="0.25">
      <c r="EU3586" s="104"/>
    </row>
    <row r="3587" spans="151:151" ht="14.4" x14ac:dyDescent="0.25">
      <c r="EU3587" s="104"/>
    </row>
    <row r="3588" spans="151:151" ht="14.4" x14ac:dyDescent="0.25">
      <c r="EU3588" s="104"/>
    </row>
    <row r="3589" spans="151:151" ht="14.4" x14ac:dyDescent="0.25">
      <c r="EU3589" s="104"/>
    </row>
    <row r="3590" spans="151:151" ht="14.4" x14ac:dyDescent="0.25">
      <c r="EU3590" s="104"/>
    </row>
    <row r="3591" spans="151:151" ht="14.4" x14ac:dyDescent="0.25">
      <c r="EU3591" s="104"/>
    </row>
    <row r="3592" spans="151:151" ht="14.4" x14ac:dyDescent="0.25">
      <c r="EU3592" s="104"/>
    </row>
    <row r="3593" spans="151:151" ht="14.4" x14ac:dyDescent="0.25">
      <c r="EU3593" s="104"/>
    </row>
    <row r="3594" spans="151:151" ht="14.4" x14ac:dyDescent="0.25">
      <c r="EU3594" s="104"/>
    </row>
    <row r="3595" spans="151:151" ht="14.4" x14ac:dyDescent="0.25">
      <c r="EU3595" s="104"/>
    </row>
    <row r="3596" spans="151:151" ht="14.4" x14ac:dyDescent="0.25">
      <c r="EU3596" s="104"/>
    </row>
    <row r="3597" spans="151:151" ht="14.4" x14ac:dyDescent="0.25">
      <c r="EU3597" s="104"/>
    </row>
    <row r="3598" spans="151:151" ht="14.4" x14ac:dyDescent="0.25">
      <c r="EU3598" s="104"/>
    </row>
    <row r="3599" spans="151:151" ht="14.4" x14ac:dyDescent="0.25">
      <c r="EU3599" s="104"/>
    </row>
    <row r="3600" spans="151:151" ht="14.4" x14ac:dyDescent="0.25">
      <c r="EU3600" s="104"/>
    </row>
    <row r="3601" spans="151:151" ht="14.4" x14ac:dyDescent="0.25">
      <c r="EU3601" s="104"/>
    </row>
    <row r="3602" spans="151:151" ht="14.4" x14ac:dyDescent="0.25">
      <c r="EU3602" s="104"/>
    </row>
    <row r="3603" spans="151:151" ht="14.4" x14ac:dyDescent="0.25">
      <c r="EU3603" s="104"/>
    </row>
    <row r="3604" spans="151:151" ht="14.4" x14ac:dyDescent="0.25">
      <c r="EU3604" s="104"/>
    </row>
    <row r="3605" spans="151:151" ht="14.4" x14ac:dyDescent="0.25">
      <c r="EU3605" s="104"/>
    </row>
    <row r="3606" spans="151:151" ht="14.4" x14ac:dyDescent="0.25">
      <c r="EU3606" s="104"/>
    </row>
    <row r="3607" spans="151:151" ht="14.4" x14ac:dyDescent="0.25">
      <c r="EU3607" s="104"/>
    </row>
    <row r="3608" spans="151:151" ht="14.4" x14ac:dyDescent="0.25">
      <c r="EU3608" s="104"/>
    </row>
    <row r="3609" spans="151:151" ht="14.4" x14ac:dyDescent="0.25">
      <c r="EU3609" s="104"/>
    </row>
    <row r="3610" spans="151:151" ht="14.4" x14ac:dyDescent="0.25">
      <c r="EU3610" s="104"/>
    </row>
    <row r="3611" spans="151:151" ht="14.4" x14ac:dyDescent="0.25">
      <c r="EU3611" s="104"/>
    </row>
    <row r="3612" spans="151:151" ht="14.4" x14ac:dyDescent="0.25">
      <c r="EU3612" s="104"/>
    </row>
    <row r="3613" spans="151:151" ht="14.4" x14ac:dyDescent="0.25">
      <c r="EU3613" s="104"/>
    </row>
    <row r="3614" spans="151:151" ht="14.4" x14ac:dyDescent="0.25">
      <c r="EU3614" s="104"/>
    </row>
    <row r="3615" spans="151:151" ht="14.4" x14ac:dyDescent="0.25">
      <c r="EU3615" s="104"/>
    </row>
    <row r="3616" spans="151:151" ht="14.4" x14ac:dyDescent="0.25">
      <c r="EU3616" s="104"/>
    </row>
    <row r="3617" spans="151:151" ht="14.4" x14ac:dyDescent="0.25">
      <c r="EU3617" s="104"/>
    </row>
    <row r="3618" spans="151:151" ht="14.4" x14ac:dyDescent="0.25">
      <c r="EU3618" s="104"/>
    </row>
    <row r="3619" spans="151:151" ht="14.4" x14ac:dyDescent="0.25">
      <c r="EU3619" s="104"/>
    </row>
    <row r="3620" spans="151:151" ht="14.4" x14ac:dyDescent="0.25">
      <c r="EU3620" s="104"/>
    </row>
    <row r="3621" spans="151:151" ht="14.4" x14ac:dyDescent="0.25">
      <c r="EU3621" s="104"/>
    </row>
    <row r="3622" spans="151:151" ht="14.4" x14ac:dyDescent="0.25">
      <c r="EU3622" s="104"/>
    </row>
    <row r="3623" spans="151:151" ht="14.4" x14ac:dyDescent="0.25">
      <c r="EU3623" s="104"/>
    </row>
    <row r="3624" spans="151:151" ht="14.4" x14ac:dyDescent="0.25">
      <c r="EU3624" s="104"/>
    </row>
    <row r="3625" spans="151:151" ht="14.4" x14ac:dyDescent="0.25">
      <c r="EU3625" s="104"/>
    </row>
    <row r="3626" spans="151:151" ht="14.4" x14ac:dyDescent="0.25">
      <c r="EU3626" s="104"/>
    </row>
    <row r="3627" spans="151:151" ht="14.4" x14ac:dyDescent="0.25">
      <c r="EU3627" s="104"/>
    </row>
    <row r="3628" spans="151:151" ht="14.4" x14ac:dyDescent="0.25">
      <c r="EU3628" s="104"/>
    </row>
    <row r="3629" spans="151:151" ht="14.4" x14ac:dyDescent="0.25">
      <c r="EU3629" s="104"/>
    </row>
    <row r="3630" spans="151:151" ht="14.4" x14ac:dyDescent="0.25">
      <c r="EU3630" s="104"/>
    </row>
    <row r="3631" spans="151:151" ht="14.4" x14ac:dyDescent="0.25">
      <c r="EU3631" s="104"/>
    </row>
    <row r="3632" spans="151:151" ht="14.4" x14ac:dyDescent="0.25">
      <c r="EU3632" s="104"/>
    </row>
    <row r="3633" spans="151:151" ht="14.4" x14ac:dyDescent="0.25">
      <c r="EU3633" s="104"/>
    </row>
    <row r="3634" spans="151:151" ht="14.4" x14ac:dyDescent="0.25">
      <c r="EU3634" s="104"/>
    </row>
    <row r="3635" spans="151:151" ht="14.4" x14ac:dyDescent="0.25">
      <c r="EU3635" s="104"/>
    </row>
    <row r="3636" spans="151:151" ht="14.4" x14ac:dyDescent="0.25">
      <c r="EU3636" s="104"/>
    </row>
    <row r="3637" spans="151:151" ht="14.4" x14ac:dyDescent="0.25">
      <c r="EU3637" s="104"/>
    </row>
    <row r="3638" spans="151:151" ht="14.4" x14ac:dyDescent="0.25">
      <c r="EU3638" s="104"/>
    </row>
    <row r="3639" spans="151:151" ht="14.4" x14ac:dyDescent="0.25">
      <c r="EU3639" s="104"/>
    </row>
    <row r="3640" spans="151:151" ht="14.4" x14ac:dyDescent="0.25">
      <c r="EU3640" s="104"/>
    </row>
    <row r="3641" spans="151:151" ht="14.4" x14ac:dyDescent="0.25">
      <c r="EU3641" s="104"/>
    </row>
    <row r="3642" spans="151:151" ht="14.4" x14ac:dyDescent="0.25">
      <c r="EU3642" s="104"/>
    </row>
    <row r="3643" spans="151:151" ht="14.4" x14ac:dyDescent="0.25">
      <c r="EU3643" s="104"/>
    </row>
    <row r="3644" spans="151:151" ht="14.4" x14ac:dyDescent="0.25">
      <c r="EU3644" s="104"/>
    </row>
    <row r="3645" spans="151:151" ht="14.4" x14ac:dyDescent="0.25">
      <c r="EU3645" s="104"/>
    </row>
    <row r="3646" spans="151:151" ht="14.4" x14ac:dyDescent="0.25">
      <c r="EU3646" s="104"/>
    </row>
    <row r="3647" spans="151:151" ht="14.4" x14ac:dyDescent="0.25">
      <c r="EU3647" s="104"/>
    </row>
    <row r="3648" spans="151:151" ht="14.4" x14ac:dyDescent="0.25">
      <c r="EU3648" s="104"/>
    </row>
    <row r="3649" spans="151:151" ht="14.4" x14ac:dyDescent="0.25">
      <c r="EU3649" s="104"/>
    </row>
    <row r="3650" spans="151:151" ht="14.4" x14ac:dyDescent="0.25">
      <c r="EU3650" s="104"/>
    </row>
    <row r="3651" spans="151:151" ht="14.4" x14ac:dyDescent="0.25">
      <c r="EU3651" s="104"/>
    </row>
    <row r="3652" spans="151:151" ht="14.4" x14ac:dyDescent="0.25">
      <c r="EU3652" s="104"/>
    </row>
    <row r="3653" spans="151:151" ht="14.4" x14ac:dyDescent="0.25">
      <c r="EU3653" s="104"/>
    </row>
    <row r="3654" spans="151:151" ht="14.4" x14ac:dyDescent="0.25">
      <c r="EU3654" s="104"/>
    </row>
    <row r="3655" spans="151:151" ht="14.4" x14ac:dyDescent="0.25">
      <c r="EU3655" s="104"/>
    </row>
    <row r="3656" spans="151:151" ht="14.4" x14ac:dyDescent="0.25">
      <c r="EU3656" s="104"/>
    </row>
    <row r="3657" spans="151:151" ht="14.4" x14ac:dyDescent="0.25">
      <c r="EU3657" s="104"/>
    </row>
    <row r="3658" spans="151:151" ht="14.4" x14ac:dyDescent="0.25">
      <c r="EU3658" s="104"/>
    </row>
    <row r="3659" spans="151:151" ht="14.4" x14ac:dyDescent="0.25">
      <c r="EU3659" s="104"/>
    </row>
    <row r="3660" spans="151:151" ht="14.4" x14ac:dyDescent="0.25">
      <c r="EU3660" s="104"/>
    </row>
    <row r="3661" spans="151:151" ht="14.4" x14ac:dyDescent="0.25">
      <c r="EU3661" s="104"/>
    </row>
    <row r="3662" spans="151:151" ht="14.4" x14ac:dyDescent="0.25">
      <c r="EU3662" s="104"/>
    </row>
    <row r="3663" spans="151:151" ht="14.4" x14ac:dyDescent="0.25">
      <c r="EU3663" s="104"/>
    </row>
    <row r="3664" spans="151:151" ht="14.4" x14ac:dyDescent="0.25">
      <c r="EU3664" s="104"/>
    </row>
    <row r="3665" spans="151:151" ht="14.4" x14ac:dyDescent="0.25">
      <c r="EU3665" s="104"/>
    </row>
    <row r="3666" spans="151:151" ht="14.4" x14ac:dyDescent="0.25">
      <c r="EU3666" s="104"/>
    </row>
    <row r="3667" spans="151:151" ht="14.4" x14ac:dyDescent="0.25">
      <c r="EU3667" s="104"/>
    </row>
    <row r="3668" spans="151:151" ht="14.4" x14ac:dyDescent="0.25">
      <c r="EU3668" s="104"/>
    </row>
    <row r="3669" spans="151:151" ht="14.4" x14ac:dyDescent="0.25">
      <c r="EU3669" s="104"/>
    </row>
    <row r="3670" spans="151:151" ht="14.4" x14ac:dyDescent="0.25">
      <c r="EU3670" s="104"/>
    </row>
    <row r="3671" spans="151:151" ht="14.4" x14ac:dyDescent="0.25">
      <c r="EU3671" s="104"/>
    </row>
    <row r="3672" spans="151:151" ht="14.4" x14ac:dyDescent="0.25">
      <c r="EU3672" s="104"/>
    </row>
    <row r="3673" spans="151:151" ht="14.4" x14ac:dyDescent="0.25">
      <c r="EU3673" s="104"/>
    </row>
    <row r="3674" spans="151:151" ht="14.4" x14ac:dyDescent="0.25">
      <c r="EU3674" s="104"/>
    </row>
    <row r="3675" spans="151:151" ht="14.4" x14ac:dyDescent="0.25">
      <c r="EU3675" s="104"/>
    </row>
    <row r="3676" spans="151:151" ht="14.4" x14ac:dyDescent="0.25">
      <c r="EU3676" s="104"/>
    </row>
    <row r="3677" spans="151:151" ht="14.4" x14ac:dyDescent="0.25">
      <c r="EU3677" s="104"/>
    </row>
    <row r="3678" spans="151:151" ht="14.4" x14ac:dyDescent="0.25">
      <c r="EU3678" s="104"/>
    </row>
    <row r="3679" spans="151:151" ht="14.4" x14ac:dyDescent="0.25">
      <c r="EU3679" s="104"/>
    </row>
    <row r="3680" spans="151:151" ht="14.4" x14ac:dyDescent="0.25">
      <c r="EU3680" s="104"/>
    </row>
    <row r="3681" spans="151:151" ht="14.4" x14ac:dyDescent="0.25">
      <c r="EU3681" s="104"/>
    </row>
    <row r="3682" spans="151:151" ht="14.4" x14ac:dyDescent="0.25">
      <c r="EU3682" s="104"/>
    </row>
    <row r="3683" spans="151:151" ht="14.4" x14ac:dyDescent="0.25">
      <c r="EU3683" s="104"/>
    </row>
    <row r="3684" spans="151:151" ht="14.4" x14ac:dyDescent="0.25">
      <c r="EU3684" s="104"/>
    </row>
    <row r="3685" spans="151:151" ht="14.4" x14ac:dyDescent="0.25">
      <c r="EU3685" s="104"/>
    </row>
    <row r="3686" spans="151:151" ht="14.4" x14ac:dyDescent="0.25">
      <c r="EU3686" s="104"/>
    </row>
    <row r="3687" spans="151:151" ht="14.4" x14ac:dyDescent="0.25">
      <c r="EU3687" s="104"/>
    </row>
    <row r="3688" spans="151:151" ht="14.4" x14ac:dyDescent="0.25">
      <c r="EU3688" s="104"/>
    </row>
    <row r="3689" spans="151:151" ht="14.4" x14ac:dyDescent="0.25">
      <c r="EU3689" s="104"/>
    </row>
    <row r="3690" spans="151:151" ht="14.4" x14ac:dyDescent="0.25">
      <c r="EU3690" s="104"/>
    </row>
    <row r="3691" spans="151:151" ht="14.4" x14ac:dyDescent="0.25">
      <c r="EU3691" s="104"/>
    </row>
    <row r="3692" spans="151:151" ht="14.4" x14ac:dyDescent="0.25">
      <c r="EU3692" s="104"/>
    </row>
    <row r="3693" spans="151:151" ht="14.4" x14ac:dyDescent="0.25">
      <c r="EU3693" s="104"/>
    </row>
    <row r="3694" spans="151:151" ht="14.4" x14ac:dyDescent="0.25">
      <c r="EU3694" s="104"/>
    </row>
    <row r="3695" spans="151:151" ht="14.4" x14ac:dyDescent="0.25">
      <c r="EU3695" s="104"/>
    </row>
    <row r="3696" spans="151:151" ht="14.4" x14ac:dyDescent="0.25">
      <c r="EU3696" s="104"/>
    </row>
    <row r="3697" spans="151:151" ht="14.4" x14ac:dyDescent="0.25">
      <c r="EU3697" s="104"/>
    </row>
    <row r="3698" spans="151:151" ht="14.4" x14ac:dyDescent="0.25">
      <c r="EU3698" s="104"/>
    </row>
    <row r="3699" spans="151:151" ht="14.4" x14ac:dyDescent="0.25">
      <c r="EU3699" s="104"/>
    </row>
    <row r="3700" spans="151:151" ht="14.4" x14ac:dyDescent="0.25">
      <c r="EU3700" s="104"/>
    </row>
    <row r="3701" spans="151:151" ht="14.4" x14ac:dyDescent="0.25">
      <c r="EU3701" s="104"/>
    </row>
    <row r="3702" spans="151:151" ht="14.4" x14ac:dyDescent="0.25">
      <c r="EU3702" s="104"/>
    </row>
    <row r="3703" spans="151:151" ht="14.4" x14ac:dyDescent="0.25">
      <c r="EU3703" s="104"/>
    </row>
    <row r="3704" spans="151:151" ht="14.4" x14ac:dyDescent="0.25">
      <c r="EU3704" s="104"/>
    </row>
    <row r="3705" spans="151:151" ht="14.4" x14ac:dyDescent="0.25">
      <c r="EU3705" s="104"/>
    </row>
    <row r="3706" spans="151:151" ht="14.4" x14ac:dyDescent="0.25">
      <c r="EU3706" s="104"/>
    </row>
    <row r="3707" spans="151:151" ht="14.4" x14ac:dyDescent="0.25">
      <c r="EU3707" s="104"/>
    </row>
    <row r="3708" spans="151:151" ht="14.4" x14ac:dyDescent="0.25">
      <c r="EU3708" s="104"/>
    </row>
    <row r="3709" spans="151:151" ht="14.4" x14ac:dyDescent="0.25">
      <c r="EU3709" s="104"/>
    </row>
    <row r="3710" spans="151:151" ht="14.4" x14ac:dyDescent="0.25">
      <c r="EU3710" s="104"/>
    </row>
    <row r="3711" spans="151:151" ht="14.4" x14ac:dyDescent="0.25">
      <c r="EU3711" s="104"/>
    </row>
    <row r="3712" spans="151:151" ht="14.4" x14ac:dyDescent="0.25">
      <c r="EU3712" s="104"/>
    </row>
    <row r="3713" spans="151:151" ht="14.4" x14ac:dyDescent="0.25">
      <c r="EU3713" s="104"/>
    </row>
    <row r="3714" spans="151:151" ht="14.4" x14ac:dyDescent="0.25">
      <c r="EU3714" s="104"/>
    </row>
    <row r="3715" spans="151:151" ht="14.4" x14ac:dyDescent="0.25">
      <c r="EU3715" s="104"/>
    </row>
    <row r="3716" spans="151:151" ht="14.4" x14ac:dyDescent="0.25">
      <c r="EU3716" s="104"/>
    </row>
    <row r="3717" spans="151:151" ht="14.4" x14ac:dyDescent="0.25">
      <c r="EU3717" s="104"/>
    </row>
    <row r="3718" spans="151:151" ht="14.4" x14ac:dyDescent="0.25">
      <c r="EU3718" s="104"/>
    </row>
    <row r="3719" spans="151:151" ht="14.4" x14ac:dyDescent="0.25">
      <c r="EU3719" s="104"/>
    </row>
    <row r="3720" spans="151:151" ht="14.4" x14ac:dyDescent="0.25">
      <c r="EU3720" s="104"/>
    </row>
    <row r="3721" spans="151:151" ht="14.4" x14ac:dyDescent="0.25">
      <c r="EU3721" s="104"/>
    </row>
    <row r="3722" spans="151:151" ht="14.4" x14ac:dyDescent="0.25">
      <c r="EU3722" s="104"/>
    </row>
    <row r="3723" spans="151:151" ht="14.4" x14ac:dyDescent="0.25">
      <c r="EU3723" s="104"/>
    </row>
    <row r="3724" spans="151:151" ht="14.4" x14ac:dyDescent="0.25">
      <c r="EU3724" s="104"/>
    </row>
    <row r="3725" spans="151:151" ht="14.4" x14ac:dyDescent="0.25">
      <c r="EU3725" s="104"/>
    </row>
    <row r="3726" spans="151:151" ht="14.4" x14ac:dyDescent="0.25">
      <c r="EU3726" s="104"/>
    </row>
    <row r="3727" spans="151:151" ht="14.4" x14ac:dyDescent="0.25">
      <c r="EU3727" s="104"/>
    </row>
    <row r="3728" spans="151:151" ht="14.4" x14ac:dyDescent="0.25">
      <c r="EU3728" s="104"/>
    </row>
    <row r="3729" spans="151:151" ht="14.4" x14ac:dyDescent="0.25">
      <c r="EU3729" s="104"/>
    </row>
    <row r="3730" spans="151:151" ht="14.4" x14ac:dyDescent="0.25">
      <c r="EU3730" s="104"/>
    </row>
    <row r="3731" spans="151:151" ht="14.4" x14ac:dyDescent="0.25">
      <c r="EU3731" s="104"/>
    </row>
    <row r="3732" spans="151:151" ht="14.4" x14ac:dyDescent="0.25">
      <c r="EU3732" s="104"/>
    </row>
    <row r="3733" spans="151:151" ht="14.4" x14ac:dyDescent="0.25">
      <c r="EU3733" s="104"/>
    </row>
    <row r="3734" spans="151:151" ht="14.4" x14ac:dyDescent="0.25">
      <c r="EU3734" s="104"/>
    </row>
    <row r="3735" spans="151:151" ht="14.4" x14ac:dyDescent="0.25">
      <c r="EU3735" s="104"/>
    </row>
    <row r="3736" spans="151:151" ht="14.4" x14ac:dyDescent="0.25">
      <c r="EU3736" s="104"/>
    </row>
    <row r="3737" spans="151:151" ht="14.4" x14ac:dyDescent="0.25">
      <c r="EU3737" s="104"/>
    </row>
    <row r="3738" spans="151:151" ht="14.4" x14ac:dyDescent="0.25">
      <c r="EU3738" s="104"/>
    </row>
    <row r="3739" spans="151:151" ht="14.4" x14ac:dyDescent="0.25">
      <c r="EU3739" s="104"/>
    </row>
    <row r="3740" spans="151:151" ht="14.4" x14ac:dyDescent="0.25">
      <c r="EU3740" s="104"/>
    </row>
    <row r="3741" spans="151:151" ht="14.4" x14ac:dyDescent="0.25">
      <c r="EU3741" s="104"/>
    </row>
    <row r="3742" spans="151:151" ht="14.4" x14ac:dyDescent="0.25">
      <c r="EU3742" s="104"/>
    </row>
    <row r="3743" spans="151:151" ht="14.4" x14ac:dyDescent="0.25">
      <c r="EU3743" s="104"/>
    </row>
    <row r="3744" spans="151:151" ht="14.4" x14ac:dyDescent="0.25">
      <c r="EU3744" s="104"/>
    </row>
    <row r="3745" spans="151:151" ht="14.4" x14ac:dyDescent="0.25">
      <c r="EU3745" s="104"/>
    </row>
    <row r="3746" spans="151:151" ht="14.4" x14ac:dyDescent="0.25">
      <c r="EU3746" s="104"/>
    </row>
    <row r="3747" spans="151:151" ht="14.4" x14ac:dyDescent="0.25">
      <c r="EU3747" s="104"/>
    </row>
    <row r="3748" spans="151:151" ht="14.4" x14ac:dyDescent="0.25">
      <c r="EU3748" s="104"/>
    </row>
    <row r="3749" spans="151:151" ht="14.4" x14ac:dyDescent="0.25">
      <c r="EU3749" s="104"/>
    </row>
    <row r="3750" spans="151:151" ht="14.4" x14ac:dyDescent="0.25">
      <c r="EU3750" s="104"/>
    </row>
    <row r="3751" spans="151:151" ht="14.4" x14ac:dyDescent="0.25">
      <c r="EU3751" s="104"/>
    </row>
    <row r="3752" spans="151:151" ht="14.4" x14ac:dyDescent="0.25">
      <c r="EU3752" s="104"/>
    </row>
    <row r="3753" spans="151:151" ht="14.4" x14ac:dyDescent="0.25">
      <c r="EU3753" s="104"/>
    </row>
    <row r="3754" spans="151:151" ht="14.4" x14ac:dyDescent="0.25">
      <c r="EU3754" s="104"/>
    </row>
    <row r="3755" spans="151:151" ht="14.4" x14ac:dyDescent="0.25">
      <c r="EU3755" s="104"/>
    </row>
    <row r="3756" spans="151:151" ht="14.4" x14ac:dyDescent="0.25">
      <c r="EU3756" s="104"/>
    </row>
    <row r="3757" spans="151:151" ht="14.4" x14ac:dyDescent="0.25">
      <c r="EU3757" s="104"/>
    </row>
    <row r="3758" spans="151:151" ht="14.4" x14ac:dyDescent="0.25">
      <c r="EU3758" s="104"/>
    </row>
    <row r="3759" spans="151:151" ht="14.4" x14ac:dyDescent="0.25">
      <c r="EU3759" s="104"/>
    </row>
    <row r="3760" spans="151:151" ht="14.4" x14ac:dyDescent="0.25">
      <c r="EU3760" s="104"/>
    </row>
    <row r="3761" spans="151:151" ht="14.4" x14ac:dyDescent="0.25">
      <c r="EU3761" s="104"/>
    </row>
    <row r="3762" spans="151:151" ht="14.4" x14ac:dyDescent="0.25">
      <c r="EU3762" s="104"/>
    </row>
    <row r="3763" spans="151:151" ht="14.4" x14ac:dyDescent="0.25">
      <c r="EU3763" s="104"/>
    </row>
    <row r="3764" spans="151:151" ht="14.4" x14ac:dyDescent="0.25">
      <c r="EU3764" s="104"/>
    </row>
    <row r="3765" spans="151:151" ht="14.4" x14ac:dyDescent="0.25">
      <c r="EU3765" s="104"/>
    </row>
    <row r="3766" spans="151:151" ht="14.4" x14ac:dyDescent="0.25">
      <c r="EU3766" s="104"/>
    </row>
    <row r="3767" spans="151:151" ht="14.4" x14ac:dyDescent="0.25">
      <c r="EU3767" s="104"/>
    </row>
    <row r="3768" spans="151:151" ht="14.4" x14ac:dyDescent="0.25">
      <c r="EU3768" s="104"/>
    </row>
    <row r="3769" spans="151:151" ht="14.4" x14ac:dyDescent="0.25">
      <c r="EU3769" s="104"/>
    </row>
    <row r="3770" spans="151:151" ht="14.4" x14ac:dyDescent="0.25">
      <c r="EU3770" s="104"/>
    </row>
    <row r="3771" spans="151:151" ht="14.4" x14ac:dyDescent="0.25">
      <c r="EU3771" s="104"/>
    </row>
    <row r="3772" spans="151:151" ht="14.4" x14ac:dyDescent="0.25">
      <c r="EU3772" s="104"/>
    </row>
    <row r="3773" spans="151:151" ht="14.4" x14ac:dyDescent="0.25">
      <c r="EU3773" s="104"/>
    </row>
    <row r="3774" spans="151:151" ht="14.4" x14ac:dyDescent="0.25">
      <c r="EU3774" s="104"/>
    </row>
    <row r="3775" spans="151:151" ht="14.4" x14ac:dyDescent="0.25">
      <c r="EU3775" s="104"/>
    </row>
    <row r="3776" spans="151:151" ht="14.4" x14ac:dyDescent="0.25">
      <c r="EU3776" s="104"/>
    </row>
    <row r="3777" spans="151:151" ht="14.4" x14ac:dyDescent="0.25">
      <c r="EU3777" s="104"/>
    </row>
    <row r="3778" spans="151:151" ht="14.4" x14ac:dyDescent="0.25">
      <c r="EU3778" s="104"/>
    </row>
    <row r="3779" spans="151:151" ht="14.4" x14ac:dyDescent="0.25">
      <c r="EU3779" s="104"/>
    </row>
    <row r="3780" spans="151:151" ht="14.4" x14ac:dyDescent="0.25">
      <c r="EU3780" s="104"/>
    </row>
    <row r="3781" spans="151:151" ht="14.4" x14ac:dyDescent="0.25">
      <c r="EU3781" s="104"/>
    </row>
    <row r="3782" spans="151:151" ht="14.4" x14ac:dyDescent="0.25">
      <c r="EU3782" s="104"/>
    </row>
    <row r="3783" spans="151:151" ht="14.4" x14ac:dyDescent="0.25">
      <c r="EU3783" s="104"/>
    </row>
    <row r="3784" spans="151:151" ht="14.4" x14ac:dyDescent="0.25">
      <c r="EU3784" s="104"/>
    </row>
    <row r="3785" spans="151:151" ht="14.4" x14ac:dyDescent="0.25">
      <c r="EU3785" s="104"/>
    </row>
    <row r="3786" spans="151:151" ht="14.4" x14ac:dyDescent="0.25">
      <c r="EU3786" s="104"/>
    </row>
    <row r="3787" spans="151:151" ht="14.4" x14ac:dyDescent="0.25">
      <c r="EU3787" s="104"/>
    </row>
    <row r="3788" spans="151:151" ht="14.4" x14ac:dyDescent="0.25">
      <c r="EU3788" s="104"/>
    </row>
    <row r="3789" spans="151:151" ht="14.4" x14ac:dyDescent="0.25">
      <c r="EU3789" s="104"/>
    </row>
    <row r="3790" spans="151:151" ht="14.4" x14ac:dyDescent="0.25">
      <c r="EU3790" s="104"/>
    </row>
    <row r="3791" spans="151:151" ht="14.4" x14ac:dyDescent="0.25">
      <c r="EU3791" s="104"/>
    </row>
    <row r="3792" spans="151:151" ht="14.4" x14ac:dyDescent="0.25">
      <c r="EU3792" s="104"/>
    </row>
    <row r="3793" spans="151:151" ht="14.4" x14ac:dyDescent="0.25">
      <c r="EU3793" s="104"/>
    </row>
    <row r="3794" spans="151:151" ht="14.4" x14ac:dyDescent="0.25">
      <c r="EU3794" s="104"/>
    </row>
    <row r="3795" spans="151:151" ht="14.4" x14ac:dyDescent="0.25">
      <c r="EU3795" s="104"/>
    </row>
    <row r="3796" spans="151:151" ht="14.4" x14ac:dyDescent="0.25">
      <c r="EU3796" s="104"/>
    </row>
    <row r="3797" spans="151:151" ht="14.4" x14ac:dyDescent="0.25">
      <c r="EU3797" s="104"/>
    </row>
    <row r="3798" spans="151:151" ht="14.4" x14ac:dyDescent="0.25">
      <c r="EU3798" s="104"/>
    </row>
    <row r="3799" spans="151:151" ht="14.4" x14ac:dyDescent="0.25">
      <c r="EU3799" s="104"/>
    </row>
    <row r="3800" spans="151:151" ht="14.4" x14ac:dyDescent="0.25">
      <c r="EU3800" s="104"/>
    </row>
    <row r="3801" spans="151:151" ht="14.4" x14ac:dyDescent="0.25">
      <c r="EU3801" s="104"/>
    </row>
    <row r="3802" spans="151:151" ht="14.4" x14ac:dyDescent="0.25">
      <c r="EU3802" s="104"/>
    </row>
    <row r="3803" spans="151:151" ht="14.4" x14ac:dyDescent="0.25">
      <c r="EU3803" s="104"/>
    </row>
    <row r="3804" spans="151:151" ht="14.4" x14ac:dyDescent="0.25">
      <c r="EU3804" s="104"/>
    </row>
    <row r="3805" spans="151:151" ht="14.4" x14ac:dyDescent="0.25">
      <c r="EU3805" s="104"/>
    </row>
    <row r="3806" spans="151:151" ht="14.4" x14ac:dyDescent="0.25">
      <c r="EU3806" s="104"/>
    </row>
    <row r="3807" spans="151:151" ht="14.4" x14ac:dyDescent="0.25">
      <c r="EU3807" s="104"/>
    </row>
    <row r="3808" spans="151:151" ht="14.4" x14ac:dyDescent="0.25">
      <c r="EU3808" s="104"/>
    </row>
    <row r="3809" spans="151:151" ht="14.4" x14ac:dyDescent="0.25">
      <c r="EU3809" s="104"/>
    </row>
    <row r="3810" spans="151:151" ht="14.4" x14ac:dyDescent="0.25">
      <c r="EU3810" s="104"/>
    </row>
    <row r="3811" spans="151:151" ht="14.4" x14ac:dyDescent="0.25">
      <c r="EU3811" s="104"/>
    </row>
    <row r="3812" spans="151:151" ht="14.4" x14ac:dyDescent="0.25">
      <c r="EU3812" s="104"/>
    </row>
    <row r="3813" spans="151:151" ht="14.4" x14ac:dyDescent="0.25">
      <c r="EU3813" s="104"/>
    </row>
    <row r="3814" spans="151:151" ht="14.4" x14ac:dyDescent="0.25">
      <c r="EU3814" s="104"/>
    </row>
    <row r="3815" spans="151:151" ht="14.4" x14ac:dyDescent="0.25">
      <c r="EU3815" s="104"/>
    </row>
    <row r="3816" spans="151:151" ht="14.4" x14ac:dyDescent="0.25">
      <c r="EU3816" s="104"/>
    </row>
    <row r="3817" spans="151:151" ht="14.4" x14ac:dyDescent="0.25">
      <c r="EU3817" s="104"/>
    </row>
    <row r="3818" spans="151:151" ht="14.4" x14ac:dyDescent="0.25">
      <c r="EU3818" s="104"/>
    </row>
    <row r="3819" spans="151:151" ht="14.4" x14ac:dyDescent="0.25">
      <c r="EU3819" s="104"/>
    </row>
    <row r="3820" spans="151:151" ht="14.4" x14ac:dyDescent="0.25">
      <c r="EU3820" s="104"/>
    </row>
    <row r="3821" spans="151:151" ht="14.4" x14ac:dyDescent="0.25">
      <c r="EU3821" s="104"/>
    </row>
    <row r="3822" spans="151:151" ht="14.4" x14ac:dyDescent="0.25">
      <c r="EU3822" s="104"/>
    </row>
    <row r="3823" spans="151:151" ht="14.4" x14ac:dyDescent="0.25">
      <c r="EU3823" s="104"/>
    </row>
    <row r="3824" spans="151:151" ht="14.4" x14ac:dyDescent="0.25">
      <c r="EU3824" s="104"/>
    </row>
    <row r="3825" spans="151:151" ht="14.4" x14ac:dyDescent="0.25">
      <c r="EU3825" s="104"/>
    </row>
    <row r="3826" spans="151:151" ht="14.4" x14ac:dyDescent="0.25">
      <c r="EU3826" s="104"/>
    </row>
    <row r="3827" spans="151:151" ht="14.4" x14ac:dyDescent="0.25">
      <c r="EU3827" s="104"/>
    </row>
    <row r="3828" spans="151:151" ht="14.4" x14ac:dyDescent="0.25">
      <c r="EU3828" s="104"/>
    </row>
    <row r="3829" spans="151:151" ht="14.4" x14ac:dyDescent="0.25">
      <c r="EU3829" s="104"/>
    </row>
    <row r="3830" spans="151:151" ht="14.4" x14ac:dyDescent="0.25">
      <c r="EU3830" s="104"/>
    </row>
    <row r="3831" spans="151:151" ht="14.4" x14ac:dyDescent="0.25">
      <c r="EU3831" s="104"/>
    </row>
    <row r="3832" spans="151:151" ht="14.4" x14ac:dyDescent="0.25">
      <c r="EU3832" s="104"/>
    </row>
    <row r="3833" spans="151:151" ht="14.4" x14ac:dyDescent="0.25">
      <c r="EU3833" s="104"/>
    </row>
    <row r="3834" spans="151:151" ht="14.4" x14ac:dyDescent="0.25">
      <c r="EU3834" s="104"/>
    </row>
    <row r="3835" spans="151:151" ht="14.4" x14ac:dyDescent="0.25">
      <c r="EU3835" s="104"/>
    </row>
    <row r="3836" spans="151:151" ht="14.4" x14ac:dyDescent="0.25">
      <c r="EU3836" s="104"/>
    </row>
    <row r="3837" spans="151:151" ht="14.4" x14ac:dyDescent="0.25">
      <c r="EU3837" s="104"/>
    </row>
    <row r="3838" spans="151:151" ht="14.4" x14ac:dyDescent="0.25">
      <c r="EU3838" s="104"/>
    </row>
    <row r="3839" spans="151:151" ht="14.4" x14ac:dyDescent="0.25">
      <c r="EU3839" s="104"/>
    </row>
    <row r="3840" spans="151:151" ht="14.4" x14ac:dyDescent="0.25">
      <c r="EU3840" s="104"/>
    </row>
    <row r="3841" spans="151:151" ht="14.4" x14ac:dyDescent="0.25">
      <c r="EU3841" s="104"/>
    </row>
    <row r="3842" spans="151:151" ht="14.4" x14ac:dyDescent="0.25">
      <c r="EU3842" s="104"/>
    </row>
    <row r="3843" spans="151:151" ht="14.4" x14ac:dyDescent="0.25">
      <c r="EU3843" s="104"/>
    </row>
    <row r="3844" spans="151:151" ht="14.4" x14ac:dyDescent="0.25">
      <c r="EU3844" s="104"/>
    </row>
    <row r="3845" spans="151:151" ht="14.4" x14ac:dyDescent="0.25">
      <c r="EU3845" s="104"/>
    </row>
    <row r="3846" spans="151:151" ht="14.4" x14ac:dyDescent="0.25">
      <c r="EU3846" s="104"/>
    </row>
    <row r="3847" spans="151:151" ht="14.4" x14ac:dyDescent="0.25">
      <c r="EU3847" s="104"/>
    </row>
    <row r="3848" spans="151:151" ht="14.4" x14ac:dyDescent="0.25">
      <c r="EU3848" s="104"/>
    </row>
    <row r="3849" spans="151:151" ht="14.4" x14ac:dyDescent="0.25">
      <c r="EU3849" s="104"/>
    </row>
    <row r="3850" spans="151:151" ht="14.4" x14ac:dyDescent="0.25">
      <c r="EU3850" s="104"/>
    </row>
    <row r="3851" spans="151:151" ht="14.4" x14ac:dyDescent="0.25">
      <c r="EU3851" s="104"/>
    </row>
    <row r="3852" spans="151:151" ht="14.4" x14ac:dyDescent="0.25">
      <c r="EU3852" s="104"/>
    </row>
    <row r="3853" spans="151:151" ht="14.4" x14ac:dyDescent="0.25">
      <c r="EU3853" s="104"/>
    </row>
    <row r="3854" spans="151:151" ht="14.4" x14ac:dyDescent="0.25">
      <c r="EU3854" s="104"/>
    </row>
    <row r="3855" spans="151:151" ht="14.4" x14ac:dyDescent="0.25">
      <c r="EU3855" s="104"/>
    </row>
    <row r="3856" spans="151:151" ht="14.4" x14ac:dyDescent="0.25">
      <c r="EU3856" s="104"/>
    </row>
    <row r="3857" spans="151:151" ht="14.4" x14ac:dyDescent="0.25">
      <c r="EU3857" s="104"/>
    </row>
    <row r="3858" spans="151:151" ht="14.4" x14ac:dyDescent="0.25">
      <c r="EU3858" s="104"/>
    </row>
    <row r="3859" spans="151:151" ht="14.4" x14ac:dyDescent="0.25">
      <c r="EU3859" s="104"/>
    </row>
    <row r="3860" spans="151:151" ht="14.4" x14ac:dyDescent="0.25">
      <c r="EU3860" s="104"/>
    </row>
    <row r="3861" spans="151:151" ht="14.4" x14ac:dyDescent="0.25">
      <c r="EU3861" s="104"/>
    </row>
    <row r="3862" spans="151:151" ht="14.4" x14ac:dyDescent="0.25">
      <c r="EU3862" s="104"/>
    </row>
    <row r="3863" spans="151:151" ht="14.4" x14ac:dyDescent="0.25">
      <c r="EU3863" s="104"/>
    </row>
    <row r="3864" spans="151:151" ht="14.4" x14ac:dyDescent="0.25">
      <c r="EU3864" s="104"/>
    </row>
    <row r="3865" spans="151:151" ht="14.4" x14ac:dyDescent="0.25">
      <c r="EU3865" s="104"/>
    </row>
    <row r="3866" spans="151:151" ht="14.4" x14ac:dyDescent="0.25">
      <c r="EU3866" s="104"/>
    </row>
    <row r="3867" spans="151:151" ht="14.4" x14ac:dyDescent="0.25">
      <c r="EU3867" s="104"/>
    </row>
    <row r="3868" spans="151:151" ht="14.4" x14ac:dyDescent="0.25">
      <c r="EU3868" s="104"/>
    </row>
    <row r="3869" spans="151:151" ht="14.4" x14ac:dyDescent="0.25">
      <c r="EU3869" s="104"/>
    </row>
    <row r="3870" spans="151:151" ht="14.4" x14ac:dyDescent="0.25">
      <c r="EU3870" s="104"/>
    </row>
    <row r="3871" spans="151:151" ht="14.4" x14ac:dyDescent="0.25">
      <c r="EU3871" s="104"/>
    </row>
    <row r="3872" spans="151:151" ht="14.4" x14ac:dyDescent="0.25">
      <c r="EU3872" s="104"/>
    </row>
    <row r="3873" spans="151:151" ht="14.4" x14ac:dyDescent="0.25">
      <c r="EU3873" s="104"/>
    </row>
    <row r="3874" spans="151:151" ht="14.4" x14ac:dyDescent="0.25">
      <c r="EU3874" s="104"/>
    </row>
    <row r="3875" spans="151:151" ht="14.4" x14ac:dyDescent="0.25">
      <c r="EU3875" s="104"/>
    </row>
    <row r="3876" spans="151:151" ht="14.4" x14ac:dyDescent="0.25">
      <c r="EU3876" s="104"/>
    </row>
    <row r="3877" spans="151:151" ht="14.4" x14ac:dyDescent="0.25">
      <c r="EU3877" s="104"/>
    </row>
    <row r="3878" spans="151:151" ht="14.4" x14ac:dyDescent="0.25">
      <c r="EU3878" s="104"/>
    </row>
    <row r="3879" spans="151:151" ht="14.4" x14ac:dyDescent="0.25">
      <c r="EU3879" s="104"/>
    </row>
    <row r="3880" spans="151:151" ht="14.4" x14ac:dyDescent="0.25">
      <c r="EU3880" s="104"/>
    </row>
    <row r="3881" spans="151:151" ht="14.4" x14ac:dyDescent="0.25">
      <c r="EU3881" s="104"/>
    </row>
    <row r="3882" spans="151:151" ht="14.4" x14ac:dyDescent="0.25">
      <c r="EU3882" s="104"/>
    </row>
    <row r="3883" spans="151:151" ht="14.4" x14ac:dyDescent="0.25">
      <c r="EU3883" s="104"/>
    </row>
    <row r="3884" spans="151:151" ht="14.4" x14ac:dyDescent="0.25">
      <c r="EU3884" s="104"/>
    </row>
    <row r="3885" spans="151:151" ht="14.4" x14ac:dyDescent="0.25">
      <c r="EU3885" s="104"/>
    </row>
    <row r="3886" spans="151:151" ht="14.4" x14ac:dyDescent="0.25">
      <c r="EU3886" s="104"/>
    </row>
    <row r="3887" spans="151:151" ht="14.4" x14ac:dyDescent="0.25">
      <c r="EU3887" s="104"/>
    </row>
    <row r="3888" spans="151:151" ht="14.4" x14ac:dyDescent="0.25">
      <c r="EU3888" s="104"/>
    </row>
    <row r="3889" spans="151:151" ht="14.4" x14ac:dyDescent="0.25">
      <c r="EU3889" s="104"/>
    </row>
    <row r="3890" spans="151:151" ht="14.4" x14ac:dyDescent="0.25">
      <c r="EU3890" s="104"/>
    </row>
    <row r="3891" spans="151:151" ht="14.4" x14ac:dyDescent="0.25">
      <c r="EU3891" s="104"/>
    </row>
    <row r="3892" spans="151:151" ht="14.4" x14ac:dyDescent="0.25">
      <c r="EU3892" s="104"/>
    </row>
    <row r="3893" spans="151:151" ht="14.4" x14ac:dyDescent="0.25">
      <c r="EU3893" s="104"/>
    </row>
    <row r="3894" spans="151:151" ht="14.4" x14ac:dyDescent="0.25">
      <c r="EU3894" s="104"/>
    </row>
    <row r="3895" spans="151:151" ht="14.4" x14ac:dyDescent="0.25">
      <c r="EU3895" s="104"/>
    </row>
    <row r="3896" spans="151:151" ht="14.4" x14ac:dyDescent="0.25">
      <c r="EU3896" s="104"/>
    </row>
    <row r="3897" spans="151:151" ht="14.4" x14ac:dyDescent="0.25">
      <c r="EU3897" s="104"/>
    </row>
    <row r="3898" spans="151:151" ht="14.4" x14ac:dyDescent="0.25">
      <c r="EU3898" s="104"/>
    </row>
    <row r="3899" spans="151:151" ht="14.4" x14ac:dyDescent="0.25">
      <c r="EU3899" s="104"/>
    </row>
    <row r="3900" spans="151:151" ht="14.4" x14ac:dyDescent="0.25">
      <c r="EU3900" s="104"/>
    </row>
    <row r="3901" spans="151:151" ht="14.4" x14ac:dyDescent="0.25">
      <c r="EU3901" s="104"/>
    </row>
    <row r="3902" spans="151:151" ht="14.4" x14ac:dyDescent="0.25">
      <c r="EU3902" s="104"/>
    </row>
    <row r="3903" spans="151:151" ht="14.4" x14ac:dyDescent="0.25">
      <c r="EU3903" s="104"/>
    </row>
    <row r="3904" spans="151:151" ht="14.4" x14ac:dyDescent="0.25">
      <c r="EU3904" s="104"/>
    </row>
    <row r="3905" spans="151:151" ht="14.4" x14ac:dyDescent="0.25">
      <c r="EU3905" s="104"/>
    </row>
    <row r="3906" spans="151:151" ht="14.4" x14ac:dyDescent="0.25">
      <c r="EU3906" s="104"/>
    </row>
    <row r="3907" spans="151:151" ht="14.4" x14ac:dyDescent="0.25">
      <c r="EU3907" s="104"/>
    </row>
    <row r="3908" spans="151:151" ht="14.4" x14ac:dyDescent="0.25">
      <c r="EU3908" s="104"/>
    </row>
    <row r="3909" spans="151:151" ht="14.4" x14ac:dyDescent="0.25">
      <c r="EU3909" s="104"/>
    </row>
    <row r="3910" spans="151:151" ht="14.4" x14ac:dyDescent="0.25">
      <c r="EU3910" s="104"/>
    </row>
    <row r="3911" spans="151:151" ht="14.4" x14ac:dyDescent="0.25">
      <c r="EU3911" s="104"/>
    </row>
    <row r="3912" spans="151:151" ht="14.4" x14ac:dyDescent="0.25">
      <c r="EU3912" s="104"/>
    </row>
    <row r="3913" spans="151:151" ht="14.4" x14ac:dyDescent="0.25">
      <c r="EU3913" s="104"/>
    </row>
    <row r="3914" spans="151:151" ht="14.4" x14ac:dyDescent="0.25">
      <c r="EU3914" s="104"/>
    </row>
    <row r="3915" spans="151:151" ht="14.4" x14ac:dyDescent="0.25">
      <c r="EU3915" s="104"/>
    </row>
    <row r="3916" spans="151:151" ht="14.4" x14ac:dyDescent="0.25">
      <c r="EU3916" s="104"/>
    </row>
    <row r="3917" spans="151:151" ht="14.4" x14ac:dyDescent="0.25">
      <c r="EU3917" s="104"/>
    </row>
    <row r="3918" spans="151:151" ht="14.4" x14ac:dyDescent="0.25">
      <c r="EU3918" s="104"/>
    </row>
    <row r="3919" spans="151:151" ht="14.4" x14ac:dyDescent="0.25">
      <c r="EU3919" s="104"/>
    </row>
    <row r="3920" spans="151:151" ht="14.4" x14ac:dyDescent="0.25">
      <c r="EU3920" s="104"/>
    </row>
    <row r="3921" spans="151:151" ht="14.4" x14ac:dyDescent="0.25">
      <c r="EU3921" s="104"/>
    </row>
    <row r="3922" spans="151:151" ht="14.4" x14ac:dyDescent="0.25">
      <c r="EU3922" s="104"/>
    </row>
    <row r="3923" spans="151:151" ht="14.4" x14ac:dyDescent="0.25">
      <c r="EU3923" s="104"/>
    </row>
    <row r="3924" spans="151:151" ht="14.4" x14ac:dyDescent="0.25">
      <c r="EU3924" s="104"/>
    </row>
    <row r="3925" spans="151:151" ht="14.4" x14ac:dyDescent="0.25">
      <c r="EU3925" s="104"/>
    </row>
    <row r="3926" spans="151:151" ht="14.4" x14ac:dyDescent="0.25">
      <c r="EU3926" s="104"/>
    </row>
    <row r="3927" spans="151:151" ht="14.4" x14ac:dyDescent="0.25">
      <c r="EU3927" s="104"/>
    </row>
    <row r="3928" spans="151:151" ht="14.4" x14ac:dyDescent="0.25">
      <c r="EU3928" s="104"/>
    </row>
    <row r="3929" spans="151:151" ht="14.4" x14ac:dyDescent="0.25">
      <c r="EU3929" s="104"/>
    </row>
    <row r="3930" spans="151:151" ht="14.4" x14ac:dyDescent="0.25">
      <c r="EU3930" s="104"/>
    </row>
    <row r="3931" spans="151:151" ht="14.4" x14ac:dyDescent="0.25">
      <c r="EU3931" s="104"/>
    </row>
    <row r="3932" spans="151:151" ht="14.4" x14ac:dyDescent="0.25">
      <c r="EU3932" s="104"/>
    </row>
    <row r="3933" spans="151:151" ht="14.4" x14ac:dyDescent="0.25">
      <c r="EU3933" s="104"/>
    </row>
    <row r="3934" spans="151:151" ht="14.4" x14ac:dyDescent="0.25">
      <c r="EU3934" s="104"/>
    </row>
    <row r="3935" spans="151:151" ht="14.4" x14ac:dyDescent="0.25">
      <c r="EU3935" s="104"/>
    </row>
    <row r="3936" spans="151:151" ht="14.4" x14ac:dyDescent="0.25">
      <c r="EU3936" s="104"/>
    </row>
    <row r="3937" spans="151:151" ht="14.4" x14ac:dyDescent="0.25">
      <c r="EU3937" s="104"/>
    </row>
    <row r="3938" spans="151:151" ht="14.4" x14ac:dyDescent="0.25">
      <c r="EU3938" s="104"/>
    </row>
    <row r="3939" spans="151:151" ht="14.4" x14ac:dyDescent="0.25">
      <c r="EU3939" s="104"/>
    </row>
    <row r="3940" spans="151:151" ht="14.4" x14ac:dyDescent="0.25">
      <c r="EU3940" s="104"/>
    </row>
    <row r="3941" spans="151:151" ht="14.4" x14ac:dyDescent="0.25">
      <c r="EU3941" s="104"/>
    </row>
    <row r="3942" spans="151:151" ht="14.4" x14ac:dyDescent="0.25">
      <c r="EU3942" s="104"/>
    </row>
    <row r="3943" spans="151:151" ht="14.4" x14ac:dyDescent="0.25">
      <c r="EU3943" s="104"/>
    </row>
    <row r="3944" spans="151:151" ht="14.4" x14ac:dyDescent="0.25">
      <c r="EU3944" s="104"/>
    </row>
    <row r="3945" spans="151:151" ht="14.4" x14ac:dyDescent="0.25">
      <c r="EU3945" s="104"/>
    </row>
    <row r="3946" spans="151:151" ht="14.4" x14ac:dyDescent="0.25">
      <c r="EU3946" s="104"/>
    </row>
    <row r="3947" spans="151:151" ht="14.4" x14ac:dyDescent="0.25">
      <c r="EU3947" s="104"/>
    </row>
    <row r="3948" spans="151:151" ht="14.4" x14ac:dyDescent="0.25">
      <c r="EU3948" s="104"/>
    </row>
    <row r="3949" spans="151:151" ht="14.4" x14ac:dyDescent="0.25">
      <c r="EU3949" s="104"/>
    </row>
    <row r="3950" spans="151:151" ht="14.4" x14ac:dyDescent="0.25">
      <c r="EU3950" s="104"/>
    </row>
    <row r="3951" spans="151:151" ht="14.4" x14ac:dyDescent="0.25">
      <c r="EU3951" s="104"/>
    </row>
    <row r="3952" spans="151:151" ht="14.4" x14ac:dyDescent="0.25">
      <c r="EU3952" s="104"/>
    </row>
    <row r="3953" spans="151:151" ht="14.4" x14ac:dyDescent="0.25">
      <c r="EU3953" s="104"/>
    </row>
    <row r="3954" spans="151:151" ht="14.4" x14ac:dyDescent="0.25">
      <c r="EU3954" s="104"/>
    </row>
    <row r="3955" spans="151:151" ht="14.4" x14ac:dyDescent="0.25">
      <c r="EU3955" s="104"/>
    </row>
    <row r="3956" spans="151:151" ht="14.4" x14ac:dyDescent="0.25">
      <c r="EU3956" s="104"/>
    </row>
    <row r="3957" spans="151:151" ht="14.4" x14ac:dyDescent="0.25">
      <c r="EU3957" s="104"/>
    </row>
    <row r="3958" spans="151:151" ht="14.4" x14ac:dyDescent="0.25">
      <c r="EU3958" s="104"/>
    </row>
    <row r="3959" spans="151:151" ht="14.4" x14ac:dyDescent="0.25">
      <c r="EU3959" s="104"/>
    </row>
    <row r="3960" spans="151:151" ht="14.4" x14ac:dyDescent="0.25">
      <c r="EU3960" s="104"/>
    </row>
    <row r="3961" spans="151:151" ht="14.4" x14ac:dyDescent="0.25">
      <c r="EU3961" s="104"/>
    </row>
    <row r="3962" spans="151:151" ht="14.4" x14ac:dyDescent="0.25">
      <c r="EU3962" s="104"/>
    </row>
    <row r="3963" spans="151:151" ht="14.4" x14ac:dyDescent="0.25">
      <c r="EU3963" s="104"/>
    </row>
    <row r="3964" spans="151:151" ht="14.4" x14ac:dyDescent="0.25">
      <c r="EU3964" s="104"/>
    </row>
    <row r="3965" spans="151:151" ht="14.4" x14ac:dyDescent="0.25">
      <c r="EU3965" s="104"/>
    </row>
    <row r="3966" spans="151:151" ht="14.4" x14ac:dyDescent="0.25">
      <c r="EU3966" s="104"/>
    </row>
    <row r="3967" spans="151:151" ht="14.4" x14ac:dyDescent="0.25">
      <c r="EU3967" s="104"/>
    </row>
    <row r="3968" spans="151:151" ht="14.4" x14ac:dyDescent="0.25">
      <c r="EU3968" s="104"/>
    </row>
    <row r="3969" spans="151:151" ht="14.4" x14ac:dyDescent="0.25">
      <c r="EU3969" s="104"/>
    </row>
    <row r="3970" spans="151:151" ht="14.4" x14ac:dyDescent="0.25">
      <c r="EU3970" s="104"/>
    </row>
    <row r="3971" spans="151:151" ht="14.4" x14ac:dyDescent="0.25">
      <c r="EU3971" s="104"/>
    </row>
    <row r="3972" spans="151:151" ht="14.4" x14ac:dyDescent="0.25">
      <c r="EU3972" s="104"/>
    </row>
    <row r="3973" spans="151:151" ht="14.4" x14ac:dyDescent="0.25">
      <c r="EU3973" s="104"/>
    </row>
    <row r="3974" spans="151:151" ht="14.4" x14ac:dyDescent="0.25">
      <c r="EU3974" s="104"/>
    </row>
    <row r="3975" spans="151:151" ht="14.4" x14ac:dyDescent="0.25">
      <c r="EU3975" s="104"/>
    </row>
    <row r="3976" spans="151:151" ht="14.4" x14ac:dyDescent="0.25">
      <c r="EU3976" s="104"/>
    </row>
    <row r="3977" spans="151:151" ht="14.4" x14ac:dyDescent="0.25">
      <c r="EU3977" s="104"/>
    </row>
    <row r="3978" spans="151:151" ht="14.4" x14ac:dyDescent="0.25">
      <c r="EU3978" s="104"/>
    </row>
    <row r="3979" spans="151:151" ht="14.4" x14ac:dyDescent="0.25">
      <c r="EU3979" s="104"/>
    </row>
    <row r="3980" spans="151:151" ht="14.4" x14ac:dyDescent="0.25">
      <c r="EU3980" s="104"/>
    </row>
    <row r="3981" spans="151:151" ht="14.4" x14ac:dyDescent="0.25">
      <c r="EU3981" s="104"/>
    </row>
    <row r="3982" spans="151:151" ht="14.4" x14ac:dyDescent="0.25">
      <c r="EU3982" s="104"/>
    </row>
    <row r="3983" spans="151:151" ht="14.4" x14ac:dyDescent="0.25">
      <c r="EU3983" s="104"/>
    </row>
    <row r="3984" spans="151:151" ht="14.4" x14ac:dyDescent="0.25">
      <c r="EU3984" s="104"/>
    </row>
    <row r="3985" spans="151:151" ht="14.4" x14ac:dyDescent="0.25">
      <c r="EU3985" s="104"/>
    </row>
    <row r="3986" spans="151:151" ht="14.4" x14ac:dyDescent="0.25">
      <c r="EU3986" s="104"/>
    </row>
    <row r="3987" spans="151:151" ht="14.4" x14ac:dyDescent="0.25">
      <c r="EU3987" s="104"/>
    </row>
    <row r="3988" spans="151:151" ht="14.4" x14ac:dyDescent="0.25">
      <c r="EU3988" s="104"/>
    </row>
    <row r="3989" spans="151:151" ht="14.4" x14ac:dyDescent="0.25">
      <c r="EU3989" s="104"/>
    </row>
    <row r="3990" spans="151:151" ht="14.4" x14ac:dyDescent="0.25">
      <c r="EU3990" s="104"/>
    </row>
    <row r="3991" spans="151:151" ht="14.4" x14ac:dyDescent="0.25">
      <c r="EU3991" s="104"/>
    </row>
    <row r="3992" spans="151:151" ht="14.4" x14ac:dyDescent="0.25">
      <c r="EU3992" s="104"/>
    </row>
    <row r="3993" spans="151:151" ht="14.4" x14ac:dyDescent="0.25">
      <c r="EU3993" s="104"/>
    </row>
    <row r="3994" spans="151:151" ht="14.4" x14ac:dyDescent="0.25">
      <c r="EU3994" s="104"/>
    </row>
    <row r="3995" spans="151:151" ht="14.4" x14ac:dyDescent="0.25">
      <c r="EU3995" s="104"/>
    </row>
    <row r="3996" spans="151:151" ht="14.4" x14ac:dyDescent="0.25">
      <c r="EU3996" s="104"/>
    </row>
    <row r="3997" spans="151:151" ht="14.4" x14ac:dyDescent="0.25">
      <c r="EU3997" s="104"/>
    </row>
    <row r="3998" spans="151:151" ht="14.4" x14ac:dyDescent="0.25">
      <c r="EU3998" s="104"/>
    </row>
    <row r="3999" spans="151:151" ht="14.4" x14ac:dyDescent="0.25">
      <c r="EU3999" s="104"/>
    </row>
    <row r="4000" spans="151:151" ht="14.4" x14ac:dyDescent="0.25">
      <c r="EU4000" s="104"/>
    </row>
    <row r="4001" spans="151:151" ht="14.4" x14ac:dyDescent="0.25">
      <c r="EU4001" s="104"/>
    </row>
    <row r="4002" spans="151:151" ht="14.4" x14ac:dyDescent="0.25">
      <c r="EU4002" s="104"/>
    </row>
    <row r="4003" spans="151:151" ht="14.4" x14ac:dyDescent="0.25">
      <c r="EU4003" s="104"/>
    </row>
    <row r="4004" spans="151:151" ht="14.4" x14ac:dyDescent="0.25">
      <c r="EU4004" s="104"/>
    </row>
    <row r="4005" spans="151:151" ht="14.4" x14ac:dyDescent="0.25">
      <c r="EU4005" s="104"/>
    </row>
    <row r="4006" spans="151:151" ht="14.4" x14ac:dyDescent="0.25">
      <c r="EU4006" s="104"/>
    </row>
    <row r="4007" spans="151:151" ht="14.4" x14ac:dyDescent="0.25">
      <c r="EU4007" s="104"/>
    </row>
    <row r="4008" spans="151:151" ht="14.4" x14ac:dyDescent="0.25">
      <c r="EU4008" s="104"/>
    </row>
    <row r="4009" spans="151:151" ht="14.4" x14ac:dyDescent="0.25">
      <c r="EU4009" s="104"/>
    </row>
    <row r="4010" spans="151:151" ht="14.4" x14ac:dyDescent="0.25">
      <c r="EU4010" s="104"/>
    </row>
    <row r="4011" spans="151:151" ht="14.4" x14ac:dyDescent="0.25">
      <c r="EU4011" s="104"/>
    </row>
    <row r="4012" spans="151:151" ht="14.4" x14ac:dyDescent="0.25">
      <c r="EU4012" s="104"/>
    </row>
    <row r="4013" spans="151:151" ht="14.4" x14ac:dyDescent="0.25">
      <c r="EU4013" s="104"/>
    </row>
    <row r="4014" spans="151:151" ht="14.4" x14ac:dyDescent="0.25">
      <c r="EU4014" s="104"/>
    </row>
    <row r="4015" spans="151:151" ht="14.4" x14ac:dyDescent="0.25">
      <c r="EU4015" s="104"/>
    </row>
    <row r="4016" spans="151:151" ht="14.4" x14ac:dyDescent="0.25">
      <c r="EU4016" s="104"/>
    </row>
    <row r="4017" spans="151:151" ht="14.4" x14ac:dyDescent="0.25">
      <c r="EU4017" s="104"/>
    </row>
    <row r="4018" spans="151:151" ht="14.4" x14ac:dyDescent="0.25">
      <c r="EU4018" s="104"/>
    </row>
    <row r="4019" spans="151:151" ht="14.4" x14ac:dyDescent="0.25">
      <c r="EU4019" s="104"/>
    </row>
    <row r="4020" spans="151:151" ht="14.4" x14ac:dyDescent="0.25">
      <c r="EU4020" s="104"/>
    </row>
    <row r="4021" spans="151:151" ht="14.4" x14ac:dyDescent="0.25">
      <c r="EU4021" s="104"/>
    </row>
    <row r="4022" spans="151:151" ht="14.4" x14ac:dyDescent="0.25">
      <c r="EU4022" s="104"/>
    </row>
    <row r="4023" spans="151:151" ht="14.4" x14ac:dyDescent="0.25">
      <c r="EU4023" s="104"/>
    </row>
    <row r="4024" spans="151:151" ht="14.4" x14ac:dyDescent="0.25">
      <c r="EU4024" s="104"/>
    </row>
    <row r="4025" spans="151:151" ht="14.4" x14ac:dyDescent="0.25">
      <c r="EU4025" s="104"/>
    </row>
    <row r="4026" spans="151:151" ht="14.4" x14ac:dyDescent="0.25">
      <c r="EU4026" s="104"/>
    </row>
    <row r="4027" spans="151:151" ht="14.4" x14ac:dyDescent="0.25">
      <c r="EU4027" s="104"/>
    </row>
    <row r="4028" spans="151:151" ht="14.4" x14ac:dyDescent="0.25">
      <c r="EU4028" s="104"/>
    </row>
    <row r="4029" spans="151:151" ht="14.4" x14ac:dyDescent="0.25">
      <c r="EU4029" s="104"/>
    </row>
    <row r="4030" spans="151:151" ht="14.4" x14ac:dyDescent="0.25">
      <c r="EU4030" s="104"/>
    </row>
    <row r="4031" spans="151:151" ht="14.4" x14ac:dyDescent="0.25">
      <c r="EU4031" s="104"/>
    </row>
    <row r="4032" spans="151:151" ht="14.4" x14ac:dyDescent="0.25">
      <c r="EU4032" s="104"/>
    </row>
    <row r="4033" spans="151:151" ht="14.4" x14ac:dyDescent="0.25">
      <c r="EU4033" s="104"/>
    </row>
    <row r="4034" spans="151:151" ht="14.4" x14ac:dyDescent="0.25">
      <c r="EU4034" s="104"/>
    </row>
    <row r="4035" spans="151:151" ht="14.4" x14ac:dyDescent="0.25">
      <c r="EU4035" s="104"/>
    </row>
    <row r="4036" spans="151:151" ht="14.4" x14ac:dyDescent="0.25">
      <c r="EU4036" s="104"/>
    </row>
    <row r="4037" spans="151:151" ht="14.4" x14ac:dyDescent="0.25">
      <c r="EU4037" s="104"/>
    </row>
    <row r="4038" spans="151:151" ht="14.4" x14ac:dyDescent="0.25">
      <c r="EU4038" s="104"/>
    </row>
    <row r="4039" spans="151:151" ht="14.4" x14ac:dyDescent="0.25">
      <c r="EU4039" s="104"/>
    </row>
    <row r="4040" spans="151:151" ht="14.4" x14ac:dyDescent="0.25">
      <c r="EU4040" s="104"/>
    </row>
    <row r="4041" spans="151:151" ht="14.4" x14ac:dyDescent="0.25">
      <c r="EU4041" s="104"/>
    </row>
    <row r="4042" spans="151:151" ht="14.4" x14ac:dyDescent="0.25">
      <c r="EU4042" s="104"/>
    </row>
    <row r="4043" spans="151:151" ht="14.4" x14ac:dyDescent="0.25">
      <c r="EU4043" s="104"/>
    </row>
    <row r="4044" spans="151:151" ht="14.4" x14ac:dyDescent="0.25">
      <c r="EU4044" s="104"/>
    </row>
    <row r="4045" spans="151:151" ht="14.4" x14ac:dyDescent="0.25">
      <c r="EU4045" s="104"/>
    </row>
    <row r="4046" spans="151:151" ht="14.4" x14ac:dyDescent="0.25">
      <c r="EU4046" s="104"/>
    </row>
    <row r="4047" spans="151:151" ht="14.4" x14ac:dyDescent="0.25">
      <c r="EU4047" s="104"/>
    </row>
    <row r="4048" spans="151:151" ht="14.4" x14ac:dyDescent="0.25">
      <c r="EU4048" s="104"/>
    </row>
    <row r="4049" spans="151:151" ht="14.4" x14ac:dyDescent="0.25">
      <c r="EU4049" s="104"/>
    </row>
    <row r="4050" spans="151:151" ht="14.4" x14ac:dyDescent="0.25">
      <c r="EU4050" s="104"/>
    </row>
    <row r="4051" spans="151:151" ht="14.4" x14ac:dyDescent="0.25">
      <c r="EU4051" s="104"/>
    </row>
    <row r="4052" spans="151:151" ht="14.4" x14ac:dyDescent="0.25">
      <c r="EU4052" s="104"/>
    </row>
    <row r="4053" spans="151:151" ht="14.4" x14ac:dyDescent="0.25">
      <c r="EU4053" s="104"/>
    </row>
    <row r="4054" spans="151:151" ht="14.4" x14ac:dyDescent="0.25">
      <c r="EU4054" s="104"/>
    </row>
    <row r="4055" spans="151:151" ht="14.4" x14ac:dyDescent="0.25">
      <c r="EU4055" s="104"/>
    </row>
    <row r="4056" spans="151:151" ht="14.4" x14ac:dyDescent="0.25">
      <c r="EU4056" s="104"/>
    </row>
    <row r="4057" spans="151:151" ht="14.4" x14ac:dyDescent="0.25">
      <c r="EU4057" s="104"/>
    </row>
    <row r="4058" spans="151:151" ht="14.4" x14ac:dyDescent="0.25">
      <c r="EU4058" s="104"/>
    </row>
    <row r="4059" spans="151:151" ht="14.4" x14ac:dyDescent="0.25">
      <c r="EU4059" s="104"/>
    </row>
    <row r="4060" spans="151:151" ht="14.4" x14ac:dyDescent="0.25">
      <c r="EU4060" s="104"/>
    </row>
    <row r="4061" spans="151:151" ht="14.4" x14ac:dyDescent="0.25">
      <c r="EU4061" s="104"/>
    </row>
    <row r="4062" spans="151:151" ht="14.4" x14ac:dyDescent="0.25">
      <c r="EU4062" s="104"/>
    </row>
    <row r="4063" spans="151:151" ht="14.4" x14ac:dyDescent="0.25">
      <c r="EU4063" s="104"/>
    </row>
    <row r="4064" spans="151:151" ht="14.4" x14ac:dyDescent="0.25">
      <c r="EU4064" s="104"/>
    </row>
    <row r="4065" spans="151:151" ht="14.4" x14ac:dyDescent="0.25">
      <c r="EU4065" s="104"/>
    </row>
    <row r="4066" spans="151:151" ht="14.4" x14ac:dyDescent="0.25">
      <c r="EU4066" s="104"/>
    </row>
    <row r="4067" spans="151:151" ht="14.4" x14ac:dyDescent="0.25">
      <c r="EU4067" s="104"/>
    </row>
    <row r="4068" spans="151:151" ht="14.4" x14ac:dyDescent="0.25">
      <c r="EU4068" s="104"/>
    </row>
    <row r="4069" spans="151:151" ht="14.4" x14ac:dyDescent="0.25">
      <c r="EU4069" s="104"/>
    </row>
    <row r="4070" spans="151:151" ht="14.4" x14ac:dyDescent="0.25">
      <c r="EU4070" s="104"/>
    </row>
    <row r="4071" spans="151:151" ht="14.4" x14ac:dyDescent="0.25">
      <c r="EU4071" s="104"/>
    </row>
    <row r="4072" spans="151:151" ht="14.4" x14ac:dyDescent="0.25">
      <c r="EU4072" s="104"/>
    </row>
    <row r="4073" spans="151:151" ht="14.4" x14ac:dyDescent="0.25">
      <c r="EU4073" s="104"/>
    </row>
    <row r="4074" spans="151:151" ht="14.4" x14ac:dyDescent="0.25">
      <c r="EU4074" s="104"/>
    </row>
    <row r="4075" spans="151:151" ht="14.4" x14ac:dyDescent="0.25">
      <c r="EU4075" s="104"/>
    </row>
    <row r="4076" spans="151:151" ht="14.4" x14ac:dyDescent="0.25">
      <c r="EU4076" s="104"/>
    </row>
    <row r="4077" spans="151:151" ht="14.4" x14ac:dyDescent="0.25">
      <c r="EU4077" s="104"/>
    </row>
    <row r="4078" spans="151:151" ht="14.4" x14ac:dyDescent="0.25">
      <c r="EU4078" s="104"/>
    </row>
    <row r="4079" spans="151:151" ht="14.4" x14ac:dyDescent="0.25">
      <c r="EU4079" s="104"/>
    </row>
    <row r="4080" spans="151:151" ht="14.4" x14ac:dyDescent="0.25">
      <c r="EU4080" s="104"/>
    </row>
    <row r="4081" spans="151:151" ht="14.4" x14ac:dyDescent="0.25">
      <c r="EU4081" s="104"/>
    </row>
    <row r="4082" spans="151:151" ht="14.4" x14ac:dyDescent="0.25">
      <c r="EU4082" s="104"/>
    </row>
    <row r="4083" spans="151:151" ht="14.4" x14ac:dyDescent="0.25">
      <c r="EU4083" s="104"/>
    </row>
    <row r="4084" spans="151:151" ht="14.4" x14ac:dyDescent="0.25">
      <c r="EU4084" s="104"/>
    </row>
    <row r="4085" spans="151:151" ht="14.4" x14ac:dyDescent="0.25">
      <c r="EU4085" s="104"/>
    </row>
    <row r="4086" spans="151:151" ht="14.4" x14ac:dyDescent="0.25">
      <c r="EU4086" s="104"/>
    </row>
    <row r="4087" spans="151:151" ht="14.4" x14ac:dyDescent="0.25">
      <c r="EU4087" s="104"/>
    </row>
    <row r="4088" spans="151:151" ht="14.4" x14ac:dyDescent="0.25">
      <c r="EU4088" s="104"/>
    </row>
    <row r="4089" spans="151:151" ht="14.4" x14ac:dyDescent="0.25">
      <c r="EU4089" s="104"/>
    </row>
    <row r="4090" spans="151:151" ht="14.4" x14ac:dyDescent="0.25">
      <c r="EU4090" s="104"/>
    </row>
    <row r="4091" spans="151:151" ht="14.4" x14ac:dyDescent="0.25">
      <c r="EU4091" s="104"/>
    </row>
    <row r="4092" spans="151:151" ht="14.4" x14ac:dyDescent="0.25">
      <c r="EU4092" s="104"/>
    </row>
    <row r="4093" spans="151:151" ht="14.4" x14ac:dyDescent="0.25">
      <c r="EU4093" s="104"/>
    </row>
    <row r="4094" spans="151:151" ht="14.4" x14ac:dyDescent="0.25">
      <c r="EU4094" s="104"/>
    </row>
    <row r="4095" spans="151:151" ht="14.4" x14ac:dyDescent="0.25">
      <c r="EU4095" s="104"/>
    </row>
    <row r="4096" spans="151:151" ht="14.4" x14ac:dyDescent="0.25">
      <c r="EU4096" s="104"/>
    </row>
    <row r="4097" spans="151:151" ht="14.4" x14ac:dyDescent="0.25">
      <c r="EU4097" s="104"/>
    </row>
    <row r="4098" spans="151:151" ht="14.4" x14ac:dyDescent="0.25">
      <c r="EU4098" s="104"/>
    </row>
    <row r="4099" spans="151:151" ht="14.4" x14ac:dyDescent="0.25">
      <c r="EU4099" s="104"/>
    </row>
    <row r="4100" spans="151:151" ht="14.4" x14ac:dyDescent="0.25">
      <c r="EU4100" s="104"/>
    </row>
    <row r="4101" spans="151:151" ht="14.4" x14ac:dyDescent="0.25">
      <c r="EU4101" s="104"/>
    </row>
    <row r="4102" spans="151:151" ht="14.4" x14ac:dyDescent="0.25">
      <c r="EU4102" s="104"/>
    </row>
    <row r="4103" spans="151:151" ht="14.4" x14ac:dyDescent="0.25">
      <c r="EU4103" s="104"/>
    </row>
    <row r="4104" spans="151:151" ht="14.4" x14ac:dyDescent="0.25">
      <c r="EU4104" s="104"/>
    </row>
    <row r="4105" spans="151:151" ht="14.4" x14ac:dyDescent="0.25">
      <c r="EU4105" s="104"/>
    </row>
    <row r="4106" spans="151:151" ht="14.4" x14ac:dyDescent="0.25">
      <c r="EU4106" s="104"/>
    </row>
    <row r="4107" spans="151:151" ht="14.4" x14ac:dyDescent="0.25">
      <c r="EU4107" s="104"/>
    </row>
    <row r="4108" spans="151:151" ht="14.4" x14ac:dyDescent="0.25">
      <c r="EU4108" s="104"/>
    </row>
    <row r="4109" spans="151:151" ht="14.4" x14ac:dyDescent="0.25">
      <c r="EU4109" s="104"/>
    </row>
    <row r="4110" spans="151:151" ht="14.4" x14ac:dyDescent="0.25">
      <c r="EU4110" s="104"/>
    </row>
    <row r="4111" spans="151:151" ht="14.4" x14ac:dyDescent="0.25">
      <c r="EU4111" s="104"/>
    </row>
    <row r="4112" spans="151:151" ht="14.4" x14ac:dyDescent="0.25">
      <c r="EU4112" s="104"/>
    </row>
    <row r="4113" spans="151:151" ht="14.4" x14ac:dyDescent="0.25">
      <c r="EU4113" s="104"/>
    </row>
    <row r="4114" spans="151:151" ht="14.4" x14ac:dyDescent="0.25">
      <c r="EU4114" s="104"/>
    </row>
    <row r="4115" spans="151:151" ht="14.4" x14ac:dyDescent="0.25">
      <c r="EU4115" s="104"/>
    </row>
    <row r="4116" spans="151:151" ht="14.4" x14ac:dyDescent="0.25">
      <c r="EU4116" s="104"/>
    </row>
    <row r="4117" spans="151:151" ht="14.4" x14ac:dyDescent="0.25">
      <c r="EU4117" s="104"/>
    </row>
    <row r="4118" spans="151:151" ht="14.4" x14ac:dyDescent="0.25">
      <c r="EU4118" s="104"/>
    </row>
    <row r="4119" spans="151:151" ht="14.4" x14ac:dyDescent="0.25">
      <c r="EU4119" s="104"/>
    </row>
    <row r="4120" spans="151:151" ht="14.4" x14ac:dyDescent="0.25">
      <c r="EU4120" s="104"/>
    </row>
    <row r="4121" spans="151:151" ht="14.4" x14ac:dyDescent="0.25">
      <c r="EU4121" s="104"/>
    </row>
    <row r="4122" spans="151:151" ht="14.4" x14ac:dyDescent="0.25">
      <c r="EU4122" s="104"/>
    </row>
    <row r="4123" spans="151:151" ht="14.4" x14ac:dyDescent="0.25">
      <c r="EU4123" s="104"/>
    </row>
    <row r="4124" spans="151:151" ht="14.4" x14ac:dyDescent="0.25">
      <c r="EU4124" s="104"/>
    </row>
    <row r="4125" spans="151:151" ht="14.4" x14ac:dyDescent="0.25">
      <c r="EU4125" s="104"/>
    </row>
    <row r="4126" spans="151:151" ht="14.4" x14ac:dyDescent="0.25">
      <c r="EU4126" s="104"/>
    </row>
    <row r="4127" spans="151:151" ht="14.4" x14ac:dyDescent="0.25">
      <c r="EU4127" s="104"/>
    </row>
    <row r="4128" spans="151:151" ht="14.4" x14ac:dyDescent="0.25">
      <c r="EU4128" s="104"/>
    </row>
    <row r="4129" spans="151:151" ht="14.4" x14ac:dyDescent="0.25">
      <c r="EU4129" s="104"/>
    </row>
    <row r="4130" spans="151:151" ht="14.4" x14ac:dyDescent="0.25">
      <c r="EU4130" s="104"/>
    </row>
    <row r="4131" spans="151:151" ht="14.4" x14ac:dyDescent="0.25">
      <c r="EU4131" s="104"/>
    </row>
    <row r="4132" spans="151:151" ht="14.4" x14ac:dyDescent="0.25">
      <c r="EU4132" s="104"/>
    </row>
    <row r="4133" spans="151:151" ht="14.4" x14ac:dyDescent="0.25">
      <c r="EU4133" s="104"/>
    </row>
    <row r="4134" spans="151:151" ht="14.4" x14ac:dyDescent="0.25">
      <c r="EU4134" s="104"/>
    </row>
    <row r="4135" spans="151:151" ht="14.4" x14ac:dyDescent="0.25">
      <c r="EU4135" s="104"/>
    </row>
    <row r="4136" spans="151:151" ht="14.4" x14ac:dyDescent="0.25">
      <c r="EU4136" s="104"/>
    </row>
    <row r="4137" spans="151:151" ht="14.4" x14ac:dyDescent="0.25">
      <c r="EU4137" s="104"/>
    </row>
    <row r="4138" spans="151:151" ht="14.4" x14ac:dyDescent="0.25">
      <c r="EU4138" s="104"/>
    </row>
    <row r="4139" spans="151:151" ht="14.4" x14ac:dyDescent="0.25">
      <c r="EU4139" s="104"/>
    </row>
    <row r="4140" spans="151:151" ht="14.4" x14ac:dyDescent="0.25">
      <c r="EU4140" s="104"/>
    </row>
    <row r="4141" spans="151:151" ht="14.4" x14ac:dyDescent="0.25">
      <c r="EU4141" s="104"/>
    </row>
    <row r="4142" spans="151:151" ht="14.4" x14ac:dyDescent="0.25">
      <c r="EU4142" s="104"/>
    </row>
    <row r="4143" spans="151:151" ht="14.4" x14ac:dyDescent="0.25">
      <c r="EU4143" s="104"/>
    </row>
    <row r="4144" spans="151:151" ht="14.4" x14ac:dyDescent="0.25">
      <c r="EU4144" s="104"/>
    </row>
    <row r="4145" spans="151:151" ht="14.4" x14ac:dyDescent="0.25">
      <c r="EU4145" s="104"/>
    </row>
    <row r="4146" spans="151:151" ht="14.4" x14ac:dyDescent="0.25">
      <c r="EU4146" s="104"/>
    </row>
    <row r="4147" spans="151:151" ht="14.4" x14ac:dyDescent="0.25">
      <c r="EU4147" s="104"/>
    </row>
    <row r="4148" spans="151:151" ht="14.4" x14ac:dyDescent="0.25">
      <c r="EU4148" s="104"/>
    </row>
    <row r="4149" spans="151:151" ht="14.4" x14ac:dyDescent="0.25">
      <c r="EU4149" s="104"/>
    </row>
    <row r="4150" spans="151:151" ht="14.4" x14ac:dyDescent="0.25">
      <c r="EU4150" s="104"/>
    </row>
    <row r="4151" spans="151:151" ht="14.4" x14ac:dyDescent="0.25">
      <c r="EU4151" s="104"/>
    </row>
    <row r="4152" spans="151:151" ht="14.4" x14ac:dyDescent="0.25">
      <c r="EU4152" s="104"/>
    </row>
    <row r="4153" spans="151:151" ht="14.4" x14ac:dyDescent="0.25">
      <c r="EU4153" s="104"/>
    </row>
    <row r="4154" spans="151:151" ht="14.4" x14ac:dyDescent="0.25">
      <c r="EU4154" s="104"/>
    </row>
    <row r="4155" spans="151:151" ht="14.4" x14ac:dyDescent="0.25">
      <c r="EU4155" s="104"/>
    </row>
    <row r="4156" spans="151:151" ht="14.4" x14ac:dyDescent="0.25">
      <c r="EU4156" s="104"/>
    </row>
    <row r="4157" spans="151:151" ht="14.4" x14ac:dyDescent="0.25">
      <c r="EU4157" s="104"/>
    </row>
    <row r="4158" spans="151:151" ht="14.4" x14ac:dyDescent="0.25">
      <c r="EU4158" s="104"/>
    </row>
    <row r="4159" spans="151:151" ht="14.4" x14ac:dyDescent="0.25">
      <c r="EU4159" s="104"/>
    </row>
    <row r="4160" spans="151:151" ht="14.4" x14ac:dyDescent="0.25">
      <c r="EU4160" s="104"/>
    </row>
    <row r="4161" spans="151:151" ht="14.4" x14ac:dyDescent="0.25">
      <c r="EU4161" s="104"/>
    </row>
    <row r="4162" spans="151:151" ht="14.4" x14ac:dyDescent="0.25">
      <c r="EU4162" s="104"/>
    </row>
    <row r="4163" spans="151:151" ht="14.4" x14ac:dyDescent="0.25">
      <c r="EU4163" s="104"/>
    </row>
    <row r="4164" spans="151:151" ht="14.4" x14ac:dyDescent="0.25">
      <c r="EU4164" s="104"/>
    </row>
    <row r="4165" spans="151:151" ht="14.4" x14ac:dyDescent="0.25">
      <c r="EU4165" s="104"/>
    </row>
    <row r="4166" spans="151:151" ht="14.4" x14ac:dyDescent="0.25">
      <c r="EU4166" s="104"/>
    </row>
    <row r="4167" spans="151:151" ht="14.4" x14ac:dyDescent="0.25">
      <c r="EU4167" s="104"/>
    </row>
    <row r="4168" spans="151:151" ht="14.4" x14ac:dyDescent="0.25">
      <c r="EU4168" s="104"/>
    </row>
    <row r="4169" spans="151:151" ht="14.4" x14ac:dyDescent="0.25">
      <c r="EU4169" s="104"/>
    </row>
    <row r="4170" spans="151:151" ht="14.4" x14ac:dyDescent="0.25">
      <c r="EU4170" s="104"/>
    </row>
    <row r="4171" spans="151:151" ht="14.4" x14ac:dyDescent="0.25">
      <c r="EU4171" s="104"/>
    </row>
    <row r="4172" spans="151:151" ht="14.4" x14ac:dyDescent="0.25">
      <c r="EU4172" s="104"/>
    </row>
    <row r="4173" spans="151:151" ht="14.4" x14ac:dyDescent="0.25">
      <c r="EU4173" s="104"/>
    </row>
    <row r="4174" spans="151:151" ht="14.4" x14ac:dyDescent="0.25">
      <c r="EU4174" s="104"/>
    </row>
    <row r="4175" spans="151:151" ht="14.4" x14ac:dyDescent="0.25">
      <c r="EU4175" s="104"/>
    </row>
    <row r="4176" spans="151:151" ht="14.4" x14ac:dyDescent="0.25">
      <c r="EU4176" s="104"/>
    </row>
    <row r="4177" spans="151:151" ht="14.4" x14ac:dyDescent="0.25">
      <c r="EU4177" s="104"/>
    </row>
    <row r="4178" spans="151:151" ht="14.4" x14ac:dyDescent="0.25">
      <c r="EU4178" s="104"/>
    </row>
    <row r="4179" spans="151:151" ht="14.4" x14ac:dyDescent="0.25">
      <c r="EU4179" s="104"/>
    </row>
    <row r="4180" spans="151:151" ht="14.4" x14ac:dyDescent="0.25">
      <c r="EU4180" s="104"/>
    </row>
    <row r="4181" spans="151:151" ht="14.4" x14ac:dyDescent="0.25">
      <c r="EU4181" s="104"/>
    </row>
    <row r="4182" spans="151:151" ht="14.4" x14ac:dyDescent="0.25">
      <c r="EU4182" s="104"/>
    </row>
    <row r="4183" spans="151:151" ht="14.4" x14ac:dyDescent="0.25">
      <c r="EU4183" s="104"/>
    </row>
    <row r="4184" spans="151:151" ht="14.4" x14ac:dyDescent="0.25">
      <c r="EU4184" s="104"/>
    </row>
    <row r="4185" spans="151:151" ht="14.4" x14ac:dyDescent="0.25">
      <c r="EU4185" s="104"/>
    </row>
    <row r="4186" spans="151:151" ht="14.4" x14ac:dyDescent="0.25">
      <c r="EU4186" s="104"/>
    </row>
    <row r="4187" spans="151:151" ht="14.4" x14ac:dyDescent="0.25">
      <c r="EU4187" s="104"/>
    </row>
    <row r="4188" spans="151:151" ht="14.4" x14ac:dyDescent="0.25">
      <c r="EU4188" s="104"/>
    </row>
    <row r="4189" spans="151:151" ht="14.4" x14ac:dyDescent="0.25">
      <c r="EU4189" s="104"/>
    </row>
    <row r="4190" spans="151:151" ht="14.4" x14ac:dyDescent="0.25">
      <c r="EU4190" s="104"/>
    </row>
    <row r="4191" spans="151:151" ht="14.4" x14ac:dyDescent="0.25">
      <c r="EU4191" s="104"/>
    </row>
    <row r="4192" spans="151:151" ht="14.4" x14ac:dyDescent="0.25">
      <c r="EU4192" s="104"/>
    </row>
    <row r="4193" spans="151:151" ht="14.4" x14ac:dyDescent="0.25">
      <c r="EU4193" s="104"/>
    </row>
    <row r="4194" spans="151:151" ht="14.4" x14ac:dyDescent="0.25">
      <c r="EU4194" s="104"/>
    </row>
    <row r="4195" spans="151:151" ht="14.4" x14ac:dyDescent="0.25">
      <c r="EU4195" s="104"/>
    </row>
    <row r="4196" spans="151:151" ht="14.4" x14ac:dyDescent="0.25">
      <c r="EU4196" s="104"/>
    </row>
    <row r="4197" spans="151:151" ht="14.4" x14ac:dyDescent="0.25">
      <c r="EU4197" s="104"/>
    </row>
    <row r="4198" spans="151:151" ht="14.4" x14ac:dyDescent="0.25">
      <c r="EU4198" s="104"/>
    </row>
    <row r="4199" spans="151:151" ht="14.4" x14ac:dyDescent="0.25">
      <c r="EU4199" s="104"/>
    </row>
    <row r="4200" spans="151:151" ht="14.4" x14ac:dyDescent="0.25">
      <c r="EU4200" s="104"/>
    </row>
    <row r="4201" spans="151:151" ht="14.4" x14ac:dyDescent="0.25">
      <c r="EU4201" s="104"/>
    </row>
    <row r="4202" spans="151:151" ht="14.4" x14ac:dyDescent="0.25">
      <c r="EU4202" s="104"/>
    </row>
    <row r="4203" spans="151:151" ht="14.4" x14ac:dyDescent="0.25">
      <c r="EU4203" s="104"/>
    </row>
    <row r="4204" spans="151:151" ht="14.4" x14ac:dyDescent="0.25">
      <c r="EU4204" s="104"/>
    </row>
    <row r="4205" spans="151:151" ht="14.4" x14ac:dyDescent="0.25">
      <c r="EU4205" s="104"/>
    </row>
    <row r="4206" spans="151:151" ht="14.4" x14ac:dyDescent="0.25">
      <c r="EU4206" s="104"/>
    </row>
    <row r="4207" spans="151:151" ht="14.4" x14ac:dyDescent="0.25">
      <c r="EU4207" s="104"/>
    </row>
    <row r="4208" spans="151:151" ht="14.4" x14ac:dyDescent="0.25">
      <c r="EU4208" s="104"/>
    </row>
    <row r="4209" spans="151:151" ht="14.4" x14ac:dyDescent="0.25">
      <c r="EU4209" s="104"/>
    </row>
    <row r="4210" spans="151:151" ht="14.4" x14ac:dyDescent="0.25">
      <c r="EU4210" s="104"/>
    </row>
    <row r="4211" spans="151:151" ht="14.4" x14ac:dyDescent="0.25">
      <c r="EU4211" s="104"/>
    </row>
    <row r="4212" spans="151:151" ht="14.4" x14ac:dyDescent="0.25">
      <c r="EU4212" s="104"/>
    </row>
    <row r="4213" spans="151:151" ht="14.4" x14ac:dyDescent="0.25">
      <c r="EU4213" s="104"/>
    </row>
    <row r="4214" spans="151:151" ht="14.4" x14ac:dyDescent="0.25">
      <c r="EU4214" s="104"/>
    </row>
    <row r="4215" spans="151:151" ht="14.4" x14ac:dyDescent="0.25">
      <c r="EU4215" s="104"/>
    </row>
    <row r="4216" spans="151:151" ht="14.4" x14ac:dyDescent="0.25">
      <c r="EU4216" s="104"/>
    </row>
    <row r="4217" spans="151:151" ht="14.4" x14ac:dyDescent="0.25">
      <c r="EU4217" s="104"/>
    </row>
    <row r="4218" spans="151:151" ht="14.4" x14ac:dyDescent="0.25">
      <c r="EU4218" s="104"/>
    </row>
    <row r="4219" spans="151:151" ht="14.4" x14ac:dyDescent="0.25">
      <c r="EU4219" s="104"/>
    </row>
    <row r="4220" spans="151:151" ht="14.4" x14ac:dyDescent="0.25">
      <c r="EU4220" s="104"/>
    </row>
    <row r="4221" spans="151:151" ht="14.4" x14ac:dyDescent="0.25">
      <c r="EU4221" s="104"/>
    </row>
    <row r="4222" spans="151:151" ht="14.4" x14ac:dyDescent="0.25">
      <c r="EU4222" s="104"/>
    </row>
    <row r="4223" spans="151:151" ht="14.4" x14ac:dyDescent="0.25">
      <c r="EU4223" s="104"/>
    </row>
    <row r="4224" spans="151:151" ht="14.4" x14ac:dyDescent="0.25">
      <c r="EU4224" s="104"/>
    </row>
    <row r="4225" spans="151:151" ht="14.4" x14ac:dyDescent="0.25">
      <c r="EU4225" s="104"/>
    </row>
    <row r="4226" spans="151:151" ht="14.4" x14ac:dyDescent="0.25">
      <c r="EU4226" s="104"/>
    </row>
    <row r="4227" spans="151:151" ht="14.4" x14ac:dyDescent="0.25">
      <c r="EU4227" s="104"/>
    </row>
    <row r="4228" spans="151:151" ht="14.4" x14ac:dyDescent="0.25">
      <c r="EU4228" s="104"/>
    </row>
    <row r="4229" spans="151:151" ht="14.4" x14ac:dyDescent="0.25">
      <c r="EU4229" s="104"/>
    </row>
    <row r="4230" spans="151:151" ht="14.4" x14ac:dyDescent="0.25">
      <c r="EU4230" s="104"/>
    </row>
    <row r="4231" spans="151:151" ht="14.4" x14ac:dyDescent="0.25">
      <c r="EU4231" s="104"/>
    </row>
    <row r="4232" spans="151:151" ht="14.4" x14ac:dyDescent="0.25">
      <c r="EU4232" s="104"/>
    </row>
    <row r="4233" spans="151:151" ht="14.4" x14ac:dyDescent="0.25">
      <c r="EU4233" s="104"/>
    </row>
    <row r="4234" spans="151:151" ht="14.4" x14ac:dyDescent="0.25">
      <c r="EU4234" s="104"/>
    </row>
    <row r="4235" spans="151:151" ht="14.4" x14ac:dyDescent="0.25">
      <c r="EU4235" s="104"/>
    </row>
    <row r="4236" spans="151:151" ht="14.4" x14ac:dyDescent="0.25">
      <c r="EU4236" s="104"/>
    </row>
    <row r="4237" spans="151:151" ht="14.4" x14ac:dyDescent="0.25">
      <c r="EU4237" s="104"/>
    </row>
    <row r="4238" spans="151:151" ht="14.4" x14ac:dyDescent="0.25">
      <c r="EU4238" s="104"/>
    </row>
    <row r="4239" spans="151:151" ht="14.4" x14ac:dyDescent="0.25">
      <c r="EU4239" s="104"/>
    </row>
    <row r="4240" spans="151:151" ht="14.4" x14ac:dyDescent="0.25">
      <c r="EU4240" s="104"/>
    </row>
    <row r="4241" spans="151:151" ht="14.4" x14ac:dyDescent="0.25">
      <c r="EU4241" s="104"/>
    </row>
    <row r="4242" spans="151:151" ht="14.4" x14ac:dyDescent="0.25">
      <c r="EU4242" s="104"/>
    </row>
    <row r="4243" spans="151:151" ht="14.4" x14ac:dyDescent="0.25">
      <c r="EU4243" s="104"/>
    </row>
    <row r="4244" spans="151:151" ht="14.4" x14ac:dyDescent="0.25">
      <c r="EU4244" s="104"/>
    </row>
    <row r="4245" spans="151:151" ht="14.4" x14ac:dyDescent="0.25">
      <c r="EU4245" s="104"/>
    </row>
    <row r="4246" spans="151:151" ht="14.4" x14ac:dyDescent="0.25">
      <c r="EU4246" s="104"/>
    </row>
    <row r="4247" spans="151:151" ht="14.4" x14ac:dyDescent="0.25">
      <c r="EU4247" s="104"/>
    </row>
    <row r="4248" spans="151:151" ht="14.4" x14ac:dyDescent="0.25">
      <c r="EU4248" s="104"/>
    </row>
    <row r="4249" spans="151:151" ht="14.4" x14ac:dyDescent="0.25">
      <c r="EU4249" s="104"/>
    </row>
    <row r="4250" spans="151:151" ht="14.4" x14ac:dyDescent="0.25">
      <c r="EU4250" s="104"/>
    </row>
    <row r="4251" spans="151:151" ht="14.4" x14ac:dyDescent="0.25">
      <c r="EU4251" s="104"/>
    </row>
    <row r="4252" spans="151:151" ht="14.4" x14ac:dyDescent="0.25">
      <c r="EU4252" s="104"/>
    </row>
    <row r="4253" spans="151:151" ht="14.4" x14ac:dyDescent="0.25">
      <c r="EU4253" s="104"/>
    </row>
    <row r="4254" spans="151:151" ht="14.4" x14ac:dyDescent="0.25">
      <c r="EU4254" s="104"/>
    </row>
    <row r="4255" spans="151:151" ht="14.4" x14ac:dyDescent="0.25">
      <c r="EU4255" s="104"/>
    </row>
    <row r="4256" spans="151:151" ht="14.4" x14ac:dyDescent="0.25">
      <c r="EU4256" s="104"/>
    </row>
    <row r="4257" spans="151:151" ht="14.4" x14ac:dyDescent="0.25">
      <c r="EU4257" s="104"/>
    </row>
    <row r="4258" spans="151:151" ht="14.4" x14ac:dyDescent="0.25">
      <c r="EU4258" s="104"/>
    </row>
    <row r="4259" spans="151:151" ht="14.4" x14ac:dyDescent="0.25">
      <c r="EU4259" s="104"/>
    </row>
    <row r="4260" spans="151:151" ht="14.4" x14ac:dyDescent="0.25">
      <c r="EU4260" s="104"/>
    </row>
    <row r="4261" spans="151:151" ht="14.4" x14ac:dyDescent="0.25">
      <c r="EU4261" s="104"/>
    </row>
    <row r="4262" spans="151:151" ht="14.4" x14ac:dyDescent="0.25">
      <c r="EU4262" s="104"/>
    </row>
    <row r="4263" spans="151:151" ht="14.4" x14ac:dyDescent="0.25">
      <c r="EU4263" s="104"/>
    </row>
    <row r="4264" spans="151:151" ht="14.4" x14ac:dyDescent="0.25">
      <c r="EU4264" s="104"/>
    </row>
    <row r="4265" spans="151:151" ht="14.4" x14ac:dyDescent="0.25">
      <c r="EU4265" s="104"/>
    </row>
    <row r="4266" spans="151:151" ht="14.4" x14ac:dyDescent="0.25">
      <c r="EU4266" s="104"/>
    </row>
    <row r="4267" spans="151:151" ht="14.4" x14ac:dyDescent="0.25">
      <c r="EU4267" s="104"/>
    </row>
    <row r="4268" spans="151:151" ht="14.4" x14ac:dyDescent="0.25">
      <c r="EU4268" s="104"/>
    </row>
    <row r="4269" spans="151:151" ht="14.4" x14ac:dyDescent="0.25">
      <c r="EU4269" s="104"/>
    </row>
    <row r="4270" spans="151:151" ht="14.4" x14ac:dyDescent="0.25">
      <c r="EU4270" s="104"/>
    </row>
    <row r="4271" spans="151:151" ht="14.4" x14ac:dyDescent="0.25">
      <c r="EU4271" s="104"/>
    </row>
    <row r="4272" spans="151:151" ht="14.4" x14ac:dyDescent="0.25">
      <c r="EU4272" s="104"/>
    </row>
    <row r="4273" spans="151:151" ht="14.4" x14ac:dyDescent="0.25">
      <c r="EU4273" s="104"/>
    </row>
    <row r="4274" spans="151:151" ht="14.4" x14ac:dyDescent="0.25">
      <c r="EU4274" s="104"/>
    </row>
    <row r="4275" spans="151:151" ht="14.4" x14ac:dyDescent="0.25">
      <c r="EU4275" s="104"/>
    </row>
    <row r="4276" spans="151:151" ht="14.4" x14ac:dyDescent="0.25">
      <c r="EU4276" s="104"/>
    </row>
    <row r="4277" spans="151:151" ht="14.4" x14ac:dyDescent="0.25">
      <c r="EU4277" s="104"/>
    </row>
    <row r="4278" spans="151:151" ht="14.4" x14ac:dyDescent="0.25">
      <c r="EU4278" s="104"/>
    </row>
    <row r="4279" spans="151:151" ht="14.4" x14ac:dyDescent="0.25">
      <c r="EU4279" s="104"/>
    </row>
    <row r="4280" spans="151:151" ht="14.4" x14ac:dyDescent="0.25">
      <c r="EU4280" s="104"/>
    </row>
    <row r="4281" spans="151:151" ht="14.4" x14ac:dyDescent="0.25">
      <c r="EU4281" s="104"/>
    </row>
    <row r="4282" spans="151:151" ht="14.4" x14ac:dyDescent="0.25">
      <c r="EU4282" s="104"/>
    </row>
    <row r="4283" spans="151:151" ht="14.4" x14ac:dyDescent="0.25">
      <c r="EU4283" s="104"/>
    </row>
    <row r="4284" spans="151:151" ht="14.4" x14ac:dyDescent="0.25">
      <c r="EU4284" s="104"/>
    </row>
    <row r="4285" spans="151:151" ht="14.4" x14ac:dyDescent="0.25">
      <c r="EU4285" s="104"/>
    </row>
    <row r="4286" spans="151:151" ht="14.4" x14ac:dyDescent="0.25">
      <c r="EU4286" s="104"/>
    </row>
    <row r="4287" spans="151:151" ht="14.4" x14ac:dyDescent="0.25">
      <c r="EU4287" s="104"/>
    </row>
    <row r="4288" spans="151:151" ht="14.4" x14ac:dyDescent="0.25">
      <c r="EU4288" s="104"/>
    </row>
    <row r="4289" spans="151:151" ht="14.4" x14ac:dyDescent="0.25">
      <c r="EU4289" s="104"/>
    </row>
    <row r="4290" spans="151:151" ht="14.4" x14ac:dyDescent="0.25">
      <c r="EU4290" s="104"/>
    </row>
    <row r="4291" spans="151:151" ht="14.4" x14ac:dyDescent="0.25">
      <c r="EU4291" s="104"/>
    </row>
    <row r="4292" spans="151:151" ht="14.4" x14ac:dyDescent="0.25">
      <c r="EU4292" s="104"/>
    </row>
    <row r="4293" spans="151:151" ht="14.4" x14ac:dyDescent="0.25">
      <c r="EU4293" s="104"/>
    </row>
    <row r="4294" spans="151:151" ht="14.4" x14ac:dyDescent="0.25">
      <c r="EU4294" s="104"/>
    </row>
    <row r="4295" spans="151:151" ht="14.4" x14ac:dyDescent="0.25">
      <c r="EU4295" s="104"/>
    </row>
    <row r="4296" spans="151:151" ht="14.4" x14ac:dyDescent="0.25">
      <c r="EU4296" s="104"/>
    </row>
    <row r="4297" spans="151:151" ht="14.4" x14ac:dyDescent="0.25">
      <c r="EU4297" s="104"/>
    </row>
    <row r="4298" spans="151:151" ht="14.4" x14ac:dyDescent="0.25">
      <c r="EU4298" s="104"/>
    </row>
    <row r="4299" spans="151:151" ht="14.4" x14ac:dyDescent="0.25">
      <c r="EU4299" s="104"/>
    </row>
    <row r="4300" spans="151:151" ht="14.4" x14ac:dyDescent="0.25">
      <c r="EU4300" s="104"/>
    </row>
    <row r="4301" spans="151:151" ht="14.4" x14ac:dyDescent="0.25">
      <c r="EU4301" s="104"/>
    </row>
    <row r="4302" spans="151:151" ht="14.4" x14ac:dyDescent="0.25">
      <c r="EU4302" s="104"/>
    </row>
    <row r="4303" spans="151:151" ht="14.4" x14ac:dyDescent="0.25">
      <c r="EU4303" s="104"/>
    </row>
    <row r="4304" spans="151:151" ht="14.4" x14ac:dyDescent="0.25">
      <c r="EU4304" s="104"/>
    </row>
    <row r="4305" spans="151:151" ht="14.4" x14ac:dyDescent="0.25">
      <c r="EU4305" s="104"/>
    </row>
    <row r="4306" spans="151:151" ht="14.4" x14ac:dyDescent="0.25">
      <c r="EU4306" s="104"/>
    </row>
    <row r="4307" spans="151:151" ht="14.4" x14ac:dyDescent="0.25">
      <c r="EU4307" s="104"/>
    </row>
    <row r="4308" spans="151:151" ht="14.4" x14ac:dyDescent="0.25">
      <c r="EU4308" s="104"/>
    </row>
    <row r="4309" spans="151:151" ht="14.4" x14ac:dyDescent="0.25">
      <c r="EU4309" s="104"/>
    </row>
    <row r="4310" spans="151:151" ht="14.4" x14ac:dyDescent="0.25">
      <c r="EU4310" s="104"/>
    </row>
    <row r="4311" spans="151:151" ht="14.4" x14ac:dyDescent="0.25">
      <c r="EU4311" s="104"/>
    </row>
    <row r="4312" spans="151:151" ht="14.4" x14ac:dyDescent="0.25">
      <c r="EU4312" s="104"/>
    </row>
    <row r="4313" spans="151:151" ht="14.4" x14ac:dyDescent="0.25">
      <c r="EU4313" s="104"/>
    </row>
    <row r="4314" spans="151:151" ht="14.4" x14ac:dyDescent="0.25">
      <c r="EU4314" s="104"/>
    </row>
    <row r="4315" spans="151:151" ht="14.4" x14ac:dyDescent="0.25">
      <c r="EU4315" s="104"/>
    </row>
    <row r="4316" spans="151:151" ht="14.4" x14ac:dyDescent="0.25">
      <c r="EU4316" s="104"/>
    </row>
    <row r="4317" spans="151:151" ht="14.4" x14ac:dyDescent="0.25">
      <c r="EU4317" s="104"/>
    </row>
    <row r="4318" spans="151:151" ht="14.4" x14ac:dyDescent="0.25">
      <c r="EU4318" s="104"/>
    </row>
    <row r="4319" spans="151:151" ht="14.4" x14ac:dyDescent="0.25">
      <c r="EU4319" s="104"/>
    </row>
    <row r="4320" spans="151:151" ht="14.4" x14ac:dyDescent="0.25">
      <c r="EU4320" s="104"/>
    </row>
    <row r="4321" spans="151:151" ht="14.4" x14ac:dyDescent="0.25">
      <c r="EU4321" s="104"/>
    </row>
    <row r="4322" spans="151:151" ht="14.4" x14ac:dyDescent="0.25">
      <c r="EU4322" s="104"/>
    </row>
    <row r="4323" spans="151:151" ht="14.4" x14ac:dyDescent="0.25">
      <c r="EU4323" s="104"/>
    </row>
    <row r="4324" spans="151:151" ht="14.4" x14ac:dyDescent="0.25">
      <c r="EU4324" s="104"/>
    </row>
    <row r="4325" spans="151:151" ht="14.4" x14ac:dyDescent="0.25">
      <c r="EU4325" s="104"/>
    </row>
    <row r="4326" spans="151:151" ht="14.4" x14ac:dyDescent="0.25">
      <c r="EU4326" s="104"/>
    </row>
    <row r="4327" spans="151:151" ht="14.4" x14ac:dyDescent="0.25">
      <c r="EU4327" s="104"/>
    </row>
    <row r="4328" spans="151:151" ht="14.4" x14ac:dyDescent="0.25">
      <c r="EU4328" s="104"/>
    </row>
    <row r="4329" spans="151:151" ht="14.4" x14ac:dyDescent="0.25">
      <c r="EU4329" s="104"/>
    </row>
    <row r="4330" spans="151:151" ht="14.4" x14ac:dyDescent="0.25">
      <c r="EU4330" s="104"/>
    </row>
    <row r="4331" spans="151:151" ht="14.4" x14ac:dyDescent="0.25">
      <c r="EU4331" s="104"/>
    </row>
    <row r="4332" spans="151:151" ht="14.4" x14ac:dyDescent="0.25">
      <c r="EU4332" s="104"/>
    </row>
    <row r="4333" spans="151:151" ht="14.4" x14ac:dyDescent="0.25">
      <c r="EU4333" s="104"/>
    </row>
    <row r="4334" spans="151:151" ht="14.4" x14ac:dyDescent="0.25">
      <c r="EU4334" s="104"/>
    </row>
    <row r="4335" spans="151:151" ht="14.4" x14ac:dyDescent="0.25">
      <c r="EU4335" s="104"/>
    </row>
    <row r="4336" spans="151:151" ht="14.4" x14ac:dyDescent="0.25">
      <c r="EU4336" s="104"/>
    </row>
    <row r="4337" spans="151:151" ht="14.4" x14ac:dyDescent="0.25">
      <c r="EU4337" s="104"/>
    </row>
    <row r="4338" spans="151:151" ht="14.4" x14ac:dyDescent="0.25">
      <c r="EU4338" s="104"/>
    </row>
    <row r="4339" spans="151:151" ht="14.4" x14ac:dyDescent="0.25">
      <c r="EU4339" s="104"/>
    </row>
    <row r="4340" spans="151:151" ht="14.4" x14ac:dyDescent="0.25">
      <c r="EU4340" s="104"/>
    </row>
    <row r="4341" spans="151:151" ht="14.4" x14ac:dyDescent="0.25">
      <c r="EU4341" s="104"/>
    </row>
    <row r="4342" spans="151:151" ht="14.4" x14ac:dyDescent="0.25">
      <c r="EU4342" s="104"/>
    </row>
    <row r="4343" spans="151:151" ht="14.4" x14ac:dyDescent="0.25">
      <c r="EU4343" s="104"/>
    </row>
    <row r="4344" spans="151:151" ht="14.4" x14ac:dyDescent="0.25">
      <c r="EU4344" s="104"/>
    </row>
    <row r="4345" spans="151:151" ht="14.4" x14ac:dyDescent="0.25">
      <c r="EU4345" s="104"/>
    </row>
    <row r="4346" spans="151:151" ht="14.4" x14ac:dyDescent="0.25">
      <c r="EU4346" s="104"/>
    </row>
    <row r="4347" spans="151:151" ht="14.4" x14ac:dyDescent="0.25">
      <c r="EU4347" s="104"/>
    </row>
    <row r="4348" spans="151:151" ht="14.4" x14ac:dyDescent="0.25">
      <c r="EU4348" s="104"/>
    </row>
    <row r="4349" spans="151:151" ht="14.4" x14ac:dyDescent="0.25">
      <c r="EU4349" s="104"/>
    </row>
    <row r="4350" spans="151:151" ht="14.4" x14ac:dyDescent="0.25">
      <c r="EU4350" s="104"/>
    </row>
    <row r="4351" spans="151:151" ht="14.4" x14ac:dyDescent="0.25">
      <c r="EU4351" s="104"/>
    </row>
    <row r="4352" spans="151:151" ht="14.4" x14ac:dyDescent="0.25">
      <c r="EU4352" s="104"/>
    </row>
    <row r="4353" spans="151:151" ht="14.4" x14ac:dyDescent="0.25">
      <c r="EU4353" s="104"/>
    </row>
    <row r="4354" spans="151:151" ht="14.4" x14ac:dyDescent="0.25">
      <c r="EU4354" s="104"/>
    </row>
    <row r="4355" spans="151:151" ht="14.4" x14ac:dyDescent="0.25">
      <c r="EU4355" s="104"/>
    </row>
    <row r="4356" spans="151:151" ht="14.4" x14ac:dyDescent="0.25">
      <c r="EU4356" s="104"/>
    </row>
    <row r="4357" spans="151:151" ht="14.4" x14ac:dyDescent="0.25">
      <c r="EU4357" s="104"/>
    </row>
    <row r="4358" spans="151:151" ht="14.4" x14ac:dyDescent="0.25">
      <c r="EU4358" s="104"/>
    </row>
    <row r="4359" spans="151:151" ht="14.4" x14ac:dyDescent="0.25">
      <c r="EU4359" s="104"/>
    </row>
    <row r="4360" spans="151:151" ht="14.4" x14ac:dyDescent="0.25">
      <c r="EU4360" s="104"/>
    </row>
    <row r="4361" spans="151:151" ht="14.4" x14ac:dyDescent="0.25">
      <c r="EU4361" s="104"/>
    </row>
    <row r="4362" spans="151:151" ht="14.4" x14ac:dyDescent="0.25">
      <c r="EU4362" s="104"/>
    </row>
    <row r="4363" spans="151:151" ht="14.4" x14ac:dyDescent="0.25">
      <c r="EU4363" s="104"/>
    </row>
    <row r="4364" spans="151:151" ht="14.4" x14ac:dyDescent="0.25">
      <c r="EU4364" s="104"/>
    </row>
    <row r="4365" spans="151:151" ht="14.4" x14ac:dyDescent="0.25">
      <c r="EU4365" s="104"/>
    </row>
    <row r="4366" spans="151:151" ht="14.4" x14ac:dyDescent="0.25">
      <c r="EU4366" s="104"/>
    </row>
    <row r="4367" spans="151:151" ht="14.4" x14ac:dyDescent="0.25">
      <c r="EU4367" s="104"/>
    </row>
    <row r="4368" spans="151:151" ht="14.4" x14ac:dyDescent="0.25">
      <c r="EU4368" s="104"/>
    </row>
    <row r="4369" spans="151:151" ht="14.4" x14ac:dyDescent="0.25">
      <c r="EU4369" s="104"/>
    </row>
    <row r="4370" spans="151:151" ht="14.4" x14ac:dyDescent="0.25">
      <c r="EU4370" s="104"/>
    </row>
    <row r="4371" spans="151:151" ht="14.4" x14ac:dyDescent="0.25">
      <c r="EU4371" s="104"/>
    </row>
    <row r="4372" spans="151:151" ht="14.4" x14ac:dyDescent="0.25">
      <c r="EU4372" s="104"/>
    </row>
    <row r="4373" spans="151:151" ht="14.4" x14ac:dyDescent="0.25">
      <c r="EU4373" s="104"/>
    </row>
    <row r="4374" spans="151:151" ht="14.4" x14ac:dyDescent="0.25">
      <c r="EU4374" s="104"/>
    </row>
    <row r="4375" spans="151:151" ht="14.4" x14ac:dyDescent="0.25">
      <c r="EU4375" s="104"/>
    </row>
    <row r="4376" spans="151:151" ht="14.4" x14ac:dyDescent="0.25">
      <c r="EU4376" s="104"/>
    </row>
    <row r="4377" spans="151:151" ht="14.4" x14ac:dyDescent="0.25">
      <c r="EU4377" s="104"/>
    </row>
    <row r="4378" spans="151:151" ht="14.4" x14ac:dyDescent="0.25">
      <c r="EU4378" s="104"/>
    </row>
    <row r="4379" spans="151:151" ht="14.4" x14ac:dyDescent="0.25">
      <c r="EU4379" s="104"/>
    </row>
    <row r="4380" spans="151:151" ht="14.4" x14ac:dyDescent="0.25">
      <c r="EU4380" s="104"/>
    </row>
    <row r="4381" spans="151:151" ht="14.4" x14ac:dyDescent="0.25">
      <c r="EU4381" s="104"/>
    </row>
    <row r="4382" spans="151:151" ht="14.4" x14ac:dyDescent="0.25">
      <c r="EU4382" s="104"/>
    </row>
    <row r="4383" spans="151:151" ht="14.4" x14ac:dyDescent="0.25">
      <c r="EU4383" s="104"/>
    </row>
    <row r="4384" spans="151:151" ht="14.4" x14ac:dyDescent="0.25">
      <c r="EU4384" s="104"/>
    </row>
    <row r="4385" spans="151:151" ht="14.4" x14ac:dyDescent="0.25">
      <c r="EU4385" s="104"/>
    </row>
    <row r="4386" spans="151:151" ht="14.4" x14ac:dyDescent="0.25">
      <c r="EU4386" s="104"/>
    </row>
    <row r="4387" spans="151:151" ht="14.4" x14ac:dyDescent="0.25">
      <c r="EU4387" s="104"/>
    </row>
    <row r="4388" spans="151:151" ht="14.4" x14ac:dyDescent="0.25">
      <c r="EU4388" s="104"/>
    </row>
    <row r="4389" spans="151:151" ht="14.4" x14ac:dyDescent="0.25">
      <c r="EU4389" s="104"/>
    </row>
    <row r="4390" spans="151:151" ht="14.4" x14ac:dyDescent="0.25">
      <c r="EU4390" s="104"/>
    </row>
    <row r="4391" spans="151:151" ht="14.4" x14ac:dyDescent="0.25">
      <c r="EU4391" s="104"/>
    </row>
    <row r="4392" spans="151:151" ht="14.4" x14ac:dyDescent="0.25">
      <c r="EU4392" s="104"/>
    </row>
    <row r="4393" spans="151:151" ht="14.4" x14ac:dyDescent="0.25">
      <c r="EU4393" s="104"/>
    </row>
    <row r="4394" spans="151:151" ht="14.4" x14ac:dyDescent="0.25">
      <c r="EU4394" s="104"/>
    </row>
    <row r="4395" spans="151:151" ht="14.4" x14ac:dyDescent="0.25">
      <c r="EU4395" s="104"/>
    </row>
    <row r="4396" spans="151:151" ht="14.4" x14ac:dyDescent="0.25">
      <c r="EU4396" s="104"/>
    </row>
    <row r="4397" spans="151:151" ht="14.4" x14ac:dyDescent="0.25">
      <c r="EU4397" s="104"/>
    </row>
    <row r="4398" spans="151:151" ht="14.4" x14ac:dyDescent="0.25">
      <c r="EU4398" s="104"/>
    </row>
    <row r="4399" spans="151:151" ht="14.4" x14ac:dyDescent="0.25">
      <c r="EU4399" s="104"/>
    </row>
    <row r="4400" spans="151:151" ht="14.4" x14ac:dyDescent="0.25">
      <c r="EU4400" s="104"/>
    </row>
    <row r="4401" spans="151:151" ht="14.4" x14ac:dyDescent="0.25">
      <c r="EU4401" s="104"/>
    </row>
    <row r="4402" spans="151:151" ht="14.4" x14ac:dyDescent="0.25">
      <c r="EU4402" s="104"/>
    </row>
    <row r="4403" spans="151:151" ht="14.4" x14ac:dyDescent="0.25">
      <c r="EU4403" s="104"/>
    </row>
    <row r="4404" spans="151:151" ht="14.4" x14ac:dyDescent="0.25">
      <c r="EU4404" s="104"/>
    </row>
    <row r="4405" spans="151:151" ht="14.4" x14ac:dyDescent="0.25">
      <c r="EU4405" s="104"/>
    </row>
    <row r="4406" spans="151:151" ht="14.4" x14ac:dyDescent="0.25">
      <c r="EU4406" s="104"/>
    </row>
    <row r="4407" spans="151:151" ht="14.4" x14ac:dyDescent="0.25">
      <c r="EU4407" s="104"/>
    </row>
    <row r="4408" spans="151:151" ht="14.4" x14ac:dyDescent="0.25">
      <c r="EU4408" s="104"/>
    </row>
    <row r="4409" spans="151:151" ht="14.4" x14ac:dyDescent="0.25">
      <c r="EU4409" s="104"/>
    </row>
    <row r="4410" spans="151:151" ht="14.4" x14ac:dyDescent="0.25">
      <c r="EU4410" s="104"/>
    </row>
    <row r="4411" spans="151:151" ht="14.4" x14ac:dyDescent="0.25">
      <c r="EU4411" s="104"/>
    </row>
    <row r="4412" spans="151:151" ht="14.4" x14ac:dyDescent="0.25">
      <c r="EU4412" s="104"/>
    </row>
    <row r="4413" spans="151:151" ht="14.4" x14ac:dyDescent="0.25">
      <c r="EU4413" s="104"/>
    </row>
    <row r="4414" spans="151:151" ht="14.4" x14ac:dyDescent="0.25">
      <c r="EU4414" s="104"/>
    </row>
    <row r="4415" spans="151:151" ht="14.4" x14ac:dyDescent="0.25">
      <c r="EU4415" s="104"/>
    </row>
    <row r="4416" spans="151:151" ht="14.4" x14ac:dyDescent="0.25">
      <c r="EU4416" s="104"/>
    </row>
    <row r="4417" spans="151:151" ht="14.4" x14ac:dyDescent="0.25">
      <c r="EU4417" s="104"/>
    </row>
    <row r="4418" spans="151:151" ht="14.4" x14ac:dyDescent="0.25">
      <c r="EU4418" s="104"/>
    </row>
    <row r="4419" spans="151:151" ht="14.4" x14ac:dyDescent="0.25">
      <c r="EU4419" s="104"/>
    </row>
    <row r="4420" spans="151:151" ht="14.4" x14ac:dyDescent="0.25">
      <c r="EU4420" s="104"/>
    </row>
    <row r="4421" spans="151:151" ht="14.4" x14ac:dyDescent="0.25">
      <c r="EU4421" s="104"/>
    </row>
    <row r="4422" spans="151:151" ht="14.4" x14ac:dyDescent="0.25">
      <c r="EU4422" s="104"/>
    </row>
    <row r="4423" spans="151:151" ht="14.4" x14ac:dyDescent="0.25">
      <c r="EU4423" s="104"/>
    </row>
    <row r="4424" spans="151:151" ht="14.4" x14ac:dyDescent="0.25">
      <c r="EU4424" s="104"/>
    </row>
    <row r="4425" spans="151:151" ht="14.4" x14ac:dyDescent="0.25">
      <c r="EU4425" s="104"/>
    </row>
    <row r="4426" spans="151:151" ht="14.4" x14ac:dyDescent="0.25">
      <c r="EU4426" s="104"/>
    </row>
    <row r="4427" spans="151:151" ht="14.4" x14ac:dyDescent="0.25">
      <c r="EU4427" s="104"/>
    </row>
    <row r="4428" spans="151:151" ht="14.4" x14ac:dyDescent="0.25">
      <c r="EU4428" s="104"/>
    </row>
    <row r="4429" spans="151:151" ht="14.4" x14ac:dyDescent="0.25">
      <c r="EU4429" s="104"/>
    </row>
    <row r="4430" spans="151:151" ht="14.4" x14ac:dyDescent="0.25">
      <c r="EU4430" s="104"/>
    </row>
    <row r="4431" spans="151:151" ht="14.4" x14ac:dyDescent="0.25">
      <c r="EU4431" s="104"/>
    </row>
    <row r="4432" spans="151:151" ht="14.4" x14ac:dyDescent="0.25">
      <c r="EU4432" s="104"/>
    </row>
    <row r="4433" spans="151:151" ht="14.4" x14ac:dyDescent="0.25">
      <c r="EU4433" s="104"/>
    </row>
    <row r="4434" spans="151:151" ht="14.4" x14ac:dyDescent="0.25">
      <c r="EU4434" s="104"/>
    </row>
    <row r="4435" spans="151:151" ht="14.4" x14ac:dyDescent="0.25">
      <c r="EU4435" s="104"/>
    </row>
    <row r="4436" spans="151:151" ht="14.4" x14ac:dyDescent="0.25">
      <c r="EU4436" s="104"/>
    </row>
    <row r="4437" spans="151:151" ht="14.4" x14ac:dyDescent="0.25">
      <c r="EU4437" s="104"/>
    </row>
    <row r="4438" spans="151:151" ht="14.4" x14ac:dyDescent="0.25">
      <c r="EU4438" s="104"/>
    </row>
    <row r="4439" spans="151:151" ht="14.4" x14ac:dyDescent="0.25">
      <c r="EU4439" s="104"/>
    </row>
    <row r="4440" spans="151:151" ht="14.4" x14ac:dyDescent="0.25">
      <c r="EU4440" s="104"/>
    </row>
    <row r="4441" spans="151:151" ht="14.4" x14ac:dyDescent="0.25">
      <c r="EU4441" s="104"/>
    </row>
    <row r="4442" spans="151:151" ht="14.4" x14ac:dyDescent="0.25">
      <c r="EU4442" s="104"/>
    </row>
    <row r="4443" spans="151:151" ht="14.4" x14ac:dyDescent="0.25">
      <c r="EU4443" s="104"/>
    </row>
    <row r="4444" spans="151:151" ht="14.4" x14ac:dyDescent="0.25">
      <c r="EU4444" s="104"/>
    </row>
    <row r="4445" spans="151:151" ht="14.4" x14ac:dyDescent="0.25">
      <c r="EU4445" s="104"/>
    </row>
    <row r="4446" spans="151:151" ht="14.4" x14ac:dyDescent="0.25">
      <c r="EU4446" s="104"/>
    </row>
    <row r="4447" spans="151:151" ht="14.4" x14ac:dyDescent="0.25">
      <c r="EU4447" s="104"/>
    </row>
    <row r="4448" spans="151:151" ht="14.4" x14ac:dyDescent="0.25">
      <c r="EU4448" s="104"/>
    </row>
    <row r="4449" spans="151:151" ht="14.4" x14ac:dyDescent="0.25">
      <c r="EU4449" s="104"/>
    </row>
    <row r="4450" spans="151:151" ht="14.4" x14ac:dyDescent="0.25">
      <c r="EU4450" s="104"/>
    </row>
    <row r="4451" spans="151:151" ht="14.4" x14ac:dyDescent="0.25">
      <c r="EU4451" s="104"/>
    </row>
    <row r="4452" spans="151:151" ht="14.4" x14ac:dyDescent="0.25">
      <c r="EU4452" s="104"/>
    </row>
    <row r="4453" spans="151:151" ht="14.4" x14ac:dyDescent="0.25">
      <c r="EU4453" s="104"/>
    </row>
    <row r="4454" spans="151:151" ht="14.4" x14ac:dyDescent="0.25">
      <c r="EU4454" s="104"/>
    </row>
    <row r="4455" spans="151:151" ht="14.4" x14ac:dyDescent="0.25">
      <c r="EU4455" s="104"/>
    </row>
    <row r="4456" spans="151:151" ht="14.4" x14ac:dyDescent="0.25">
      <c r="EU4456" s="104"/>
    </row>
    <row r="4457" spans="151:151" ht="14.4" x14ac:dyDescent="0.25">
      <c r="EU4457" s="104"/>
    </row>
    <row r="4458" spans="151:151" ht="14.4" x14ac:dyDescent="0.25">
      <c r="EU4458" s="104"/>
    </row>
    <row r="4459" spans="151:151" ht="14.4" x14ac:dyDescent="0.25">
      <c r="EU4459" s="104"/>
    </row>
    <row r="4460" spans="151:151" ht="14.4" x14ac:dyDescent="0.25">
      <c r="EU4460" s="104"/>
    </row>
    <row r="4461" spans="151:151" ht="14.4" x14ac:dyDescent="0.25">
      <c r="EU4461" s="104"/>
    </row>
    <row r="4462" spans="151:151" ht="14.4" x14ac:dyDescent="0.25">
      <c r="EU4462" s="104"/>
    </row>
    <row r="4463" spans="151:151" ht="14.4" x14ac:dyDescent="0.25">
      <c r="EU4463" s="104"/>
    </row>
    <row r="4464" spans="151:151" ht="14.4" x14ac:dyDescent="0.25">
      <c r="EU4464" s="104"/>
    </row>
    <row r="4465" spans="151:151" ht="14.4" x14ac:dyDescent="0.25">
      <c r="EU4465" s="104"/>
    </row>
    <row r="4466" spans="151:151" ht="14.4" x14ac:dyDescent="0.25">
      <c r="EU4466" s="104"/>
    </row>
    <row r="4467" spans="151:151" ht="14.4" x14ac:dyDescent="0.25">
      <c r="EU4467" s="104"/>
    </row>
    <row r="4468" spans="151:151" ht="14.4" x14ac:dyDescent="0.25">
      <c r="EU4468" s="104"/>
    </row>
    <row r="4469" spans="151:151" ht="14.4" x14ac:dyDescent="0.25">
      <c r="EU4469" s="104"/>
    </row>
    <row r="4470" spans="151:151" ht="14.4" x14ac:dyDescent="0.25">
      <c r="EU4470" s="104"/>
    </row>
    <row r="4471" spans="151:151" ht="14.4" x14ac:dyDescent="0.25">
      <c r="EU4471" s="104"/>
    </row>
    <row r="4472" spans="151:151" ht="14.4" x14ac:dyDescent="0.25">
      <c r="EU4472" s="104"/>
    </row>
    <row r="4473" spans="151:151" ht="14.4" x14ac:dyDescent="0.25">
      <c r="EU4473" s="104"/>
    </row>
    <row r="4474" spans="151:151" ht="14.4" x14ac:dyDescent="0.25">
      <c r="EU4474" s="104"/>
    </row>
    <row r="4475" spans="151:151" ht="14.4" x14ac:dyDescent="0.25">
      <c r="EU4475" s="104"/>
    </row>
    <row r="4476" spans="151:151" ht="14.4" x14ac:dyDescent="0.25">
      <c r="EU4476" s="104"/>
    </row>
    <row r="4477" spans="151:151" ht="14.4" x14ac:dyDescent="0.25">
      <c r="EU4477" s="104"/>
    </row>
    <row r="4478" spans="151:151" ht="14.4" x14ac:dyDescent="0.25">
      <c r="EU4478" s="104"/>
    </row>
    <row r="4479" spans="151:151" ht="14.4" x14ac:dyDescent="0.25">
      <c r="EU4479" s="104"/>
    </row>
    <row r="4480" spans="151:151" ht="14.4" x14ac:dyDescent="0.25">
      <c r="EU4480" s="104"/>
    </row>
    <row r="4481" spans="151:151" ht="14.4" x14ac:dyDescent="0.25">
      <c r="EU4481" s="104"/>
    </row>
    <row r="4482" spans="151:151" ht="14.4" x14ac:dyDescent="0.25">
      <c r="EU4482" s="104"/>
    </row>
    <row r="4483" spans="151:151" ht="14.4" x14ac:dyDescent="0.25">
      <c r="EU4483" s="104"/>
    </row>
    <row r="4484" spans="151:151" ht="14.4" x14ac:dyDescent="0.25">
      <c r="EU4484" s="104"/>
    </row>
    <row r="4485" spans="151:151" ht="14.4" x14ac:dyDescent="0.25">
      <c r="EU4485" s="104"/>
    </row>
    <row r="4486" spans="151:151" ht="14.4" x14ac:dyDescent="0.25">
      <c r="EU4486" s="104"/>
    </row>
    <row r="4487" spans="151:151" ht="14.4" x14ac:dyDescent="0.25">
      <c r="EU4487" s="104"/>
    </row>
    <row r="4488" spans="151:151" ht="14.4" x14ac:dyDescent="0.25">
      <c r="EU4488" s="104"/>
    </row>
    <row r="4489" spans="151:151" ht="14.4" x14ac:dyDescent="0.25">
      <c r="EU4489" s="104"/>
    </row>
    <row r="4490" spans="151:151" ht="14.4" x14ac:dyDescent="0.25">
      <c r="EU4490" s="104"/>
    </row>
    <row r="4491" spans="151:151" ht="14.4" x14ac:dyDescent="0.25">
      <c r="EU4491" s="104"/>
    </row>
    <row r="4492" spans="151:151" ht="14.4" x14ac:dyDescent="0.25">
      <c r="EU4492" s="104"/>
    </row>
    <row r="4493" spans="151:151" ht="14.4" x14ac:dyDescent="0.25">
      <c r="EU4493" s="104"/>
    </row>
    <row r="4494" spans="151:151" ht="14.4" x14ac:dyDescent="0.25">
      <c r="EU4494" s="104"/>
    </row>
    <row r="4495" spans="151:151" ht="14.4" x14ac:dyDescent="0.25">
      <c r="EU4495" s="104"/>
    </row>
    <row r="4496" spans="151:151" ht="14.4" x14ac:dyDescent="0.25">
      <c r="EU4496" s="104"/>
    </row>
    <row r="4497" spans="151:151" ht="14.4" x14ac:dyDescent="0.25">
      <c r="EU4497" s="104"/>
    </row>
    <row r="4498" spans="151:151" ht="14.4" x14ac:dyDescent="0.25">
      <c r="EU4498" s="104"/>
    </row>
    <row r="4499" spans="151:151" ht="14.4" x14ac:dyDescent="0.25">
      <c r="EU4499" s="104"/>
    </row>
    <row r="4500" spans="151:151" ht="14.4" x14ac:dyDescent="0.25">
      <c r="EU4500" s="104"/>
    </row>
    <row r="4501" spans="151:151" ht="14.4" x14ac:dyDescent="0.25">
      <c r="EU4501" s="104"/>
    </row>
    <row r="4502" spans="151:151" ht="14.4" x14ac:dyDescent="0.25">
      <c r="EU4502" s="104"/>
    </row>
    <row r="4503" spans="151:151" ht="14.4" x14ac:dyDescent="0.25">
      <c r="EU4503" s="104"/>
    </row>
    <row r="4504" spans="151:151" ht="14.4" x14ac:dyDescent="0.25">
      <c r="EU4504" s="104"/>
    </row>
    <row r="4505" spans="151:151" ht="14.4" x14ac:dyDescent="0.25">
      <c r="EU4505" s="104"/>
    </row>
    <row r="4506" spans="151:151" ht="14.4" x14ac:dyDescent="0.25">
      <c r="EU4506" s="104"/>
    </row>
    <row r="4507" spans="151:151" ht="14.4" x14ac:dyDescent="0.25">
      <c r="EU4507" s="104"/>
    </row>
    <row r="4508" spans="151:151" ht="14.4" x14ac:dyDescent="0.25">
      <c r="EU4508" s="104"/>
    </row>
    <row r="4509" spans="151:151" ht="14.4" x14ac:dyDescent="0.25">
      <c r="EU4509" s="104"/>
    </row>
    <row r="4510" spans="151:151" ht="14.4" x14ac:dyDescent="0.25">
      <c r="EU4510" s="104"/>
    </row>
    <row r="4511" spans="151:151" ht="14.4" x14ac:dyDescent="0.25">
      <c r="EU4511" s="104"/>
    </row>
    <row r="4512" spans="151:151" ht="14.4" x14ac:dyDescent="0.25">
      <c r="EU4512" s="104"/>
    </row>
    <row r="4513" spans="151:151" ht="14.4" x14ac:dyDescent="0.25">
      <c r="EU4513" s="104"/>
    </row>
    <row r="4514" spans="151:151" ht="14.4" x14ac:dyDescent="0.25">
      <c r="EU4514" s="104"/>
    </row>
    <row r="4515" spans="151:151" ht="14.4" x14ac:dyDescent="0.25">
      <c r="EU4515" s="104"/>
    </row>
    <row r="4516" spans="151:151" ht="14.4" x14ac:dyDescent="0.25">
      <c r="EU4516" s="104"/>
    </row>
    <row r="4517" spans="151:151" ht="14.4" x14ac:dyDescent="0.25">
      <c r="EU4517" s="104"/>
    </row>
    <row r="4518" spans="151:151" ht="14.4" x14ac:dyDescent="0.25">
      <c r="EU4518" s="104"/>
    </row>
    <row r="4519" spans="151:151" ht="14.4" x14ac:dyDescent="0.25">
      <c r="EU4519" s="104"/>
    </row>
    <row r="4520" spans="151:151" ht="14.4" x14ac:dyDescent="0.25">
      <c r="EU4520" s="104"/>
    </row>
    <row r="4521" spans="151:151" ht="14.4" x14ac:dyDescent="0.25">
      <c r="EU4521" s="104"/>
    </row>
    <row r="4522" spans="151:151" ht="14.4" x14ac:dyDescent="0.25">
      <c r="EU4522" s="104"/>
    </row>
    <row r="4523" spans="151:151" ht="14.4" x14ac:dyDescent="0.25">
      <c r="EU4523" s="104"/>
    </row>
    <row r="4524" spans="151:151" ht="14.4" x14ac:dyDescent="0.25">
      <c r="EU4524" s="104"/>
    </row>
    <row r="4525" spans="151:151" ht="14.4" x14ac:dyDescent="0.25">
      <c r="EU4525" s="104"/>
    </row>
    <row r="4526" spans="151:151" ht="14.4" x14ac:dyDescent="0.25">
      <c r="EU4526" s="104"/>
    </row>
    <row r="4527" spans="151:151" ht="14.4" x14ac:dyDescent="0.25">
      <c r="EU4527" s="104"/>
    </row>
    <row r="4528" spans="151:151" ht="14.4" x14ac:dyDescent="0.25">
      <c r="EU4528" s="104"/>
    </row>
    <row r="4529" spans="151:151" ht="14.4" x14ac:dyDescent="0.25">
      <c r="EU4529" s="104"/>
    </row>
    <row r="4530" spans="151:151" ht="14.4" x14ac:dyDescent="0.25">
      <c r="EU4530" s="104"/>
    </row>
    <row r="4531" spans="151:151" ht="14.4" x14ac:dyDescent="0.25">
      <c r="EU4531" s="104"/>
    </row>
    <row r="4532" spans="151:151" ht="14.4" x14ac:dyDescent="0.25">
      <c r="EU4532" s="104"/>
    </row>
    <row r="4533" spans="151:151" ht="14.4" x14ac:dyDescent="0.25">
      <c r="EU4533" s="104"/>
    </row>
    <row r="4534" spans="151:151" ht="14.4" x14ac:dyDescent="0.25">
      <c r="EU4534" s="104"/>
    </row>
    <row r="4535" spans="151:151" ht="14.4" x14ac:dyDescent="0.25">
      <c r="EU4535" s="104"/>
    </row>
    <row r="4536" spans="151:151" ht="14.4" x14ac:dyDescent="0.25">
      <c r="EU4536" s="104"/>
    </row>
    <row r="4537" spans="151:151" ht="14.4" x14ac:dyDescent="0.25">
      <c r="EU4537" s="104"/>
    </row>
    <row r="4538" spans="151:151" ht="14.4" x14ac:dyDescent="0.25">
      <c r="EU4538" s="104"/>
    </row>
    <row r="4539" spans="151:151" ht="14.4" x14ac:dyDescent="0.25">
      <c r="EU4539" s="104"/>
    </row>
    <row r="4540" spans="151:151" ht="14.4" x14ac:dyDescent="0.25">
      <c r="EU4540" s="104"/>
    </row>
    <row r="4541" spans="151:151" ht="14.4" x14ac:dyDescent="0.25">
      <c r="EU4541" s="104"/>
    </row>
    <row r="4542" spans="151:151" ht="14.4" x14ac:dyDescent="0.25">
      <c r="EU4542" s="104"/>
    </row>
    <row r="4543" spans="151:151" ht="14.4" x14ac:dyDescent="0.25">
      <c r="EU4543" s="104"/>
    </row>
    <row r="4544" spans="151:151" ht="14.4" x14ac:dyDescent="0.25">
      <c r="EU4544" s="104"/>
    </row>
    <row r="4545" spans="151:151" ht="14.4" x14ac:dyDescent="0.25">
      <c r="EU4545" s="104"/>
    </row>
    <row r="4546" spans="151:151" ht="14.4" x14ac:dyDescent="0.25">
      <c r="EU4546" s="104"/>
    </row>
    <row r="4547" spans="151:151" ht="14.4" x14ac:dyDescent="0.25">
      <c r="EU4547" s="104"/>
    </row>
    <row r="4548" spans="151:151" ht="14.4" x14ac:dyDescent="0.25">
      <c r="EU4548" s="104"/>
    </row>
    <row r="4549" spans="151:151" ht="14.4" x14ac:dyDescent="0.25">
      <c r="EU4549" s="104"/>
    </row>
    <row r="4550" spans="151:151" ht="14.4" x14ac:dyDescent="0.25">
      <c r="EU4550" s="104"/>
    </row>
    <row r="4551" spans="151:151" ht="14.4" x14ac:dyDescent="0.25">
      <c r="EU4551" s="104"/>
    </row>
    <row r="4552" spans="151:151" ht="14.4" x14ac:dyDescent="0.25">
      <c r="EU4552" s="104"/>
    </row>
    <row r="4553" spans="151:151" ht="14.4" x14ac:dyDescent="0.25">
      <c r="EU4553" s="104"/>
    </row>
    <row r="4554" spans="151:151" ht="14.4" x14ac:dyDescent="0.25">
      <c r="EU4554" s="104"/>
    </row>
    <row r="4555" spans="151:151" ht="14.4" x14ac:dyDescent="0.25">
      <c r="EU4555" s="104"/>
    </row>
    <row r="4556" spans="151:151" ht="14.4" x14ac:dyDescent="0.25">
      <c r="EU4556" s="104"/>
    </row>
    <row r="4557" spans="151:151" ht="14.4" x14ac:dyDescent="0.25">
      <c r="EU4557" s="104"/>
    </row>
    <row r="4558" spans="151:151" ht="14.4" x14ac:dyDescent="0.25">
      <c r="EU4558" s="104"/>
    </row>
    <row r="4559" spans="151:151" ht="14.4" x14ac:dyDescent="0.25">
      <c r="EU4559" s="104"/>
    </row>
    <row r="4560" spans="151:151" ht="14.4" x14ac:dyDescent="0.25">
      <c r="EU4560" s="104"/>
    </row>
    <row r="4561" spans="151:151" ht="14.4" x14ac:dyDescent="0.25">
      <c r="EU4561" s="104"/>
    </row>
    <row r="4562" spans="151:151" ht="14.4" x14ac:dyDescent="0.25">
      <c r="EU4562" s="104"/>
    </row>
    <row r="4563" spans="151:151" ht="14.4" x14ac:dyDescent="0.25">
      <c r="EU4563" s="104"/>
    </row>
    <row r="4564" spans="151:151" ht="14.4" x14ac:dyDescent="0.25">
      <c r="EU4564" s="104"/>
    </row>
    <row r="4565" spans="151:151" ht="14.4" x14ac:dyDescent="0.25">
      <c r="EU4565" s="104"/>
    </row>
    <row r="4566" spans="151:151" ht="14.4" x14ac:dyDescent="0.25">
      <c r="EU4566" s="104"/>
    </row>
    <row r="4567" spans="151:151" ht="14.4" x14ac:dyDescent="0.25">
      <c r="EU4567" s="104"/>
    </row>
    <row r="4568" spans="151:151" ht="14.4" x14ac:dyDescent="0.25">
      <c r="EU4568" s="104"/>
    </row>
    <row r="4569" spans="151:151" ht="14.4" x14ac:dyDescent="0.25">
      <c r="EU4569" s="104"/>
    </row>
    <row r="4570" spans="151:151" ht="14.4" x14ac:dyDescent="0.25">
      <c r="EU4570" s="104"/>
    </row>
    <row r="4571" spans="151:151" ht="14.4" x14ac:dyDescent="0.25">
      <c r="EU4571" s="104"/>
    </row>
    <row r="4572" spans="151:151" ht="14.4" x14ac:dyDescent="0.25">
      <c r="EU4572" s="104"/>
    </row>
    <row r="4573" spans="151:151" ht="14.4" x14ac:dyDescent="0.25">
      <c r="EU4573" s="104"/>
    </row>
    <row r="4574" spans="151:151" ht="14.4" x14ac:dyDescent="0.25">
      <c r="EU4574" s="104"/>
    </row>
    <row r="4575" spans="151:151" ht="14.4" x14ac:dyDescent="0.25">
      <c r="EU4575" s="104"/>
    </row>
    <row r="4576" spans="151:151" ht="14.4" x14ac:dyDescent="0.25">
      <c r="EU4576" s="104"/>
    </row>
    <row r="4577" spans="151:151" ht="14.4" x14ac:dyDescent="0.25">
      <c r="EU4577" s="104"/>
    </row>
    <row r="4578" spans="151:151" ht="14.4" x14ac:dyDescent="0.25">
      <c r="EU4578" s="104"/>
    </row>
    <row r="4579" spans="151:151" ht="14.4" x14ac:dyDescent="0.25">
      <c r="EU4579" s="104"/>
    </row>
    <row r="4580" spans="151:151" ht="14.4" x14ac:dyDescent="0.25">
      <c r="EU4580" s="104"/>
    </row>
    <row r="4581" spans="151:151" ht="14.4" x14ac:dyDescent="0.25">
      <c r="EU4581" s="104"/>
    </row>
    <row r="4582" spans="151:151" ht="14.4" x14ac:dyDescent="0.25">
      <c r="EU4582" s="104"/>
    </row>
    <row r="4583" spans="151:151" ht="14.4" x14ac:dyDescent="0.25">
      <c r="EU4583" s="104"/>
    </row>
    <row r="4584" spans="151:151" ht="14.4" x14ac:dyDescent="0.25">
      <c r="EU4584" s="104"/>
    </row>
    <row r="4585" spans="151:151" ht="14.4" x14ac:dyDescent="0.25">
      <c r="EU4585" s="104"/>
    </row>
    <row r="4586" spans="151:151" ht="14.4" x14ac:dyDescent="0.25">
      <c r="EU4586" s="104"/>
    </row>
    <row r="4587" spans="151:151" ht="14.4" x14ac:dyDescent="0.25">
      <c r="EU4587" s="104"/>
    </row>
    <row r="4588" spans="151:151" ht="14.4" x14ac:dyDescent="0.25">
      <c r="EU4588" s="104"/>
    </row>
    <row r="4589" spans="151:151" ht="14.4" x14ac:dyDescent="0.25">
      <c r="EU4589" s="104"/>
    </row>
    <row r="4590" spans="151:151" ht="14.4" x14ac:dyDescent="0.25">
      <c r="EU4590" s="104"/>
    </row>
    <row r="4591" spans="151:151" ht="14.4" x14ac:dyDescent="0.25">
      <c r="EU4591" s="104"/>
    </row>
    <row r="4592" spans="151:151" ht="14.4" x14ac:dyDescent="0.25">
      <c r="EU4592" s="104"/>
    </row>
    <row r="4593" spans="151:151" ht="14.4" x14ac:dyDescent="0.25">
      <c r="EU4593" s="104"/>
    </row>
    <row r="4594" spans="151:151" ht="14.4" x14ac:dyDescent="0.25">
      <c r="EU4594" s="104"/>
    </row>
    <row r="4595" spans="151:151" ht="14.4" x14ac:dyDescent="0.25">
      <c r="EU4595" s="104"/>
    </row>
    <row r="4596" spans="151:151" ht="14.4" x14ac:dyDescent="0.25">
      <c r="EU4596" s="104"/>
    </row>
    <row r="4597" spans="151:151" ht="14.4" x14ac:dyDescent="0.25">
      <c r="EU4597" s="104"/>
    </row>
    <row r="4598" spans="151:151" ht="14.4" x14ac:dyDescent="0.25">
      <c r="EU4598" s="104"/>
    </row>
    <row r="4599" spans="151:151" ht="14.4" x14ac:dyDescent="0.25">
      <c r="EU4599" s="104"/>
    </row>
    <row r="4600" spans="151:151" ht="14.4" x14ac:dyDescent="0.25">
      <c r="EU4600" s="104"/>
    </row>
    <row r="4601" spans="151:151" ht="14.4" x14ac:dyDescent="0.25">
      <c r="EU4601" s="104"/>
    </row>
    <row r="4602" spans="151:151" ht="14.4" x14ac:dyDescent="0.25">
      <c r="EU4602" s="104"/>
    </row>
    <row r="4603" spans="151:151" ht="14.4" x14ac:dyDescent="0.25">
      <c r="EU4603" s="104"/>
    </row>
    <row r="4604" spans="151:151" ht="14.4" x14ac:dyDescent="0.25">
      <c r="EU4604" s="104"/>
    </row>
    <row r="4605" spans="151:151" ht="14.4" x14ac:dyDescent="0.25">
      <c r="EU4605" s="104"/>
    </row>
    <row r="4606" spans="151:151" ht="14.4" x14ac:dyDescent="0.25">
      <c r="EU4606" s="104"/>
    </row>
    <row r="4607" spans="151:151" ht="14.4" x14ac:dyDescent="0.25">
      <c r="EU4607" s="104"/>
    </row>
    <row r="4608" spans="151:151" ht="14.4" x14ac:dyDescent="0.25">
      <c r="EU4608" s="104"/>
    </row>
    <row r="4609" spans="151:151" ht="14.4" x14ac:dyDescent="0.25">
      <c r="EU4609" s="104"/>
    </row>
    <row r="4610" spans="151:151" ht="14.4" x14ac:dyDescent="0.25">
      <c r="EU4610" s="104"/>
    </row>
    <row r="4611" spans="151:151" ht="14.4" x14ac:dyDescent="0.25">
      <c r="EU4611" s="104"/>
    </row>
    <row r="4612" spans="151:151" ht="14.4" x14ac:dyDescent="0.25">
      <c r="EU4612" s="104"/>
    </row>
    <row r="4613" spans="151:151" ht="14.4" x14ac:dyDescent="0.25">
      <c r="EU4613" s="104"/>
    </row>
    <row r="4614" spans="151:151" ht="14.4" x14ac:dyDescent="0.25">
      <c r="EU4614" s="104"/>
    </row>
    <row r="4615" spans="151:151" ht="14.4" x14ac:dyDescent="0.25">
      <c r="EU4615" s="104"/>
    </row>
    <row r="4616" spans="151:151" ht="14.4" x14ac:dyDescent="0.25">
      <c r="EU4616" s="104"/>
    </row>
    <row r="4617" spans="151:151" ht="14.4" x14ac:dyDescent="0.25">
      <c r="EU4617" s="104"/>
    </row>
    <row r="4618" spans="151:151" ht="14.4" x14ac:dyDescent="0.25">
      <c r="EU4618" s="104"/>
    </row>
    <row r="4619" spans="151:151" ht="14.4" x14ac:dyDescent="0.25">
      <c r="EU4619" s="104"/>
    </row>
    <row r="4620" spans="151:151" ht="14.4" x14ac:dyDescent="0.25">
      <c r="EU4620" s="104"/>
    </row>
    <row r="4621" spans="151:151" ht="14.4" x14ac:dyDescent="0.25">
      <c r="EU4621" s="104"/>
    </row>
    <row r="4622" spans="151:151" ht="14.4" x14ac:dyDescent="0.25">
      <c r="EU4622" s="104"/>
    </row>
    <row r="4623" spans="151:151" ht="14.4" x14ac:dyDescent="0.25">
      <c r="EU4623" s="104"/>
    </row>
    <row r="4624" spans="151:151" ht="14.4" x14ac:dyDescent="0.25">
      <c r="EU4624" s="104"/>
    </row>
    <row r="4625" spans="151:151" ht="14.4" x14ac:dyDescent="0.25">
      <c r="EU4625" s="104"/>
    </row>
    <row r="4626" spans="151:151" ht="14.4" x14ac:dyDescent="0.25">
      <c r="EU4626" s="104"/>
    </row>
    <row r="4627" spans="151:151" ht="14.4" x14ac:dyDescent="0.25">
      <c r="EU4627" s="104"/>
    </row>
    <row r="4628" spans="151:151" ht="14.4" x14ac:dyDescent="0.25">
      <c r="EU4628" s="104"/>
    </row>
    <row r="4629" spans="151:151" ht="14.4" x14ac:dyDescent="0.25">
      <c r="EU4629" s="104"/>
    </row>
    <row r="4630" spans="151:151" ht="14.4" x14ac:dyDescent="0.25">
      <c r="EU4630" s="104"/>
    </row>
    <row r="4631" spans="151:151" ht="14.4" x14ac:dyDescent="0.25">
      <c r="EU4631" s="104"/>
    </row>
    <row r="4632" spans="151:151" ht="14.4" x14ac:dyDescent="0.25">
      <c r="EU4632" s="104"/>
    </row>
    <row r="4633" spans="151:151" ht="14.4" x14ac:dyDescent="0.25">
      <c r="EU4633" s="104"/>
    </row>
    <row r="4634" spans="151:151" ht="14.4" x14ac:dyDescent="0.25">
      <c r="EU4634" s="104"/>
    </row>
    <row r="4635" spans="151:151" ht="14.4" x14ac:dyDescent="0.25">
      <c r="EU4635" s="104"/>
    </row>
    <row r="4636" spans="151:151" ht="14.4" x14ac:dyDescent="0.25">
      <c r="EU4636" s="104"/>
    </row>
    <row r="4637" spans="151:151" ht="14.4" x14ac:dyDescent="0.25">
      <c r="EU4637" s="104"/>
    </row>
    <row r="4638" spans="151:151" ht="14.4" x14ac:dyDescent="0.25">
      <c r="EU4638" s="104"/>
    </row>
    <row r="4639" spans="151:151" ht="14.4" x14ac:dyDescent="0.25">
      <c r="EU4639" s="104"/>
    </row>
    <row r="4640" spans="151:151" ht="14.4" x14ac:dyDescent="0.25">
      <c r="EU4640" s="104"/>
    </row>
    <row r="4641" spans="151:151" ht="14.4" x14ac:dyDescent="0.25">
      <c r="EU4641" s="104"/>
    </row>
    <row r="4642" spans="151:151" ht="14.4" x14ac:dyDescent="0.25">
      <c r="EU4642" s="104"/>
    </row>
    <row r="4643" spans="151:151" ht="14.4" x14ac:dyDescent="0.25">
      <c r="EU4643" s="104"/>
    </row>
    <row r="4644" spans="151:151" ht="14.4" x14ac:dyDescent="0.25">
      <c r="EU4644" s="104"/>
    </row>
    <row r="4645" spans="151:151" ht="14.4" x14ac:dyDescent="0.25">
      <c r="EU4645" s="104"/>
    </row>
    <row r="4646" spans="151:151" ht="14.4" x14ac:dyDescent="0.25">
      <c r="EU4646" s="104"/>
    </row>
    <row r="4647" spans="151:151" ht="14.4" x14ac:dyDescent="0.25">
      <c r="EU4647" s="104"/>
    </row>
    <row r="4648" spans="151:151" ht="14.4" x14ac:dyDescent="0.25">
      <c r="EU4648" s="104"/>
    </row>
    <row r="4649" spans="151:151" ht="14.4" x14ac:dyDescent="0.25">
      <c r="EU4649" s="104"/>
    </row>
    <row r="4650" spans="151:151" ht="14.4" x14ac:dyDescent="0.25">
      <c r="EU4650" s="104"/>
    </row>
    <row r="4651" spans="151:151" ht="14.4" x14ac:dyDescent="0.25">
      <c r="EU4651" s="104"/>
    </row>
    <row r="4652" spans="151:151" ht="14.4" x14ac:dyDescent="0.25">
      <c r="EU4652" s="104"/>
    </row>
    <row r="4653" spans="151:151" ht="14.4" x14ac:dyDescent="0.25">
      <c r="EU4653" s="104"/>
    </row>
    <row r="4654" spans="151:151" ht="14.4" x14ac:dyDescent="0.25">
      <c r="EU4654" s="104"/>
    </row>
    <row r="4655" spans="151:151" ht="14.4" x14ac:dyDescent="0.25">
      <c r="EU4655" s="104"/>
    </row>
    <row r="4656" spans="151:151" ht="14.4" x14ac:dyDescent="0.25">
      <c r="EU4656" s="104"/>
    </row>
    <row r="4657" spans="151:151" ht="14.4" x14ac:dyDescent="0.25">
      <c r="EU4657" s="104"/>
    </row>
    <row r="4658" spans="151:151" ht="14.4" x14ac:dyDescent="0.25">
      <c r="EU4658" s="104"/>
    </row>
    <row r="4659" spans="151:151" ht="14.4" x14ac:dyDescent="0.25">
      <c r="EU4659" s="104"/>
    </row>
    <row r="4660" spans="151:151" ht="14.4" x14ac:dyDescent="0.25">
      <c r="EU4660" s="104"/>
    </row>
    <row r="4661" spans="151:151" ht="14.4" x14ac:dyDescent="0.25">
      <c r="EU4661" s="104"/>
    </row>
    <row r="4662" spans="151:151" ht="14.4" x14ac:dyDescent="0.25">
      <c r="EU4662" s="104"/>
    </row>
    <row r="4663" spans="151:151" ht="14.4" x14ac:dyDescent="0.25">
      <c r="EU4663" s="104"/>
    </row>
    <row r="4664" spans="151:151" ht="14.4" x14ac:dyDescent="0.25">
      <c r="EU4664" s="104"/>
    </row>
    <row r="4665" spans="151:151" ht="14.4" x14ac:dyDescent="0.25">
      <c r="EU4665" s="104"/>
    </row>
    <row r="4666" spans="151:151" ht="14.4" x14ac:dyDescent="0.25">
      <c r="EU4666" s="104"/>
    </row>
    <row r="4667" spans="151:151" ht="14.4" x14ac:dyDescent="0.25">
      <c r="EU4667" s="104"/>
    </row>
    <row r="4668" spans="151:151" ht="14.4" x14ac:dyDescent="0.25">
      <c r="EU4668" s="104"/>
    </row>
    <row r="4669" spans="151:151" ht="14.4" x14ac:dyDescent="0.25">
      <c r="EU4669" s="104"/>
    </row>
    <row r="4670" spans="151:151" ht="14.4" x14ac:dyDescent="0.25">
      <c r="EU4670" s="104"/>
    </row>
    <row r="4671" spans="151:151" ht="14.4" x14ac:dyDescent="0.25">
      <c r="EU4671" s="104"/>
    </row>
    <row r="4672" spans="151:151" ht="14.4" x14ac:dyDescent="0.25">
      <c r="EU4672" s="104"/>
    </row>
    <row r="4673" spans="151:151" ht="14.4" x14ac:dyDescent="0.25">
      <c r="EU4673" s="104"/>
    </row>
    <row r="4674" spans="151:151" ht="14.4" x14ac:dyDescent="0.25">
      <c r="EU4674" s="104"/>
    </row>
    <row r="4675" spans="151:151" ht="14.4" x14ac:dyDescent="0.25">
      <c r="EU4675" s="104"/>
    </row>
    <row r="4676" spans="151:151" ht="14.4" x14ac:dyDescent="0.25">
      <c r="EU4676" s="104"/>
    </row>
    <row r="4677" spans="151:151" ht="14.4" x14ac:dyDescent="0.25">
      <c r="EU4677" s="104"/>
    </row>
    <row r="4678" spans="151:151" ht="14.4" x14ac:dyDescent="0.25">
      <c r="EU4678" s="104"/>
    </row>
    <row r="4679" spans="151:151" ht="14.4" x14ac:dyDescent="0.25">
      <c r="EU4679" s="104"/>
    </row>
    <row r="4680" spans="151:151" ht="14.4" x14ac:dyDescent="0.25">
      <c r="EU4680" s="104"/>
    </row>
    <row r="4681" spans="151:151" ht="14.4" x14ac:dyDescent="0.25">
      <c r="EU4681" s="104"/>
    </row>
    <row r="4682" spans="151:151" ht="14.4" x14ac:dyDescent="0.25">
      <c r="EU4682" s="104"/>
    </row>
    <row r="4683" spans="151:151" ht="14.4" x14ac:dyDescent="0.25">
      <c r="EU4683" s="104"/>
    </row>
    <row r="4684" spans="151:151" ht="14.4" x14ac:dyDescent="0.25">
      <c r="EU4684" s="104"/>
    </row>
    <row r="4685" spans="151:151" ht="14.4" x14ac:dyDescent="0.25">
      <c r="EU4685" s="104"/>
    </row>
    <row r="4686" spans="151:151" ht="14.4" x14ac:dyDescent="0.25">
      <c r="EU4686" s="104"/>
    </row>
    <row r="4687" spans="151:151" ht="14.4" x14ac:dyDescent="0.25">
      <c r="EU4687" s="104"/>
    </row>
    <row r="4688" spans="151:151" ht="14.4" x14ac:dyDescent="0.25">
      <c r="EU4688" s="104"/>
    </row>
    <row r="4689" spans="151:151" ht="14.4" x14ac:dyDescent="0.25">
      <c r="EU4689" s="104"/>
    </row>
    <row r="4690" spans="151:151" ht="14.4" x14ac:dyDescent="0.25">
      <c r="EU4690" s="104"/>
    </row>
    <row r="4691" spans="151:151" ht="14.4" x14ac:dyDescent="0.25">
      <c r="EU4691" s="104"/>
    </row>
    <row r="4692" spans="151:151" ht="14.4" x14ac:dyDescent="0.25">
      <c r="EU4692" s="104"/>
    </row>
    <row r="4693" spans="151:151" ht="14.4" x14ac:dyDescent="0.25">
      <c r="EU4693" s="104"/>
    </row>
    <row r="4694" spans="151:151" ht="14.4" x14ac:dyDescent="0.25">
      <c r="EU4694" s="104"/>
    </row>
    <row r="4695" spans="151:151" ht="14.4" x14ac:dyDescent="0.25">
      <c r="EU4695" s="104"/>
    </row>
    <row r="4696" spans="151:151" ht="14.4" x14ac:dyDescent="0.25">
      <c r="EU4696" s="104"/>
    </row>
    <row r="4697" spans="151:151" ht="14.4" x14ac:dyDescent="0.25">
      <c r="EU4697" s="104"/>
    </row>
    <row r="4698" spans="151:151" ht="14.4" x14ac:dyDescent="0.25">
      <c r="EU4698" s="104"/>
    </row>
    <row r="4699" spans="151:151" ht="14.4" x14ac:dyDescent="0.25">
      <c r="EU4699" s="104"/>
    </row>
    <row r="4700" spans="151:151" ht="14.4" x14ac:dyDescent="0.25">
      <c r="EU4700" s="104"/>
    </row>
    <row r="4701" spans="151:151" ht="14.4" x14ac:dyDescent="0.25">
      <c r="EU4701" s="104"/>
    </row>
    <row r="4702" spans="151:151" ht="14.4" x14ac:dyDescent="0.25">
      <c r="EU4702" s="104"/>
    </row>
    <row r="4703" spans="151:151" ht="14.4" x14ac:dyDescent="0.25">
      <c r="EU4703" s="104"/>
    </row>
    <row r="4704" spans="151:151" ht="14.4" x14ac:dyDescent="0.25">
      <c r="EU4704" s="104"/>
    </row>
    <row r="4705" spans="151:151" ht="14.4" x14ac:dyDescent="0.25">
      <c r="EU4705" s="104"/>
    </row>
    <row r="4706" spans="151:151" ht="14.4" x14ac:dyDescent="0.25">
      <c r="EU4706" s="104"/>
    </row>
    <row r="4707" spans="151:151" ht="14.4" x14ac:dyDescent="0.25">
      <c r="EU4707" s="104"/>
    </row>
    <row r="4708" spans="151:151" ht="14.4" x14ac:dyDescent="0.25">
      <c r="EU4708" s="104"/>
    </row>
    <row r="4709" spans="151:151" ht="14.4" x14ac:dyDescent="0.25">
      <c r="EU4709" s="104"/>
    </row>
    <row r="4710" spans="151:151" ht="14.4" x14ac:dyDescent="0.25">
      <c r="EU4710" s="104"/>
    </row>
    <row r="4711" spans="151:151" ht="14.4" x14ac:dyDescent="0.25">
      <c r="EU4711" s="104"/>
    </row>
    <row r="4712" spans="151:151" ht="14.4" x14ac:dyDescent="0.25">
      <c r="EU4712" s="104"/>
    </row>
    <row r="4713" spans="151:151" ht="14.4" x14ac:dyDescent="0.25">
      <c r="EU4713" s="104"/>
    </row>
    <row r="4714" spans="151:151" ht="14.4" x14ac:dyDescent="0.25">
      <c r="EU4714" s="104"/>
    </row>
    <row r="4715" spans="151:151" ht="14.4" x14ac:dyDescent="0.25">
      <c r="EU4715" s="104"/>
    </row>
    <row r="4716" spans="151:151" ht="14.4" x14ac:dyDescent="0.25">
      <c r="EU4716" s="104"/>
    </row>
    <row r="4717" spans="151:151" ht="14.4" x14ac:dyDescent="0.25">
      <c r="EU4717" s="104"/>
    </row>
    <row r="4718" spans="151:151" ht="14.4" x14ac:dyDescent="0.25">
      <c r="EU4718" s="104"/>
    </row>
    <row r="4719" spans="151:151" ht="14.4" x14ac:dyDescent="0.25">
      <c r="EU4719" s="104"/>
    </row>
    <row r="4720" spans="151:151" ht="14.4" x14ac:dyDescent="0.25">
      <c r="EU4720" s="104"/>
    </row>
    <row r="4721" spans="151:151" ht="14.4" x14ac:dyDescent="0.25">
      <c r="EU4721" s="104"/>
    </row>
    <row r="4722" spans="151:151" ht="14.4" x14ac:dyDescent="0.25">
      <c r="EU4722" s="104"/>
    </row>
    <row r="4723" spans="151:151" ht="14.4" x14ac:dyDescent="0.25">
      <c r="EU4723" s="104"/>
    </row>
    <row r="4724" spans="151:151" ht="14.4" x14ac:dyDescent="0.25">
      <c r="EU4724" s="104"/>
    </row>
    <row r="4725" spans="151:151" ht="14.4" x14ac:dyDescent="0.25">
      <c r="EU4725" s="104"/>
    </row>
    <row r="4726" spans="151:151" ht="14.4" x14ac:dyDescent="0.25">
      <c r="EU4726" s="104"/>
    </row>
    <row r="4727" spans="151:151" ht="14.4" x14ac:dyDescent="0.25">
      <c r="EU4727" s="104"/>
    </row>
    <row r="4728" spans="151:151" ht="14.4" x14ac:dyDescent="0.25">
      <c r="EU4728" s="104"/>
    </row>
    <row r="4729" spans="151:151" ht="14.4" x14ac:dyDescent="0.25">
      <c r="EU4729" s="104"/>
    </row>
    <row r="4730" spans="151:151" ht="14.4" x14ac:dyDescent="0.25">
      <c r="EU4730" s="104"/>
    </row>
    <row r="4731" spans="151:151" ht="14.4" x14ac:dyDescent="0.25">
      <c r="EU4731" s="104"/>
    </row>
    <row r="4732" spans="151:151" ht="14.4" x14ac:dyDescent="0.25">
      <c r="EU4732" s="104"/>
    </row>
    <row r="4733" spans="151:151" ht="14.4" x14ac:dyDescent="0.25">
      <c r="EU4733" s="104"/>
    </row>
    <row r="4734" spans="151:151" ht="14.4" x14ac:dyDescent="0.25">
      <c r="EU4734" s="104"/>
    </row>
    <row r="4735" spans="151:151" ht="14.4" x14ac:dyDescent="0.25">
      <c r="EU4735" s="104"/>
    </row>
    <row r="4736" spans="151:151" ht="14.4" x14ac:dyDescent="0.25">
      <c r="EU4736" s="104"/>
    </row>
    <row r="4737" spans="151:151" ht="14.4" x14ac:dyDescent="0.25">
      <c r="EU4737" s="104"/>
    </row>
    <row r="4738" spans="151:151" ht="14.4" x14ac:dyDescent="0.25">
      <c r="EU4738" s="104"/>
    </row>
    <row r="4739" spans="151:151" ht="14.4" x14ac:dyDescent="0.25">
      <c r="EU4739" s="104"/>
    </row>
    <row r="4740" spans="151:151" ht="14.4" x14ac:dyDescent="0.25">
      <c r="EU4740" s="104"/>
    </row>
    <row r="4741" spans="151:151" ht="14.4" x14ac:dyDescent="0.25">
      <c r="EU4741" s="104"/>
    </row>
    <row r="4742" spans="151:151" ht="14.4" x14ac:dyDescent="0.25">
      <c r="EU4742" s="104"/>
    </row>
    <row r="4743" spans="151:151" ht="14.4" x14ac:dyDescent="0.25">
      <c r="EU4743" s="104"/>
    </row>
    <row r="4744" spans="151:151" ht="14.4" x14ac:dyDescent="0.25">
      <c r="EU4744" s="104"/>
    </row>
    <row r="4745" spans="151:151" ht="14.4" x14ac:dyDescent="0.25">
      <c r="EU4745" s="104"/>
    </row>
    <row r="4746" spans="151:151" ht="14.4" x14ac:dyDescent="0.25">
      <c r="EU4746" s="104"/>
    </row>
    <row r="4747" spans="151:151" ht="14.4" x14ac:dyDescent="0.25">
      <c r="EU4747" s="104"/>
    </row>
    <row r="4748" spans="151:151" ht="14.4" x14ac:dyDescent="0.25">
      <c r="EU4748" s="104"/>
    </row>
    <row r="4749" spans="151:151" ht="14.4" x14ac:dyDescent="0.25">
      <c r="EU4749" s="104"/>
    </row>
    <row r="4750" spans="151:151" ht="14.4" x14ac:dyDescent="0.25">
      <c r="EU4750" s="104"/>
    </row>
    <row r="4751" spans="151:151" ht="14.4" x14ac:dyDescent="0.25">
      <c r="EU4751" s="104"/>
    </row>
    <row r="4752" spans="151:151" ht="14.4" x14ac:dyDescent="0.25">
      <c r="EU4752" s="104"/>
    </row>
    <row r="4753" spans="151:151" ht="14.4" x14ac:dyDescent="0.25">
      <c r="EU4753" s="104"/>
    </row>
    <row r="4754" spans="151:151" ht="14.4" x14ac:dyDescent="0.25">
      <c r="EU4754" s="104"/>
    </row>
    <row r="4755" spans="151:151" ht="14.4" x14ac:dyDescent="0.25">
      <c r="EU4755" s="104"/>
    </row>
    <row r="4756" spans="151:151" ht="14.4" x14ac:dyDescent="0.25">
      <c r="EU4756" s="104"/>
    </row>
    <row r="4757" spans="151:151" ht="14.4" x14ac:dyDescent="0.25">
      <c r="EU4757" s="104"/>
    </row>
    <row r="4758" spans="151:151" ht="14.4" x14ac:dyDescent="0.25">
      <c r="EU4758" s="104"/>
    </row>
    <row r="4759" spans="151:151" ht="14.4" x14ac:dyDescent="0.25">
      <c r="EU4759" s="104"/>
    </row>
    <row r="4760" spans="151:151" ht="14.4" x14ac:dyDescent="0.25">
      <c r="EU4760" s="104"/>
    </row>
    <row r="4761" spans="151:151" ht="14.4" x14ac:dyDescent="0.25">
      <c r="EU4761" s="104"/>
    </row>
    <row r="4762" spans="151:151" ht="14.4" x14ac:dyDescent="0.25">
      <c r="EU4762" s="104"/>
    </row>
    <row r="4763" spans="151:151" ht="14.4" x14ac:dyDescent="0.25">
      <c r="EU4763" s="104"/>
    </row>
    <row r="4764" spans="151:151" ht="14.4" x14ac:dyDescent="0.25">
      <c r="EU4764" s="104"/>
    </row>
    <row r="4765" spans="151:151" ht="14.4" x14ac:dyDescent="0.25">
      <c r="EU4765" s="104"/>
    </row>
    <row r="4766" spans="151:151" ht="14.4" x14ac:dyDescent="0.25">
      <c r="EU4766" s="104"/>
    </row>
    <row r="4767" spans="151:151" ht="14.4" x14ac:dyDescent="0.25">
      <c r="EU4767" s="104"/>
    </row>
    <row r="4768" spans="151:151" ht="14.4" x14ac:dyDescent="0.25">
      <c r="EU4768" s="104"/>
    </row>
    <row r="4769" spans="151:151" ht="14.4" x14ac:dyDescent="0.25">
      <c r="EU4769" s="104"/>
    </row>
    <row r="4770" spans="151:151" ht="14.4" x14ac:dyDescent="0.25">
      <c r="EU4770" s="104"/>
    </row>
    <row r="4771" spans="151:151" ht="14.4" x14ac:dyDescent="0.25">
      <c r="EU4771" s="104"/>
    </row>
    <row r="4772" spans="151:151" ht="14.4" x14ac:dyDescent="0.25">
      <c r="EU4772" s="104"/>
    </row>
    <row r="4773" spans="151:151" ht="14.4" x14ac:dyDescent="0.25">
      <c r="EU4773" s="104"/>
    </row>
    <row r="4774" spans="151:151" ht="14.4" x14ac:dyDescent="0.25">
      <c r="EU4774" s="104"/>
    </row>
    <row r="4775" spans="151:151" ht="14.4" x14ac:dyDescent="0.25">
      <c r="EU4775" s="104"/>
    </row>
    <row r="4776" spans="151:151" ht="14.4" x14ac:dyDescent="0.25">
      <c r="EU4776" s="104"/>
    </row>
    <row r="4777" spans="151:151" ht="14.4" x14ac:dyDescent="0.25">
      <c r="EU4777" s="104"/>
    </row>
    <row r="4778" spans="151:151" ht="14.4" x14ac:dyDescent="0.25">
      <c r="EU4778" s="104"/>
    </row>
    <row r="4779" spans="151:151" ht="14.4" x14ac:dyDescent="0.25">
      <c r="EU4779" s="104"/>
    </row>
    <row r="4780" spans="151:151" ht="14.4" x14ac:dyDescent="0.25">
      <c r="EU4780" s="104"/>
    </row>
    <row r="4781" spans="151:151" ht="14.4" x14ac:dyDescent="0.25">
      <c r="EU4781" s="104"/>
    </row>
    <row r="4782" spans="151:151" ht="14.4" x14ac:dyDescent="0.25">
      <c r="EU4782" s="104"/>
    </row>
    <row r="4783" spans="151:151" ht="14.4" x14ac:dyDescent="0.25">
      <c r="EU4783" s="104"/>
    </row>
    <row r="4784" spans="151:151" ht="14.4" x14ac:dyDescent="0.25">
      <c r="EU4784" s="104"/>
    </row>
    <row r="4785" spans="151:151" ht="14.4" x14ac:dyDescent="0.25">
      <c r="EU4785" s="104"/>
    </row>
    <row r="4786" spans="151:151" ht="14.4" x14ac:dyDescent="0.25">
      <c r="EU4786" s="104"/>
    </row>
    <row r="4787" spans="151:151" ht="14.4" x14ac:dyDescent="0.25">
      <c r="EU4787" s="104"/>
    </row>
    <row r="4788" spans="151:151" ht="14.4" x14ac:dyDescent="0.25">
      <c r="EU4788" s="104"/>
    </row>
    <row r="4789" spans="151:151" ht="14.4" x14ac:dyDescent="0.25">
      <c r="EU4789" s="104"/>
    </row>
    <row r="4790" spans="151:151" ht="14.4" x14ac:dyDescent="0.25">
      <c r="EU4790" s="104"/>
    </row>
    <row r="4791" spans="151:151" ht="14.4" x14ac:dyDescent="0.25">
      <c r="EU4791" s="104"/>
    </row>
    <row r="4792" spans="151:151" ht="14.4" x14ac:dyDescent="0.25">
      <c r="EU4792" s="104"/>
    </row>
    <row r="4793" spans="151:151" ht="14.4" x14ac:dyDescent="0.25">
      <c r="EU4793" s="104"/>
    </row>
    <row r="4794" spans="151:151" ht="14.4" x14ac:dyDescent="0.25">
      <c r="EU4794" s="104"/>
    </row>
    <row r="4795" spans="151:151" ht="14.4" x14ac:dyDescent="0.25">
      <c r="EU4795" s="104"/>
    </row>
    <row r="4796" spans="151:151" ht="14.4" x14ac:dyDescent="0.25">
      <c r="EU4796" s="104"/>
    </row>
    <row r="4797" spans="151:151" ht="14.4" x14ac:dyDescent="0.25">
      <c r="EU4797" s="104"/>
    </row>
    <row r="4798" spans="151:151" ht="14.4" x14ac:dyDescent="0.25">
      <c r="EU4798" s="104"/>
    </row>
    <row r="4799" spans="151:151" ht="14.4" x14ac:dyDescent="0.25">
      <c r="EU4799" s="104"/>
    </row>
    <row r="4800" spans="151:151" ht="14.4" x14ac:dyDescent="0.25">
      <c r="EU4800" s="104"/>
    </row>
    <row r="4801" spans="151:151" ht="14.4" x14ac:dyDescent="0.25">
      <c r="EU4801" s="104"/>
    </row>
    <row r="4802" spans="151:151" ht="14.4" x14ac:dyDescent="0.25">
      <c r="EU4802" s="104"/>
    </row>
    <row r="4803" spans="151:151" ht="14.4" x14ac:dyDescent="0.25">
      <c r="EU4803" s="104"/>
    </row>
    <row r="4804" spans="151:151" ht="14.4" x14ac:dyDescent="0.25">
      <c r="EU4804" s="104"/>
    </row>
    <row r="4805" spans="151:151" ht="14.4" x14ac:dyDescent="0.25">
      <c r="EU4805" s="104"/>
    </row>
    <row r="4806" spans="151:151" ht="14.4" x14ac:dyDescent="0.25">
      <c r="EU4806" s="104"/>
    </row>
    <row r="4807" spans="151:151" ht="14.4" x14ac:dyDescent="0.25">
      <c r="EU4807" s="104"/>
    </row>
    <row r="4808" spans="151:151" ht="14.4" x14ac:dyDescent="0.25">
      <c r="EU4808" s="104"/>
    </row>
    <row r="4809" spans="151:151" ht="14.4" x14ac:dyDescent="0.25">
      <c r="EU4809" s="104"/>
    </row>
    <row r="4810" spans="151:151" ht="14.4" x14ac:dyDescent="0.25">
      <c r="EU4810" s="104"/>
    </row>
    <row r="4811" spans="151:151" ht="14.4" x14ac:dyDescent="0.25">
      <c r="EU4811" s="104"/>
    </row>
    <row r="4812" spans="151:151" ht="14.4" x14ac:dyDescent="0.25">
      <c r="EU4812" s="104"/>
    </row>
    <row r="4813" spans="151:151" ht="14.4" x14ac:dyDescent="0.25">
      <c r="EU4813" s="104"/>
    </row>
    <row r="4814" spans="151:151" ht="14.4" x14ac:dyDescent="0.25">
      <c r="EU4814" s="104"/>
    </row>
    <row r="4815" spans="151:151" ht="14.4" x14ac:dyDescent="0.25">
      <c r="EU4815" s="104"/>
    </row>
    <row r="4816" spans="151:151" ht="14.4" x14ac:dyDescent="0.25">
      <c r="EU4816" s="104"/>
    </row>
    <row r="4817" spans="151:151" ht="14.4" x14ac:dyDescent="0.25">
      <c r="EU4817" s="104"/>
    </row>
    <row r="4818" spans="151:151" ht="14.4" x14ac:dyDescent="0.25">
      <c r="EU4818" s="104"/>
    </row>
    <row r="4819" spans="151:151" ht="14.4" x14ac:dyDescent="0.25">
      <c r="EU4819" s="104"/>
    </row>
    <row r="4820" spans="151:151" ht="14.4" x14ac:dyDescent="0.25">
      <c r="EU4820" s="104"/>
    </row>
    <row r="4821" spans="151:151" ht="14.4" x14ac:dyDescent="0.25">
      <c r="EU4821" s="104"/>
    </row>
    <row r="4822" spans="151:151" ht="14.4" x14ac:dyDescent="0.25">
      <c r="EU4822" s="104"/>
    </row>
    <row r="4823" spans="151:151" ht="14.4" x14ac:dyDescent="0.25">
      <c r="EU4823" s="104"/>
    </row>
    <row r="4824" spans="151:151" ht="14.4" x14ac:dyDescent="0.25">
      <c r="EU4824" s="104"/>
    </row>
    <row r="4825" spans="151:151" ht="14.4" x14ac:dyDescent="0.25">
      <c r="EU4825" s="104"/>
    </row>
    <row r="4826" spans="151:151" ht="14.4" x14ac:dyDescent="0.25">
      <c r="EU4826" s="104"/>
    </row>
    <row r="4827" spans="151:151" ht="14.4" x14ac:dyDescent="0.25">
      <c r="EU4827" s="104"/>
    </row>
    <row r="4828" spans="151:151" ht="14.4" x14ac:dyDescent="0.25">
      <c r="EU4828" s="104"/>
    </row>
    <row r="4829" spans="151:151" ht="14.4" x14ac:dyDescent="0.25">
      <c r="EU4829" s="104"/>
    </row>
    <row r="4830" spans="151:151" ht="14.4" x14ac:dyDescent="0.25">
      <c r="EU4830" s="104"/>
    </row>
    <row r="4831" spans="151:151" ht="14.4" x14ac:dyDescent="0.25">
      <c r="EU4831" s="104"/>
    </row>
    <row r="4832" spans="151:151" ht="14.4" x14ac:dyDescent="0.25">
      <c r="EU4832" s="104"/>
    </row>
    <row r="4833" spans="151:151" ht="14.4" x14ac:dyDescent="0.25">
      <c r="EU4833" s="104"/>
    </row>
    <row r="4834" spans="151:151" ht="14.4" x14ac:dyDescent="0.25">
      <c r="EU4834" s="104"/>
    </row>
    <row r="4835" spans="151:151" ht="14.4" x14ac:dyDescent="0.25">
      <c r="EU4835" s="104"/>
    </row>
    <row r="4836" spans="151:151" ht="14.4" x14ac:dyDescent="0.25">
      <c r="EU4836" s="104"/>
    </row>
    <row r="4837" spans="151:151" ht="14.4" x14ac:dyDescent="0.25">
      <c r="EU4837" s="104"/>
    </row>
    <row r="4838" spans="151:151" ht="14.4" x14ac:dyDescent="0.25">
      <c r="EU4838" s="104"/>
    </row>
    <row r="4839" spans="151:151" ht="14.4" x14ac:dyDescent="0.25">
      <c r="EU4839" s="104"/>
    </row>
    <row r="4840" spans="151:151" ht="14.4" x14ac:dyDescent="0.25">
      <c r="EU4840" s="104"/>
    </row>
    <row r="4841" spans="151:151" ht="14.4" x14ac:dyDescent="0.25">
      <c r="EU4841" s="104"/>
    </row>
    <row r="4842" spans="151:151" ht="14.4" x14ac:dyDescent="0.25">
      <c r="EU4842" s="104"/>
    </row>
    <row r="4843" spans="151:151" ht="14.4" x14ac:dyDescent="0.25">
      <c r="EU4843" s="104"/>
    </row>
    <row r="4844" spans="151:151" ht="14.4" x14ac:dyDescent="0.25">
      <c r="EU4844" s="104"/>
    </row>
    <row r="4845" spans="151:151" ht="14.4" x14ac:dyDescent="0.25">
      <c r="EU4845" s="104"/>
    </row>
    <row r="4846" spans="151:151" ht="14.4" x14ac:dyDescent="0.25">
      <c r="EU4846" s="104"/>
    </row>
    <row r="4847" spans="151:151" ht="14.4" x14ac:dyDescent="0.25">
      <c r="EU4847" s="104"/>
    </row>
    <row r="4848" spans="151:151" ht="14.4" x14ac:dyDescent="0.25">
      <c r="EU4848" s="104"/>
    </row>
    <row r="4849" spans="151:151" ht="14.4" x14ac:dyDescent="0.25">
      <c r="EU4849" s="104"/>
    </row>
    <row r="4850" spans="151:151" ht="14.4" x14ac:dyDescent="0.25">
      <c r="EU4850" s="104"/>
    </row>
    <row r="4851" spans="151:151" ht="14.4" x14ac:dyDescent="0.25">
      <c r="EU4851" s="104"/>
    </row>
    <row r="4852" spans="151:151" ht="14.4" x14ac:dyDescent="0.25">
      <c r="EU4852" s="104"/>
    </row>
    <row r="4853" spans="151:151" ht="14.4" x14ac:dyDescent="0.25">
      <c r="EU4853" s="104"/>
    </row>
    <row r="4854" spans="151:151" ht="14.4" x14ac:dyDescent="0.25">
      <c r="EU4854" s="104"/>
    </row>
    <row r="4855" spans="151:151" ht="14.4" x14ac:dyDescent="0.25">
      <c r="EU4855" s="104"/>
    </row>
    <row r="4856" spans="151:151" ht="14.4" x14ac:dyDescent="0.25">
      <c r="EU4856" s="104"/>
    </row>
    <row r="4857" spans="151:151" ht="14.4" x14ac:dyDescent="0.25">
      <c r="EU4857" s="104"/>
    </row>
    <row r="4858" spans="151:151" ht="14.4" x14ac:dyDescent="0.25">
      <c r="EU4858" s="104"/>
    </row>
    <row r="4859" spans="151:151" ht="14.4" x14ac:dyDescent="0.25">
      <c r="EU4859" s="104"/>
    </row>
    <row r="4860" spans="151:151" ht="14.4" x14ac:dyDescent="0.25">
      <c r="EU4860" s="104"/>
    </row>
    <row r="4861" spans="151:151" ht="14.4" x14ac:dyDescent="0.25">
      <c r="EU4861" s="104"/>
    </row>
    <row r="4862" spans="151:151" ht="14.4" x14ac:dyDescent="0.25">
      <c r="EU4862" s="104"/>
    </row>
    <row r="4863" spans="151:151" ht="14.4" x14ac:dyDescent="0.25">
      <c r="EU4863" s="104"/>
    </row>
    <row r="4864" spans="151:151" ht="14.4" x14ac:dyDescent="0.25">
      <c r="EU4864" s="104"/>
    </row>
    <row r="4865" spans="151:151" ht="14.4" x14ac:dyDescent="0.25">
      <c r="EU4865" s="104"/>
    </row>
    <row r="4866" spans="151:151" ht="14.4" x14ac:dyDescent="0.25">
      <c r="EU4866" s="104"/>
    </row>
    <row r="4867" spans="151:151" ht="14.4" x14ac:dyDescent="0.25">
      <c r="EU4867" s="104"/>
    </row>
    <row r="4868" spans="151:151" ht="14.4" x14ac:dyDescent="0.25">
      <c r="EU4868" s="104"/>
    </row>
    <row r="4869" spans="151:151" ht="14.4" x14ac:dyDescent="0.25">
      <c r="EU4869" s="104"/>
    </row>
    <row r="4870" spans="151:151" ht="14.4" x14ac:dyDescent="0.25">
      <c r="EU4870" s="104"/>
    </row>
    <row r="4871" spans="151:151" ht="14.4" x14ac:dyDescent="0.25">
      <c r="EU4871" s="104"/>
    </row>
    <row r="4872" spans="151:151" ht="14.4" x14ac:dyDescent="0.25">
      <c r="EU4872" s="104"/>
    </row>
    <row r="4873" spans="151:151" ht="14.4" x14ac:dyDescent="0.25">
      <c r="EU4873" s="104"/>
    </row>
    <row r="4874" spans="151:151" ht="14.4" x14ac:dyDescent="0.25">
      <c r="EU4874" s="104"/>
    </row>
    <row r="4875" spans="151:151" ht="14.4" x14ac:dyDescent="0.25">
      <c r="EU4875" s="104"/>
    </row>
    <row r="4876" spans="151:151" ht="14.4" x14ac:dyDescent="0.25">
      <c r="EU4876" s="104"/>
    </row>
    <row r="4877" spans="151:151" ht="14.4" x14ac:dyDescent="0.25">
      <c r="EU4877" s="104"/>
    </row>
    <row r="4878" spans="151:151" ht="14.4" x14ac:dyDescent="0.25">
      <c r="EU4878" s="104"/>
    </row>
    <row r="4879" spans="151:151" ht="14.4" x14ac:dyDescent="0.25">
      <c r="EU4879" s="104"/>
    </row>
    <row r="4880" spans="151:151" ht="14.4" x14ac:dyDescent="0.25">
      <c r="EU4880" s="104"/>
    </row>
    <row r="4881" spans="151:151" ht="14.4" x14ac:dyDescent="0.25">
      <c r="EU4881" s="104"/>
    </row>
    <row r="4882" spans="151:151" ht="14.4" x14ac:dyDescent="0.25">
      <c r="EU4882" s="104"/>
    </row>
    <row r="4883" spans="151:151" ht="14.4" x14ac:dyDescent="0.25">
      <c r="EU4883" s="104"/>
    </row>
    <row r="4884" spans="151:151" ht="14.4" x14ac:dyDescent="0.25">
      <c r="EU4884" s="104"/>
    </row>
    <row r="4885" spans="151:151" ht="14.4" x14ac:dyDescent="0.25">
      <c r="EU4885" s="104"/>
    </row>
    <row r="4886" spans="151:151" ht="14.4" x14ac:dyDescent="0.25">
      <c r="EU4886" s="104"/>
    </row>
    <row r="4887" spans="151:151" ht="14.4" x14ac:dyDescent="0.25">
      <c r="EU4887" s="104"/>
    </row>
    <row r="4888" spans="151:151" ht="14.4" x14ac:dyDescent="0.25">
      <c r="EU4888" s="104"/>
    </row>
    <row r="4889" spans="151:151" ht="14.4" x14ac:dyDescent="0.25">
      <c r="EU4889" s="104"/>
    </row>
    <row r="4890" spans="151:151" ht="14.4" x14ac:dyDescent="0.25">
      <c r="EU4890" s="104"/>
    </row>
    <row r="4891" spans="151:151" ht="14.4" x14ac:dyDescent="0.25">
      <c r="EU4891" s="104"/>
    </row>
    <row r="4892" spans="151:151" ht="14.4" x14ac:dyDescent="0.25">
      <c r="EU4892" s="104"/>
    </row>
    <row r="4893" spans="151:151" ht="14.4" x14ac:dyDescent="0.25">
      <c r="EU4893" s="104"/>
    </row>
    <row r="4894" spans="151:151" ht="14.4" x14ac:dyDescent="0.25">
      <c r="EU4894" s="104"/>
    </row>
    <row r="4895" spans="151:151" ht="14.4" x14ac:dyDescent="0.25">
      <c r="EU4895" s="104"/>
    </row>
    <row r="4896" spans="151:151" ht="14.4" x14ac:dyDescent="0.25">
      <c r="EU4896" s="104"/>
    </row>
    <row r="4897" spans="151:151" ht="14.4" x14ac:dyDescent="0.25">
      <c r="EU4897" s="104"/>
    </row>
    <row r="4898" spans="151:151" ht="14.4" x14ac:dyDescent="0.25">
      <c r="EU4898" s="104"/>
    </row>
    <row r="4899" spans="151:151" ht="14.4" x14ac:dyDescent="0.25">
      <c r="EU4899" s="104"/>
    </row>
    <row r="4900" spans="151:151" ht="14.4" x14ac:dyDescent="0.25">
      <c r="EU4900" s="104"/>
    </row>
    <row r="4901" spans="151:151" ht="14.4" x14ac:dyDescent="0.25">
      <c r="EU4901" s="104"/>
    </row>
    <row r="4902" spans="151:151" ht="14.4" x14ac:dyDescent="0.25">
      <c r="EU4902" s="104"/>
    </row>
    <row r="4903" spans="151:151" ht="14.4" x14ac:dyDescent="0.25">
      <c r="EU4903" s="104"/>
    </row>
    <row r="4904" spans="151:151" ht="14.4" x14ac:dyDescent="0.25">
      <c r="EU4904" s="104"/>
    </row>
    <row r="4905" spans="151:151" ht="14.4" x14ac:dyDescent="0.25">
      <c r="EU4905" s="104"/>
    </row>
    <row r="4906" spans="151:151" ht="14.4" x14ac:dyDescent="0.25">
      <c r="EU4906" s="104"/>
    </row>
    <row r="4907" spans="151:151" ht="14.4" x14ac:dyDescent="0.25">
      <c r="EU4907" s="104"/>
    </row>
    <row r="4908" spans="151:151" ht="14.4" x14ac:dyDescent="0.25">
      <c r="EU4908" s="104"/>
    </row>
    <row r="4909" spans="151:151" ht="14.4" x14ac:dyDescent="0.25">
      <c r="EU4909" s="104"/>
    </row>
    <row r="4910" spans="151:151" ht="14.4" x14ac:dyDescent="0.25">
      <c r="EU4910" s="104"/>
    </row>
    <row r="4911" spans="151:151" ht="14.4" x14ac:dyDescent="0.25">
      <c r="EU4911" s="104"/>
    </row>
    <row r="4912" spans="151:151" ht="14.4" x14ac:dyDescent="0.25">
      <c r="EU4912" s="104"/>
    </row>
    <row r="4913" spans="151:151" ht="14.4" x14ac:dyDescent="0.25">
      <c r="EU4913" s="104"/>
    </row>
    <row r="4914" spans="151:151" ht="14.4" x14ac:dyDescent="0.25">
      <c r="EU4914" s="104"/>
    </row>
    <row r="4915" spans="151:151" ht="14.4" x14ac:dyDescent="0.25">
      <c r="EU4915" s="104"/>
    </row>
    <row r="4916" spans="151:151" ht="14.4" x14ac:dyDescent="0.25">
      <c r="EU4916" s="104"/>
    </row>
    <row r="4917" spans="151:151" ht="14.4" x14ac:dyDescent="0.25">
      <c r="EU4917" s="104"/>
    </row>
    <row r="4918" spans="151:151" ht="14.4" x14ac:dyDescent="0.25">
      <c r="EU4918" s="104"/>
    </row>
    <row r="4919" spans="151:151" ht="14.4" x14ac:dyDescent="0.25">
      <c r="EU4919" s="104"/>
    </row>
    <row r="4920" spans="151:151" ht="14.4" x14ac:dyDescent="0.25">
      <c r="EU4920" s="104"/>
    </row>
    <row r="4921" spans="151:151" ht="14.4" x14ac:dyDescent="0.25">
      <c r="EU4921" s="104"/>
    </row>
    <row r="4922" spans="151:151" ht="14.4" x14ac:dyDescent="0.25">
      <c r="EU4922" s="104"/>
    </row>
    <row r="4923" spans="151:151" ht="14.4" x14ac:dyDescent="0.25">
      <c r="EU4923" s="104"/>
    </row>
    <row r="4924" spans="151:151" ht="14.4" x14ac:dyDescent="0.25">
      <c r="EU4924" s="104"/>
    </row>
    <row r="4925" spans="151:151" ht="14.4" x14ac:dyDescent="0.25">
      <c r="EU4925" s="104"/>
    </row>
    <row r="4926" spans="151:151" ht="14.4" x14ac:dyDescent="0.25">
      <c r="EU4926" s="104"/>
    </row>
    <row r="4927" spans="151:151" ht="14.4" x14ac:dyDescent="0.25">
      <c r="EU4927" s="104"/>
    </row>
    <row r="4928" spans="151:151" ht="14.4" x14ac:dyDescent="0.25">
      <c r="EU4928" s="104"/>
    </row>
    <row r="4929" spans="151:151" ht="14.4" x14ac:dyDescent="0.25">
      <c r="EU4929" s="104"/>
    </row>
    <row r="4930" spans="151:151" ht="14.4" x14ac:dyDescent="0.25">
      <c r="EU4930" s="104"/>
    </row>
    <row r="4931" spans="151:151" ht="14.4" x14ac:dyDescent="0.25">
      <c r="EU4931" s="104"/>
    </row>
    <row r="4932" spans="151:151" ht="14.4" x14ac:dyDescent="0.25">
      <c r="EU4932" s="104"/>
    </row>
    <row r="4933" spans="151:151" ht="14.4" x14ac:dyDescent="0.25">
      <c r="EU4933" s="104"/>
    </row>
    <row r="4934" spans="151:151" ht="14.4" x14ac:dyDescent="0.25">
      <c r="EU4934" s="104"/>
    </row>
    <row r="4935" spans="151:151" ht="14.4" x14ac:dyDescent="0.25">
      <c r="EU4935" s="104"/>
    </row>
    <row r="4936" spans="151:151" ht="14.4" x14ac:dyDescent="0.25">
      <c r="EU4936" s="104"/>
    </row>
    <row r="4937" spans="151:151" ht="14.4" x14ac:dyDescent="0.25">
      <c r="EU4937" s="104"/>
    </row>
    <row r="4938" spans="151:151" ht="14.4" x14ac:dyDescent="0.25">
      <c r="EU4938" s="104"/>
    </row>
    <row r="4939" spans="151:151" ht="14.4" x14ac:dyDescent="0.25">
      <c r="EU4939" s="104"/>
    </row>
    <row r="4940" spans="151:151" ht="14.4" x14ac:dyDescent="0.25">
      <c r="EU4940" s="104"/>
    </row>
    <row r="4941" spans="151:151" ht="14.4" x14ac:dyDescent="0.25">
      <c r="EU4941" s="104"/>
    </row>
    <row r="4942" spans="151:151" ht="14.4" x14ac:dyDescent="0.25">
      <c r="EU4942" s="104"/>
    </row>
    <row r="4943" spans="151:151" ht="14.4" x14ac:dyDescent="0.25">
      <c r="EU4943" s="104"/>
    </row>
    <row r="4944" spans="151:151" ht="14.4" x14ac:dyDescent="0.25">
      <c r="EU4944" s="104"/>
    </row>
    <row r="4945" spans="151:151" ht="14.4" x14ac:dyDescent="0.25">
      <c r="EU4945" s="104"/>
    </row>
    <row r="4946" spans="151:151" ht="14.4" x14ac:dyDescent="0.25">
      <c r="EU4946" s="104"/>
    </row>
    <row r="4947" spans="151:151" ht="14.4" x14ac:dyDescent="0.25">
      <c r="EU4947" s="104"/>
    </row>
    <row r="4948" spans="151:151" ht="14.4" x14ac:dyDescent="0.25">
      <c r="EU4948" s="104"/>
    </row>
    <row r="4949" spans="151:151" ht="14.4" x14ac:dyDescent="0.25">
      <c r="EU4949" s="104"/>
    </row>
    <row r="4950" spans="151:151" ht="14.4" x14ac:dyDescent="0.25">
      <c r="EU4950" s="104"/>
    </row>
    <row r="4951" spans="151:151" ht="14.4" x14ac:dyDescent="0.25">
      <c r="EU4951" s="104"/>
    </row>
    <row r="4952" spans="151:151" ht="14.4" x14ac:dyDescent="0.25">
      <c r="EU4952" s="104"/>
    </row>
    <row r="4953" spans="151:151" ht="14.4" x14ac:dyDescent="0.25">
      <c r="EU4953" s="104"/>
    </row>
    <row r="4954" spans="151:151" ht="14.4" x14ac:dyDescent="0.25">
      <c r="EU4954" s="104"/>
    </row>
    <row r="4955" spans="151:151" ht="14.4" x14ac:dyDescent="0.25">
      <c r="EU4955" s="104"/>
    </row>
    <row r="4956" spans="151:151" ht="14.4" x14ac:dyDescent="0.25">
      <c r="EU4956" s="104"/>
    </row>
    <row r="4957" spans="151:151" ht="14.4" x14ac:dyDescent="0.25">
      <c r="EU4957" s="104"/>
    </row>
    <row r="4958" spans="151:151" ht="14.4" x14ac:dyDescent="0.25">
      <c r="EU4958" s="104"/>
    </row>
    <row r="4959" spans="151:151" ht="14.4" x14ac:dyDescent="0.25">
      <c r="EU4959" s="104"/>
    </row>
    <row r="4960" spans="151:151" ht="14.4" x14ac:dyDescent="0.25">
      <c r="EU4960" s="104"/>
    </row>
    <row r="4961" spans="151:151" ht="14.4" x14ac:dyDescent="0.25">
      <c r="EU4961" s="104"/>
    </row>
    <row r="4962" spans="151:151" ht="14.4" x14ac:dyDescent="0.25">
      <c r="EU4962" s="104"/>
    </row>
    <row r="4963" spans="151:151" ht="14.4" x14ac:dyDescent="0.25">
      <c r="EU4963" s="104"/>
    </row>
    <row r="4964" spans="151:151" ht="14.4" x14ac:dyDescent="0.25">
      <c r="EU4964" s="104"/>
    </row>
    <row r="4965" spans="151:151" ht="14.4" x14ac:dyDescent="0.25">
      <c r="EU4965" s="104"/>
    </row>
    <row r="4966" spans="151:151" ht="14.4" x14ac:dyDescent="0.25">
      <c r="EU4966" s="104"/>
    </row>
    <row r="4967" spans="151:151" ht="14.4" x14ac:dyDescent="0.25">
      <c r="EU4967" s="104"/>
    </row>
    <row r="4968" spans="151:151" ht="14.4" x14ac:dyDescent="0.25">
      <c r="EU4968" s="104"/>
    </row>
    <row r="4969" spans="151:151" ht="14.4" x14ac:dyDescent="0.25">
      <c r="EU4969" s="104"/>
    </row>
    <row r="4970" spans="151:151" ht="14.4" x14ac:dyDescent="0.25">
      <c r="EU4970" s="104"/>
    </row>
    <row r="4971" spans="151:151" ht="14.4" x14ac:dyDescent="0.25">
      <c r="EU4971" s="104"/>
    </row>
    <row r="4972" spans="151:151" ht="14.4" x14ac:dyDescent="0.25">
      <c r="EU4972" s="104"/>
    </row>
    <row r="4973" spans="151:151" ht="14.4" x14ac:dyDescent="0.25">
      <c r="EU4973" s="104"/>
    </row>
    <row r="4974" spans="151:151" ht="14.4" x14ac:dyDescent="0.25">
      <c r="EU4974" s="104"/>
    </row>
    <row r="4975" spans="151:151" ht="14.4" x14ac:dyDescent="0.25">
      <c r="EU4975" s="104"/>
    </row>
    <row r="4976" spans="151:151" ht="14.4" x14ac:dyDescent="0.25">
      <c r="EU4976" s="104"/>
    </row>
    <row r="4977" spans="151:151" ht="14.4" x14ac:dyDescent="0.25">
      <c r="EU4977" s="104"/>
    </row>
    <row r="4978" spans="151:151" ht="14.4" x14ac:dyDescent="0.25">
      <c r="EU4978" s="104"/>
    </row>
    <row r="4979" spans="151:151" ht="14.4" x14ac:dyDescent="0.25">
      <c r="EU4979" s="104"/>
    </row>
    <row r="4980" spans="151:151" ht="14.4" x14ac:dyDescent="0.25">
      <c r="EU4980" s="104"/>
    </row>
    <row r="4981" spans="151:151" ht="14.4" x14ac:dyDescent="0.25">
      <c r="EU4981" s="104"/>
    </row>
    <row r="4982" spans="151:151" ht="14.4" x14ac:dyDescent="0.25">
      <c r="EU4982" s="104"/>
    </row>
    <row r="4983" spans="151:151" ht="14.4" x14ac:dyDescent="0.25">
      <c r="EU4983" s="104"/>
    </row>
    <row r="4984" spans="151:151" ht="14.4" x14ac:dyDescent="0.25">
      <c r="EU4984" s="104"/>
    </row>
    <row r="4985" spans="151:151" ht="14.4" x14ac:dyDescent="0.25">
      <c r="EU4985" s="104"/>
    </row>
    <row r="4986" spans="151:151" ht="14.4" x14ac:dyDescent="0.25">
      <c r="EU4986" s="104"/>
    </row>
    <row r="4987" spans="151:151" ht="14.4" x14ac:dyDescent="0.25">
      <c r="EU4987" s="104"/>
    </row>
    <row r="4988" spans="151:151" ht="14.4" x14ac:dyDescent="0.25">
      <c r="EU4988" s="104"/>
    </row>
    <row r="4989" spans="151:151" ht="14.4" x14ac:dyDescent="0.25">
      <c r="EU4989" s="104"/>
    </row>
    <row r="4990" spans="151:151" ht="14.4" x14ac:dyDescent="0.25">
      <c r="EU4990" s="104"/>
    </row>
    <row r="4991" spans="151:151" ht="14.4" x14ac:dyDescent="0.25">
      <c r="EU4991" s="104"/>
    </row>
    <row r="4992" spans="151:151" ht="14.4" x14ac:dyDescent="0.25">
      <c r="EU4992" s="104"/>
    </row>
    <row r="4993" spans="151:151" ht="14.4" x14ac:dyDescent="0.25">
      <c r="EU4993" s="104"/>
    </row>
    <row r="4994" spans="151:151" ht="14.4" x14ac:dyDescent="0.25">
      <c r="EU4994" s="104"/>
    </row>
    <row r="4995" spans="151:151" ht="14.4" x14ac:dyDescent="0.25">
      <c r="EU4995" s="104"/>
    </row>
    <row r="4996" spans="151:151" ht="14.4" x14ac:dyDescent="0.25">
      <c r="EU4996" s="104"/>
    </row>
    <row r="4997" spans="151:151" ht="14.4" x14ac:dyDescent="0.25">
      <c r="EU4997" s="104"/>
    </row>
    <row r="4998" spans="151:151" ht="14.4" x14ac:dyDescent="0.25">
      <c r="EU4998" s="104"/>
    </row>
    <row r="4999" spans="151:151" ht="14.4" x14ac:dyDescent="0.25">
      <c r="EU4999" s="104"/>
    </row>
    <row r="5000" spans="151:151" ht="14.4" x14ac:dyDescent="0.25">
      <c r="EU5000" s="104"/>
    </row>
    <row r="5001" spans="151:151" ht="14.4" x14ac:dyDescent="0.25">
      <c r="EU5001" s="104"/>
    </row>
    <row r="5002" spans="151:151" ht="14.4" x14ac:dyDescent="0.25">
      <c r="EU5002" s="104"/>
    </row>
    <row r="5003" spans="151:151" ht="14.4" x14ac:dyDescent="0.25">
      <c r="EU5003" s="104"/>
    </row>
    <row r="5004" spans="151:151" ht="14.4" x14ac:dyDescent="0.25">
      <c r="EU5004" s="104"/>
    </row>
    <row r="5005" spans="151:151" ht="14.4" x14ac:dyDescent="0.25">
      <c r="EU5005" s="104"/>
    </row>
    <row r="5006" spans="151:151" ht="14.4" x14ac:dyDescent="0.25">
      <c r="EU5006" s="104"/>
    </row>
    <row r="5007" spans="151:151" ht="14.4" x14ac:dyDescent="0.25">
      <c r="EU5007" s="104"/>
    </row>
    <row r="5008" spans="151:151" ht="14.4" x14ac:dyDescent="0.25">
      <c r="EU5008" s="104"/>
    </row>
    <row r="5009" spans="151:151" ht="14.4" x14ac:dyDescent="0.25">
      <c r="EU5009" s="104"/>
    </row>
    <row r="5010" spans="151:151" ht="14.4" x14ac:dyDescent="0.25">
      <c r="EU5010" s="104"/>
    </row>
    <row r="5011" spans="151:151" ht="14.4" x14ac:dyDescent="0.25">
      <c r="EU5011" s="104"/>
    </row>
    <row r="5012" spans="151:151" ht="14.4" x14ac:dyDescent="0.25">
      <c r="EU5012" s="104"/>
    </row>
    <row r="5013" spans="151:151" ht="14.4" x14ac:dyDescent="0.25">
      <c r="EU5013" s="104"/>
    </row>
    <row r="5014" spans="151:151" ht="14.4" x14ac:dyDescent="0.25">
      <c r="EU5014" s="104"/>
    </row>
    <row r="5015" spans="151:151" ht="14.4" x14ac:dyDescent="0.25">
      <c r="EU5015" s="104"/>
    </row>
    <row r="5016" spans="151:151" ht="14.4" x14ac:dyDescent="0.25">
      <c r="EU5016" s="104"/>
    </row>
    <row r="5017" spans="151:151" ht="14.4" x14ac:dyDescent="0.25">
      <c r="EU5017" s="104"/>
    </row>
    <row r="5018" spans="151:151" ht="14.4" x14ac:dyDescent="0.25">
      <c r="EU5018" s="104"/>
    </row>
    <row r="5019" spans="151:151" ht="14.4" x14ac:dyDescent="0.25">
      <c r="EU5019" s="104"/>
    </row>
    <row r="5020" spans="151:151" ht="14.4" x14ac:dyDescent="0.25">
      <c r="EU5020" s="104"/>
    </row>
    <row r="5021" spans="151:151" ht="14.4" x14ac:dyDescent="0.25">
      <c r="EU5021" s="104"/>
    </row>
    <row r="5022" spans="151:151" ht="14.4" x14ac:dyDescent="0.25">
      <c r="EU5022" s="104"/>
    </row>
    <row r="5023" spans="151:151" ht="14.4" x14ac:dyDescent="0.25">
      <c r="EU5023" s="104"/>
    </row>
    <row r="5024" spans="151:151" ht="14.4" x14ac:dyDescent="0.25">
      <c r="EU5024" s="104"/>
    </row>
    <row r="5025" spans="151:151" ht="14.4" x14ac:dyDescent="0.25">
      <c r="EU5025" s="104"/>
    </row>
    <row r="5026" spans="151:151" ht="14.4" x14ac:dyDescent="0.25">
      <c r="EU5026" s="104"/>
    </row>
    <row r="5027" spans="151:151" ht="14.4" x14ac:dyDescent="0.25">
      <c r="EU5027" s="104"/>
    </row>
    <row r="5028" spans="151:151" ht="14.4" x14ac:dyDescent="0.25">
      <c r="EU5028" s="104"/>
    </row>
    <row r="5029" spans="151:151" ht="14.4" x14ac:dyDescent="0.25">
      <c r="EU5029" s="104"/>
    </row>
    <row r="5030" spans="151:151" ht="14.4" x14ac:dyDescent="0.25">
      <c r="EU5030" s="104"/>
    </row>
    <row r="5031" spans="151:151" ht="14.4" x14ac:dyDescent="0.25">
      <c r="EU5031" s="104"/>
    </row>
    <row r="5032" spans="151:151" ht="14.4" x14ac:dyDescent="0.25">
      <c r="EU5032" s="104"/>
    </row>
    <row r="5033" spans="151:151" ht="14.4" x14ac:dyDescent="0.25">
      <c r="EU5033" s="104"/>
    </row>
    <row r="5034" spans="151:151" ht="14.4" x14ac:dyDescent="0.25">
      <c r="EU5034" s="104"/>
    </row>
    <row r="5035" spans="151:151" ht="14.4" x14ac:dyDescent="0.25">
      <c r="EU5035" s="104"/>
    </row>
    <row r="5036" spans="151:151" ht="14.4" x14ac:dyDescent="0.25">
      <c r="EU5036" s="104"/>
    </row>
    <row r="5037" spans="151:151" ht="14.4" x14ac:dyDescent="0.25">
      <c r="EU5037" s="104"/>
    </row>
    <row r="5038" spans="151:151" ht="14.4" x14ac:dyDescent="0.25">
      <c r="EU5038" s="104"/>
    </row>
    <row r="5039" spans="151:151" ht="14.4" x14ac:dyDescent="0.25">
      <c r="EU5039" s="104"/>
    </row>
    <row r="5040" spans="151:151" ht="14.4" x14ac:dyDescent="0.25">
      <c r="EU5040" s="104"/>
    </row>
    <row r="5041" spans="151:151" ht="14.4" x14ac:dyDescent="0.25">
      <c r="EU5041" s="104"/>
    </row>
    <row r="5042" spans="151:151" ht="14.4" x14ac:dyDescent="0.25">
      <c r="EU5042" s="104"/>
    </row>
    <row r="5043" spans="151:151" ht="14.4" x14ac:dyDescent="0.25">
      <c r="EU5043" s="104"/>
    </row>
    <row r="5044" spans="151:151" ht="14.4" x14ac:dyDescent="0.25">
      <c r="EU5044" s="104"/>
    </row>
    <row r="5045" spans="151:151" ht="14.4" x14ac:dyDescent="0.25">
      <c r="EU5045" s="104"/>
    </row>
    <row r="5046" spans="151:151" ht="14.4" x14ac:dyDescent="0.25">
      <c r="EU5046" s="104"/>
    </row>
    <row r="5047" spans="151:151" ht="14.4" x14ac:dyDescent="0.25">
      <c r="EU5047" s="104"/>
    </row>
    <row r="5048" spans="151:151" ht="14.4" x14ac:dyDescent="0.25">
      <c r="EU5048" s="104"/>
    </row>
    <row r="5049" spans="151:151" ht="14.4" x14ac:dyDescent="0.25">
      <c r="EU5049" s="104"/>
    </row>
    <row r="5050" spans="151:151" ht="14.4" x14ac:dyDescent="0.25">
      <c r="EU5050" s="104"/>
    </row>
    <row r="5051" spans="151:151" ht="14.4" x14ac:dyDescent="0.25">
      <c r="EU5051" s="104"/>
    </row>
    <row r="5052" spans="151:151" ht="14.4" x14ac:dyDescent="0.25">
      <c r="EU5052" s="104"/>
    </row>
    <row r="5053" spans="151:151" ht="14.4" x14ac:dyDescent="0.25">
      <c r="EU5053" s="104"/>
    </row>
    <row r="5054" spans="151:151" ht="14.4" x14ac:dyDescent="0.25">
      <c r="EU5054" s="104"/>
    </row>
    <row r="5055" spans="151:151" ht="14.4" x14ac:dyDescent="0.25">
      <c r="EU5055" s="104"/>
    </row>
    <row r="5056" spans="151:151" ht="14.4" x14ac:dyDescent="0.25">
      <c r="EU5056" s="104"/>
    </row>
    <row r="5057" spans="151:151" ht="14.4" x14ac:dyDescent="0.25">
      <c r="EU5057" s="104"/>
    </row>
    <row r="5058" spans="151:151" ht="14.4" x14ac:dyDescent="0.25">
      <c r="EU5058" s="104"/>
    </row>
    <row r="5059" spans="151:151" ht="14.4" x14ac:dyDescent="0.25">
      <c r="EU5059" s="104"/>
    </row>
    <row r="5060" spans="151:151" ht="14.4" x14ac:dyDescent="0.25">
      <c r="EU5060" s="104"/>
    </row>
    <row r="5061" spans="151:151" ht="14.4" x14ac:dyDescent="0.25">
      <c r="EU5061" s="104"/>
    </row>
    <row r="5062" spans="151:151" ht="14.4" x14ac:dyDescent="0.25">
      <c r="EU5062" s="104"/>
    </row>
    <row r="5063" spans="151:151" ht="14.4" x14ac:dyDescent="0.25">
      <c r="EU5063" s="104"/>
    </row>
    <row r="5064" spans="151:151" ht="14.4" x14ac:dyDescent="0.25">
      <c r="EU5064" s="104"/>
    </row>
    <row r="5065" spans="151:151" ht="14.4" x14ac:dyDescent="0.25">
      <c r="EU5065" s="104"/>
    </row>
    <row r="5066" spans="151:151" ht="14.4" x14ac:dyDescent="0.25">
      <c r="EU5066" s="104"/>
    </row>
    <row r="5067" spans="151:151" ht="14.4" x14ac:dyDescent="0.25">
      <c r="EU5067" s="104"/>
    </row>
    <row r="5068" spans="151:151" ht="14.4" x14ac:dyDescent="0.25">
      <c r="EU5068" s="104"/>
    </row>
    <row r="5069" spans="151:151" ht="14.4" x14ac:dyDescent="0.25">
      <c r="EU5069" s="104"/>
    </row>
    <row r="5070" spans="151:151" ht="14.4" x14ac:dyDescent="0.25">
      <c r="EU5070" s="104"/>
    </row>
    <row r="5071" spans="151:151" ht="14.4" x14ac:dyDescent="0.25">
      <c r="EU5071" s="104"/>
    </row>
    <row r="5072" spans="151:151" ht="14.4" x14ac:dyDescent="0.25">
      <c r="EU5072" s="104"/>
    </row>
    <row r="5073" spans="151:151" ht="14.4" x14ac:dyDescent="0.25">
      <c r="EU5073" s="104"/>
    </row>
    <row r="5074" spans="151:151" ht="14.4" x14ac:dyDescent="0.25">
      <c r="EU5074" s="104"/>
    </row>
    <row r="5075" spans="151:151" ht="14.4" x14ac:dyDescent="0.25">
      <c r="EU5075" s="104"/>
    </row>
    <row r="5076" spans="151:151" ht="14.4" x14ac:dyDescent="0.25">
      <c r="EU5076" s="104"/>
    </row>
    <row r="5077" spans="151:151" ht="14.4" x14ac:dyDescent="0.25">
      <c r="EU5077" s="104"/>
    </row>
    <row r="5078" spans="151:151" ht="14.4" x14ac:dyDescent="0.25">
      <c r="EU5078" s="104"/>
    </row>
    <row r="5079" spans="151:151" ht="14.4" x14ac:dyDescent="0.25">
      <c r="EU5079" s="104"/>
    </row>
    <row r="5080" spans="151:151" ht="14.4" x14ac:dyDescent="0.25">
      <c r="EU5080" s="104"/>
    </row>
    <row r="5081" spans="151:151" ht="14.4" x14ac:dyDescent="0.25">
      <c r="EU5081" s="104"/>
    </row>
    <row r="5082" spans="151:151" ht="14.4" x14ac:dyDescent="0.25">
      <c r="EU5082" s="104"/>
    </row>
    <row r="5083" spans="151:151" ht="14.4" x14ac:dyDescent="0.25">
      <c r="EU5083" s="104"/>
    </row>
    <row r="5084" spans="151:151" ht="14.4" x14ac:dyDescent="0.25">
      <c r="EU5084" s="104"/>
    </row>
    <row r="5085" spans="151:151" ht="14.4" x14ac:dyDescent="0.25">
      <c r="EU5085" s="104"/>
    </row>
    <row r="5086" spans="151:151" ht="14.4" x14ac:dyDescent="0.25">
      <c r="EU5086" s="104"/>
    </row>
    <row r="5087" spans="151:151" ht="14.4" x14ac:dyDescent="0.25">
      <c r="EU5087" s="104"/>
    </row>
    <row r="5088" spans="151:151" ht="14.4" x14ac:dyDescent="0.25">
      <c r="EU5088" s="104"/>
    </row>
    <row r="5089" spans="151:151" ht="14.4" x14ac:dyDescent="0.25">
      <c r="EU5089" s="104"/>
    </row>
    <row r="5090" spans="151:151" ht="14.4" x14ac:dyDescent="0.25">
      <c r="EU5090" s="104"/>
    </row>
    <row r="5091" spans="151:151" ht="14.4" x14ac:dyDescent="0.25">
      <c r="EU5091" s="104"/>
    </row>
    <row r="5092" spans="151:151" ht="14.4" x14ac:dyDescent="0.25">
      <c r="EU5092" s="104"/>
    </row>
    <row r="5093" spans="151:151" ht="14.4" x14ac:dyDescent="0.25">
      <c r="EU5093" s="104"/>
    </row>
    <row r="5094" spans="151:151" ht="14.4" x14ac:dyDescent="0.25">
      <c r="EU5094" s="104"/>
    </row>
    <row r="5095" spans="151:151" ht="14.4" x14ac:dyDescent="0.25">
      <c r="EU5095" s="104"/>
    </row>
    <row r="5096" spans="151:151" ht="14.4" x14ac:dyDescent="0.25">
      <c r="EU5096" s="104"/>
    </row>
    <row r="5097" spans="151:151" ht="14.4" x14ac:dyDescent="0.25">
      <c r="EU5097" s="104"/>
    </row>
    <row r="5098" spans="151:151" ht="14.4" x14ac:dyDescent="0.25">
      <c r="EU5098" s="104"/>
    </row>
    <row r="5099" spans="151:151" ht="14.4" x14ac:dyDescent="0.25">
      <c r="EU5099" s="104"/>
    </row>
    <row r="5100" spans="151:151" ht="14.4" x14ac:dyDescent="0.25">
      <c r="EU5100" s="104"/>
    </row>
    <row r="5101" spans="151:151" ht="14.4" x14ac:dyDescent="0.25">
      <c r="EU5101" s="104"/>
    </row>
    <row r="5102" spans="151:151" ht="14.4" x14ac:dyDescent="0.25">
      <c r="EU5102" s="104"/>
    </row>
    <row r="5103" spans="151:151" ht="14.4" x14ac:dyDescent="0.25">
      <c r="EU5103" s="104"/>
    </row>
    <row r="5104" spans="151:151" ht="14.4" x14ac:dyDescent="0.25">
      <c r="EU5104" s="104"/>
    </row>
    <row r="5105" spans="151:151" ht="14.4" x14ac:dyDescent="0.25">
      <c r="EU5105" s="104"/>
    </row>
    <row r="5106" spans="151:151" ht="14.4" x14ac:dyDescent="0.25">
      <c r="EU5106" s="104"/>
    </row>
    <row r="5107" spans="151:151" ht="14.4" x14ac:dyDescent="0.25">
      <c r="EU5107" s="104"/>
    </row>
    <row r="5108" spans="151:151" ht="14.4" x14ac:dyDescent="0.25">
      <c r="EU5108" s="104"/>
    </row>
    <row r="5109" spans="151:151" ht="14.4" x14ac:dyDescent="0.25">
      <c r="EU5109" s="104"/>
    </row>
    <row r="5110" spans="151:151" ht="14.4" x14ac:dyDescent="0.25">
      <c r="EU5110" s="104"/>
    </row>
    <row r="5111" spans="151:151" ht="14.4" x14ac:dyDescent="0.25">
      <c r="EU5111" s="104"/>
    </row>
    <row r="5112" spans="151:151" ht="14.4" x14ac:dyDescent="0.25">
      <c r="EU5112" s="104"/>
    </row>
    <row r="5113" spans="151:151" ht="14.4" x14ac:dyDescent="0.25">
      <c r="EU5113" s="104"/>
    </row>
    <row r="5114" spans="151:151" ht="14.4" x14ac:dyDescent="0.25">
      <c r="EU5114" s="104"/>
    </row>
    <row r="5115" spans="151:151" ht="14.4" x14ac:dyDescent="0.25">
      <c r="EU5115" s="104"/>
    </row>
    <row r="5116" spans="151:151" ht="14.4" x14ac:dyDescent="0.25">
      <c r="EU5116" s="104"/>
    </row>
    <row r="5117" spans="151:151" ht="14.4" x14ac:dyDescent="0.25">
      <c r="EU5117" s="104"/>
    </row>
    <row r="5118" spans="151:151" ht="14.4" x14ac:dyDescent="0.25">
      <c r="EU5118" s="104"/>
    </row>
    <row r="5119" spans="151:151" ht="14.4" x14ac:dyDescent="0.25">
      <c r="EU5119" s="104"/>
    </row>
    <row r="5120" spans="151:151" ht="14.4" x14ac:dyDescent="0.25">
      <c r="EU5120" s="104"/>
    </row>
    <row r="5121" spans="151:151" ht="14.4" x14ac:dyDescent="0.25">
      <c r="EU5121" s="104"/>
    </row>
    <row r="5122" spans="151:151" ht="14.4" x14ac:dyDescent="0.25">
      <c r="EU5122" s="104"/>
    </row>
    <row r="5123" spans="151:151" ht="14.4" x14ac:dyDescent="0.25">
      <c r="EU5123" s="104"/>
    </row>
    <row r="5124" spans="151:151" ht="14.4" x14ac:dyDescent="0.25">
      <c r="EU5124" s="104"/>
    </row>
    <row r="5125" spans="151:151" ht="14.4" x14ac:dyDescent="0.25">
      <c r="EU5125" s="104"/>
    </row>
    <row r="5126" spans="151:151" ht="14.4" x14ac:dyDescent="0.25">
      <c r="EU5126" s="104"/>
    </row>
    <row r="5127" spans="151:151" ht="14.4" x14ac:dyDescent="0.25">
      <c r="EU5127" s="104"/>
    </row>
    <row r="5128" spans="151:151" ht="14.4" x14ac:dyDescent="0.25">
      <c r="EU5128" s="104"/>
    </row>
    <row r="5129" spans="151:151" ht="14.4" x14ac:dyDescent="0.25">
      <c r="EU5129" s="104"/>
    </row>
    <row r="5130" spans="151:151" ht="14.4" x14ac:dyDescent="0.25">
      <c r="EU5130" s="104"/>
    </row>
    <row r="5131" spans="151:151" ht="14.4" x14ac:dyDescent="0.25">
      <c r="EU5131" s="104"/>
    </row>
    <row r="5132" spans="151:151" ht="14.4" x14ac:dyDescent="0.25">
      <c r="EU5132" s="104"/>
    </row>
    <row r="5133" spans="151:151" ht="14.4" x14ac:dyDescent="0.25">
      <c r="EU5133" s="104"/>
    </row>
    <row r="5134" spans="151:151" ht="14.4" x14ac:dyDescent="0.25">
      <c r="EU5134" s="104"/>
    </row>
    <row r="5135" spans="151:151" ht="14.4" x14ac:dyDescent="0.25">
      <c r="EU5135" s="104"/>
    </row>
    <row r="5136" spans="151:151" ht="14.4" x14ac:dyDescent="0.25">
      <c r="EU5136" s="104"/>
    </row>
    <row r="5137" spans="151:151" ht="14.4" x14ac:dyDescent="0.25">
      <c r="EU5137" s="104"/>
    </row>
    <row r="5138" spans="151:151" ht="14.4" x14ac:dyDescent="0.25">
      <c r="EU5138" s="104"/>
    </row>
    <row r="5139" spans="151:151" ht="14.4" x14ac:dyDescent="0.25">
      <c r="EU5139" s="104"/>
    </row>
    <row r="5140" spans="151:151" ht="14.4" x14ac:dyDescent="0.25">
      <c r="EU5140" s="104"/>
    </row>
    <row r="5141" spans="151:151" ht="14.4" x14ac:dyDescent="0.25">
      <c r="EU5141" s="104"/>
    </row>
    <row r="5142" spans="151:151" ht="14.4" x14ac:dyDescent="0.25">
      <c r="EU5142" s="104"/>
    </row>
    <row r="5143" spans="151:151" ht="14.4" x14ac:dyDescent="0.25">
      <c r="EU5143" s="104"/>
    </row>
    <row r="5144" spans="151:151" ht="14.4" x14ac:dyDescent="0.25">
      <c r="EU5144" s="104"/>
    </row>
    <row r="5145" spans="151:151" ht="14.4" x14ac:dyDescent="0.25">
      <c r="EU5145" s="104"/>
    </row>
    <row r="5146" spans="151:151" ht="14.4" x14ac:dyDescent="0.25">
      <c r="EU5146" s="104"/>
    </row>
    <row r="5147" spans="151:151" ht="14.4" x14ac:dyDescent="0.25">
      <c r="EU5147" s="104"/>
    </row>
    <row r="5148" spans="151:151" ht="14.4" x14ac:dyDescent="0.25">
      <c r="EU5148" s="104"/>
    </row>
    <row r="5149" spans="151:151" ht="14.4" x14ac:dyDescent="0.25">
      <c r="EU5149" s="104"/>
    </row>
    <row r="5150" spans="151:151" ht="14.4" x14ac:dyDescent="0.25">
      <c r="EU5150" s="104"/>
    </row>
    <row r="5151" spans="151:151" ht="14.4" x14ac:dyDescent="0.25">
      <c r="EU5151" s="104"/>
    </row>
    <row r="5152" spans="151:151" ht="14.4" x14ac:dyDescent="0.25">
      <c r="EU5152" s="104"/>
    </row>
    <row r="5153" spans="151:151" ht="14.4" x14ac:dyDescent="0.25">
      <c r="EU5153" s="104"/>
    </row>
    <row r="5154" spans="151:151" ht="14.4" x14ac:dyDescent="0.25">
      <c r="EU5154" s="104"/>
    </row>
    <row r="5155" spans="151:151" ht="14.4" x14ac:dyDescent="0.25">
      <c r="EU5155" s="104"/>
    </row>
    <row r="5156" spans="151:151" ht="14.4" x14ac:dyDescent="0.25">
      <c r="EU5156" s="104"/>
    </row>
    <row r="5157" spans="151:151" ht="14.4" x14ac:dyDescent="0.25">
      <c r="EU5157" s="104"/>
    </row>
    <row r="5158" spans="151:151" ht="14.4" x14ac:dyDescent="0.25">
      <c r="EU5158" s="104"/>
    </row>
    <row r="5159" spans="151:151" ht="14.4" x14ac:dyDescent="0.25">
      <c r="EU5159" s="104"/>
    </row>
    <row r="5160" spans="151:151" ht="14.4" x14ac:dyDescent="0.25">
      <c r="EU5160" s="104"/>
    </row>
    <row r="5161" spans="151:151" ht="14.4" x14ac:dyDescent="0.25">
      <c r="EU5161" s="104"/>
    </row>
    <row r="5162" spans="151:151" ht="14.4" x14ac:dyDescent="0.25">
      <c r="EU5162" s="104"/>
    </row>
    <row r="5163" spans="151:151" ht="14.4" x14ac:dyDescent="0.25">
      <c r="EU5163" s="104"/>
    </row>
    <row r="5164" spans="151:151" ht="14.4" x14ac:dyDescent="0.25">
      <c r="EU5164" s="104"/>
    </row>
    <row r="5165" spans="151:151" ht="14.4" x14ac:dyDescent="0.25">
      <c r="EU5165" s="104"/>
    </row>
    <row r="5166" spans="151:151" ht="14.4" x14ac:dyDescent="0.25">
      <c r="EU5166" s="104"/>
    </row>
    <row r="5167" spans="151:151" ht="14.4" x14ac:dyDescent="0.25">
      <c r="EU5167" s="104"/>
    </row>
    <row r="5168" spans="151:151" ht="14.4" x14ac:dyDescent="0.25">
      <c r="EU5168" s="104"/>
    </row>
    <row r="5169" spans="151:151" ht="14.4" x14ac:dyDescent="0.25">
      <c r="EU5169" s="104"/>
    </row>
    <row r="5170" spans="151:151" ht="14.4" x14ac:dyDescent="0.25">
      <c r="EU5170" s="104"/>
    </row>
    <row r="5171" spans="151:151" ht="14.4" x14ac:dyDescent="0.25">
      <c r="EU5171" s="104"/>
    </row>
    <row r="5172" spans="151:151" ht="14.4" x14ac:dyDescent="0.25">
      <c r="EU5172" s="104"/>
    </row>
    <row r="5173" spans="151:151" ht="14.4" x14ac:dyDescent="0.25">
      <c r="EU5173" s="104"/>
    </row>
    <row r="5174" spans="151:151" ht="14.4" x14ac:dyDescent="0.25">
      <c r="EU5174" s="104"/>
    </row>
    <row r="5175" spans="151:151" ht="14.4" x14ac:dyDescent="0.25">
      <c r="EU5175" s="104"/>
    </row>
    <row r="5176" spans="151:151" ht="14.4" x14ac:dyDescent="0.25">
      <c r="EU5176" s="104"/>
    </row>
    <row r="5177" spans="151:151" ht="14.4" x14ac:dyDescent="0.25">
      <c r="EU5177" s="104"/>
    </row>
    <row r="5178" spans="151:151" ht="14.4" x14ac:dyDescent="0.25">
      <c r="EU5178" s="104"/>
    </row>
    <row r="5179" spans="151:151" ht="14.4" x14ac:dyDescent="0.25">
      <c r="EU5179" s="104"/>
    </row>
    <row r="5180" spans="151:151" ht="14.4" x14ac:dyDescent="0.25">
      <c r="EU5180" s="104"/>
    </row>
    <row r="5181" spans="151:151" ht="14.4" x14ac:dyDescent="0.25">
      <c r="EU5181" s="104"/>
    </row>
    <row r="5182" spans="151:151" ht="14.4" x14ac:dyDescent="0.25">
      <c r="EU5182" s="104"/>
    </row>
    <row r="5183" spans="151:151" ht="14.4" x14ac:dyDescent="0.25">
      <c r="EU5183" s="104"/>
    </row>
    <row r="5184" spans="151:151" ht="14.4" x14ac:dyDescent="0.25">
      <c r="EU5184" s="104"/>
    </row>
    <row r="5185" spans="151:151" ht="14.4" x14ac:dyDescent="0.25">
      <c r="EU5185" s="104"/>
    </row>
    <row r="5186" spans="151:151" ht="14.4" x14ac:dyDescent="0.25">
      <c r="EU5186" s="104"/>
    </row>
    <row r="5187" spans="151:151" ht="14.4" x14ac:dyDescent="0.25">
      <c r="EU5187" s="104"/>
    </row>
    <row r="5188" spans="151:151" ht="14.4" x14ac:dyDescent="0.25">
      <c r="EU5188" s="104"/>
    </row>
    <row r="5189" spans="151:151" ht="14.4" x14ac:dyDescent="0.25">
      <c r="EU5189" s="104"/>
    </row>
    <row r="5190" spans="151:151" ht="14.4" x14ac:dyDescent="0.25">
      <c r="EU5190" s="104"/>
    </row>
    <row r="5191" spans="151:151" ht="14.4" x14ac:dyDescent="0.25">
      <c r="EU5191" s="104"/>
    </row>
    <row r="5192" spans="151:151" ht="14.4" x14ac:dyDescent="0.25">
      <c r="EU5192" s="104"/>
    </row>
    <row r="5193" spans="151:151" ht="14.4" x14ac:dyDescent="0.25">
      <c r="EU5193" s="104"/>
    </row>
    <row r="5194" spans="151:151" ht="14.4" x14ac:dyDescent="0.25">
      <c r="EU5194" s="104"/>
    </row>
    <row r="5195" spans="151:151" ht="14.4" x14ac:dyDescent="0.25">
      <c r="EU5195" s="104"/>
    </row>
    <row r="5196" spans="151:151" ht="14.4" x14ac:dyDescent="0.25">
      <c r="EU5196" s="104"/>
    </row>
    <row r="5197" spans="151:151" ht="14.4" x14ac:dyDescent="0.25">
      <c r="EU5197" s="104"/>
    </row>
    <row r="5198" spans="151:151" ht="14.4" x14ac:dyDescent="0.25">
      <c r="EU5198" s="104"/>
    </row>
    <row r="5199" spans="151:151" ht="14.4" x14ac:dyDescent="0.25">
      <c r="EU5199" s="104"/>
    </row>
    <row r="5200" spans="151:151" ht="14.4" x14ac:dyDescent="0.25">
      <c r="EU5200" s="104"/>
    </row>
    <row r="5201" spans="151:151" ht="14.4" x14ac:dyDescent="0.25">
      <c r="EU5201" s="104"/>
    </row>
    <row r="5202" spans="151:151" ht="14.4" x14ac:dyDescent="0.25">
      <c r="EU5202" s="104"/>
    </row>
    <row r="5203" spans="151:151" ht="14.4" x14ac:dyDescent="0.25">
      <c r="EU5203" s="104"/>
    </row>
    <row r="5204" spans="151:151" ht="14.4" x14ac:dyDescent="0.25">
      <c r="EU5204" s="104"/>
    </row>
    <row r="5205" spans="151:151" ht="14.4" x14ac:dyDescent="0.25">
      <c r="EU5205" s="104"/>
    </row>
    <row r="5206" spans="151:151" ht="14.4" x14ac:dyDescent="0.25">
      <c r="EU5206" s="104"/>
    </row>
    <row r="5207" spans="151:151" ht="14.4" x14ac:dyDescent="0.25">
      <c r="EU5207" s="104"/>
    </row>
    <row r="5208" spans="151:151" ht="14.4" x14ac:dyDescent="0.25">
      <c r="EU5208" s="104"/>
    </row>
    <row r="5209" spans="151:151" ht="14.4" x14ac:dyDescent="0.25">
      <c r="EU5209" s="104"/>
    </row>
    <row r="5210" spans="151:151" ht="14.4" x14ac:dyDescent="0.25">
      <c r="EU5210" s="104"/>
    </row>
    <row r="5211" spans="151:151" ht="14.4" x14ac:dyDescent="0.25">
      <c r="EU5211" s="104"/>
    </row>
    <row r="5212" spans="151:151" ht="14.4" x14ac:dyDescent="0.25">
      <c r="EU5212" s="104"/>
    </row>
    <row r="5213" spans="151:151" ht="14.4" x14ac:dyDescent="0.25">
      <c r="EU5213" s="104"/>
    </row>
    <row r="5214" spans="151:151" ht="14.4" x14ac:dyDescent="0.25">
      <c r="EU5214" s="104"/>
    </row>
    <row r="5215" spans="151:151" ht="14.4" x14ac:dyDescent="0.25">
      <c r="EU5215" s="104"/>
    </row>
    <row r="5216" spans="151:151" ht="14.4" x14ac:dyDescent="0.25">
      <c r="EU5216" s="104"/>
    </row>
    <row r="5217" spans="151:151" ht="14.4" x14ac:dyDescent="0.25">
      <c r="EU5217" s="104"/>
    </row>
    <row r="5218" spans="151:151" ht="14.4" x14ac:dyDescent="0.25">
      <c r="EU5218" s="104"/>
    </row>
    <row r="5219" spans="151:151" ht="14.4" x14ac:dyDescent="0.25">
      <c r="EU5219" s="104"/>
    </row>
    <row r="5220" spans="151:151" ht="14.4" x14ac:dyDescent="0.25">
      <c r="EU5220" s="104"/>
    </row>
    <row r="5221" spans="151:151" ht="14.4" x14ac:dyDescent="0.25">
      <c r="EU5221" s="104"/>
    </row>
    <row r="5222" spans="151:151" ht="14.4" x14ac:dyDescent="0.25">
      <c r="EU5222" s="104"/>
    </row>
    <row r="5223" spans="151:151" ht="14.4" x14ac:dyDescent="0.25">
      <c r="EU5223" s="104"/>
    </row>
    <row r="5224" spans="151:151" ht="14.4" x14ac:dyDescent="0.25">
      <c r="EU5224" s="104"/>
    </row>
    <row r="5225" spans="151:151" ht="14.4" x14ac:dyDescent="0.25">
      <c r="EU5225" s="104"/>
    </row>
    <row r="5226" spans="151:151" ht="14.4" x14ac:dyDescent="0.25">
      <c r="EU5226" s="104"/>
    </row>
    <row r="5227" spans="151:151" ht="14.4" x14ac:dyDescent="0.25">
      <c r="EU5227" s="104"/>
    </row>
    <row r="5228" spans="151:151" ht="14.4" x14ac:dyDescent="0.25">
      <c r="EU5228" s="104"/>
    </row>
    <row r="5229" spans="151:151" ht="14.4" x14ac:dyDescent="0.25">
      <c r="EU5229" s="104"/>
    </row>
    <row r="5230" spans="151:151" ht="14.4" x14ac:dyDescent="0.25">
      <c r="EU5230" s="104"/>
    </row>
    <row r="5231" spans="151:151" ht="14.4" x14ac:dyDescent="0.25">
      <c r="EU5231" s="104"/>
    </row>
    <row r="5232" spans="151:151" ht="14.4" x14ac:dyDescent="0.25">
      <c r="EU5232" s="104"/>
    </row>
    <row r="5233" spans="151:151" ht="14.4" x14ac:dyDescent="0.25">
      <c r="EU5233" s="104"/>
    </row>
    <row r="5234" spans="151:151" ht="14.4" x14ac:dyDescent="0.25">
      <c r="EU5234" s="104"/>
    </row>
    <row r="5235" spans="151:151" ht="14.4" x14ac:dyDescent="0.25">
      <c r="EU5235" s="104"/>
    </row>
    <row r="5236" spans="151:151" ht="14.4" x14ac:dyDescent="0.25">
      <c r="EU5236" s="104"/>
    </row>
    <row r="5237" spans="151:151" ht="14.4" x14ac:dyDescent="0.25">
      <c r="EU5237" s="104"/>
    </row>
    <row r="5238" spans="151:151" ht="14.4" x14ac:dyDescent="0.25">
      <c r="EU5238" s="104"/>
    </row>
    <row r="5239" spans="151:151" ht="14.4" x14ac:dyDescent="0.25">
      <c r="EU5239" s="104"/>
    </row>
    <row r="5240" spans="151:151" ht="14.4" x14ac:dyDescent="0.25">
      <c r="EU5240" s="104"/>
    </row>
    <row r="5241" spans="151:151" ht="14.4" x14ac:dyDescent="0.25">
      <c r="EU5241" s="104"/>
    </row>
    <row r="5242" spans="151:151" ht="14.4" x14ac:dyDescent="0.25">
      <c r="EU5242" s="104"/>
    </row>
    <row r="5243" spans="151:151" ht="14.4" x14ac:dyDescent="0.25">
      <c r="EU5243" s="104"/>
    </row>
    <row r="5244" spans="151:151" ht="14.4" x14ac:dyDescent="0.25">
      <c r="EU5244" s="104"/>
    </row>
    <row r="5245" spans="151:151" ht="14.4" x14ac:dyDescent="0.25">
      <c r="EU5245" s="104"/>
    </row>
    <row r="5246" spans="151:151" ht="14.4" x14ac:dyDescent="0.25">
      <c r="EU5246" s="104"/>
    </row>
    <row r="5247" spans="151:151" ht="14.4" x14ac:dyDescent="0.25">
      <c r="EU5247" s="104"/>
    </row>
    <row r="5248" spans="151:151" ht="14.4" x14ac:dyDescent="0.25">
      <c r="EU5248" s="104"/>
    </row>
    <row r="5249" spans="151:151" ht="14.4" x14ac:dyDescent="0.25">
      <c r="EU5249" s="104"/>
    </row>
    <row r="5250" spans="151:151" ht="14.4" x14ac:dyDescent="0.25">
      <c r="EU5250" s="104"/>
    </row>
    <row r="5251" spans="151:151" ht="14.4" x14ac:dyDescent="0.25">
      <c r="EU5251" s="104"/>
    </row>
    <row r="5252" spans="151:151" ht="14.4" x14ac:dyDescent="0.25">
      <c r="EU5252" s="104"/>
    </row>
    <row r="5253" spans="151:151" ht="14.4" x14ac:dyDescent="0.25">
      <c r="EU5253" s="104"/>
    </row>
    <row r="5254" spans="151:151" ht="14.4" x14ac:dyDescent="0.25">
      <c r="EU5254" s="104"/>
    </row>
    <row r="5255" spans="151:151" ht="14.4" x14ac:dyDescent="0.25">
      <c r="EU5255" s="104"/>
    </row>
    <row r="5256" spans="151:151" ht="14.4" x14ac:dyDescent="0.25">
      <c r="EU5256" s="104"/>
    </row>
    <row r="5257" spans="151:151" ht="14.4" x14ac:dyDescent="0.25">
      <c r="EU5257" s="104"/>
    </row>
    <row r="5258" spans="151:151" ht="14.4" x14ac:dyDescent="0.25">
      <c r="EU5258" s="104"/>
    </row>
    <row r="5259" spans="151:151" ht="14.4" x14ac:dyDescent="0.25">
      <c r="EU5259" s="104"/>
    </row>
    <row r="5260" spans="151:151" ht="14.4" x14ac:dyDescent="0.25">
      <c r="EU5260" s="104"/>
    </row>
    <row r="5261" spans="151:151" ht="14.4" x14ac:dyDescent="0.25">
      <c r="EU5261" s="104"/>
    </row>
    <row r="5262" spans="151:151" ht="14.4" x14ac:dyDescent="0.25">
      <c r="EU5262" s="104"/>
    </row>
    <row r="5263" spans="151:151" ht="14.4" x14ac:dyDescent="0.25">
      <c r="EU5263" s="104"/>
    </row>
    <row r="5264" spans="151:151" ht="14.4" x14ac:dyDescent="0.25">
      <c r="EU5264" s="104"/>
    </row>
    <row r="5265" spans="151:151" ht="14.4" x14ac:dyDescent="0.25">
      <c r="EU5265" s="104"/>
    </row>
    <row r="5266" spans="151:151" ht="14.4" x14ac:dyDescent="0.25">
      <c r="EU5266" s="104"/>
    </row>
    <row r="5267" spans="151:151" ht="14.4" x14ac:dyDescent="0.25">
      <c r="EU5267" s="104"/>
    </row>
    <row r="5268" spans="151:151" ht="14.4" x14ac:dyDescent="0.25">
      <c r="EU5268" s="104"/>
    </row>
    <row r="5269" spans="151:151" ht="14.4" x14ac:dyDescent="0.25">
      <c r="EU5269" s="104"/>
    </row>
    <row r="5270" spans="151:151" ht="14.4" x14ac:dyDescent="0.25">
      <c r="EU5270" s="104"/>
    </row>
    <row r="5271" spans="151:151" ht="14.4" x14ac:dyDescent="0.25">
      <c r="EU5271" s="104"/>
    </row>
    <row r="5272" spans="151:151" ht="14.4" x14ac:dyDescent="0.25">
      <c r="EU5272" s="104"/>
    </row>
    <row r="5273" spans="151:151" ht="14.4" x14ac:dyDescent="0.25">
      <c r="EU5273" s="104"/>
    </row>
    <row r="5274" spans="151:151" ht="14.4" x14ac:dyDescent="0.25">
      <c r="EU5274" s="104"/>
    </row>
    <row r="5275" spans="151:151" ht="14.4" x14ac:dyDescent="0.25">
      <c r="EU5275" s="104"/>
    </row>
    <row r="5276" spans="151:151" ht="14.4" x14ac:dyDescent="0.25">
      <c r="EU5276" s="104"/>
    </row>
    <row r="5277" spans="151:151" ht="14.4" x14ac:dyDescent="0.25">
      <c r="EU5277" s="104"/>
    </row>
    <row r="5278" spans="151:151" ht="14.4" x14ac:dyDescent="0.25">
      <c r="EU5278" s="104"/>
    </row>
    <row r="5279" spans="151:151" ht="14.4" x14ac:dyDescent="0.25">
      <c r="EU5279" s="104"/>
    </row>
    <row r="5280" spans="151:151" ht="14.4" x14ac:dyDescent="0.25">
      <c r="EU5280" s="104"/>
    </row>
    <row r="5281" spans="151:151" ht="14.4" x14ac:dyDescent="0.25">
      <c r="EU5281" s="104"/>
    </row>
    <row r="5282" spans="151:151" ht="14.4" x14ac:dyDescent="0.25">
      <c r="EU5282" s="104"/>
    </row>
    <row r="5283" spans="151:151" ht="14.4" x14ac:dyDescent="0.25">
      <c r="EU5283" s="104"/>
    </row>
    <row r="5284" spans="151:151" ht="14.4" x14ac:dyDescent="0.25">
      <c r="EU5284" s="104"/>
    </row>
    <row r="5285" spans="151:151" ht="14.4" x14ac:dyDescent="0.25">
      <c r="EU5285" s="104"/>
    </row>
    <row r="5286" spans="151:151" ht="14.4" x14ac:dyDescent="0.25">
      <c r="EU5286" s="104"/>
    </row>
    <row r="5287" spans="151:151" ht="14.4" x14ac:dyDescent="0.25">
      <c r="EU5287" s="104"/>
    </row>
    <row r="5288" spans="151:151" ht="14.4" x14ac:dyDescent="0.25">
      <c r="EU5288" s="104"/>
    </row>
    <row r="5289" spans="151:151" ht="14.4" x14ac:dyDescent="0.25">
      <c r="EU5289" s="104"/>
    </row>
    <row r="5290" spans="151:151" ht="14.4" x14ac:dyDescent="0.25">
      <c r="EU5290" s="104"/>
    </row>
    <row r="5291" spans="151:151" ht="14.4" x14ac:dyDescent="0.25">
      <c r="EU5291" s="104"/>
    </row>
    <row r="5292" spans="151:151" ht="14.4" x14ac:dyDescent="0.25">
      <c r="EU5292" s="104"/>
    </row>
    <row r="5293" spans="151:151" ht="14.4" x14ac:dyDescent="0.25">
      <c r="EU5293" s="104"/>
    </row>
    <row r="5294" spans="151:151" ht="14.4" x14ac:dyDescent="0.25">
      <c r="EU5294" s="104"/>
    </row>
    <row r="5295" spans="151:151" ht="14.4" x14ac:dyDescent="0.25">
      <c r="EU5295" s="104"/>
    </row>
    <row r="5296" spans="151:151" ht="14.4" x14ac:dyDescent="0.25">
      <c r="EU5296" s="104"/>
    </row>
    <row r="5297" spans="151:151" ht="14.4" x14ac:dyDescent="0.25">
      <c r="EU5297" s="104"/>
    </row>
    <row r="5298" spans="151:151" ht="14.4" x14ac:dyDescent="0.25">
      <c r="EU5298" s="104"/>
    </row>
    <row r="5299" spans="151:151" ht="14.4" x14ac:dyDescent="0.25">
      <c r="EU5299" s="104"/>
    </row>
    <row r="5300" spans="151:151" ht="14.4" x14ac:dyDescent="0.25">
      <c r="EU5300" s="104"/>
    </row>
    <row r="5301" spans="151:151" ht="14.4" x14ac:dyDescent="0.25">
      <c r="EU5301" s="104"/>
    </row>
    <row r="5302" spans="151:151" ht="14.4" x14ac:dyDescent="0.25">
      <c r="EU5302" s="104"/>
    </row>
    <row r="5303" spans="151:151" ht="14.4" x14ac:dyDescent="0.25">
      <c r="EU5303" s="104"/>
    </row>
    <row r="5304" spans="151:151" ht="14.4" x14ac:dyDescent="0.25">
      <c r="EU5304" s="104"/>
    </row>
    <row r="5305" spans="151:151" ht="14.4" x14ac:dyDescent="0.25">
      <c r="EU5305" s="104"/>
    </row>
    <row r="5306" spans="151:151" ht="14.4" x14ac:dyDescent="0.25">
      <c r="EU5306" s="104"/>
    </row>
    <row r="5307" spans="151:151" ht="14.4" x14ac:dyDescent="0.25">
      <c r="EU5307" s="104"/>
    </row>
    <row r="5308" spans="151:151" ht="14.4" x14ac:dyDescent="0.25">
      <c r="EU5308" s="104"/>
    </row>
    <row r="5309" spans="151:151" ht="14.4" x14ac:dyDescent="0.25">
      <c r="EU5309" s="104"/>
    </row>
    <row r="5310" spans="151:151" ht="14.4" x14ac:dyDescent="0.25">
      <c r="EU5310" s="104"/>
    </row>
    <row r="5311" spans="151:151" ht="14.4" x14ac:dyDescent="0.25">
      <c r="EU5311" s="104"/>
    </row>
    <row r="5312" spans="151:151" ht="14.4" x14ac:dyDescent="0.25">
      <c r="EU5312" s="104"/>
    </row>
    <row r="5313" spans="151:151" ht="14.4" x14ac:dyDescent="0.25">
      <c r="EU5313" s="104"/>
    </row>
    <row r="5314" spans="151:151" ht="14.4" x14ac:dyDescent="0.25">
      <c r="EU5314" s="104"/>
    </row>
    <row r="5315" spans="151:151" ht="14.4" x14ac:dyDescent="0.25">
      <c r="EU5315" s="104"/>
    </row>
    <row r="5316" spans="151:151" ht="14.4" x14ac:dyDescent="0.25">
      <c r="EU5316" s="104"/>
    </row>
    <row r="5317" spans="151:151" ht="14.4" x14ac:dyDescent="0.25">
      <c r="EU5317" s="104"/>
    </row>
    <row r="5318" spans="151:151" ht="14.4" x14ac:dyDescent="0.25">
      <c r="EU5318" s="104"/>
    </row>
    <row r="5319" spans="151:151" ht="14.4" x14ac:dyDescent="0.25">
      <c r="EU5319" s="104"/>
    </row>
    <row r="5320" spans="151:151" ht="14.4" x14ac:dyDescent="0.25">
      <c r="EU5320" s="104"/>
    </row>
    <row r="5321" spans="151:151" ht="14.4" x14ac:dyDescent="0.25">
      <c r="EU5321" s="104"/>
    </row>
    <row r="5322" spans="151:151" ht="14.4" x14ac:dyDescent="0.25">
      <c r="EU5322" s="104"/>
    </row>
    <row r="5323" spans="151:151" ht="14.4" x14ac:dyDescent="0.25">
      <c r="EU5323" s="104"/>
    </row>
    <row r="5324" spans="151:151" ht="14.4" x14ac:dyDescent="0.25">
      <c r="EU5324" s="104"/>
    </row>
    <row r="5325" spans="151:151" ht="14.4" x14ac:dyDescent="0.25">
      <c r="EU5325" s="104"/>
    </row>
    <row r="5326" spans="151:151" ht="14.4" x14ac:dyDescent="0.25">
      <c r="EU5326" s="104"/>
    </row>
    <row r="5327" spans="151:151" ht="14.4" x14ac:dyDescent="0.25">
      <c r="EU5327" s="104"/>
    </row>
    <row r="5328" spans="151:151" ht="14.4" x14ac:dyDescent="0.25">
      <c r="EU5328" s="104"/>
    </row>
    <row r="5329" spans="151:151" ht="14.4" x14ac:dyDescent="0.25">
      <c r="EU5329" s="104"/>
    </row>
    <row r="5330" spans="151:151" ht="14.4" x14ac:dyDescent="0.25">
      <c r="EU5330" s="104"/>
    </row>
    <row r="5331" spans="151:151" ht="14.4" x14ac:dyDescent="0.25">
      <c r="EU5331" s="104"/>
    </row>
    <row r="5332" spans="151:151" ht="14.4" x14ac:dyDescent="0.25">
      <c r="EU5332" s="104"/>
    </row>
    <row r="5333" spans="151:151" ht="14.4" x14ac:dyDescent="0.25">
      <c r="EU5333" s="104"/>
    </row>
    <row r="5334" spans="151:151" ht="14.4" x14ac:dyDescent="0.25">
      <c r="EU5334" s="104"/>
    </row>
    <row r="5335" spans="151:151" ht="14.4" x14ac:dyDescent="0.25">
      <c r="EU5335" s="104"/>
    </row>
    <row r="5336" spans="151:151" ht="14.4" x14ac:dyDescent="0.25">
      <c r="EU5336" s="104"/>
    </row>
    <row r="5337" spans="151:151" ht="14.4" x14ac:dyDescent="0.25">
      <c r="EU5337" s="104"/>
    </row>
    <row r="5338" spans="151:151" ht="14.4" x14ac:dyDescent="0.25">
      <c r="EU5338" s="104"/>
    </row>
    <row r="5339" spans="151:151" ht="14.4" x14ac:dyDescent="0.25">
      <c r="EU5339" s="104"/>
    </row>
    <row r="5340" spans="151:151" ht="14.4" x14ac:dyDescent="0.25">
      <c r="EU5340" s="104"/>
    </row>
    <row r="5341" spans="151:151" ht="14.4" x14ac:dyDescent="0.25">
      <c r="EU5341" s="104"/>
    </row>
    <row r="5342" spans="151:151" ht="14.4" x14ac:dyDescent="0.25">
      <c r="EU5342" s="104"/>
    </row>
    <row r="5343" spans="151:151" ht="14.4" x14ac:dyDescent="0.25">
      <c r="EU5343" s="104"/>
    </row>
    <row r="5344" spans="151:151" ht="14.4" x14ac:dyDescent="0.25">
      <c r="EU5344" s="104"/>
    </row>
    <row r="5345" spans="151:151" ht="14.4" x14ac:dyDescent="0.25">
      <c r="EU5345" s="104"/>
    </row>
    <row r="5346" spans="151:151" ht="14.4" x14ac:dyDescent="0.25">
      <c r="EU5346" s="104"/>
    </row>
    <row r="5347" spans="151:151" ht="14.4" x14ac:dyDescent="0.25">
      <c r="EU5347" s="104"/>
    </row>
    <row r="5348" spans="151:151" ht="14.4" x14ac:dyDescent="0.25">
      <c r="EU5348" s="104"/>
    </row>
    <row r="5349" spans="151:151" ht="14.4" x14ac:dyDescent="0.25">
      <c r="EU5349" s="104"/>
    </row>
    <row r="5350" spans="151:151" ht="14.4" x14ac:dyDescent="0.25">
      <c r="EU5350" s="104"/>
    </row>
    <row r="5351" spans="151:151" ht="14.4" x14ac:dyDescent="0.25">
      <c r="EU5351" s="104"/>
    </row>
    <row r="5352" spans="151:151" ht="14.4" x14ac:dyDescent="0.25">
      <c r="EU5352" s="104"/>
    </row>
    <row r="5353" spans="151:151" ht="14.4" x14ac:dyDescent="0.25">
      <c r="EU5353" s="104"/>
    </row>
    <row r="5354" spans="151:151" ht="14.4" x14ac:dyDescent="0.25">
      <c r="EU5354" s="104"/>
    </row>
    <row r="5355" spans="151:151" ht="14.4" x14ac:dyDescent="0.25">
      <c r="EU5355" s="104"/>
    </row>
    <row r="5356" spans="151:151" ht="14.4" x14ac:dyDescent="0.25">
      <c r="EU5356" s="104"/>
    </row>
    <row r="5357" spans="151:151" ht="14.4" x14ac:dyDescent="0.25">
      <c r="EU5357" s="104"/>
    </row>
    <row r="5358" spans="151:151" ht="14.4" x14ac:dyDescent="0.25">
      <c r="EU5358" s="104"/>
    </row>
    <row r="5359" spans="151:151" ht="14.4" x14ac:dyDescent="0.25">
      <c r="EU5359" s="104"/>
    </row>
    <row r="5360" spans="151:151" ht="14.4" x14ac:dyDescent="0.25">
      <c r="EU5360" s="104"/>
    </row>
    <row r="5361" spans="151:151" ht="14.4" x14ac:dyDescent="0.25">
      <c r="EU5361" s="104"/>
    </row>
    <row r="5362" spans="151:151" ht="14.4" x14ac:dyDescent="0.25">
      <c r="EU5362" s="104"/>
    </row>
    <row r="5363" spans="151:151" ht="14.4" x14ac:dyDescent="0.25">
      <c r="EU5363" s="104"/>
    </row>
    <row r="5364" spans="151:151" ht="14.4" x14ac:dyDescent="0.25">
      <c r="EU5364" s="104"/>
    </row>
    <row r="5365" spans="151:151" ht="14.4" x14ac:dyDescent="0.25">
      <c r="EU5365" s="104"/>
    </row>
    <row r="5366" spans="151:151" ht="14.4" x14ac:dyDescent="0.25">
      <c r="EU5366" s="104"/>
    </row>
    <row r="5367" spans="151:151" ht="14.4" x14ac:dyDescent="0.25">
      <c r="EU5367" s="104"/>
    </row>
    <row r="5368" spans="151:151" ht="14.4" x14ac:dyDescent="0.25">
      <c r="EU5368" s="104"/>
    </row>
    <row r="5369" spans="151:151" ht="14.4" x14ac:dyDescent="0.25">
      <c r="EU5369" s="104"/>
    </row>
    <row r="5370" spans="151:151" ht="14.4" x14ac:dyDescent="0.25">
      <c r="EU5370" s="104"/>
    </row>
    <row r="5371" spans="151:151" ht="14.4" x14ac:dyDescent="0.25">
      <c r="EU5371" s="104"/>
    </row>
    <row r="5372" spans="151:151" ht="14.4" x14ac:dyDescent="0.25">
      <c r="EU5372" s="104"/>
    </row>
    <row r="5373" spans="151:151" ht="14.4" x14ac:dyDescent="0.25">
      <c r="EU5373" s="104"/>
    </row>
    <row r="5374" spans="151:151" ht="14.4" x14ac:dyDescent="0.25">
      <c r="EU5374" s="104"/>
    </row>
    <row r="5375" spans="151:151" ht="14.4" x14ac:dyDescent="0.25">
      <c r="EU5375" s="104"/>
    </row>
    <row r="5376" spans="151:151" ht="14.4" x14ac:dyDescent="0.25">
      <c r="EU5376" s="104"/>
    </row>
    <row r="5377" spans="151:151" ht="14.4" x14ac:dyDescent="0.25">
      <c r="EU5377" s="104"/>
    </row>
    <row r="5378" spans="151:151" ht="14.4" x14ac:dyDescent="0.25">
      <c r="EU5378" s="104"/>
    </row>
    <row r="5379" spans="151:151" ht="14.4" x14ac:dyDescent="0.25">
      <c r="EU5379" s="104"/>
    </row>
    <row r="5380" spans="151:151" ht="14.4" x14ac:dyDescent="0.25">
      <c r="EU5380" s="104"/>
    </row>
    <row r="5381" spans="151:151" ht="14.4" x14ac:dyDescent="0.25">
      <c r="EU5381" s="104"/>
    </row>
    <row r="5382" spans="151:151" ht="14.4" x14ac:dyDescent="0.25">
      <c r="EU5382" s="104"/>
    </row>
    <row r="5383" spans="151:151" ht="14.4" x14ac:dyDescent="0.25">
      <c r="EU5383" s="104"/>
    </row>
    <row r="5384" spans="151:151" ht="14.4" x14ac:dyDescent="0.25">
      <c r="EU5384" s="104"/>
    </row>
    <row r="5385" spans="151:151" ht="14.4" x14ac:dyDescent="0.25">
      <c r="EU5385" s="104"/>
    </row>
    <row r="5386" spans="151:151" ht="14.4" x14ac:dyDescent="0.25">
      <c r="EU5386" s="104"/>
    </row>
    <row r="5387" spans="151:151" ht="14.4" x14ac:dyDescent="0.25">
      <c r="EU5387" s="104"/>
    </row>
    <row r="5388" spans="151:151" ht="14.4" x14ac:dyDescent="0.25">
      <c r="EU5388" s="104"/>
    </row>
    <row r="5389" spans="151:151" ht="14.4" x14ac:dyDescent="0.25">
      <c r="EU5389" s="104"/>
    </row>
    <row r="5390" spans="151:151" ht="14.4" x14ac:dyDescent="0.25">
      <c r="EU5390" s="104"/>
    </row>
    <row r="5391" spans="151:151" ht="14.4" x14ac:dyDescent="0.25">
      <c r="EU5391" s="104"/>
    </row>
    <row r="5392" spans="151:151" ht="14.4" x14ac:dyDescent="0.25">
      <c r="EU5392" s="104"/>
    </row>
    <row r="5393" spans="151:151" ht="14.4" x14ac:dyDescent="0.25">
      <c r="EU5393" s="104"/>
    </row>
    <row r="5394" spans="151:151" ht="14.4" x14ac:dyDescent="0.25">
      <c r="EU5394" s="104"/>
    </row>
    <row r="5395" spans="151:151" ht="14.4" x14ac:dyDescent="0.25">
      <c r="EU5395" s="104"/>
    </row>
    <row r="5396" spans="151:151" ht="14.4" x14ac:dyDescent="0.25">
      <c r="EU5396" s="104"/>
    </row>
    <row r="5397" spans="151:151" ht="14.4" x14ac:dyDescent="0.25">
      <c r="EU5397" s="104"/>
    </row>
    <row r="5398" spans="151:151" ht="14.4" x14ac:dyDescent="0.25">
      <c r="EU5398" s="104"/>
    </row>
    <row r="5399" spans="151:151" ht="14.4" x14ac:dyDescent="0.25">
      <c r="EU5399" s="104"/>
    </row>
    <row r="5400" spans="151:151" ht="14.4" x14ac:dyDescent="0.25">
      <c r="EU5400" s="104"/>
    </row>
    <row r="5401" spans="151:151" ht="14.4" x14ac:dyDescent="0.25">
      <c r="EU5401" s="104"/>
    </row>
    <row r="5402" spans="151:151" ht="14.4" x14ac:dyDescent="0.25">
      <c r="EU5402" s="104"/>
    </row>
    <row r="5403" spans="151:151" ht="14.4" x14ac:dyDescent="0.25">
      <c r="EU5403" s="104"/>
    </row>
    <row r="5404" spans="151:151" ht="14.4" x14ac:dyDescent="0.25">
      <c r="EU5404" s="104"/>
    </row>
    <row r="5405" spans="151:151" ht="14.4" x14ac:dyDescent="0.25">
      <c r="EU5405" s="104"/>
    </row>
    <row r="5406" spans="151:151" ht="14.4" x14ac:dyDescent="0.25">
      <c r="EU5406" s="104"/>
    </row>
    <row r="5407" spans="151:151" ht="14.4" x14ac:dyDescent="0.25">
      <c r="EU5407" s="104"/>
    </row>
    <row r="5408" spans="151:151" ht="14.4" x14ac:dyDescent="0.25">
      <c r="EU5408" s="104"/>
    </row>
    <row r="5409" spans="151:151" ht="14.4" x14ac:dyDescent="0.25">
      <c r="EU5409" s="104"/>
    </row>
    <row r="5410" spans="151:151" ht="14.4" x14ac:dyDescent="0.25">
      <c r="EU5410" s="104"/>
    </row>
    <row r="5411" spans="151:151" ht="14.4" x14ac:dyDescent="0.25">
      <c r="EU5411" s="104"/>
    </row>
    <row r="5412" spans="151:151" ht="14.4" x14ac:dyDescent="0.25">
      <c r="EU5412" s="104"/>
    </row>
    <row r="5413" spans="151:151" ht="14.4" x14ac:dyDescent="0.25">
      <c r="EU5413" s="104"/>
    </row>
    <row r="5414" spans="151:151" ht="14.4" x14ac:dyDescent="0.25">
      <c r="EU5414" s="104"/>
    </row>
    <row r="5415" spans="151:151" ht="14.4" x14ac:dyDescent="0.25">
      <c r="EU5415" s="104"/>
    </row>
    <row r="5416" spans="151:151" ht="14.4" x14ac:dyDescent="0.25">
      <c r="EU5416" s="104"/>
    </row>
    <row r="5417" spans="151:151" ht="14.4" x14ac:dyDescent="0.25">
      <c r="EU5417" s="104"/>
    </row>
    <row r="5418" spans="151:151" ht="14.4" x14ac:dyDescent="0.25">
      <c r="EU5418" s="104"/>
    </row>
    <row r="5419" spans="151:151" ht="14.4" x14ac:dyDescent="0.25">
      <c r="EU5419" s="104"/>
    </row>
    <row r="5420" spans="151:151" ht="14.4" x14ac:dyDescent="0.25">
      <c r="EU5420" s="104"/>
    </row>
    <row r="5421" spans="151:151" ht="14.4" x14ac:dyDescent="0.25">
      <c r="EU5421" s="104"/>
    </row>
    <row r="5422" spans="151:151" ht="14.4" x14ac:dyDescent="0.25">
      <c r="EU5422" s="104"/>
    </row>
    <row r="5423" spans="151:151" ht="14.4" x14ac:dyDescent="0.25">
      <c r="EU5423" s="104"/>
    </row>
    <row r="5424" spans="151:151" ht="14.4" x14ac:dyDescent="0.25">
      <c r="EU5424" s="104"/>
    </row>
    <row r="5425" spans="151:151" ht="14.4" x14ac:dyDescent="0.25">
      <c r="EU5425" s="104"/>
    </row>
    <row r="5426" spans="151:151" ht="14.4" x14ac:dyDescent="0.25">
      <c r="EU5426" s="104"/>
    </row>
    <row r="5427" spans="151:151" ht="14.4" x14ac:dyDescent="0.25">
      <c r="EU5427" s="104"/>
    </row>
    <row r="5428" spans="151:151" ht="14.4" x14ac:dyDescent="0.25">
      <c r="EU5428" s="104"/>
    </row>
    <row r="5429" spans="151:151" ht="14.4" x14ac:dyDescent="0.25">
      <c r="EU5429" s="104"/>
    </row>
    <row r="5430" spans="151:151" ht="14.4" x14ac:dyDescent="0.25">
      <c r="EU5430" s="104"/>
    </row>
    <row r="5431" spans="151:151" ht="14.4" x14ac:dyDescent="0.25">
      <c r="EU5431" s="104"/>
    </row>
    <row r="5432" spans="151:151" ht="14.4" x14ac:dyDescent="0.25">
      <c r="EU5432" s="104"/>
    </row>
    <row r="5433" spans="151:151" ht="14.4" x14ac:dyDescent="0.25">
      <c r="EU5433" s="104"/>
    </row>
    <row r="5434" spans="151:151" ht="14.4" x14ac:dyDescent="0.25">
      <c r="EU5434" s="104"/>
    </row>
    <row r="5435" spans="151:151" ht="14.4" x14ac:dyDescent="0.25">
      <c r="EU5435" s="104"/>
    </row>
    <row r="5436" spans="151:151" ht="14.4" x14ac:dyDescent="0.25">
      <c r="EU5436" s="104"/>
    </row>
    <row r="5437" spans="151:151" ht="14.4" x14ac:dyDescent="0.25">
      <c r="EU5437" s="104"/>
    </row>
    <row r="5438" spans="151:151" ht="14.4" x14ac:dyDescent="0.25">
      <c r="EU5438" s="104"/>
    </row>
    <row r="5439" spans="151:151" ht="14.4" x14ac:dyDescent="0.25">
      <c r="EU5439" s="104"/>
    </row>
    <row r="5440" spans="151:151" ht="14.4" x14ac:dyDescent="0.25">
      <c r="EU5440" s="104"/>
    </row>
    <row r="5441" spans="151:151" ht="14.4" x14ac:dyDescent="0.25">
      <c r="EU5441" s="104"/>
    </row>
    <row r="5442" spans="151:151" ht="14.4" x14ac:dyDescent="0.25">
      <c r="EU5442" s="104"/>
    </row>
    <row r="5443" spans="151:151" ht="14.4" x14ac:dyDescent="0.25">
      <c r="EU5443" s="104"/>
    </row>
    <row r="5444" spans="151:151" ht="14.4" x14ac:dyDescent="0.25">
      <c r="EU5444" s="104"/>
    </row>
    <row r="5445" spans="151:151" ht="14.4" x14ac:dyDescent="0.25">
      <c r="EU5445" s="104"/>
    </row>
    <row r="5446" spans="151:151" ht="14.4" x14ac:dyDescent="0.25">
      <c r="EU5446" s="104"/>
    </row>
    <row r="5447" spans="151:151" ht="14.4" x14ac:dyDescent="0.25">
      <c r="EU5447" s="104"/>
    </row>
    <row r="5448" spans="151:151" ht="14.4" x14ac:dyDescent="0.25">
      <c r="EU5448" s="104"/>
    </row>
    <row r="5449" spans="151:151" ht="14.4" x14ac:dyDescent="0.25">
      <c r="EU5449" s="104"/>
    </row>
    <row r="5450" spans="151:151" ht="14.4" x14ac:dyDescent="0.25">
      <c r="EU5450" s="104"/>
    </row>
    <row r="5451" spans="151:151" ht="14.4" x14ac:dyDescent="0.25">
      <c r="EU5451" s="104"/>
    </row>
    <row r="5452" spans="151:151" ht="14.4" x14ac:dyDescent="0.25">
      <c r="EU5452" s="104"/>
    </row>
    <row r="5453" spans="151:151" ht="14.4" x14ac:dyDescent="0.25">
      <c r="EU5453" s="104"/>
    </row>
    <row r="5454" spans="151:151" ht="14.4" x14ac:dyDescent="0.25">
      <c r="EU5454" s="104"/>
    </row>
    <row r="5455" spans="151:151" ht="14.4" x14ac:dyDescent="0.25">
      <c r="EU5455" s="104"/>
    </row>
    <row r="5456" spans="151:151" ht="14.4" x14ac:dyDescent="0.25">
      <c r="EU5456" s="104"/>
    </row>
    <row r="5457" spans="151:151" ht="14.4" x14ac:dyDescent="0.25">
      <c r="EU5457" s="104"/>
    </row>
    <row r="5458" spans="151:151" ht="14.4" x14ac:dyDescent="0.25">
      <c r="EU5458" s="104"/>
    </row>
    <row r="5459" spans="151:151" ht="14.4" x14ac:dyDescent="0.25">
      <c r="EU5459" s="104"/>
    </row>
    <row r="5460" spans="151:151" ht="14.4" x14ac:dyDescent="0.25">
      <c r="EU5460" s="104"/>
    </row>
    <row r="5461" spans="151:151" ht="14.4" x14ac:dyDescent="0.25">
      <c r="EU5461" s="104"/>
    </row>
    <row r="5462" spans="151:151" ht="14.4" x14ac:dyDescent="0.25">
      <c r="EU5462" s="104"/>
    </row>
    <row r="5463" spans="151:151" ht="14.4" x14ac:dyDescent="0.25">
      <c r="EU5463" s="104"/>
    </row>
    <row r="5464" spans="151:151" ht="14.4" x14ac:dyDescent="0.25">
      <c r="EU5464" s="104"/>
    </row>
    <row r="5465" spans="151:151" ht="14.4" x14ac:dyDescent="0.25">
      <c r="EU5465" s="104"/>
    </row>
    <row r="5466" spans="151:151" ht="14.4" x14ac:dyDescent="0.25">
      <c r="EU5466" s="104"/>
    </row>
    <row r="5467" spans="151:151" ht="14.4" x14ac:dyDescent="0.25">
      <c r="EU5467" s="104"/>
    </row>
    <row r="5468" spans="151:151" ht="14.4" x14ac:dyDescent="0.25">
      <c r="EU5468" s="104"/>
    </row>
    <row r="5469" spans="151:151" ht="14.4" x14ac:dyDescent="0.25">
      <c r="EU5469" s="104"/>
    </row>
    <row r="5470" spans="151:151" ht="14.4" x14ac:dyDescent="0.25">
      <c r="EU5470" s="104"/>
    </row>
    <row r="5471" spans="151:151" ht="14.4" x14ac:dyDescent="0.25">
      <c r="EU5471" s="104"/>
    </row>
    <row r="5472" spans="151:151" ht="14.4" x14ac:dyDescent="0.25">
      <c r="EU5472" s="104"/>
    </row>
    <row r="5473" spans="151:151" ht="14.4" x14ac:dyDescent="0.25">
      <c r="EU5473" s="104"/>
    </row>
    <row r="5474" spans="151:151" ht="14.4" x14ac:dyDescent="0.25">
      <c r="EU5474" s="104"/>
    </row>
    <row r="5475" spans="151:151" ht="14.4" x14ac:dyDescent="0.25">
      <c r="EU5475" s="104"/>
    </row>
    <row r="5476" spans="151:151" ht="14.4" x14ac:dyDescent="0.25">
      <c r="EU5476" s="104"/>
    </row>
    <row r="5477" spans="151:151" ht="14.4" x14ac:dyDescent="0.25">
      <c r="EU5477" s="104"/>
    </row>
    <row r="5478" spans="151:151" ht="14.4" x14ac:dyDescent="0.25">
      <c r="EU5478" s="104"/>
    </row>
    <row r="5479" spans="151:151" ht="14.4" x14ac:dyDescent="0.25">
      <c r="EU5479" s="104"/>
    </row>
    <row r="5480" spans="151:151" ht="14.4" x14ac:dyDescent="0.25">
      <c r="EU5480" s="104"/>
    </row>
    <row r="5481" spans="151:151" ht="14.4" x14ac:dyDescent="0.25">
      <c r="EU5481" s="104"/>
    </row>
    <row r="5482" spans="151:151" ht="14.4" x14ac:dyDescent="0.25">
      <c r="EU5482" s="104"/>
    </row>
    <row r="5483" spans="151:151" ht="14.4" x14ac:dyDescent="0.25">
      <c r="EU5483" s="104"/>
    </row>
    <row r="5484" spans="151:151" ht="14.4" x14ac:dyDescent="0.25">
      <c r="EU5484" s="104"/>
    </row>
    <row r="5485" spans="151:151" ht="14.4" x14ac:dyDescent="0.25">
      <c r="EU5485" s="104"/>
    </row>
    <row r="5486" spans="151:151" ht="14.4" x14ac:dyDescent="0.25">
      <c r="EU5486" s="104"/>
    </row>
    <row r="5487" spans="151:151" ht="14.4" x14ac:dyDescent="0.25">
      <c r="EU5487" s="104"/>
    </row>
    <row r="5488" spans="151:151" ht="14.4" x14ac:dyDescent="0.25">
      <c r="EU5488" s="104"/>
    </row>
    <row r="5489" spans="151:151" ht="14.4" x14ac:dyDescent="0.25">
      <c r="EU5489" s="104"/>
    </row>
    <row r="5490" spans="151:151" ht="14.4" x14ac:dyDescent="0.25">
      <c r="EU5490" s="104"/>
    </row>
    <row r="5491" spans="151:151" ht="14.4" x14ac:dyDescent="0.25">
      <c r="EU5491" s="104"/>
    </row>
    <row r="5492" spans="151:151" ht="14.4" x14ac:dyDescent="0.25">
      <c r="EU5492" s="104"/>
    </row>
    <row r="5493" spans="151:151" ht="14.4" x14ac:dyDescent="0.25">
      <c r="EU5493" s="104"/>
    </row>
    <row r="5494" spans="151:151" ht="14.4" x14ac:dyDescent="0.25">
      <c r="EU5494" s="104"/>
    </row>
    <row r="5495" spans="151:151" ht="14.4" x14ac:dyDescent="0.25">
      <c r="EU5495" s="104"/>
    </row>
    <row r="5496" spans="151:151" ht="14.4" x14ac:dyDescent="0.25">
      <c r="EU5496" s="104"/>
    </row>
    <row r="5497" spans="151:151" ht="14.4" x14ac:dyDescent="0.25">
      <c r="EU5497" s="104"/>
    </row>
    <row r="5498" spans="151:151" ht="14.4" x14ac:dyDescent="0.25">
      <c r="EU5498" s="104"/>
    </row>
    <row r="5499" spans="151:151" ht="14.4" x14ac:dyDescent="0.25">
      <c r="EU5499" s="104"/>
    </row>
    <row r="5500" spans="151:151" ht="14.4" x14ac:dyDescent="0.25">
      <c r="EU5500" s="104"/>
    </row>
    <row r="5501" spans="151:151" ht="14.4" x14ac:dyDescent="0.25">
      <c r="EU5501" s="104"/>
    </row>
    <row r="5502" spans="151:151" ht="14.4" x14ac:dyDescent="0.25">
      <c r="EU5502" s="104"/>
    </row>
    <row r="5503" spans="151:151" ht="14.4" x14ac:dyDescent="0.25">
      <c r="EU5503" s="104"/>
    </row>
    <row r="5504" spans="151:151" ht="14.4" x14ac:dyDescent="0.25">
      <c r="EU5504" s="104"/>
    </row>
    <row r="5505" spans="151:151" ht="14.4" x14ac:dyDescent="0.25">
      <c r="EU5505" s="104"/>
    </row>
    <row r="5506" spans="151:151" ht="14.4" x14ac:dyDescent="0.25">
      <c r="EU5506" s="104"/>
    </row>
    <row r="5507" spans="151:151" ht="14.4" x14ac:dyDescent="0.25">
      <c r="EU5507" s="104"/>
    </row>
    <row r="5508" spans="151:151" ht="14.4" x14ac:dyDescent="0.25">
      <c r="EU5508" s="104"/>
    </row>
    <row r="5509" spans="151:151" ht="14.4" x14ac:dyDescent="0.25">
      <c r="EU5509" s="104"/>
    </row>
    <row r="5510" spans="151:151" ht="14.4" x14ac:dyDescent="0.25">
      <c r="EU5510" s="104"/>
    </row>
    <row r="5511" spans="151:151" ht="14.4" x14ac:dyDescent="0.25">
      <c r="EU5511" s="104"/>
    </row>
    <row r="5512" spans="151:151" ht="14.4" x14ac:dyDescent="0.25">
      <c r="EU5512" s="104"/>
    </row>
    <row r="5513" spans="151:151" ht="14.4" x14ac:dyDescent="0.25">
      <c r="EU5513" s="104"/>
    </row>
    <row r="5514" spans="151:151" ht="14.4" x14ac:dyDescent="0.25">
      <c r="EU5514" s="104"/>
    </row>
    <row r="5515" spans="151:151" ht="14.4" x14ac:dyDescent="0.25">
      <c r="EU5515" s="104"/>
    </row>
    <row r="5516" spans="151:151" ht="14.4" x14ac:dyDescent="0.25">
      <c r="EU5516" s="104"/>
    </row>
    <row r="5517" spans="151:151" ht="14.4" x14ac:dyDescent="0.25">
      <c r="EU5517" s="104"/>
    </row>
    <row r="5518" spans="151:151" ht="14.4" x14ac:dyDescent="0.25">
      <c r="EU5518" s="104"/>
    </row>
    <row r="5519" spans="151:151" ht="14.4" x14ac:dyDescent="0.25">
      <c r="EU5519" s="104"/>
    </row>
    <row r="5520" spans="151:151" ht="14.4" x14ac:dyDescent="0.25">
      <c r="EU5520" s="104"/>
    </row>
    <row r="5521" spans="151:151" ht="14.4" x14ac:dyDescent="0.25">
      <c r="EU5521" s="104"/>
    </row>
    <row r="5522" spans="151:151" ht="14.4" x14ac:dyDescent="0.25">
      <c r="EU5522" s="104"/>
    </row>
    <row r="5523" spans="151:151" ht="14.4" x14ac:dyDescent="0.25">
      <c r="EU5523" s="104"/>
    </row>
    <row r="5524" spans="151:151" ht="14.4" x14ac:dyDescent="0.25">
      <c r="EU5524" s="104"/>
    </row>
    <row r="5525" spans="151:151" ht="14.4" x14ac:dyDescent="0.25">
      <c r="EU5525" s="104"/>
    </row>
    <row r="5526" spans="151:151" ht="14.4" x14ac:dyDescent="0.25">
      <c r="EU5526" s="104"/>
    </row>
    <row r="5527" spans="151:151" ht="14.4" x14ac:dyDescent="0.25">
      <c r="EU5527" s="104"/>
    </row>
    <row r="5528" spans="151:151" ht="14.4" x14ac:dyDescent="0.25">
      <c r="EU5528" s="104"/>
    </row>
    <row r="5529" spans="151:151" ht="14.4" x14ac:dyDescent="0.25">
      <c r="EU5529" s="104"/>
    </row>
    <row r="5530" spans="151:151" ht="14.4" x14ac:dyDescent="0.25">
      <c r="EU5530" s="104"/>
    </row>
    <row r="5531" spans="151:151" ht="14.4" x14ac:dyDescent="0.25">
      <c r="EU5531" s="104"/>
    </row>
    <row r="5532" spans="151:151" ht="14.4" x14ac:dyDescent="0.25">
      <c r="EU5532" s="104"/>
    </row>
    <row r="5533" spans="151:151" ht="14.4" x14ac:dyDescent="0.25">
      <c r="EU5533" s="104"/>
    </row>
    <row r="5534" spans="151:151" ht="14.4" x14ac:dyDescent="0.25">
      <c r="EU5534" s="104"/>
    </row>
    <row r="5535" spans="151:151" ht="14.4" x14ac:dyDescent="0.25">
      <c r="EU5535" s="104"/>
    </row>
    <row r="5536" spans="151:151" ht="14.4" x14ac:dyDescent="0.25">
      <c r="EU5536" s="104"/>
    </row>
    <row r="5537" spans="151:151" ht="14.4" x14ac:dyDescent="0.25">
      <c r="EU5537" s="104"/>
    </row>
    <row r="5538" spans="151:151" ht="14.4" x14ac:dyDescent="0.25">
      <c r="EU5538" s="104"/>
    </row>
    <row r="5539" spans="151:151" ht="14.4" x14ac:dyDescent="0.25">
      <c r="EU5539" s="104"/>
    </row>
    <row r="5540" spans="151:151" ht="14.4" x14ac:dyDescent="0.25">
      <c r="EU5540" s="104"/>
    </row>
    <row r="5541" spans="151:151" ht="14.4" x14ac:dyDescent="0.25">
      <c r="EU5541" s="104"/>
    </row>
    <row r="5542" spans="151:151" ht="14.4" x14ac:dyDescent="0.25">
      <c r="EU5542" s="104"/>
    </row>
    <row r="5543" spans="151:151" ht="14.4" x14ac:dyDescent="0.25">
      <c r="EU5543" s="104"/>
    </row>
    <row r="5544" spans="151:151" ht="14.4" x14ac:dyDescent="0.25">
      <c r="EU5544" s="104"/>
    </row>
    <row r="5545" spans="151:151" ht="14.4" x14ac:dyDescent="0.25">
      <c r="EU5545" s="104"/>
    </row>
    <row r="5546" spans="151:151" ht="14.4" x14ac:dyDescent="0.25">
      <c r="EU5546" s="104"/>
    </row>
    <row r="5547" spans="151:151" ht="14.4" x14ac:dyDescent="0.25">
      <c r="EU5547" s="104"/>
    </row>
    <row r="5548" spans="151:151" ht="14.4" x14ac:dyDescent="0.25">
      <c r="EU5548" s="104"/>
    </row>
    <row r="5549" spans="151:151" ht="14.4" x14ac:dyDescent="0.25">
      <c r="EU5549" s="104"/>
    </row>
    <row r="5550" spans="151:151" ht="14.4" x14ac:dyDescent="0.25">
      <c r="EU5550" s="104"/>
    </row>
    <row r="5551" spans="151:151" ht="14.4" x14ac:dyDescent="0.25">
      <c r="EU5551" s="104"/>
    </row>
    <row r="5552" spans="151:151" ht="14.4" x14ac:dyDescent="0.25">
      <c r="EU5552" s="104"/>
    </row>
    <row r="5553" spans="151:151" ht="14.4" x14ac:dyDescent="0.25">
      <c r="EU5553" s="104"/>
    </row>
    <row r="5554" spans="151:151" ht="14.4" x14ac:dyDescent="0.25">
      <c r="EU5554" s="104"/>
    </row>
    <row r="5555" spans="151:151" ht="14.4" x14ac:dyDescent="0.25">
      <c r="EU5555" s="104"/>
    </row>
    <row r="5556" spans="151:151" ht="14.4" x14ac:dyDescent="0.25">
      <c r="EU5556" s="104"/>
    </row>
    <row r="5557" spans="151:151" ht="14.4" x14ac:dyDescent="0.25">
      <c r="EU5557" s="104"/>
    </row>
    <row r="5558" spans="151:151" ht="14.4" x14ac:dyDescent="0.25">
      <c r="EU5558" s="104"/>
    </row>
    <row r="5559" spans="151:151" ht="14.4" x14ac:dyDescent="0.25">
      <c r="EU5559" s="104"/>
    </row>
    <row r="5560" spans="151:151" ht="14.4" x14ac:dyDescent="0.25">
      <c r="EU5560" s="104"/>
    </row>
    <row r="5561" spans="151:151" ht="14.4" x14ac:dyDescent="0.25">
      <c r="EU5561" s="104"/>
    </row>
    <row r="5562" spans="151:151" ht="14.4" x14ac:dyDescent="0.25">
      <c r="EU5562" s="104"/>
    </row>
    <row r="5563" spans="151:151" ht="14.4" x14ac:dyDescent="0.25">
      <c r="EU5563" s="104"/>
    </row>
    <row r="5564" spans="151:151" ht="14.4" x14ac:dyDescent="0.25">
      <c r="EU5564" s="104"/>
    </row>
    <row r="5565" spans="151:151" ht="14.4" x14ac:dyDescent="0.25">
      <c r="EU5565" s="104"/>
    </row>
    <row r="5566" spans="151:151" ht="14.4" x14ac:dyDescent="0.25">
      <c r="EU5566" s="104"/>
    </row>
    <row r="5567" spans="151:151" ht="14.4" x14ac:dyDescent="0.25">
      <c r="EU5567" s="104"/>
    </row>
    <row r="5568" spans="151:151" ht="14.4" x14ac:dyDescent="0.25">
      <c r="EU5568" s="104"/>
    </row>
    <row r="5569" spans="151:151" ht="14.4" x14ac:dyDescent="0.25">
      <c r="EU5569" s="104"/>
    </row>
    <row r="5570" spans="151:151" ht="14.4" x14ac:dyDescent="0.25">
      <c r="EU5570" s="104"/>
    </row>
    <row r="5571" spans="151:151" ht="14.4" x14ac:dyDescent="0.25">
      <c r="EU5571" s="104"/>
    </row>
    <row r="5572" spans="151:151" ht="14.4" x14ac:dyDescent="0.25">
      <c r="EU5572" s="104"/>
    </row>
    <row r="5573" spans="151:151" ht="14.4" x14ac:dyDescent="0.25">
      <c r="EU5573" s="104"/>
    </row>
    <row r="5574" spans="151:151" ht="14.4" x14ac:dyDescent="0.25">
      <c r="EU5574" s="104"/>
    </row>
    <row r="5575" spans="151:151" ht="14.4" x14ac:dyDescent="0.25">
      <c r="EU5575" s="104"/>
    </row>
    <row r="5576" spans="151:151" ht="14.4" x14ac:dyDescent="0.25">
      <c r="EU5576" s="104"/>
    </row>
    <row r="5577" spans="151:151" ht="14.4" x14ac:dyDescent="0.25">
      <c r="EU5577" s="104"/>
    </row>
    <row r="5578" spans="151:151" ht="14.4" x14ac:dyDescent="0.25">
      <c r="EU5578" s="104"/>
    </row>
    <row r="5579" spans="151:151" ht="14.4" x14ac:dyDescent="0.25">
      <c r="EU5579" s="104"/>
    </row>
    <row r="5580" spans="151:151" ht="14.4" x14ac:dyDescent="0.25">
      <c r="EU5580" s="104"/>
    </row>
    <row r="5581" spans="151:151" ht="14.4" x14ac:dyDescent="0.25">
      <c r="EU5581" s="104"/>
    </row>
    <row r="5582" spans="151:151" ht="14.4" x14ac:dyDescent="0.25">
      <c r="EU5582" s="104"/>
    </row>
    <row r="5583" spans="151:151" ht="14.4" x14ac:dyDescent="0.25">
      <c r="EU5583" s="104"/>
    </row>
    <row r="5584" spans="151:151" ht="14.4" x14ac:dyDescent="0.25">
      <c r="EU5584" s="104"/>
    </row>
    <row r="5585" spans="151:151" ht="14.4" x14ac:dyDescent="0.25">
      <c r="EU5585" s="104"/>
    </row>
    <row r="5586" spans="151:151" ht="14.4" x14ac:dyDescent="0.25">
      <c r="EU5586" s="104"/>
    </row>
    <row r="5587" spans="151:151" ht="14.4" x14ac:dyDescent="0.25">
      <c r="EU5587" s="104"/>
    </row>
    <row r="5588" spans="151:151" ht="14.4" x14ac:dyDescent="0.25">
      <c r="EU5588" s="104"/>
    </row>
    <row r="5589" spans="151:151" ht="14.4" x14ac:dyDescent="0.25">
      <c r="EU5589" s="104"/>
    </row>
    <row r="5590" spans="151:151" ht="14.4" x14ac:dyDescent="0.25">
      <c r="EU5590" s="104"/>
    </row>
    <row r="5591" spans="151:151" ht="14.4" x14ac:dyDescent="0.25">
      <c r="EU5591" s="104"/>
    </row>
    <row r="5592" spans="151:151" ht="14.4" x14ac:dyDescent="0.25">
      <c r="EU5592" s="104"/>
    </row>
    <row r="5593" spans="151:151" ht="14.4" x14ac:dyDescent="0.25">
      <c r="EU5593" s="104"/>
    </row>
    <row r="5594" spans="151:151" ht="14.4" x14ac:dyDescent="0.25">
      <c r="EU5594" s="104"/>
    </row>
    <row r="5595" spans="151:151" ht="14.4" x14ac:dyDescent="0.25">
      <c r="EU5595" s="104"/>
    </row>
    <row r="5596" spans="151:151" ht="14.4" x14ac:dyDescent="0.25">
      <c r="EU5596" s="104"/>
    </row>
    <row r="5597" spans="151:151" ht="14.4" x14ac:dyDescent="0.25">
      <c r="EU5597" s="104"/>
    </row>
    <row r="5598" spans="151:151" ht="14.4" x14ac:dyDescent="0.25">
      <c r="EU5598" s="104"/>
    </row>
    <row r="5599" spans="151:151" ht="14.4" x14ac:dyDescent="0.25">
      <c r="EU5599" s="104"/>
    </row>
    <row r="5600" spans="151:151" ht="14.4" x14ac:dyDescent="0.25">
      <c r="EU5600" s="104"/>
    </row>
    <row r="5601" spans="151:151" ht="14.4" x14ac:dyDescent="0.25">
      <c r="EU5601" s="104"/>
    </row>
    <row r="5602" spans="151:151" ht="14.4" x14ac:dyDescent="0.25">
      <c r="EU5602" s="104"/>
    </row>
    <row r="5603" spans="151:151" ht="14.4" x14ac:dyDescent="0.25">
      <c r="EU5603" s="104"/>
    </row>
    <row r="5604" spans="151:151" ht="14.4" x14ac:dyDescent="0.25">
      <c r="EU5604" s="104"/>
    </row>
    <row r="5605" spans="151:151" ht="14.4" x14ac:dyDescent="0.25">
      <c r="EU5605" s="104"/>
    </row>
    <row r="5606" spans="151:151" ht="14.4" x14ac:dyDescent="0.25">
      <c r="EU5606" s="104"/>
    </row>
    <row r="5607" spans="151:151" ht="14.4" x14ac:dyDescent="0.25">
      <c r="EU5607" s="104"/>
    </row>
    <row r="5608" spans="151:151" ht="14.4" x14ac:dyDescent="0.25">
      <c r="EU5608" s="104"/>
    </row>
    <row r="5609" spans="151:151" ht="14.4" x14ac:dyDescent="0.25">
      <c r="EU5609" s="104"/>
    </row>
    <row r="5610" spans="151:151" ht="14.4" x14ac:dyDescent="0.25">
      <c r="EU5610" s="104"/>
    </row>
    <row r="5611" spans="151:151" ht="14.4" x14ac:dyDescent="0.25">
      <c r="EU5611" s="104"/>
    </row>
    <row r="5612" spans="151:151" ht="14.4" x14ac:dyDescent="0.25">
      <c r="EU5612" s="104"/>
    </row>
    <row r="5613" spans="151:151" ht="14.4" x14ac:dyDescent="0.25">
      <c r="EU5613" s="104"/>
    </row>
    <row r="5614" spans="151:151" ht="14.4" x14ac:dyDescent="0.25">
      <c r="EU5614" s="104"/>
    </row>
    <row r="5615" spans="151:151" ht="14.4" x14ac:dyDescent="0.25">
      <c r="EU5615" s="104"/>
    </row>
    <row r="5616" spans="151:151" ht="14.4" x14ac:dyDescent="0.25">
      <c r="EU5616" s="104"/>
    </row>
    <row r="5617" spans="151:151" ht="14.4" x14ac:dyDescent="0.25">
      <c r="EU5617" s="104"/>
    </row>
    <row r="5618" spans="151:151" ht="14.4" x14ac:dyDescent="0.25">
      <c r="EU5618" s="104"/>
    </row>
    <row r="5619" spans="151:151" ht="14.4" x14ac:dyDescent="0.25">
      <c r="EU5619" s="104"/>
    </row>
    <row r="5620" spans="151:151" ht="14.4" x14ac:dyDescent="0.25">
      <c r="EU5620" s="104"/>
    </row>
    <row r="5621" spans="151:151" ht="14.4" x14ac:dyDescent="0.25">
      <c r="EU5621" s="104"/>
    </row>
    <row r="5622" spans="151:151" ht="14.4" x14ac:dyDescent="0.25">
      <c r="EU5622" s="104"/>
    </row>
    <row r="5623" spans="151:151" ht="14.4" x14ac:dyDescent="0.25">
      <c r="EU5623" s="104"/>
    </row>
    <row r="5624" spans="151:151" ht="14.4" x14ac:dyDescent="0.25">
      <c r="EU5624" s="104"/>
    </row>
    <row r="5625" spans="151:151" ht="14.4" x14ac:dyDescent="0.25">
      <c r="EU5625" s="104"/>
    </row>
    <row r="5626" spans="151:151" ht="14.4" x14ac:dyDescent="0.25">
      <c r="EU5626" s="104"/>
    </row>
    <row r="5627" spans="151:151" ht="14.4" x14ac:dyDescent="0.25">
      <c r="EU5627" s="104"/>
    </row>
    <row r="5628" spans="151:151" ht="14.4" x14ac:dyDescent="0.25">
      <c r="EU5628" s="104"/>
    </row>
    <row r="5629" spans="151:151" ht="14.4" x14ac:dyDescent="0.25">
      <c r="EU5629" s="104"/>
    </row>
    <row r="5630" spans="151:151" ht="14.4" x14ac:dyDescent="0.25">
      <c r="EU5630" s="104"/>
    </row>
    <row r="5631" spans="151:151" ht="14.4" x14ac:dyDescent="0.25">
      <c r="EU5631" s="104"/>
    </row>
    <row r="5632" spans="151:151" ht="14.4" x14ac:dyDescent="0.25">
      <c r="EU5632" s="104"/>
    </row>
    <row r="5633" spans="151:151" ht="14.4" x14ac:dyDescent="0.25">
      <c r="EU5633" s="104"/>
    </row>
    <row r="5634" spans="151:151" ht="14.4" x14ac:dyDescent="0.25">
      <c r="EU5634" s="104"/>
    </row>
    <row r="5635" spans="151:151" ht="14.4" x14ac:dyDescent="0.25">
      <c r="EU5635" s="104"/>
    </row>
    <row r="5636" spans="151:151" ht="14.4" x14ac:dyDescent="0.25">
      <c r="EU5636" s="104"/>
    </row>
    <row r="5637" spans="151:151" ht="14.4" x14ac:dyDescent="0.25">
      <c r="EU5637" s="104"/>
    </row>
    <row r="5638" spans="151:151" ht="14.4" x14ac:dyDescent="0.25">
      <c r="EU5638" s="104"/>
    </row>
    <row r="5639" spans="151:151" ht="14.4" x14ac:dyDescent="0.25">
      <c r="EU5639" s="104"/>
    </row>
    <row r="5640" spans="151:151" ht="14.4" x14ac:dyDescent="0.25">
      <c r="EU5640" s="104"/>
    </row>
    <row r="5641" spans="151:151" ht="14.4" x14ac:dyDescent="0.25">
      <c r="EU5641" s="104"/>
    </row>
    <row r="5642" spans="151:151" ht="14.4" x14ac:dyDescent="0.25">
      <c r="EU5642" s="104"/>
    </row>
    <row r="5643" spans="151:151" ht="14.4" x14ac:dyDescent="0.25">
      <c r="EU5643" s="104"/>
    </row>
    <row r="5644" spans="151:151" ht="14.4" x14ac:dyDescent="0.25">
      <c r="EU5644" s="104"/>
    </row>
    <row r="5645" spans="151:151" ht="14.4" x14ac:dyDescent="0.25">
      <c r="EU5645" s="104"/>
    </row>
    <row r="5646" spans="151:151" ht="14.4" x14ac:dyDescent="0.25">
      <c r="EU5646" s="104"/>
    </row>
    <row r="5647" spans="151:151" ht="14.4" x14ac:dyDescent="0.25">
      <c r="EU5647" s="104"/>
    </row>
    <row r="5648" spans="151:151" ht="14.4" x14ac:dyDescent="0.25">
      <c r="EU5648" s="104"/>
    </row>
    <row r="5649" spans="151:151" ht="14.4" x14ac:dyDescent="0.25">
      <c r="EU5649" s="104"/>
    </row>
    <row r="5650" spans="151:151" ht="14.4" x14ac:dyDescent="0.25">
      <c r="EU5650" s="104"/>
    </row>
    <row r="5651" spans="151:151" ht="14.4" x14ac:dyDescent="0.25">
      <c r="EU5651" s="104"/>
    </row>
    <row r="5652" spans="151:151" ht="14.4" x14ac:dyDescent="0.25">
      <c r="EU5652" s="104"/>
    </row>
    <row r="5653" spans="151:151" ht="14.4" x14ac:dyDescent="0.25">
      <c r="EU5653" s="104"/>
    </row>
    <row r="5654" spans="151:151" ht="14.4" x14ac:dyDescent="0.25">
      <c r="EU5654" s="104"/>
    </row>
    <row r="5655" spans="151:151" ht="14.4" x14ac:dyDescent="0.25">
      <c r="EU5655" s="104"/>
    </row>
    <row r="5656" spans="151:151" ht="14.4" x14ac:dyDescent="0.25">
      <c r="EU5656" s="104"/>
    </row>
    <row r="5657" spans="151:151" ht="14.4" x14ac:dyDescent="0.25">
      <c r="EU5657" s="104"/>
    </row>
    <row r="5658" spans="151:151" ht="14.4" x14ac:dyDescent="0.25">
      <c r="EU5658" s="104"/>
    </row>
    <row r="5659" spans="151:151" ht="14.4" x14ac:dyDescent="0.25">
      <c r="EU5659" s="104"/>
    </row>
    <row r="5660" spans="151:151" ht="14.4" x14ac:dyDescent="0.25">
      <c r="EU5660" s="104"/>
    </row>
    <row r="5661" spans="151:151" ht="14.4" x14ac:dyDescent="0.25">
      <c r="EU5661" s="104"/>
    </row>
    <row r="5662" spans="151:151" ht="14.4" x14ac:dyDescent="0.25">
      <c r="EU5662" s="104"/>
    </row>
    <row r="5663" spans="151:151" ht="14.4" x14ac:dyDescent="0.25">
      <c r="EU5663" s="104"/>
    </row>
    <row r="5664" spans="151:151" ht="14.4" x14ac:dyDescent="0.25">
      <c r="EU5664" s="104"/>
    </row>
    <row r="5665" spans="151:151" ht="14.4" x14ac:dyDescent="0.25">
      <c r="EU5665" s="104"/>
    </row>
    <row r="5666" spans="151:151" ht="14.4" x14ac:dyDescent="0.25">
      <c r="EU5666" s="104"/>
    </row>
    <row r="5667" spans="151:151" ht="14.4" x14ac:dyDescent="0.25">
      <c r="EU5667" s="104"/>
    </row>
    <row r="5668" spans="151:151" ht="14.4" x14ac:dyDescent="0.25">
      <c r="EU5668" s="104"/>
    </row>
    <row r="5669" spans="151:151" ht="14.4" x14ac:dyDescent="0.25">
      <c r="EU5669" s="104"/>
    </row>
    <row r="5670" spans="151:151" ht="14.4" x14ac:dyDescent="0.25">
      <c r="EU5670" s="104"/>
    </row>
    <row r="5671" spans="151:151" ht="14.4" x14ac:dyDescent="0.25">
      <c r="EU5671" s="104"/>
    </row>
    <row r="5672" spans="151:151" ht="14.4" x14ac:dyDescent="0.25">
      <c r="EU5672" s="104"/>
    </row>
    <row r="5673" spans="151:151" ht="14.4" x14ac:dyDescent="0.25">
      <c r="EU5673" s="104"/>
    </row>
    <row r="5674" spans="151:151" ht="14.4" x14ac:dyDescent="0.25">
      <c r="EU5674" s="104"/>
    </row>
    <row r="5675" spans="151:151" ht="14.4" x14ac:dyDescent="0.25">
      <c r="EU5675" s="104"/>
    </row>
    <row r="5676" spans="151:151" ht="14.4" x14ac:dyDescent="0.25">
      <c r="EU5676" s="104"/>
    </row>
    <row r="5677" spans="151:151" ht="14.4" x14ac:dyDescent="0.25">
      <c r="EU5677" s="104"/>
    </row>
    <row r="5678" spans="151:151" ht="14.4" x14ac:dyDescent="0.25">
      <c r="EU5678" s="104"/>
    </row>
    <row r="5679" spans="151:151" ht="14.4" x14ac:dyDescent="0.25">
      <c r="EU5679" s="104"/>
    </row>
    <row r="5680" spans="151:151" ht="14.4" x14ac:dyDescent="0.25">
      <c r="EU5680" s="104"/>
    </row>
    <row r="5681" spans="151:151" ht="14.4" x14ac:dyDescent="0.25">
      <c r="EU5681" s="104"/>
    </row>
    <row r="5682" spans="151:151" ht="14.4" x14ac:dyDescent="0.25">
      <c r="EU5682" s="104"/>
    </row>
    <row r="5683" spans="151:151" ht="14.4" x14ac:dyDescent="0.25">
      <c r="EU5683" s="104"/>
    </row>
    <row r="5684" spans="151:151" ht="14.4" x14ac:dyDescent="0.25">
      <c r="EU5684" s="104"/>
    </row>
    <row r="5685" spans="151:151" ht="14.4" x14ac:dyDescent="0.25">
      <c r="EU5685" s="104"/>
    </row>
    <row r="5686" spans="151:151" ht="14.4" x14ac:dyDescent="0.25">
      <c r="EU5686" s="104"/>
    </row>
    <row r="5687" spans="151:151" ht="14.4" x14ac:dyDescent="0.25">
      <c r="EU5687" s="104"/>
    </row>
    <row r="5688" spans="151:151" ht="14.4" x14ac:dyDescent="0.25">
      <c r="EU5688" s="104"/>
    </row>
    <row r="5689" spans="151:151" ht="14.4" x14ac:dyDescent="0.25">
      <c r="EU5689" s="104"/>
    </row>
    <row r="5690" spans="151:151" ht="14.4" x14ac:dyDescent="0.25">
      <c r="EU5690" s="104"/>
    </row>
    <row r="5691" spans="151:151" ht="14.4" x14ac:dyDescent="0.25">
      <c r="EU5691" s="104"/>
    </row>
    <row r="5692" spans="151:151" ht="14.4" x14ac:dyDescent="0.25">
      <c r="EU5692" s="104"/>
    </row>
    <row r="5693" spans="151:151" ht="14.4" x14ac:dyDescent="0.25">
      <c r="EU5693" s="104"/>
    </row>
    <row r="5694" spans="151:151" ht="14.4" x14ac:dyDescent="0.25">
      <c r="EU5694" s="104"/>
    </row>
    <row r="5695" spans="151:151" ht="14.4" x14ac:dyDescent="0.25">
      <c r="EU5695" s="104"/>
    </row>
    <row r="5696" spans="151:151" ht="14.4" x14ac:dyDescent="0.25">
      <c r="EU5696" s="104"/>
    </row>
    <row r="5697" spans="151:151" ht="14.4" x14ac:dyDescent="0.25">
      <c r="EU5697" s="104"/>
    </row>
    <row r="5698" spans="151:151" ht="14.4" x14ac:dyDescent="0.25">
      <c r="EU5698" s="104"/>
    </row>
    <row r="5699" spans="151:151" ht="14.4" x14ac:dyDescent="0.25">
      <c r="EU5699" s="104"/>
    </row>
    <row r="5700" spans="151:151" ht="14.4" x14ac:dyDescent="0.25">
      <c r="EU5700" s="104"/>
    </row>
    <row r="5701" spans="151:151" ht="14.4" x14ac:dyDescent="0.25">
      <c r="EU5701" s="104"/>
    </row>
    <row r="5702" spans="151:151" ht="14.4" x14ac:dyDescent="0.25">
      <c r="EU5702" s="104"/>
    </row>
    <row r="5703" spans="151:151" ht="14.4" x14ac:dyDescent="0.25">
      <c r="EU5703" s="104"/>
    </row>
    <row r="5704" spans="151:151" ht="14.4" x14ac:dyDescent="0.25">
      <c r="EU5704" s="104"/>
    </row>
    <row r="5705" spans="151:151" ht="14.4" x14ac:dyDescent="0.25">
      <c r="EU5705" s="104"/>
    </row>
    <row r="5706" spans="151:151" ht="14.4" x14ac:dyDescent="0.25">
      <c r="EU5706" s="104"/>
    </row>
    <row r="5707" spans="151:151" ht="14.4" x14ac:dyDescent="0.25">
      <c r="EU5707" s="104"/>
    </row>
    <row r="5708" spans="151:151" ht="14.4" x14ac:dyDescent="0.25">
      <c r="EU5708" s="104"/>
    </row>
    <row r="5709" spans="151:151" ht="14.4" x14ac:dyDescent="0.25">
      <c r="EU5709" s="104"/>
    </row>
    <row r="5710" spans="151:151" ht="14.4" x14ac:dyDescent="0.25">
      <c r="EU5710" s="104"/>
    </row>
    <row r="5711" spans="151:151" ht="14.4" x14ac:dyDescent="0.25">
      <c r="EU5711" s="104"/>
    </row>
    <row r="5712" spans="151:151" ht="14.4" x14ac:dyDescent="0.25">
      <c r="EU5712" s="104"/>
    </row>
    <row r="5713" spans="151:151" ht="14.4" x14ac:dyDescent="0.25">
      <c r="EU5713" s="104"/>
    </row>
    <row r="5714" spans="151:151" ht="14.4" x14ac:dyDescent="0.25">
      <c r="EU5714" s="104"/>
    </row>
    <row r="5715" spans="151:151" ht="14.4" x14ac:dyDescent="0.25">
      <c r="EU5715" s="104"/>
    </row>
    <row r="5716" spans="151:151" ht="14.4" x14ac:dyDescent="0.25">
      <c r="EU5716" s="104"/>
    </row>
    <row r="5717" spans="151:151" ht="14.4" x14ac:dyDescent="0.25">
      <c r="EU5717" s="104"/>
    </row>
    <row r="5718" spans="151:151" ht="14.4" x14ac:dyDescent="0.25">
      <c r="EU5718" s="104"/>
    </row>
    <row r="5719" spans="151:151" ht="14.4" x14ac:dyDescent="0.25">
      <c r="EU5719" s="104"/>
    </row>
    <row r="5720" spans="151:151" ht="14.4" x14ac:dyDescent="0.25">
      <c r="EU5720" s="104"/>
    </row>
    <row r="5721" spans="151:151" ht="14.4" x14ac:dyDescent="0.25">
      <c r="EU5721" s="104"/>
    </row>
    <row r="5722" spans="151:151" ht="14.4" x14ac:dyDescent="0.25">
      <c r="EU5722" s="104"/>
    </row>
    <row r="5723" spans="151:151" ht="14.4" x14ac:dyDescent="0.25">
      <c r="EU5723" s="104"/>
    </row>
    <row r="5724" spans="151:151" ht="14.4" x14ac:dyDescent="0.25">
      <c r="EU5724" s="104"/>
    </row>
    <row r="5725" spans="151:151" ht="14.4" x14ac:dyDescent="0.25">
      <c r="EU5725" s="104"/>
    </row>
    <row r="5726" spans="151:151" ht="14.4" x14ac:dyDescent="0.25">
      <c r="EU5726" s="104"/>
    </row>
    <row r="5727" spans="151:151" ht="14.4" x14ac:dyDescent="0.25">
      <c r="EU5727" s="104"/>
    </row>
    <row r="5728" spans="151:151" ht="14.4" x14ac:dyDescent="0.25">
      <c r="EU5728" s="104"/>
    </row>
    <row r="5729" spans="151:151" ht="14.4" x14ac:dyDescent="0.25">
      <c r="EU5729" s="104"/>
    </row>
    <row r="5730" spans="151:151" ht="14.4" x14ac:dyDescent="0.25">
      <c r="EU5730" s="104"/>
    </row>
    <row r="5731" spans="151:151" ht="14.4" x14ac:dyDescent="0.25">
      <c r="EU5731" s="104"/>
    </row>
    <row r="5732" spans="151:151" ht="14.4" x14ac:dyDescent="0.25">
      <c r="EU5732" s="104"/>
    </row>
    <row r="5733" spans="151:151" ht="14.4" x14ac:dyDescent="0.25">
      <c r="EU5733" s="104"/>
    </row>
    <row r="5734" spans="151:151" ht="14.4" x14ac:dyDescent="0.25">
      <c r="EU5734" s="104"/>
    </row>
    <row r="5735" spans="151:151" ht="14.4" x14ac:dyDescent="0.25">
      <c r="EU5735" s="104"/>
    </row>
    <row r="5736" spans="151:151" ht="14.4" x14ac:dyDescent="0.25">
      <c r="EU5736" s="104"/>
    </row>
    <row r="5737" spans="151:151" ht="14.4" x14ac:dyDescent="0.25">
      <c r="EU5737" s="104"/>
    </row>
    <row r="5738" spans="151:151" ht="14.4" x14ac:dyDescent="0.25">
      <c r="EU5738" s="104"/>
    </row>
    <row r="5739" spans="151:151" ht="14.4" x14ac:dyDescent="0.25">
      <c r="EU5739" s="104"/>
    </row>
    <row r="5740" spans="151:151" ht="14.4" x14ac:dyDescent="0.25">
      <c r="EU5740" s="104"/>
    </row>
    <row r="5741" spans="151:151" ht="14.4" x14ac:dyDescent="0.25">
      <c r="EU5741" s="104"/>
    </row>
    <row r="5742" spans="151:151" ht="14.4" x14ac:dyDescent="0.25">
      <c r="EU5742" s="104"/>
    </row>
    <row r="5743" spans="151:151" ht="14.4" x14ac:dyDescent="0.25">
      <c r="EU5743" s="104"/>
    </row>
    <row r="5744" spans="151:151" ht="14.4" x14ac:dyDescent="0.25">
      <c r="EU5744" s="104"/>
    </row>
    <row r="5745" spans="151:151" ht="14.4" x14ac:dyDescent="0.25">
      <c r="EU5745" s="104"/>
    </row>
    <row r="5746" spans="151:151" ht="14.4" x14ac:dyDescent="0.25">
      <c r="EU5746" s="104"/>
    </row>
    <row r="5747" spans="151:151" ht="14.4" x14ac:dyDescent="0.25">
      <c r="EU5747" s="104"/>
    </row>
    <row r="5748" spans="151:151" ht="14.4" x14ac:dyDescent="0.25">
      <c r="EU5748" s="104"/>
    </row>
    <row r="5749" spans="151:151" ht="14.4" x14ac:dyDescent="0.25">
      <c r="EU5749" s="104"/>
    </row>
    <row r="5750" spans="151:151" ht="14.4" x14ac:dyDescent="0.25">
      <c r="EU5750" s="104"/>
    </row>
    <row r="5751" spans="151:151" ht="14.4" x14ac:dyDescent="0.25">
      <c r="EU5751" s="104"/>
    </row>
    <row r="5752" spans="151:151" ht="14.4" x14ac:dyDescent="0.25">
      <c r="EU5752" s="104"/>
    </row>
    <row r="5753" spans="151:151" ht="14.4" x14ac:dyDescent="0.25">
      <c r="EU5753" s="104"/>
    </row>
    <row r="5754" spans="151:151" ht="14.4" x14ac:dyDescent="0.25">
      <c r="EU5754" s="104"/>
    </row>
    <row r="5755" spans="151:151" ht="14.4" x14ac:dyDescent="0.25">
      <c r="EU5755" s="104"/>
    </row>
    <row r="5756" spans="151:151" ht="14.4" x14ac:dyDescent="0.25">
      <c r="EU5756" s="104"/>
    </row>
    <row r="5757" spans="151:151" ht="14.4" x14ac:dyDescent="0.25">
      <c r="EU5757" s="104"/>
    </row>
    <row r="5758" spans="151:151" ht="14.4" x14ac:dyDescent="0.25">
      <c r="EU5758" s="104"/>
    </row>
    <row r="5759" spans="151:151" ht="14.4" x14ac:dyDescent="0.25">
      <c r="EU5759" s="104"/>
    </row>
    <row r="5760" spans="151:151" ht="14.4" x14ac:dyDescent="0.25">
      <c r="EU5760" s="104"/>
    </row>
    <row r="5761" spans="151:151" ht="14.4" x14ac:dyDescent="0.25">
      <c r="EU5761" s="104"/>
    </row>
    <row r="5762" spans="151:151" ht="14.4" x14ac:dyDescent="0.25">
      <c r="EU5762" s="104"/>
    </row>
    <row r="5763" spans="151:151" ht="14.4" x14ac:dyDescent="0.25">
      <c r="EU5763" s="104"/>
    </row>
    <row r="5764" spans="151:151" ht="14.4" x14ac:dyDescent="0.25">
      <c r="EU5764" s="104"/>
    </row>
    <row r="5765" spans="151:151" ht="14.4" x14ac:dyDescent="0.25">
      <c r="EU5765" s="104"/>
    </row>
    <row r="5766" spans="151:151" ht="14.4" x14ac:dyDescent="0.25">
      <c r="EU5766" s="104"/>
    </row>
    <row r="5767" spans="151:151" ht="14.4" x14ac:dyDescent="0.25">
      <c r="EU5767" s="104"/>
    </row>
    <row r="5768" spans="151:151" ht="14.4" x14ac:dyDescent="0.25">
      <c r="EU5768" s="104"/>
    </row>
    <row r="5769" spans="151:151" ht="14.4" x14ac:dyDescent="0.25">
      <c r="EU5769" s="104"/>
    </row>
    <row r="5770" spans="151:151" ht="14.4" x14ac:dyDescent="0.25">
      <c r="EU5770" s="104"/>
    </row>
    <row r="5771" spans="151:151" ht="14.4" x14ac:dyDescent="0.25">
      <c r="EU5771" s="104"/>
    </row>
    <row r="5772" spans="151:151" ht="14.4" x14ac:dyDescent="0.25">
      <c r="EU5772" s="104"/>
    </row>
    <row r="5773" spans="151:151" ht="14.4" x14ac:dyDescent="0.25">
      <c r="EU5773" s="104"/>
    </row>
    <row r="5774" spans="151:151" ht="14.4" x14ac:dyDescent="0.25">
      <c r="EU5774" s="104"/>
    </row>
    <row r="5775" spans="151:151" ht="14.4" x14ac:dyDescent="0.25">
      <c r="EU5775" s="104"/>
    </row>
    <row r="5776" spans="151:151" ht="14.4" x14ac:dyDescent="0.25">
      <c r="EU5776" s="104"/>
    </row>
    <row r="5777" spans="151:151" ht="14.4" x14ac:dyDescent="0.25">
      <c r="EU5777" s="104"/>
    </row>
    <row r="5778" spans="151:151" ht="14.4" x14ac:dyDescent="0.25">
      <c r="EU5778" s="104"/>
    </row>
    <row r="5779" spans="151:151" ht="14.4" x14ac:dyDescent="0.25">
      <c r="EU5779" s="104"/>
    </row>
    <row r="5780" spans="151:151" ht="14.4" x14ac:dyDescent="0.25">
      <c r="EU5780" s="104"/>
    </row>
    <row r="5781" spans="151:151" ht="14.4" x14ac:dyDescent="0.25">
      <c r="EU5781" s="104"/>
    </row>
    <row r="5782" spans="151:151" ht="14.4" x14ac:dyDescent="0.25">
      <c r="EU5782" s="104"/>
    </row>
    <row r="5783" spans="151:151" ht="14.4" x14ac:dyDescent="0.25">
      <c r="EU5783" s="104"/>
    </row>
    <row r="5784" spans="151:151" ht="14.4" x14ac:dyDescent="0.25">
      <c r="EU5784" s="104"/>
    </row>
    <row r="5785" spans="151:151" ht="14.4" x14ac:dyDescent="0.25">
      <c r="EU5785" s="104"/>
    </row>
    <row r="5786" spans="151:151" ht="14.4" x14ac:dyDescent="0.25">
      <c r="EU5786" s="104"/>
    </row>
    <row r="5787" spans="151:151" ht="14.4" x14ac:dyDescent="0.25">
      <c r="EU5787" s="104"/>
    </row>
    <row r="5788" spans="151:151" ht="14.4" x14ac:dyDescent="0.25">
      <c r="EU5788" s="104"/>
    </row>
    <row r="5789" spans="151:151" ht="14.4" x14ac:dyDescent="0.25">
      <c r="EU5789" s="104"/>
    </row>
    <row r="5790" spans="151:151" ht="14.4" x14ac:dyDescent="0.25">
      <c r="EU5790" s="104"/>
    </row>
    <row r="5791" spans="151:151" ht="14.4" x14ac:dyDescent="0.25">
      <c r="EU5791" s="104"/>
    </row>
    <row r="5792" spans="151:151" ht="14.4" x14ac:dyDescent="0.25">
      <c r="EU5792" s="104"/>
    </row>
    <row r="5793" spans="151:151" ht="14.4" x14ac:dyDescent="0.25">
      <c r="EU5793" s="104"/>
    </row>
    <row r="5794" spans="151:151" ht="14.4" x14ac:dyDescent="0.25">
      <c r="EU5794" s="104"/>
    </row>
    <row r="5795" spans="151:151" ht="14.4" x14ac:dyDescent="0.25">
      <c r="EU5795" s="104"/>
    </row>
    <row r="5796" spans="151:151" ht="14.4" x14ac:dyDescent="0.25">
      <c r="EU5796" s="104"/>
    </row>
    <row r="5797" spans="151:151" ht="14.4" x14ac:dyDescent="0.25">
      <c r="EU5797" s="104"/>
    </row>
    <row r="5798" spans="151:151" ht="14.4" x14ac:dyDescent="0.25">
      <c r="EU5798" s="104"/>
    </row>
    <row r="5799" spans="151:151" ht="14.4" x14ac:dyDescent="0.25">
      <c r="EU5799" s="104"/>
    </row>
    <row r="5800" spans="151:151" ht="14.4" x14ac:dyDescent="0.25">
      <c r="EU5800" s="104"/>
    </row>
    <row r="5801" spans="151:151" ht="14.4" x14ac:dyDescent="0.25">
      <c r="EU5801" s="104"/>
    </row>
    <row r="5802" spans="151:151" ht="14.4" x14ac:dyDescent="0.25">
      <c r="EU5802" s="104"/>
    </row>
    <row r="5803" spans="151:151" ht="14.4" x14ac:dyDescent="0.25">
      <c r="EU5803" s="104"/>
    </row>
    <row r="5804" spans="151:151" ht="14.4" x14ac:dyDescent="0.25">
      <c r="EU5804" s="104"/>
    </row>
    <row r="5805" spans="151:151" ht="14.4" x14ac:dyDescent="0.25">
      <c r="EU5805" s="104"/>
    </row>
    <row r="5806" spans="151:151" ht="14.4" x14ac:dyDescent="0.25">
      <c r="EU5806" s="104"/>
    </row>
    <row r="5807" spans="151:151" ht="14.4" x14ac:dyDescent="0.25">
      <c r="EU5807" s="104"/>
    </row>
    <row r="5808" spans="151:151" ht="14.4" x14ac:dyDescent="0.25">
      <c r="EU5808" s="104"/>
    </row>
    <row r="5809" spans="151:151" ht="14.4" x14ac:dyDescent="0.25">
      <c r="EU5809" s="104"/>
    </row>
    <row r="5810" spans="151:151" ht="14.4" x14ac:dyDescent="0.25">
      <c r="EU5810" s="104"/>
    </row>
    <row r="5811" spans="151:151" ht="14.4" x14ac:dyDescent="0.25">
      <c r="EU5811" s="104"/>
    </row>
    <row r="5812" spans="151:151" ht="14.4" x14ac:dyDescent="0.25">
      <c r="EU5812" s="104"/>
    </row>
    <row r="5813" spans="151:151" ht="14.4" x14ac:dyDescent="0.25">
      <c r="EU5813" s="104"/>
    </row>
    <row r="5814" spans="151:151" ht="14.4" x14ac:dyDescent="0.25">
      <c r="EU5814" s="104"/>
    </row>
    <row r="5815" spans="151:151" ht="14.4" x14ac:dyDescent="0.25">
      <c r="EU5815" s="104"/>
    </row>
    <row r="5816" spans="151:151" ht="14.4" x14ac:dyDescent="0.25">
      <c r="EU5816" s="104"/>
    </row>
    <row r="5817" spans="151:151" ht="14.4" x14ac:dyDescent="0.25">
      <c r="EU5817" s="104"/>
    </row>
    <row r="5818" spans="151:151" ht="14.4" x14ac:dyDescent="0.25">
      <c r="EU5818" s="104"/>
    </row>
    <row r="5819" spans="151:151" ht="14.4" x14ac:dyDescent="0.25">
      <c r="EU5819" s="104"/>
    </row>
    <row r="5820" spans="151:151" ht="14.4" x14ac:dyDescent="0.25">
      <c r="EU5820" s="104"/>
    </row>
    <row r="5821" spans="151:151" ht="14.4" x14ac:dyDescent="0.25">
      <c r="EU5821" s="104"/>
    </row>
    <row r="5822" spans="151:151" ht="14.4" x14ac:dyDescent="0.25">
      <c r="EU5822" s="104"/>
    </row>
    <row r="5823" spans="151:151" ht="14.4" x14ac:dyDescent="0.25">
      <c r="EU5823" s="104"/>
    </row>
    <row r="5824" spans="151:151" ht="14.4" x14ac:dyDescent="0.25">
      <c r="EU5824" s="104"/>
    </row>
    <row r="5825" spans="151:151" ht="14.4" x14ac:dyDescent="0.25">
      <c r="EU5825" s="104"/>
    </row>
    <row r="5826" spans="151:151" ht="14.4" x14ac:dyDescent="0.25">
      <c r="EU5826" s="104"/>
    </row>
    <row r="5827" spans="151:151" ht="14.4" x14ac:dyDescent="0.25">
      <c r="EU5827" s="104"/>
    </row>
    <row r="5828" spans="151:151" ht="14.4" x14ac:dyDescent="0.25">
      <c r="EU5828" s="104"/>
    </row>
    <row r="5829" spans="151:151" ht="14.4" x14ac:dyDescent="0.25">
      <c r="EU5829" s="104"/>
    </row>
    <row r="5830" spans="151:151" ht="14.4" x14ac:dyDescent="0.25">
      <c r="EU5830" s="104"/>
    </row>
    <row r="5831" spans="151:151" ht="14.4" x14ac:dyDescent="0.25">
      <c r="EU5831" s="104"/>
    </row>
    <row r="5832" spans="151:151" ht="14.4" x14ac:dyDescent="0.25">
      <c r="EU5832" s="104"/>
    </row>
    <row r="5833" spans="151:151" ht="14.4" x14ac:dyDescent="0.25">
      <c r="EU5833" s="104"/>
    </row>
    <row r="5834" spans="151:151" ht="14.4" x14ac:dyDescent="0.25">
      <c r="EU5834" s="104"/>
    </row>
    <row r="5835" spans="151:151" ht="14.4" x14ac:dyDescent="0.25">
      <c r="EU5835" s="104"/>
    </row>
    <row r="5836" spans="151:151" ht="14.4" x14ac:dyDescent="0.25">
      <c r="EU5836" s="104"/>
    </row>
    <row r="5837" spans="151:151" ht="14.4" x14ac:dyDescent="0.25">
      <c r="EU5837" s="104"/>
    </row>
    <row r="5838" spans="151:151" ht="14.4" x14ac:dyDescent="0.25">
      <c r="EU5838" s="104"/>
    </row>
    <row r="5839" spans="151:151" ht="14.4" x14ac:dyDescent="0.25">
      <c r="EU5839" s="104"/>
    </row>
    <row r="5840" spans="151:151" ht="14.4" x14ac:dyDescent="0.25">
      <c r="EU5840" s="104"/>
    </row>
    <row r="5841" spans="151:151" ht="14.4" x14ac:dyDescent="0.25">
      <c r="EU5841" s="104"/>
    </row>
    <row r="5842" spans="151:151" ht="14.4" x14ac:dyDescent="0.25">
      <c r="EU5842" s="104"/>
    </row>
    <row r="5843" spans="151:151" ht="14.4" x14ac:dyDescent="0.25">
      <c r="EU5843" s="104"/>
    </row>
    <row r="5844" spans="151:151" ht="14.4" x14ac:dyDescent="0.25">
      <c r="EU5844" s="104"/>
    </row>
    <row r="5845" spans="151:151" ht="14.4" x14ac:dyDescent="0.25">
      <c r="EU5845" s="104"/>
    </row>
    <row r="5846" spans="151:151" ht="14.4" x14ac:dyDescent="0.25">
      <c r="EU5846" s="104"/>
    </row>
    <row r="5847" spans="151:151" ht="14.4" x14ac:dyDescent="0.25">
      <c r="EU5847" s="104"/>
    </row>
    <row r="5848" spans="151:151" ht="14.4" x14ac:dyDescent="0.25">
      <c r="EU5848" s="104"/>
    </row>
    <row r="5849" spans="151:151" ht="14.4" x14ac:dyDescent="0.25">
      <c r="EU5849" s="104"/>
    </row>
    <row r="5850" spans="151:151" ht="14.4" x14ac:dyDescent="0.25">
      <c r="EU5850" s="104"/>
    </row>
    <row r="5851" spans="151:151" ht="14.4" x14ac:dyDescent="0.25">
      <c r="EU5851" s="104"/>
    </row>
    <row r="5852" spans="151:151" ht="14.4" x14ac:dyDescent="0.25">
      <c r="EU5852" s="104"/>
    </row>
    <row r="5853" spans="151:151" ht="14.4" x14ac:dyDescent="0.25">
      <c r="EU5853" s="104"/>
    </row>
    <row r="5854" spans="151:151" ht="14.4" x14ac:dyDescent="0.25">
      <c r="EU5854" s="104"/>
    </row>
    <row r="5855" spans="151:151" ht="14.4" x14ac:dyDescent="0.25">
      <c r="EU5855" s="104"/>
    </row>
    <row r="5856" spans="151:151" ht="14.4" x14ac:dyDescent="0.25">
      <c r="EU5856" s="104"/>
    </row>
    <row r="5857" spans="151:151" ht="14.4" x14ac:dyDescent="0.25">
      <c r="EU5857" s="104"/>
    </row>
    <row r="5858" spans="151:151" ht="14.4" x14ac:dyDescent="0.25">
      <c r="EU5858" s="104"/>
    </row>
    <row r="5859" spans="151:151" ht="14.4" x14ac:dyDescent="0.25">
      <c r="EU5859" s="104"/>
    </row>
    <row r="5860" spans="151:151" ht="14.4" x14ac:dyDescent="0.25">
      <c r="EU5860" s="104"/>
    </row>
    <row r="5861" spans="151:151" ht="14.4" x14ac:dyDescent="0.25">
      <c r="EU5861" s="104"/>
    </row>
    <row r="5862" spans="151:151" ht="14.4" x14ac:dyDescent="0.25">
      <c r="EU5862" s="104"/>
    </row>
    <row r="5863" spans="151:151" ht="14.4" x14ac:dyDescent="0.25">
      <c r="EU5863" s="104"/>
    </row>
    <row r="5864" spans="151:151" ht="14.4" x14ac:dyDescent="0.25">
      <c r="EU5864" s="104"/>
    </row>
    <row r="5865" spans="151:151" ht="14.4" x14ac:dyDescent="0.25">
      <c r="EU5865" s="104"/>
    </row>
    <row r="5866" spans="151:151" ht="14.4" x14ac:dyDescent="0.25">
      <c r="EU5866" s="104"/>
    </row>
    <row r="5867" spans="151:151" ht="14.4" x14ac:dyDescent="0.25">
      <c r="EU5867" s="104"/>
    </row>
    <row r="5868" spans="151:151" ht="14.4" x14ac:dyDescent="0.25">
      <c r="EU5868" s="104"/>
    </row>
    <row r="5869" spans="151:151" ht="14.4" x14ac:dyDescent="0.25">
      <c r="EU5869" s="104"/>
    </row>
    <row r="5870" spans="151:151" ht="14.4" x14ac:dyDescent="0.25">
      <c r="EU5870" s="104"/>
    </row>
    <row r="5871" spans="151:151" ht="14.4" x14ac:dyDescent="0.25">
      <c r="EU5871" s="104"/>
    </row>
    <row r="5872" spans="151:151" ht="14.4" x14ac:dyDescent="0.25">
      <c r="EU5872" s="104"/>
    </row>
    <row r="5873" spans="151:151" ht="14.4" x14ac:dyDescent="0.25">
      <c r="EU5873" s="104"/>
    </row>
    <row r="5874" spans="151:151" ht="14.4" x14ac:dyDescent="0.25">
      <c r="EU5874" s="104"/>
    </row>
    <row r="5875" spans="151:151" ht="14.4" x14ac:dyDescent="0.25">
      <c r="EU5875" s="104"/>
    </row>
    <row r="5876" spans="151:151" ht="14.4" x14ac:dyDescent="0.25">
      <c r="EU5876" s="104"/>
    </row>
    <row r="5877" spans="151:151" ht="14.4" x14ac:dyDescent="0.25">
      <c r="EU5877" s="104"/>
    </row>
    <row r="5878" spans="151:151" ht="14.4" x14ac:dyDescent="0.25">
      <c r="EU5878" s="104"/>
    </row>
    <row r="5879" spans="151:151" ht="14.4" x14ac:dyDescent="0.25">
      <c r="EU5879" s="104"/>
    </row>
    <row r="5880" spans="151:151" ht="14.4" x14ac:dyDescent="0.25">
      <c r="EU5880" s="104"/>
    </row>
    <row r="5881" spans="151:151" ht="14.4" x14ac:dyDescent="0.25">
      <c r="EU5881" s="104"/>
    </row>
    <row r="5882" spans="151:151" ht="14.4" x14ac:dyDescent="0.25">
      <c r="EU5882" s="104"/>
    </row>
    <row r="5883" spans="151:151" ht="14.4" x14ac:dyDescent="0.25">
      <c r="EU5883" s="104"/>
    </row>
    <row r="5884" spans="151:151" ht="14.4" x14ac:dyDescent="0.25">
      <c r="EU5884" s="104"/>
    </row>
    <row r="5885" spans="151:151" ht="14.4" x14ac:dyDescent="0.25">
      <c r="EU5885" s="104"/>
    </row>
    <row r="5886" spans="151:151" ht="14.4" x14ac:dyDescent="0.25">
      <c r="EU5886" s="104"/>
    </row>
    <row r="5887" spans="151:151" ht="14.4" x14ac:dyDescent="0.25">
      <c r="EU5887" s="104"/>
    </row>
    <row r="5888" spans="151:151" ht="14.4" x14ac:dyDescent="0.25">
      <c r="EU5888" s="104"/>
    </row>
    <row r="5889" spans="151:151" ht="14.4" x14ac:dyDescent="0.25">
      <c r="EU5889" s="104"/>
    </row>
    <row r="5890" spans="151:151" ht="14.4" x14ac:dyDescent="0.25">
      <c r="EU5890" s="104"/>
    </row>
    <row r="5891" spans="151:151" ht="14.4" x14ac:dyDescent="0.25">
      <c r="EU5891" s="104"/>
    </row>
    <row r="5892" spans="151:151" ht="14.4" x14ac:dyDescent="0.25">
      <c r="EU5892" s="104"/>
    </row>
    <row r="5893" spans="151:151" ht="14.4" x14ac:dyDescent="0.25">
      <c r="EU5893" s="104"/>
    </row>
    <row r="5894" spans="151:151" ht="14.4" x14ac:dyDescent="0.25">
      <c r="EU5894" s="104"/>
    </row>
    <row r="5895" spans="151:151" ht="14.4" x14ac:dyDescent="0.25">
      <c r="EU5895" s="104"/>
    </row>
    <row r="5896" spans="151:151" ht="14.4" x14ac:dyDescent="0.25">
      <c r="EU5896" s="104"/>
    </row>
    <row r="5897" spans="151:151" ht="14.4" x14ac:dyDescent="0.25">
      <c r="EU5897" s="104"/>
    </row>
    <row r="5898" spans="151:151" ht="14.4" x14ac:dyDescent="0.25">
      <c r="EU5898" s="104"/>
    </row>
    <row r="5899" spans="151:151" ht="14.4" x14ac:dyDescent="0.25">
      <c r="EU5899" s="104"/>
    </row>
    <row r="5900" spans="151:151" ht="14.4" x14ac:dyDescent="0.25">
      <c r="EU5900" s="104"/>
    </row>
    <row r="5901" spans="151:151" ht="14.4" x14ac:dyDescent="0.25">
      <c r="EU5901" s="104"/>
    </row>
    <row r="5902" spans="151:151" ht="14.4" x14ac:dyDescent="0.25">
      <c r="EU5902" s="104"/>
    </row>
    <row r="5903" spans="151:151" ht="14.4" x14ac:dyDescent="0.25">
      <c r="EU5903" s="104"/>
    </row>
    <row r="5904" spans="151:151" ht="14.4" x14ac:dyDescent="0.25">
      <c r="EU5904" s="104"/>
    </row>
    <row r="5905" spans="151:151" ht="14.4" x14ac:dyDescent="0.25">
      <c r="EU5905" s="104"/>
    </row>
    <row r="5906" spans="151:151" ht="14.4" x14ac:dyDescent="0.25">
      <c r="EU5906" s="104"/>
    </row>
    <row r="5907" spans="151:151" ht="14.4" x14ac:dyDescent="0.25">
      <c r="EU5907" s="104"/>
    </row>
    <row r="5908" spans="151:151" ht="14.4" x14ac:dyDescent="0.25">
      <c r="EU5908" s="104"/>
    </row>
    <row r="5909" spans="151:151" ht="14.4" x14ac:dyDescent="0.25">
      <c r="EU5909" s="104"/>
    </row>
    <row r="5910" spans="151:151" ht="14.4" x14ac:dyDescent="0.25">
      <c r="EU5910" s="104"/>
    </row>
    <row r="5911" spans="151:151" ht="14.4" x14ac:dyDescent="0.25">
      <c r="EU5911" s="104"/>
    </row>
    <row r="5912" spans="151:151" ht="14.4" x14ac:dyDescent="0.25">
      <c r="EU5912" s="104"/>
    </row>
    <row r="5913" spans="151:151" ht="14.4" x14ac:dyDescent="0.25">
      <c r="EU5913" s="104"/>
    </row>
    <row r="5914" spans="151:151" ht="14.4" x14ac:dyDescent="0.25">
      <c r="EU5914" s="104"/>
    </row>
    <row r="5915" spans="151:151" ht="14.4" x14ac:dyDescent="0.25">
      <c r="EU5915" s="104"/>
    </row>
    <row r="5916" spans="151:151" ht="14.4" x14ac:dyDescent="0.25">
      <c r="EU5916" s="104"/>
    </row>
    <row r="5917" spans="151:151" ht="14.4" x14ac:dyDescent="0.25">
      <c r="EU5917" s="104"/>
    </row>
    <row r="5918" spans="151:151" ht="14.4" x14ac:dyDescent="0.25">
      <c r="EU5918" s="104"/>
    </row>
    <row r="5919" spans="151:151" ht="14.4" x14ac:dyDescent="0.25">
      <c r="EU5919" s="104"/>
    </row>
    <row r="5920" spans="151:151" ht="14.4" x14ac:dyDescent="0.25">
      <c r="EU5920" s="104"/>
    </row>
    <row r="5921" spans="151:151" ht="14.4" x14ac:dyDescent="0.25">
      <c r="EU5921" s="104"/>
    </row>
    <row r="5922" spans="151:151" ht="14.4" x14ac:dyDescent="0.25">
      <c r="EU5922" s="104"/>
    </row>
    <row r="5923" spans="151:151" ht="14.4" x14ac:dyDescent="0.25">
      <c r="EU5923" s="104"/>
    </row>
    <row r="5924" spans="151:151" ht="14.4" x14ac:dyDescent="0.25">
      <c r="EU5924" s="104"/>
    </row>
    <row r="5925" spans="151:151" ht="14.4" x14ac:dyDescent="0.25">
      <c r="EU5925" s="104"/>
    </row>
    <row r="5926" spans="151:151" ht="14.4" x14ac:dyDescent="0.25">
      <c r="EU5926" s="104"/>
    </row>
    <row r="5927" spans="151:151" ht="14.4" x14ac:dyDescent="0.25">
      <c r="EU5927" s="104"/>
    </row>
    <row r="5928" spans="151:151" ht="14.4" x14ac:dyDescent="0.25">
      <c r="EU5928" s="104"/>
    </row>
    <row r="5929" spans="151:151" ht="14.4" x14ac:dyDescent="0.25">
      <c r="EU5929" s="104"/>
    </row>
    <row r="5930" spans="151:151" ht="14.4" x14ac:dyDescent="0.25">
      <c r="EU5930" s="104"/>
    </row>
    <row r="5931" spans="151:151" ht="14.4" x14ac:dyDescent="0.25">
      <c r="EU5931" s="104"/>
    </row>
    <row r="5932" spans="151:151" ht="14.4" x14ac:dyDescent="0.25">
      <c r="EU5932" s="104"/>
    </row>
    <row r="5933" spans="151:151" ht="14.4" x14ac:dyDescent="0.25">
      <c r="EU5933" s="104"/>
    </row>
    <row r="5934" spans="151:151" ht="14.4" x14ac:dyDescent="0.25">
      <c r="EU5934" s="104"/>
    </row>
    <row r="5935" spans="151:151" ht="14.4" x14ac:dyDescent="0.25">
      <c r="EU5935" s="104"/>
    </row>
    <row r="5936" spans="151:151" ht="14.4" x14ac:dyDescent="0.25">
      <c r="EU5936" s="104"/>
    </row>
    <row r="5937" spans="151:151" ht="14.4" x14ac:dyDescent="0.25">
      <c r="EU5937" s="104"/>
    </row>
    <row r="5938" spans="151:151" ht="14.4" x14ac:dyDescent="0.25">
      <c r="EU5938" s="104"/>
    </row>
    <row r="5939" spans="151:151" ht="14.4" x14ac:dyDescent="0.25">
      <c r="EU5939" s="104"/>
    </row>
    <row r="5940" spans="151:151" ht="14.4" x14ac:dyDescent="0.25">
      <c r="EU5940" s="104"/>
    </row>
    <row r="5941" spans="151:151" ht="14.4" x14ac:dyDescent="0.25">
      <c r="EU5941" s="104"/>
    </row>
    <row r="5942" spans="151:151" ht="14.4" x14ac:dyDescent="0.25">
      <c r="EU5942" s="104"/>
    </row>
    <row r="5943" spans="151:151" ht="14.4" x14ac:dyDescent="0.25">
      <c r="EU5943" s="104"/>
    </row>
    <row r="5944" spans="151:151" ht="14.4" x14ac:dyDescent="0.25">
      <c r="EU5944" s="104"/>
    </row>
    <row r="5945" spans="151:151" ht="14.4" x14ac:dyDescent="0.25">
      <c r="EU5945" s="104"/>
    </row>
    <row r="5946" spans="151:151" ht="14.4" x14ac:dyDescent="0.25">
      <c r="EU5946" s="104"/>
    </row>
    <row r="5947" spans="151:151" ht="14.4" x14ac:dyDescent="0.25">
      <c r="EU5947" s="104"/>
    </row>
    <row r="5948" spans="151:151" ht="14.4" x14ac:dyDescent="0.25">
      <c r="EU5948" s="104"/>
    </row>
    <row r="5949" spans="151:151" ht="14.4" x14ac:dyDescent="0.25">
      <c r="EU5949" s="104"/>
    </row>
    <row r="5950" spans="151:151" ht="14.4" x14ac:dyDescent="0.25">
      <c r="EU5950" s="104"/>
    </row>
    <row r="5951" spans="151:151" ht="14.4" x14ac:dyDescent="0.25">
      <c r="EU5951" s="104"/>
    </row>
    <row r="5952" spans="151:151" ht="14.4" x14ac:dyDescent="0.25">
      <c r="EU5952" s="104"/>
    </row>
    <row r="5953" spans="151:151" ht="14.4" x14ac:dyDescent="0.25">
      <c r="EU5953" s="104"/>
    </row>
    <row r="5954" spans="151:151" ht="14.4" x14ac:dyDescent="0.25">
      <c r="EU5954" s="104"/>
    </row>
    <row r="5955" spans="151:151" ht="14.4" x14ac:dyDescent="0.25">
      <c r="EU5955" s="104"/>
    </row>
    <row r="5956" spans="151:151" ht="14.4" x14ac:dyDescent="0.25">
      <c r="EU5956" s="104"/>
    </row>
    <row r="5957" spans="151:151" ht="14.4" x14ac:dyDescent="0.25">
      <c r="EU5957" s="104"/>
    </row>
    <row r="5958" spans="151:151" ht="14.4" x14ac:dyDescent="0.25">
      <c r="EU5958" s="104"/>
    </row>
    <row r="5959" spans="151:151" ht="14.4" x14ac:dyDescent="0.25">
      <c r="EU5959" s="104"/>
    </row>
    <row r="5960" spans="151:151" ht="14.4" x14ac:dyDescent="0.25">
      <c r="EU5960" s="104"/>
    </row>
    <row r="5961" spans="151:151" ht="14.4" x14ac:dyDescent="0.25">
      <c r="EU5961" s="104"/>
    </row>
    <row r="5962" spans="151:151" ht="14.4" x14ac:dyDescent="0.25">
      <c r="EU5962" s="104"/>
    </row>
    <row r="5963" spans="151:151" ht="14.4" x14ac:dyDescent="0.25">
      <c r="EU5963" s="104"/>
    </row>
    <row r="5964" spans="151:151" ht="14.4" x14ac:dyDescent="0.25">
      <c r="EU5964" s="104"/>
    </row>
    <row r="5965" spans="151:151" ht="14.4" x14ac:dyDescent="0.25">
      <c r="EU5965" s="104"/>
    </row>
    <row r="5966" spans="151:151" ht="14.4" x14ac:dyDescent="0.25">
      <c r="EU5966" s="104"/>
    </row>
    <row r="5967" spans="151:151" ht="14.4" x14ac:dyDescent="0.25">
      <c r="EU5967" s="104"/>
    </row>
    <row r="5968" spans="151:151" ht="14.4" x14ac:dyDescent="0.25">
      <c r="EU5968" s="104"/>
    </row>
    <row r="5969" spans="151:151" ht="14.4" x14ac:dyDescent="0.25">
      <c r="EU5969" s="104"/>
    </row>
    <row r="5970" spans="151:151" ht="14.4" x14ac:dyDescent="0.25">
      <c r="EU5970" s="104"/>
    </row>
    <row r="5971" spans="151:151" ht="14.4" x14ac:dyDescent="0.25">
      <c r="EU5971" s="104"/>
    </row>
    <row r="5972" spans="151:151" ht="14.4" x14ac:dyDescent="0.25">
      <c r="EU5972" s="104"/>
    </row>
    <row r="5973" spans="151:151" ht="14.4" x14ac:dyDescent="0.25">
      <c r="EU5973" s="104"/>
    </row>
    <row r="5974" spans="151:151" ht="14.4" x14ac:dyDescent="0.25">
      <c r="EU5974" s="104"/>
    </row>
    <row r="5975" spans="151:151" ht="14.4" x14ac:dyDescent="0.25">
      <c r="EU5975" s="104"/>
    </row>
    <row r="5976" spans="151:151" ht="14.4" x14ac:dyDescent="0.25">
      <c r="EU5976" s="104"/>
    </row>
    <row r="5977" spans="151:151" ht="14.4" x14ac:dyDescent="0.25">
      <c r="EU5977" s="104"/>
    </row>
    <row r="5978" spans="151:151" ht="14.4" x14ac:dyDescent="0.25">
      <c r="EU5978" s="104"/>
    </row>
    <row r="5979" spans="151:151" ht="14.4" x14ac:dyDescent="0.25">
      <c r="EU5979" s="104"/>
    </row>
    <row r="5980" spans="151:151" ht="14.4" x14ac:dyDescent="0.25">
      <c r="EU5980" s="104"/>
    </row>
    <row r="5981" spans="151:151" ht="14.4" x14ac:dyDescent="0.25">
      <c r="EU5981" s="104"/>
    </row>
    <row r="5982" spans="151:151" ht="14.4" x14ac:dyDescent="0.25">
      <c r="EU5982" s="104"/>
    </row>
    <row r="5983" spans="151:151" ht="14.4" x14ac:dyDescent="0.25">
      <c r="EU5983" s="104"/>
    </row>
    <row r="5984" spans="151:151" ht="14.4" x14ac:dyDescent="0.25">
      <c r="EU5984" s="104"/>
    </row>
    <row r="5985" spans="151:151" ht="14.4" x14ac:dyDescent="0.25">
      <c r="EU5985" s="104"/>
    </row>
    <row r="5986" spans="151:151" ht="14.4" x14ac:dyDescent="0.25">
      <c r="EU5986" s="104"/>
    </row>
    <row r="5987" spans="151:151" ht="14.4" x14ac:dyDescent="0.25">
      <c r="EU5987" s="104"/>
    </row>
    <row r="5988" spans="151:151" ht="14.4" x14ac:dyDescent="0.25">
      <c r="EU5988" s="104"/>
    </row>
    <row r="5989" spans="151:151" ht="14.4" x14ac:dyDescent="0.25">
      <c r="EU5989" s="104"/>
    </row>
    <row r="5990" spans="151:151" ht="14.4" x14ac:dyDescent="0.25">
      <c r="EU5990" s="104"/>
    </row>
    <row r="5991" spans="151:151" ht="14.4" x14ac:dyDescent="0.25">
      <c r="EU5991" s="104"/>
    </row>
    <row r="5992" spans="151:151" ht="14.4" x14ac:dyDescent="0.25">
      <c r="EU5992" s="104"/>
    </row>
    <row r="5993" spans="151:151" ht="14.4" x14ac:dyDescent="0.25">
      <c r="EU5993" s="104"/>
    </row>
    <row r="5994" spans="151:151" ht="14.4" x14ac:dyDescent="0.25">
      <c r="EU5994" s="104"/>
    </row>
    <row r="5995" spans="151:151" ht="14.4" x14ac:dyDescent="0.25">
      <c r="EU5995" s="104"/>
    </row>
    <row r="5996" spans="151:151" ht="14.4" x14ac:dyDescent="0.25">
      <c r="EU5996" s="104"/>
    </row>
    <row r="5997" spans="151:151" ht="14.4" x14ac:dyDescent="0.25">
      <c r="EU5997" s="104"/>
    </row>
    <row r="5998" spans="151:151" ht="14.4" x14ac:dyDescent="0.25">
      <c r="EU5998" s="104"/>
    </row>
    <row r="5999" spans="151:151" ht="14.4" x14ac:dyDescent="0.25">
      <c r="EU5999" s="104"/>
    </row>
    <row r="6000" spans="151:151" ht="14.4" x14ac:dyDescent="0.25">
      <c r="EU6000" s="104"/>
    </row>
    <row r="6001" spans="151:151" ht="14.4" x14ac:dyDescent="0.25">
      <c r="EU6001" s="104"/>
    </row>
    <row r="6002" spans="151:151" ht="14.4" x14ac:dyDescent="0.25">
      <c r="EU6002" s="104"/>
    </row>
    <row r="6003" spans="151:151" ht="14.4" x14ac:dyDescent="0.25">
      <c r="EU6003" s="104"/>
    </row>
    <row r="6004" spans="151:151" ht="14.4" x14ac:dyDescent="0.25">
      <c r="EU6004" s="104"/>
    </row>
    <row r="6005" spans="151:151" ht="14.4" x14ac:dyDescent="0.25">
      <c r="EU6005" s="104"/>
    </row>
    <row r="6006" spans="151:151" ht="14.4" x14ac:dyDescent="0.25">
      <c r="EU6006" s="104"/>
    </row>
    <row r="6007" spans="151:151" ht="14.4" x14ac:dyDescent="0.25">
      <c r="EU6007" s="104"/>
    </row>
    <row r="6008" spans="151:151" ht="14.4" x14ac:dyDescent="0.25">
      <c r="EU6008" s="104"/>
    </row>
    <row r="6009" spans="151:151" ht="14.4" x14ac:dyDescent="0.25">
      <c r="EU6009" s="104"/>
    </row>
    <row r="6010" spans="151:151" ht="14.4" x14ac:dyDescent="0.25">
      <c r="EU6010" s="104"/>
    </row>
    <row r="6011" spans="151:151" ht="14.4" x14ac:dyDescent="0.25">
      <c r="EU6011" s="104"/>
    </row>
    <row r="6012" spans="151:151" ht="14.4" x14ac:dyDescent="0.25">
      <c r="EU6012" s="104"/>
    </row>
    <row r="6013" spans="151:151" ht="14.4" x14ac:dyDescent="0.25">
      <c r="EU6013" s="104"/>
    </row>
    <row r="6014" spans="151:151" ht="14.4" x14ac:dyDescent="0.25">
      <c r="EU6014" s="104"/>
    </row>
    <row r="6015" spans="151:151" ht="14.4" x14ac:dyDescent="0.25">
      <c r="EU6015" s="104"/>
    </row>
    <row r="6016" spans="151:151" ht="14.4" x14ac:dyDescent="0.25">
      <c r="EU6016" s="104"/>
    </row>
    <row r="6017" spans="151:151" ht="14.4" x14ac:dyDescent="0.25">
      <c r="EU6017" s="104"/>
    </row>
    <row r="6018" spans="151:151" ht="14.4" x14ac:dyDescent="0.25">
      <c r="EU6018" s="104"/>
    </row>
    <row r="6019" spans="151:151" ht="14.4" x14ac:dyDescent="0.25">
      <c r="EU6019" s="104"/>
    </row>
    <row r="6020" spans="151:151" ht="14.4" x14ac:dyDescent="0.25">
      <c r="EU6020" s="104"/>
    </row>
    <row r="6021" spans="151:151" ht="14.4" x14ac:dyDescent="0.25">
      <c r="EU6021" s="104"/>
    </row>
    <row r="6022" spans="151:151" ht="14.4" x14ac:dyDescent="0.25">
      <c r="EU6022" s="104"/>
    </row>
    <row r="6023" spans="151:151" ht="14.4" x14ac:dyDescent="0.25">
      <c r="EU6023" s="104"/>
    </row>
    <row r="6024" spans="151:151" ht="14.4" x14ac:dyDescent="0.25">
      <c r="EU6024" s="104"/>
    </row>
    <row r="6025" spans="151:151" ht="14.4" x14ac:dyDescent="0.25">
      <c r="EU6025" s="104"/>
    </row>
    <row r="6026" spans="151:151" ht="14.4" x14ac:dyDescent="0.25">
      <c r="EU6026" s="104"/>
    </row>
    <row r="6027" spans="151:151" ht="14.4" x14ac:dyDescent="0.25">
      <c r="EU6027" s="104"/>
    </row>
    <row r="6028" spans="151:151" ht="14.4" x14ac:dyDescent="0.25">
      <c r="EU6028" s="104"/>
    </row>
    <row r="6029" spans="151:151" ht="14.4" x14ac:dyDescent="0.25">
      <c r="EU6029" s="104"/>
    </row>
    <row r="6030" spans="151:151" ht="14.4" x14ac:dyDescent="0.25">
      <c r="EU6030" s="104"/>
    </row>
    <row r="6031" spans="151:151" ht="14.4" x14ac:dyDescent="0.25">
      <c r="EU6031" s="104"/>
    </row>
    <row r="6032" spans="151:151" ht="14.4" x14ac:dyDescent="0.25">
      <c r="EU6032" s="104"/>
    </row>
    <row r="6033" spans="151:151" ht="14.4" x14ac:dyDescent="0.25">
      <c r="EU6033" s="104"/>
    </row>
    <row r="6034" spans="151:151" ht="14.4" x14ac:dyDescent="0.25">
      <c r="EU6034" s="104"/>
    </row>
    <row r="6035" spans="151:151" ht="14.4" x14ac:dyDescent="0.25">
      <c r="EU6035" s="104"/>
    </row>
    <row r="6036" spans="151:151" ht="14.4" x14ac:dyDescent="0.25">
      <c r="EU6036" s="104"/>
    </row>
    <row r="6037" spans="151:151" ht="14.4" x14ac:dyDescent="0.25">
      <c r="EU6037" s="104"/>
    </row>
    <row r="6038" spans="151:151" ht="14.4" x14ac:dyDescent="0.25">
      <c r="EU6038" s="104"/>
    </row>
    <row r="6039" spans="151:151" ht="14.4" x14ac:dyDescent="0.25">
      <c r="EU6039" s="104"/>
    </row>
    <row r="6040" spans="151:151" ht="14.4" x14ac:dyDescent="0.25">
      <c r="EU6040" s="104"/>
    </row>
    <row r="6041" spans="151:151" ht="14.4" x14ac:dyDescent="0.25">
      <c r="EU6041" s="104"/>
    </row>
    <row r="6042" spans="151:151" ht="14.4" x14ac:dyDescent="0.25">
      <c r="EU6042" s="104"/>
    </row>
    <row r="6043" spans="151:151" ht="14.4" x14ac:dyDescent="0.25">
      <c r="EU6043" s="104"/>
    </row>
    <row r="6044" spans="151:151" ht="14.4" x14ac:dyDescent="0.25">
      <c r="EU6044" s="104"/>
    </row>
    <row r="6045" spans="151:151" ht="14.4" x14ac:dyDescent="0.25">
      <c r="EU6045" s="104"/>
    </row>
    <row r="6046" spans="151:151" ht="14.4" x14ac:dyDescent="0.25">
      <c r="EU6046" s="104"/>
    </row>
    <row r="6047" spans="151:151" ht="14.4" x14ac:dyDescent="0.25">
      <c r="EU6047" s="104"/>
    </row>
    <row r="6048" spans="151:151" ht="14.4" x14ac:dyDescent="0.25">
      <c r="EU6048" s="104"/>
    </row>
    <row r="6049" spans="151:151" ht="14.4" x14ac:dyDescent="0.25">
      <c r="EU6049" s="104"/>
    </row>
    <row r="6050" spans="151:151" ht="14.4" x14ac:dyDescent="0.25">
      <c r="EU6050" s="104"/>
    </row>
    <row r="6051" spans="151:151" ht="14.4" x14ac:dyDescent="0.25">
      <c r="EU6051" s="104"/>
    </row>
    <row r="6052" spans="151:151" ht="14.4" x14ac:dyDescent="0.25">
      <c r="EU6052" s="104"/>
    </row>
    <row r="6053" spans="151:151" ht="14.4" x14ac:dyDescent="0.25">
      <c r="EU6053" s="104"/>
    </row>
    <row r="6054" spans="151:151" ht="14.4" x14ac:dyDescent="0.25">
      <c r="EU6054" s="104"/>
    </row>
    <row r="6055" spans="151:151" ht="14.4" x14ac:dyDescent="0.25">
      <c r="EU6055" s="104"/>
    </row>
    <row r="6056" spans="151:151" ht="14.4" x14ac:dyDescent="0.25">
      <c r="EU6056" s="104"/>
    </row>
    <row r="6057" spans="151:151" ht="14.4" x14ac:dyDescent="0.25">
      <c r="EU6057" s="104"/>
    </row>
    <row r="6058" spans="151:151" ht="14.4" x14ac:dyDescent="0.25">
      <c r="EU6058" s="104"/>
    </row>
    <row r="6059" spans="151:151" ht="14.4" x14ac:dyDescent="0.25">
      <c r="EU6059" s="104"/>
    </row>
    <row r="6060" spans="151:151" ht="14.4" x14ac:dyDescent="0.25">
      <c r="EU6060" s="104"/>
    </row>
    <row r="6061" spans="151:151" ht="14.4" x14ac:dyDescent="0.25">
      <c r="EU6061" s="104"/>
    </row>
    <row r="6062" spans="151:151" ht="14.4" x14ac:dyDescent="0.25">
      <c r="EU6062" s="104"/>
    </row>
    <row r="6063" spans="151:151" ht="14.4" x14ac:dyDescent="0.25">
      <c r="EU6063" s="104"/>
    </row>
    <row r="6064" spans="151:151" ht="14.4" x14ac:dyDescent="0.25">
      <c r="EU6064" s="104"/>
    </row>
    <row r="6065" spans="151:151" ht="14.4" x14ac:dyDescent="0.25">
      <c r="EU6065" s="104"/>
    </row>
    <row r="6066" spans="151:151" ht="14.4" x14ac:dyDescent="0.25">
      <c r="EU6066" s="104"/>
    </row>
    <row r="6067" spans="151:151" ht="14.4" x14ac:dyDescent="0.25">
      <c r="EU6067" s="104"/>
    </row>
    <row r="6068" spans="151:151" ht="14.4" x14ac:dyDescent="0.25">
      <c r="EU6068" s="104"/>
    </row>
    <row r="6069" spans="151:151" ht="14.4" x14ac:dyDescent="0.25">
      <c r="EU6069" s="104"/>
    </row>
    <row r="6070" spans="151:151" ht="14.4" x14ac:dyDescent="0.25">
      <c r="EU6070" s="104"/>
    </row>
    <row r="6071" spans="151:151" ht="14.4" x14ac:dyDescent="0.25">
      <c r="EU6071" s="104"/>
    </row>
    <row r="6072" spans="151:151" ht="14.4" x14ac:dyDescent="0.25">
      <c r="EU6072" s="104"/>
    </row>
    <row r="6073" spans="151:151" ht="14.4" x14ac:dyDescent="0.25">
      <c r="EU6073" s="104"/>
    </row>
    <row r="6074" spans="151:151" ht="14.4" x14ac:dyDescent="0.25">
      <c r="EU6074" s="104"/>
    </row>
    <row r="6075" spans="151:151" ht="14.4" x14ac:dyDescent="0.25">
      <c r="EU6075" s="104"/>
    </row>
    <row r="6076" spans="151:151" ht="14.4" x14ac:dyDescent="0.25">
      <c r="EU6076" s="104"/>
    </row>
    <row r="6077" spans="151:151" ht="14.4" x14ac:dyDescent="0.25">
      <c r="EU6077" s="104"/>
    </row>
    <row r="6078" spans="151:151" ht="14.4" x14ac:dyDescent="0.25">
      <c r="EU6078" s="104"/>
    </row>
    <row r="6079" spans="151:151" ht="14.4" x14ac:dyDescent="0.25">
      <c r="EU6079" s="104"/>
    </row>
    <row r="6080" spans="151:151" ht="14.4" x14ac:dyDescent="0.25">
      <c r="EU6080" s="104"/>
    </row>
    <row r="6081" spans="151:151" ht="14.4" x14ac:dyDescent="0.25">
      <c r="EU6081" s="104"/>
    </row>
    <row r="6082" spans="151:151" ht="14.4" x14ac:dyDescent="0.25">
      <c r="EU6082" s="104"/>
    </row>
    <row r="6083" spans="151:151" ht="14.4" x14ac:dyDescent="0.25">
      <c r="EU6083" s="104"/>
    </row>
    <row r="6084" spans="151:151" ht="14.4" x14ac:dyDescent="0.25">
      <c r="EU6084" s="104"/>
    </row>
    <row r="6085" spans="151:151" ht="14.4" x14ac:dyDescent="0.25">
      <c r="EU6085" s="104"/>
    </row>
    <row r="6086" spans="151:151" ht="14.4" x14ac:dyDescent="0.25">
      <c r="EU6086" s="104"/>
    </row>
    <row r="6087" spans="151:151" ht="14.4" x14ac:dyDescent="0.25">
      <c r="EU6087" s="104"/>
    </row>
    <row r="6088" spans="151:151" ht="14.4" x14ac:dyDescent="0.25">
      <c r="EU6088" s="104"/>
    </row>
    <row r="6089" spans="151:151" ht="14.4" x14ac:dyDescent="0.25">
      <c r="EU6089" s="104"/>
    </row>
    <row r="6090" spans="151:151" ht="14.4" x14ac:dyDescent="0.25">
      <c r="EU6090" s="104"/>
    </row>
    <row r="6091" spans="151:151" ht="14.4" x14ac:dyDescent="0.25">
      <c r="EU6091" s="104"/>
    </row>
    <row r="6092" spans="151:151" ht="14.4" x14ac:dyDescent="0.25">
      <c r="EU6092" s="104"/>
    </row>
    <row r="6093" spans="151:151" ht="14.4" x14ac:dyDescent="0.25">
      <c r="EU6093" s="104"/>
    </row>
    <row r="6094" spans="151:151" ht="14.4" x14ac:dyDescent="0.25">
      <c r="EU6094" s="104"/>
    </row>
    <row r="6095" spans="151:151" ht="14.4" x14ac:dyDescent="0.25">
      <c r="EU6095" s="104"/>
    </row>
    <row r="6096" spans="151:151" ht="14.4" x14ac:dyDescent="0.25">
      <c r="EU6096" s="104"/>
    </row>
    <row r="6097" spans="151:151" ht="14.4" x14ac:dyDescent="0.25">
      <c r="EU6097" s="104"/>
    </row>
    <row r="6098" spans="151:151" ht="14.4" x14ac:dyDescent="0.25">
      <c r="EU6098" s="104"/>
    </row>
    <row r="6099" spans="151:151" ht="14.4" x14ac:dyDescent="0.25">
      <c r="EU6099" s="104"/>
    </row>
    <row r="6100" spans="151:151" ht="14.4" x14ac:dyDescent="0.25">
      <c r="EU6100" s="104"/>
    </row>
    <row r="6101" spans="151:151" ht="14.4" x14ac:dyDescent="0.25">
      <c r="EU6101" s="104"/>
    </row>
    <row r="6102" spans="151:151" ht="14.4" x14ac:dyDescent="0.25">
      <c r="EU6102" s="104"/>
    </row>
    <row r="6103" spans="151:151" ht="14.4" x14ac:dyDescent="0.25">
      <c r="EU6103" s="104"/>
    </row>
    <row r="6104" spans="151:151" ht="14.4" x14ac:dyDescent="0.25">
      <c r="EU6104" s="104"/>
    </row>
    <row r="6105" spans="151:151" ht="14.4" x14ac:dyDescent="0.25">
      <c r="EU6105" s="104"/>
    </row>
    <row r="6106" spans="151:151" ht="14.4" x14ac:dyDescent="0.25">
      <c r="EU6106" s="104"/>
    </row>
    <row r="6107" spans="151:151" ht="14.4" x14ac:dyDescent="0.25">
      <c r="EU6107" s="104"/>
    </row>
    <row r="6108" spans="151:151" ht="14.4" x14ac:dyDescent="0.25">
      <c r="EU6108" s="104"/>
    </row>
    <row r="6109" spans="151:151" ht="14.4" x14ac:dyDescent="0.25">
      <c r="EU6109" s="104"/>
    </row>
    <row r="6110" spans="151:151" ht="14.4" x14ac:dyDescent="0.25">
      <c r="EU6110" s="104"/>
    </row>
    <row r="6111" spans="151:151" ht="14.4" x14ac:dyDescent="0.25">
      <c r="EU6111" s="104"/>
    </row>
    <row r="6112" spans="151:151" ht="14.4" x14ac:dyDescent="0.25">
      <c r="EU6112" s="104"/>
    </row>
    <row r="6113" spans="151:151" ht="14.4" x14ac:dyDescent="0.25">
      <c r="EU6113" s="104"/>
    </row>
    <row r="6114" spans="151:151" ht="14.4" x14ac:dyDescent="0.25">
      <c r="EU6114" s="104"/>
    </row>
    <row r="6115" spans="151:151" ht="14.4" x14ac:dyDescent="0.25">
      <c r="EU6115" s="104"/>
    </row>
    <row r="6116" spans="151:151" ht="14.4" x14ac:dyDescent="0.25">
      <c r="EU6116" s="104"/>
    </row>
    <row r="6117" spans="151:151" ht="14.4" x14ac:dyDescent="0.25">
      <c r="EU6117" s="104"/>
    </row>
    <row r="6118" spans="151:151" ht="14.4" x14ac:dyDescent="0.25">
      <c r="EU6118" s="104"/>
    </row>
    <row r="6119" spans="151:151" ht="14.4" x14ac:dyDescent="0.25">
      <c r="EU6119" s="104"/>
    </row>
    <row r="6120" spans="151:151" ht="14.4" x14ac:dyDescent="0.25">
      <c r="EU6120" s="104"/>
    </row>
    <row r="6121" spans="151:151" ht="14.4" x14ac:dyDescent="0.25">
      <c r="EU6121" s="104"/>
    </row>
    <row r="6122" spans="151:151" ht="14.4" x14ac:dyDescent="0.25">
      <c r="EU6122" s="104"/>
    </row>
    <row r="6123" spans="151:151" ht="14.4" x14ac:dyDescent="0.25">
      <c r="EU6123" s="104"/>
    </row>
    <row r="6124" spans="151:151" ht="14.4" x14ac:dyDescent="0.25">
      <c r="EU6124" s="104"/>
    </row>
    <row r="6125" spans="151:151" ht="14.4" x14ac:dyDescent="0.25">
      <c r="EU6125" s="104"/>
    </row>
    <row r="6126" spans="151:151" ht="14.4" x14ac:dyDescent="0.25">
      <c r="EU6126" s="104"/>
    </row>
    <row r="6127" spans="151:151" ht="14.4" x14ac:dyDescent="0.25">
      <c r="EU6127" s="104"/>
    </row>
    <row r="6128" spans="151:151" ht="14.4" x14ac:dyDescent="0.25">
      <c r="EU6128" s="104"/>
    </row>
    <row r="6129" spans="151:151" ht="14.4" x14ac:dyDescent="0.25">
      <c r="EU6129" s="104"/>
    </row>
    <row r="6130" spans="151:151" ht="14.4" x14ac:dyDescent="0.25">
      <c r="EU6130" s="104"/>
    </row>
    <row r="6131" spans="151:151" ht="14.4" x14ac:dyDescent="0.25">
      <c r="EU6131" s="104"/>
    </row>
    <row r="6132" spans="151:151" ht="14.4" x14ac:dyDescent="0.25">
      <c r="EU6132" s="104"/>
    </row>
    <row r="6133" spans="151:151" ht="14.4" x14ac:dyDescent="0.25">
      <c r="EU6133" s="104"/>
    </row>
    <row r="6134" spans="151:151" ht="14.4" x14ac:dyDescent="0.25">
      <c r="EU6134" s="104"/>
    </row>
    <row r="6135" spans="151:151" ht="14.4" x14ac:dyDescent="0.25">
      <c r="EU6135" s="104"/>
    </row>
    <row r="6136" spans="151:151" ht="14.4" x14ac:dyDescent="0.25">
      <c r="EU6136" s="104"/>
    </row>
    <row r="6137" spans="151:151" ht="14.4" x14ac:dyDescent="0.25">
      <c r="EU6137" s="104"/>
    </row>
    <row r="6138" spans="151:151" ht="14.4" x14ac:dyDescent="0.25">
      <c r="EU6138" s="104"/>
    </row>
    <row r="6139" spans="151:151" ht="14.4" x14ac:dyDescent="0.25">
      <c r="EU6139" s="104"/>
    </row>
    <row r="6140" spans="151:151" ht="14.4" x14ac:dyDescent="0.25">
      <c r="EU6140" s="104"/>
    </row>
    <row r="6141" spans="151:151" ht="14.4" x14ac:dyDescent="0.25">
      <c r="EU6141" s="104"/>
    </row>
    <row r="6142" spans="151:151" ht="14.4" x14ac:dyDescent="0.25">
      <c r="EU6142" s="104"/>
    </row>
    <row r="6143" spans="151:151" ht="14.4" x14ac:dyDescent="0.25">
      <c r="EU6143" s="104"/>
    </row>
    <row r="6144" spans="151:151" ht="14.4" x14ac:dyDescent="0.25">
      <c r="EU6144" s="104"/>
    </row>
    <row r="6145" spans="151:151" ht="14.4" x14ac:dyDescent="0.25">
      <c r="EU6145" s="104"/>
    </row>
    <row r="6146" spans="151:151" ht="14.4" x14ac:dyDescent="0.25">
      <c r="EU6146" s="104"/>
    </row>
    <row r="6147" spans="151:151" ht="14.4" x14ac:dyDescent="0.25">
      <c r="EU6147" s="104"/>
    </row>
    <row r="6148" spans="151:151" ht="14.4" x14ac:dyDescent="0.25">
      <c r="EU6148" s="104"/>
    </row>
    <row r="6149" spans="151:151" ht="14.4" x14ac:dyDescent="0.25">
      <c r="EU6149" s="104"/>
    </row>
    <row r="6150" spans="151:151" ht="14.4" x14ac:dyDescent="0.25">
      <c r="EU6150" s="104"/>
    </row>
    <row r="6151" spans="151:151" ht="14.4" x14ac:dyDescent="0.25">
      <c r="EU6151" s="104"/>
    </row>
    <row r="6152" spans="151:151" ht="14.4" x14ac:dyDescent="0.25">
      <c r="EU6152" s="104"/>
    </row>
    <row r="6153" spans="151:151" ht="14.4" x14ac:dyDescent="0.25">
      <c r="EU6153" s="104"/>
    </row>
    <row r="6154" spans="151:151" ht="14.4" x14ac:dyDescent="0.25">
      <c r="EU6154" s="104"/>
    </row>
    <row r="6155" spans="151:151" ht="14.4" x14ac:dyDescent="0.25">
      <c r="EU6155" s="104"/>
    </row>
    <row r="6156" spans="151:151" ht="14.4" x14ac:dyDescent="0.25">
      <c r="EU6156" s="104"/>
    </row>
    <row r="6157" spans="151:151" ht="14.4" x14ac:dyDescent="0.25">
      <c r="EU6157" s="104"/>
    </row>
    <row r="6158" spans="151:151" ht="14.4" x14ac:dyDescent="0.25">
      <c r="EU6158" s="104"/>
    </row>
    <row r="6159" spans="151:151" ht="14.4" x14ac:dyDescent="0.25">
      <c r="EU6159" s="104"/>
    </row>
    <row r="6160" spans="151:151" ht="14.4" x14ac:dyDescent="0.25">
      <c r="EU6160" s="104"/>
    </row>
    <row r="6161" spans="151:151" ht="14.4" x14ac:dyDescent="0.25">
      <c r="EU6161" s="104"/>
    </row>
    <row r="6162" spans="151:151" ht="14.4" x14ac:dyDescent="0.25">
      <c r="EU6162" s="104"/>
    </row>
    <row r="6163" spans="151:151" ht="14.4" x14ac:dyDescent="0.25">
      <c r="EU6163" s="104"/>
    </row>
    <row r="6164" spans="151:151" ht="14.4" x14ac:dyDescent="0.25">
      <c r="EU6164" s="104"/>
    </row>
    <row r="6165" spans="151:151" ht="14.4" x14ac:dyDescent="0.25">
      <c r="EU6165" s="104"/>
    </row>
    <row r="6166" spans="151:151" ht="14.4" x14ac:dyDescent="0.25">
      <c r="EU6166" s="104"/>
    </row>
    <row r="6167" spans="151:151" ht="14.4" x14ac:dyDescent="0.25">
      <c r="EU6167" s="104"/>
    </row>
    <row r="6168" spans="151:151" ht="14.4" x14ac:dyDescent="0.25">
      <c r="EU6168" s="104"/>
    </row>
    <row r="6169" spans="151:151" ht="14.4" x14ac:dyDescent="0.25">
      <c r="EU6169" s="104"/>
    </row>
    <row r="6170" spans="151:151" ht="14.4" x14ac:dyDescent="0.25">
      <c r="EU6170" s="104"/>
    </row>
    <row r="6171" spans="151:151" ht="14.4" x14ac:dyDescent="0.25">
      <c r="EU6171" s="104"/>
    </row>
    <row r="6172" spans="151:151" ht="14.4" x14ac:dyDescent="0.25">
      <c r="EU6172" s="104"/>
    </row>
    <row r="6173" spans="151:151" ht="14.4" x14ac:dyDescent="0.25">
      <c r="EU6173" s="104"/>
    </row>
    <row r="6174" spans="151:151" ht="14.4" x14ac:dyDescent="0.25">
      <c r="EU6174" s="104"/>
    </row>
    <row r="6175" spans="151:151" ht="14.4" x14ac:dyDescent="0.25">
      <c r="EU6175" s="104"/>
    </row>
    <row r="6176" spans="151:151" ht="14.4" x14ac:dyDescent="0.25">
      <c r="EU6176" s="104"/>
    </row>
    <row r="6177" spans="151:151" ht="14.4" x14ac:dyDescent="0.25">
      <c r="EU6177" s="104"/>
    </row>
    <row r="6178" spans="151:151" ht="14.4" x14ac:dyDescent="0.25">
      <c r="EU6178" s="104"/>
    </row>
    <row r="6179" spans="151:151" ht="14.4" x14ac:dyDescent="0.25">
      <c r="EU6179" s="104"/>
    </row>
    <row r="6180" spans="151:151" ht="14.4" x14ac:dyDescent="0.25">
      <c r="EU6180" s="104"/>
    </row>
    <row r="6181" spans="151:151" ht="14.4" x14ac:dyDescent="0.25">
      <c r="EU6181" s="104"/>
    </row>
    <row r="6182" spans="151:151" ht="14.4" x14ac:dyDescent="0.25">
      <c r="EU6182" s="104"/>
    </row>
    <row r="6183" spans="151:151" ht="14.4" x14ac:dyDescent="0.25">
      <c r="EU6183" s="104"/>
    </row>
    <row r="6184" spans="151:151" ht="14.4" x14ac:dyDescent="0.25">
      <c r="EU6184" s="104"/>
    </row>
    <row r="6185" spans="151:151" ht="14.4" x14ac:dyDescent="0.25">
      <c r="EU6185" s="104"/>
    </row>
    <row r="6186" spans="151:151" ht="14.4" x14ac:dyDescent="0.25">
      <c r="EU6186" s="104"/>
    </row>
    <row r="6187" spans="151:151" ht="14.4" x14ac:dyDescent="0.25">
      <c r="EU6187" s="104"/>
    </row>
    <row r="6188" spans="151:151" ht="14.4" x14ac:dyDescent="0.25">
      <c r="EU6188" s="104"/>
    </row>
    <row r="6189" spans="151:151" ht="14.4" x14ac:dyDescent="0.25">
      <c r="EU6189" s="104"/>
    </row>
    <row r="6190" spans="151:151" ht="14.4" x14ac:dyDescent="0.25">
      <c r="EU6190" s="104"/>
    </row>
    <row r="6191" spans="151:151" ht="14.4" x14ac:dyDescent="0.25">
      <c r="EU6191" s="104"/>
    </row>
    <row r="6192" spans="151:151" ht="14.4" x14ac:dyDescent="0.25">
      <c r="EU6192" s="104"/>
    </row>
    <row r="6193" spans="151:151" ht="14.4" x14ac:dyDescent="0.25">
      <c r="EU6193" s="104"/>
    </row>
    <row r="6194" spans="151:151" ht="14.4" x14ac:dyDescent="0.25">
      <c r="EU6194" s="104"/>
    </row>
    <row r="6195" spans="151:151" ht="14.4" x14ac:dyDescent="0.25">
      <c r="EU6195" s="104"/>
    </row>
    <row r="6196" spans="151:151" ht="14.4" x14ac:dyDescent="0.25">
      <c r="EU6196" s="104"/>
    </row>
    <row r="6197" spans="151:151" ht="14.4" x14ac:dyDescent="0.25">
      <c r="EU6197" s="104"/>
    </row>
    <row r="6198" spans="151:151" ht="14.4" x14ac:dyDescent="0.25">
      <c r="EU6198" s="104"/>
    </row>
    <row r="6199" spans="151:151" ht="14.4" x14ac:dyDescent="0.25">
      <c r="EU6199" s="104"/>
    </row>
    <row r="6200" spans="151:151" ht="14.4" x14ac:dyDescent="0.25">
      <c r="EU6200" s="104"/>
    </row>
    <row r="6201" spans="151:151" ht="14.4" x14ac:dyDescent="0.25">
      <c r="EU6201" s="104"/>
    </row>
    <row r="6202" spans="151:151" ht="14.4" x14ac:dyDescent="0.25">
      <c r="EU6202" s="104"/>
    </row>
    <row r="6203" spans="151:151" ht="14.4" x14ac:dyDescent="0.25">
      <c r="EU6203" s="104"/>
    </row>
    <row r="6204" spans="151:151" ht="14.4" x14ac:dyDescent="0.25">
      <c r="EU6204" s="104"/>
    </row>
    <row r="6205" spans="151:151" ht="14.4" x14ac:dyDescent="0.25">
      <c r="EU6205" s="104"/>
    </row>
    <row r="6206" spans="151:151" ht="14.4" x14ac:dyDescent="0.25">
      <c r="EU6206" s="104"/>
    </row>
    <row r="6207" spans="151:151" ht="14.4" x14ac:dyDescent="0.25">
      <c r="EU6207" s="104"/>
    </row>
    <row r="6208" spans="151:151" ht="14.4" x14ac:dyDescent="0.25">
      <c r="EU6208" s="104"/>
    </row>
    <row r="6209" spans="151:151" ht="14.4" x14ac:dyDescent="0.25">
      <c r="EU6209" s="104"/>
    </row>
    <row r="6210" spans="151:151" ht="14.4" x14ac:dyDescent="0.25">
      <c r="EU6210" s="104"/>
    </row>
    <row r="6211" spans="151:151" ht="14.4" x14ac:dyDescent="0.25">
      <c r="EU6211" s="104"/>
    </row>
    <row r="6212" spans="151:151" ht="14.4" x14ac:dyDescent="0.25">
      <c r="EU6212" s="104"/>
    </row>
    <row r="6213" spans="151:151" ht="14.4" x14ac:dyDescent="0.25">
      <c r="EU6213" s="104"/>
    </row>
    <row r="6214" spans="151:151" ht="14.4" x14ac:dyDescent="0.25">
      <c r="EU6214" s="104"/>
    </row>
    <row r="6215" spans="151:151" ht="14.4" x14ac:dyDescent="0.25">
      <c r="EU6215" s="104"/>
    </row>
    <row r="6216" spans="151:151" ht="14.4" x14ac:dyDescent="0.25">
      <c r="EU6216" s="104"/>
    </row>
    <row r="6217" spans="151:151" ht="14.4" x14ac:dyDescent="0.25">
      <c r="EU6217" s="104"/>
    </row>
    <row r="6218" spans="151:151" ht="14.4" x14ac:dyDescent="0.25">
      <c r="EU6218" s="104"/>
    </row>
    <row r="6219" spans="151:151" ht="14.4" x14ac:dyDescent="0.25">
      <c r="EU6219" s="104"/>
    </row>
    <row r="6220" spans="151:151" ht="14.4" x14ac:dyDescent="0.25">
      <c r="EU6220" s="104"/>
    </row>
    <row r="6221" spans="151:151" ht="14.4" x14ac:dyDescent="0.25">
      <c r="EU6221" s="104"/>
    </row>
    <row r="6222" spans="151:151" ht="14.4" x14ac:dyDescent="0.25">
      <c r="EU6222" s="104"/>
    </row>
    <row r="6223" spans="151:151" ht="14.4" x14ac:dyDescent="0.25">
      <c r="EU6223" s="104"/>
    </row>
    <row r="6224" spans="151:151" ht="14.4" x14ac:dyDescent="0.25">
      <c r="EU6224" s="104"/>
    </row>
    <row r="6225" spans="151:151" ht="14.4" x14ac:dyDescent="0.25">
      <c r="EU6225" s="104"/>
    </row>
    <row r="6226" spans="151:151" ht="14.4" x14ac:dyDescent="0.25">
      <c r="EU6226" s="104"/>
    </row>
    <row r="6227" spans="151:151" ht="14.4" x14ac:dyDescent="0.25">
      <c r="EU6227" s="104"/>
    </row>
    <row r="6228" spans="151:151" ht="14.4" x14ac:dyDescent="0.25">
      <c r="EU6228" s="104"/>
    </row>
    <row r="6229" spans="151:151" ht="14.4" x14ac:dyDescent="0.25">
      <c r="EU6229" s="104"/>
    </row>
    <row r="6230" spans="151:151" ht="14.4" x14ac:dyDescent="0.25">
      <c r="EU6230" s="104"/>
    </row>
    <row r="6231" spans="151:151" ht="14.4" x14ac:dyDescent="0.25">
      <c r="EU6231" s="104"/>
    </row>
    <row r="6232" spans="151:151" ht="14.4" x14ac:dyDescent="0.25">
      <c r="EU6232" s="104"/>
    </row>
    <row r="6233" spans="151:151" ht="14.4" x14ac:dyDescent="0.25">
      <c r="EU6233" s="104"/>
    </row>
    <row r="6234" spans="151:151" ht="14.4" x14ac:dyDescent="0.25">
      <c r="EU6234" s="104"/>
    </row>
    <row r="6235" spans="151:151" ht="14.4" x14ac:dyDescent="0.25">
      <c r="EU6235" s="104"/>
    </row>
    <row r="6236" spans="151:151" ht="14.4" x14ac:dyDescent="0.25">
      <c r="EU6236" s="104"/>
    </row>
    <row r="6237" spans="151:151" ht="14.4" x14ac:dyDescent="0.25">
      <c r="EU6237" s="104"/>
    </row>
    <row r="6238" spans="151:151" ht="14.4" x14ac:dyDescent="0.25">
      <c r="EU6238" s="104"/>
    </row>
    <row r="6239" spans="151:151" ht="14.4" x14ac:dyDescent="0.25">
      <c r="EU6239" s="104"/>
    </row>
    <row r="6240" spans="151:151" ht="14.4" x14ac:dyDescent="0.25">
      <c r="EU6240" s="104"/>
    </row>
    <row r="6241" spans="151:151" ht="14.4" x14ac:dyDescent="0.25">
      <c r="EU6241" s="104"/>
    </row>
    <row r="6242" spans="151:151" ht="14.4" x14ac:dyDescent="0.25">
      <c r="EU6242" s="104"/>
    </row>
    <row r="6243" spans="151:151" ht="14.4" x14ac:dyDescent="0.25">
      <c r="EU6243" s="104"/>
    </row>
    <row r="6244" spans="151:151" ht="14.4" x14ac:dyDescent="0.25">
      <c r="EU6244" s="104"/>
    </row>
    <row r="6245" spans="151:151" ht="14.4" x14ac:dyDescent="0.25">
      <c r="EU6245" s="104"/>
    </row>
    <row r="6246" spans="151:151" ht="14.4" x14ac:dyDescent="0.25">
      <c r="EU6246" s="104"/>
    </row>
    <row r="6247" spans="151:151" ht="14.4" x14ac:dyDescent="0.25">
      <c r="EU6247" s="104"/>
    </row>
    <row r="6248" spans="151:151" ht="14.4" x14ac:dyDescent="0.25">
      <c r="EU6248" s="104"/>
    </row>
    <row r="6249" spans="151:151" ht="14.4" x14ac:dyDescent="0.25">
      <c r="EU6249" s="104"/>
    </row>
    <row r="6250" spans="151:151" ht="14.4" x14ac:dyDescent="0.25">
      <c r="EU6250" s="104"/>
    </row>
    <row r="6251" spans="151:151" ht="14.4" x14ac:dyDescent="0.25">
      <c r="EU6251" s="104"/>
    </row>
    <row r="6252" spans="151:151" ht="14.4" x14ac:dyDescent="0.25">
      <c r="EU6252" s="104"/>
    </row>
    <row r="6253" spans="151:151" ht="14.4" x14ac:dyDescent="0.25">
      <c r="EU6253" s="104"/>
    </row>
    <row r="6254" spans="151:151" ht="14.4" x14ac:dyDescent="0.25">
      <c r="EU6254" s="104"/>
    </row>
    <row r="6255" spans="151:151" ht="14.4" x14ac:dyDescent="0.25">
      <c r="EU6255" s="104"/>
    </row>
    <row r="6256" spans="151:151" ht="14.4" x14ac:dyDescent="0.25">
      <c r="EU6256" s="104"/>
    </row>
    <row r="6257" spans="151:151" ht="14.4" x14ac:dyDescent="0.25">
      <c r="EU6257" s="104"/>
    </row>
    <row r="6258" spans="151:151" ht="14.4" x14ac:dyDescent="0.25">
      <c r="EU6258" s="104"/>
    </row>
    <row r="6259" spans="151:151" ht="14.4" x14ac:dyDescent="0.25">
      <c r="EU6259" s="104"/>
    </row>
    <row r="6260" spans="151:151" ht="14.4" x14ac:dyDescent="0.25">
      <c r="EU6260" s="104"/>
    </row>
    <row r="6261" spans="151:151" ht="14.4" x14ac:dyDescent="0.25">
      <c r="EU6261" s="104"/>
    </row>
    <row r="6262" spans="151:151" ht="14.4" x14ac:dyDescent="0.25">
      <c r="EU6262" s="104"/>
    </row>
    <row r="6263" spans="151:151" ht="14.4" x14ac:dyDescent="0.25">
      <c r="EU6263" s="104"/>
    </row>
    <row r="6264" spans="151:151" ht="14.4" x14ac:dyDescent="0.25">
      <c r="EU6264" s="104"/>
    </row>
    <row r="6265" spans="151:151" ht="14.4" x14ac:dyDescent="0.25">
      <c r="EU6265" s="104"/>
    </row>
    <row r="6266" spans="151:151" ht="14.4" x14ac:dyDescent="0.25">
      <c r="EU6266" s="104"/>
    </row>
    <row r="6267" spans="151:151" ht="14.4" x14ac:dyDescent="0.25">
      <c r="EU6267" s="104"/>
    </row>
    <row r="6268" spans="151:151" ht="14.4" x14ac:dyDescent="0.25">
      <c r="EU6268" s="104"/>
    </row>
    <row r="6269" spans="151:151" ht="14.4" x14ac:dyDescent="0.25">
      <c r="EU6269" s="104"/>
    </row>
    <row r="6270" spans="151:151" ht="14.4" x14ac:dyDescent="0.25">
      <c r="EU6270" s="104"/>
    </row>
    <row r="6271" spans="151:151" ht="14.4" x14ac:dyDescent="0.25">
      <c r="EU6271" s="104"/>
    </row>
    <row r="6272" spans="151:151" ht="14.4" x14ac:dyDescent="0.25">
      <c r="EU6272" s="104"/>
    </row>
    <row r="6273" spans="151:151" ht="14.4" x14ac:dyDescent="0.25">
      <c r="EU6273" s="104"/>
    </row>
    <row r="6274" spans="151:151" ht="14.4" x14ac:dyDescent="0.25">
      <c r="EU6274" s="104"/>
    </row>
    <row r="6275" spans="151:151" ht="14.4" x14ac:dyDescent="0.25">
      <c r="EU6275" s="104"/>
    </row>
    <row r="6276" spans="151:151" ht="14.4" x14ac:dyDescent="0.25">
      <c r="EU6276" s="104"/>
    </row>
    <row r="6277" spans="151:151" ht="14.4" x14ac:dyDescent="0.25">
      <c r="EU6277" s="104"/>
    </row>
    <row r="6278" spans="151:151" ht="14.4" x14ac:dyDescent="0.25">
      <c r="EU6278" s="104"/>
    </row>
    <row r="6279" spans="151:151" ht="14.4" x14ac:dyDescent="0.25">
      <c r="EU6279" s="104"/>
    </row>
    <row r="6280" spans="151:151" ht="14.4" x14ac:dyDescent="0.25">
      <c r="EU6280" s="104"/>
    </row>
    <row r="6281" spans="151:151" ht="14.4" x14ac:dyDescent="0.25">
      <c r="EU6281" s="104"/>
    </row>
    <row r="6282" spans="151:151" ht="14.4" x14ac:dyDescent="0.25">
      <c r="EU6282" s="104"/>
    </row>
    <row r="6283" spans="151:151" ht="14.4" x14ac:dyDescent="0.25">
      <c r="EU6283" s="104"/>
    </row>
    <row r="6284" spans="151:151" ht="14.4" x14ac:dyDescent="0.25">
      <c r="EU6284" s="104"/>
    </row>
    <row r="6285" spans="151:151" ht="14.4" x14ac:dyDescent="0.25">
      <c r="EU6285" s="104"/>
    </row>
    <row r="6286" spans="151:151" ht="14.4" x14ac:dyDescent="0.25">
      <c r="EU6286" s="104"/>
    </row>
    <row r="6287" spans="151:151" ht="14.4" x14ac:dyDescent="0.25">
      <c r="EU6287" s="104"/>
    </row>
    <row r="6288" spans="151:151" ht="14.4" x14ac:dyDescent="0.25">
      <c r="EU6288" s="104"/>
    </row>
    <row r="6289" spans="151:151" ht="14.4" x14ac:dyDescent="0.25">
      <c r="EU6289" s="104"/>
    </row>
    <row r="6290" spans="151:151" ht="14.4" x14ac:dyDescent="0.25">
      <c r="EU6290" s="104"/>
    </row>
    <row r="6291" spans="151:151" ht="14.4" x14ac:dyDescent="0.25">
      <c r="EU6291" s="104"/>
    </row>
    <row r="6292" spans="151:151" ht="14.4" x14ac:dyDescent="0.25">
      <c r="EU6292" s="104"/>
    </row>
    <row r="6293" spans="151:151" ht="14.4" x14ac:dyDescent="0.25">
      <c r="EU6293" s="104"/>
    </row>
    <row r="6294" spans="151:151" ht="14.4" x14ac:dyDescent="0.25">
      <c r="EU6294" s="104"/>
    </row>
    <row r="6295" spans="151:151" ht="14.4" x14ac:dyDescent="0.25">
      <c r="EU6295" s="104"/>
    </row>
    <row r="6296" spans="151:151" ht="14.4" x14ac:dyDescent="0.25">
      <c r="EU6296" s="104"/>
    </row>
    <row r="6297" spans="151:151" ht="14.4" x14ac:dyDescent="0.25">
      <c r="EU6297" s="104"/>
    </row>
    <row r="6298" spans="151:151" ht="14.4" x14ac:dyDescent="0.25">
      <c r="EU6298" s="104"/>
    </row>
    <row r="6299" spans="151:151" ht="14.4" x14ac:dyDescent="0.25">
      <c r="EU6299" s="104"/>
    </row>
    <row r="6300" spans="151:151" ht="14.4" x14ac:dyDescent="0.25">
      <c r="EU6300" s="104"/>
    </row>
    <row r="6301" spans="151:151" ht="14.4" x14ac:dyDescent="0.25">
      <c r="EU6301" s="104"/>
    </row>
    <row r="6302" spans="151:151" ht="14.4" x14ac:dyDescent="0.25">
      <c r="EU6302" s="104"/>
    </row>
    <row r="6303" spans="151:151" ht="14.4" x14ac:dyDescent="0.25">
      <c r="EU6303" s="104"/>
    </row>
    <row r="6304" spans="151:151" ht="14.4" x14ac:dyDescent="0.25">
      <c r="EU6304" s="104"/>
    </row>
    <row r="6305" spans="151:151" ht="14.4" x14ac:dyDescent="0.25">
      <c r="EU6305" s="104"/>
    </row>
    <row r="6306" spans="151:151" ht="14.4" x14ac:dyDescent="0.25">
      <c r="EU6306" s="104"/>
    </row>
    <row r="6307" spans="151:151" ht="14.4" x14ac:dyDescent="0.25">
      <c r="EU6307" s="104"/>
    </row>
    <row r="6308" spans="151:151" ht="14.4" x14ac:dyDescent="0.25">
      <c r="EU6308" s="104"/>
    </row>
    <row r="6309" spans="151:151" ht="14.4" x14ac:dyDescent="0.25">
      <c r="EU6309" s="104"/>
    </row>
    <row r="6310" spans="151:151" ht="14.4" x14ac:dyDescent="0.25">
      <c r="EU6310" s="104"/>
    </row>
    <row r="6311" spans="151:151" ht="14.4" x14ac:dyDescent="0.25">
      <c r="EU6311" s="104"/>
    </row>
    <row r="6312" spans="151:151" ht="14.4" x14ac:dyDescent="0.25">
      <c r="EU6312" s="104"/>
    </row>
    <row r="6313" spans="151:151" ht="14.4" x14ac:dyDescent="0.25">
      <c r="EU6313" s="104"/>
    </row>
    <row r="6314" spans="151:151" ht="14.4" x14ac:dyDescent="0.25">
      <c r="EU6314" s="104"/>
    </row>
    <row r="6315" spans="151:151" ht="14.4" x14ac:dyDescent="0.25">
      <c r="EU6315" s="104"/>
    </row>
    <row r="6316" spans="151:151" ht="14.4" x14ac:dyDescent="0.25">
      <c r="EU6316" s="104"/>
    </row>
    <row r="6317" spans="151:151" ht="14.4" x14ac:dyDescent="0.25">
      <c r="EU6317" s="104"/>
    </row>
    <row r="6318" spans="151:151" ht="14.4" x14ac:dyDescent="0.25">
      <c r="EU6318" s="104"/>
    </row>
    <row r="6319" spans="151:151" ht="14.4" x14ac:dyDescent="0.25">
      <c r="EU6319" s="104"/>
    </row>
    <row r="6320" spans="151:151" ht="14.4" x14ac:dyDescent="0.25">
      <c r="EU6320" s="104"/>
    </row>
    <row r="6321" spans="151:151" ht="14.4" x14ac:dyDescent="0.25">
      <c r="EU6321" s="104"/>
    </row>
    <row r="6322" spans="151:151" ht="14.4" x14ac:dyDescent="0.25">
      <c r="EU6322" s="104"/>
    </row>
    <row r="6323" spans="151:151" ht="14.4" x14ac:dyDescent="0.25">
      <c r="EU6323" s="104"/>
    </row>
    <row r="6324" spans="151:151" ht="14.4" x14ac:dyDescent="0.25">
      <c r="EU6324" s="104"/>
    </row>
    <row r="6325" spans="151:151" ht="14.4" x14ac:dyDescent="0.25">
      <c r="EU6325" s="104"/>
    </row>
    <row r="6326" spans="151:151" ht="14.4" x14ac:dyDescent="0.25">
      <c r="EU6326" s="104"/>
    </row>
    <row r="6327" spans="151:151" ht="14.4" x14ac:dyDescent="0.25">
      <c r="EU6327" s="104"/>
    </row>
    <row r="6328" spans="151:151" ht="14.4" x14ac:dyDescent="0.25">
      <c r="EU6328" s="104"/>
    </row>
    <row r="6329" spans="151:151" ht="14.4" x14ac:dyDescent="0.25">
      <c r="EU6329" s="104"/>
    </row>
    <row r="6330" spans="151:151" ht="14.4" x14ac:dyDescent="0.25">
      <c r="EU6330" s="104"/>
    </row>
    <row r="6331" spans="151:151" ht="14.4" x14ac:dyDescent="0.25">
      <c r="EU6331" s="104"/>
    </row>
    <row r="6332" spans="151:151" ht="14.4" x14ac:dyDescent="0.25">
      <c r="EU6332" s="104"/>
    </row>
    <row r="6333" spans="151:151" ht="14.4" x14ac:dyDescent="0.25">
      <c r="EU6333" s="104"/>
    </row>
    <row r="6334" spans="151:151" ht="14.4" x14ac:dyDescent="0.25">
      <c r="EU6334" s="104"/>
    </row>
    <row r="6335" spans="151:151" ht="14.4" x14ac:dyDescent="0.25">
      <c r="EU6335" s="104"/>
    </row>
    <row r="6336" spans="151:151" ht="14.4" x14ac:dyDescent="0.25">
      <c r="EU6336" s="104"/>
    </row>
    <row r="6337" spans="151:151" ht="14.4" x14ac:dyDescent="0.25">
      <c r="EU6337" s="104"/>
    </row>
    <row r="6338" spans="151:151" ht="14.4" x14ac:dyDescent="0.25">
      <c r="EU6338" s="104"/>
    </row>
    <row r="6339" spans="151:151" ht="14.4" x14ac:dyDescent="0.25">
      <c r="EU6339" s="104"/>
    </row>
    <row r="6340" spans="151:151" ht="14.4" x14ac:dyDescent="0.25">
      <c r="EU6340" s="104"/>
    </row>
    <row r="6341" spans="151:151" ht="14.4" x14ac:dyDescent="0.25">
      <c r="EU6341" s="104"/>
    </row>
    <row r="6342" spans="151:151" ht="14.4" x14ac:dyDescent="0.25">
      <c r="EU6342" s="104"/>
    </row>
    <row r="6343" spans="151:151" ht="14.4" x14ac:dyDescent="0.25">
      <c r="EU6343" s="104"/>
    </row>
    <row r="6344" spans="151:151" ht="14.4" x14ac:dyDescent="0.25">
      <c r="EU6344" s="104"/>
    </row>
    <row r="6345" spans="151:151" ht="14.4" x14ac:dyDescent="0.25">
      <c r="EU6345" s="104"/>
    </row>
    <row r="6346" spans="151:151" ht="14.4" x14ac:dyDescent="0.25">
      <c r="EU6346" s="104"/>
    </row>
    <row r="6347" spans="151:151" ht="14.4" x14ac:dyDescent="0.25">
      <c r="EU6347" s="104"/>
    </row>
    <row r="6348" spans="151:151" ht="14.4" x14ac:dyDescent="0.25">
      <c r="EU6348" s="104"/>
    </row>
    <row r="6349" spans="151:151" ht="14.4" x14ac:dyDescent="0.25">
      <c r="EU6349" s="104"/>
    </row>
    <row r="6350" spans="151:151" ht="14.4" x14ac:dyDescent="0.25">
      <c r="EU6350" s="104"/>
    </row>
    <row r="6351" spans="151:151" ht="14.4" x14ac:dyDescent="0.25">
      <c r="EU6351" s="104"/>
    </row>
    <row r="6352" spans="151:151" ht="14.4" x14ac:dyDescent="0.25">
      <c r="EU6352" s="104"/>
    </row>
    <row r="6353" spans="151:151" ht="14.4" x14ac:dyDescent="0.25">
      <c r="EU6353" s="104"/>
    </row>
    <row r="6354" spans="151:151" ht="14.4" x14ac:dyDescent="0.25">
      <c r="EU6354" s="104"/>
    </row>
    <row r="6355" spans="151:151" ht="14.4" x14ac:dyDescent="0.25">
      <c r="EU6355" s="104"/>
    </row>
    <row r="6356" spans="151:151" ht="14.4" x14ac:dyDescent="0.25">
      <c r="EU6356" s="104"/>
    </row>
    <row r="6357" spans="151:151" ht="14.4" x14ac:dyDescent="0.25">
      <c r="EU6357" s="104"/>
    </row>
    <row r="6358" spans="151:151" ht="14.4" x14ac:dyDescent="0.25">
      <c r="EU6358" s="104"/>
    </row>
    <row r="6359" spans="151:151" ht="14.4" x14ac:dyDescent="0.25">
      <c r="EU6359" s="104"/>
    </row>
    <row r="6360" spans="151:151" ht="14.4" x14ac:dyDescent="0.25">
      <c r="EU6360" s="104"/>
    </row>
    <row r="6361" spans="151:151" ht="14.4" x14ac:dyDescent="0.25">
      <c r="EU6361" s="104"/>
    </row>
    <row r="6362" spans="151:151" ht="14.4" x14ac:dyDescent="0.25">
      <c r="EU6362" s="104"/>
    </row>
    <row r="6363" spans="151:151" ht="14.4" x14ac:dyDescent="0.25">
      <c r="EU6363" s="104"/>
    </row>
    <row r="6364" spans="151:151" ht="14.4" x14ac:dyDescent="0.25">
      <c r="EU6364" s="104"/>
    </row>
    <row r="6365" spans="151:151" ht="14.4" x14ac:dyDescent="0.25">
      <c r="EU6365" s="104"/>
    </row>
    <row r="6366" spans="151:151" ht="14.4" x14ac:dyDescent="0.25">
      <c r="EU6366" s="104"/>
    </row>
    <row r="6367" spans="151:151" ht="14.4" x14ac:dyDescent="0.25">
      <c r="EU6367" s="104"/>
    </row>
    <row r="6368" spans="151:151" ht="14.4" x14ac:dyDescent="0.25">
      <c r="EU6368" s="104"/>
    </row>
    <row r="6369" spans="151:151" ht="14.4" x14ac:dyDescent="0.25">
      <c r="EU6369" s="104"/>
    </row>
    <row r="6370" spans="151:151" ht="14.4" x14ac:dyDescent="0.25">
      <c r="EU6370" s="104"/>
    </row>
    <row r="6371" spans="151:151" ht="14.4" x14ac:dyDescent="0.25">
      <c r="EU6371" s="104"/>
    </row>
    <row r="6372" spans="151:151" ht="14.4" x14ac:dyDescent="0.25">
      <c r="EU6372" s="104"/>
    </row>
    <row r="6373" spans="151:151" ht="14.4" x14ac:dyDescent="0.25">
      <c r="EU6373" s="104"/>
    </row>
    <row r="6374" spans="151:151" ht="14.4" x14ac:dyDescent="0.25">
      <c r="EU6374" s="104"/>
    </row>
    <row r="6375" spans="151:151" ht="14.4" x14ac:dyDescent="0.25">
      <c r="EU6375" s="104"/>
    </row>
    <row r="6376" spans="151:151" ht="14.4" x14ac:dyDescent="0.25">
      <c r="EU6376" s="104"/>
    </row>
    <row r="6377" spans="151:151" ht="14.4" x14ac:dyDescent="0.25">
      <c r="EU6377" s="104"/>
    </row>
    <row r="6378" spans="151:151" ht="14.4" x14ac:dyDescent="0.25">
      <c r="EU6378" s="104"/>
    </row>
    <row r="6379" spans="151:151" ht="14.4" x14ac:dyDescent="0.25">
      <c r="EU6379" s="104"/>
    </row>
    <row r="6380" spans="151:151" ht="14.4" x14ac:dyDescent="0.25">
      <c r="EU6380" s="104"/>
    </row>
    <row r="6381" spans="151:151" ht="14.4" x14ac:dyDescent="0.25">
      <c r="EU6381" s="104"/>
    </row>
    <row r="6382" spans="151:151" ht="14.4" x14ac:dyDescent="0.25">
      <c r="EU6382" s="104"/>
    </row>
    <row r="6383" spans="151:151" ht="14.4" x14ac:dyDescent="0.25">
      <c r="EU6383" s="104"/>
    </row>
    <row r="6384" spans="151:151" ht="14.4" x14ac:dyDescent="0.25">
      <c r="EU6384" s="104"/>
    </row>
    <row r="6385" spans="151:151" ht="14.4" x14ac:dyDescent="0.25">
      <c r="EU6385" s="104"/>
    </row>
    <row r="6386" spans="151:151" ht="14.4" x14ac:dyDescent="0.25">
      <c r="EU6386" s="104"/>
    </row>
    <row r="6387" spans="151:151" ht="14.4" x14ac:dyDescent="0.25">
      <c r="EU6387" s="104"/>
    </row>
    <row r="6388" spans="151:151" ht="14.4" x14ac:dyDescent="0.25">
      <c r="EU6388" s="104"/>
    </row>
    <row r="6389" spans="151:151" ht="14.4" x14ac:dyDescent="0.25">
      <c r="EU6389" s="104"/>
    </row>
    <row r="6390" spans="151:151" ht="14.4" x14ac:dyDescent="0.25">
      <c r="EU6390" s="104"/>
    </row>
    <row r="6391" spans="151:151" ht="14.4" x14ac:dyDescent="0.25">
      <c r="EU6391" s="104"/>
    </row>
    <row r="6392" spans="151:151" ht="14.4" x14ac:dyDescent="0.25">
      <c r="EU6392" s="104"/>
    </row>
    <row r="6393" spans="151:151" ht="14.4" x14ac:dyDescent="0.25">
      <c r="EU6393" s="104"/>
    </row>
    <row r="6394" spans="151:151" ht="14.4" x14ac:dyDescent="0.25">
      <c r="EU6394" s="104"/>
    </row>
    <row r="6395" spans="151:151" ht="14.4" x14ac:dyDescent="0.25">
      <c r="EU6395" s="104"/>
    </row>
    <row r="6396" spans="151:151" ht="14.4" x14ac:dyDescent="0.25">
      <c r="EU6396" s="104"/>
    </row>
    <row r="6397" spans="151:151" ht="14.4" x14ac:dyDescent="0.25">
      <c r="EU6397" s="104"/>
    </row>
    <row r="6398" spans="151:151" ht="14.4" x14ac:dyDescent="0.25">
      <c r="EU6398" s="104"/>
    </row>
    <row r="6399" spans="151:151" ht="14.4" x14ac:dyDescent="0.25">
      <c r="EU6399" s="104"/>
    </row>
    <row r="6400" spans="151:151" ht="14.4" x14ac:dyDescent="0.25">
      <c r="EU6400" s="104"/>
    </row>
    <row r="6401" spans="151:151" ht="14.4" x14ac:dyDescent="0.25">
      <c r="EU6401" s="104"/>
    </row>
    <row r="6402" spans="151:151" ht="14.4" x14ac:dyDescent="0.25">
      <c r="EU6402" s="104"/>
    </row>
    <row r="6403" spans="151:151" ht="14.4" x14ac:dyDescent="0.25">
      <c r="EU6403" s="104"/>
    </row>
    <row r="6404" spans="151:151" ht="14.4" x14ac:dyDescent="0.25">
      <c r="EU6404" s="104"/>
    </row>
    <row r="6405" spans="151:151" ht="14.4" x14ac:dyDescent="0.25">
      <c r="EU6405" s="104"/>
    </row>
    <row r="6406" spans="151:151" ht="14.4" x14ac:dyDescent="0.25">
      <c r="EU6406" s="104"/>
    </row>
    <row r="6407" spans="151:151" ht="14.4" x14ac:dyDescent="0.25">
      <c r="EU6407" s="104"/>
    </row>
    <row r="6408" spans="151:151" ht="14.4" x14ac:dyDescent="0.25">
      <c r="EU6408" s="104"/>
    </row>
    <row r="6409" spans="151:151" ht="14.4" x14ac:dyDescent="0.25">
      <c r="EU6409" s="104"/>
    </row>
    <row r="6410" spans="151:151" ht="14.4" x14ac:dyDescent="0.25">
      <c r="EU6410" s="104"/>
    </row>
    <row r="6411" spans="151:151" ht="14.4" x14ac:dyDescent="0.25">
      <c r="EU6411" s="104"/>
    </row>
    <row r="6412" spans="151:151" ht="14.4" x14ac:dyDescent="0.25">
      <c r="EU6412" s="104"/>
    </row>
    <row r="6413" spans="151:151" ht="14.4" x14ac:dyDescent="0.25">
      <c r="EU6413" s="104"/>
    </row>
    <row r="6414" spans="151:151" ht="14.4" x14ac:dyDescent="0.25">
      <c r="EU6414" s="104"/>
    </row>
    <row r="6415" spans="151:151" ht="14.4" x14ac:dyDescent="0.25">
      <c r="EU6415" s="104"/>
    </row>
    <row r="6416" spans="151:151" ht="14.4" x14ac:dyDescent="0.25">
      <c r="EU6416" s="104"/>
    </row>
    <row r="6417" spans="151:151" ht="14.4" x14ac:dyDescent="0.25">
      <c r="EU6417" s="104"/>
    </row>
    <row r="6418" spans="151:151" ht="14.4" x14ac:dyDescent="0.25">
      <c r="EU6418" s="104"/>
    </row>
    <row r="6419" spans="151:151" ht="14.4" x14ac:dyDescent="0.25">
      <c r="EU6419" s="104"/>
    </row>
    <row r="6420" spans="151:151" ht="14.4" x14ac:dyDescent="0.25">
      <c r="EU6420" s="104"/>
    </row>
    <row r="6421" spans="151:151" ht="14.4" x14ac:dyDescent="0.25">
      <c r="EU6421" s="104"/>
    </row>
    <row r="6422" spans="151:151" ht="14.4" x14ac:dyDescent="0.25">
      <c r="EU6422" s="104"/>
    </row>
    <row r="6423" spans="151:151" ht="14.4" x14ac:dyDescent="0.25">
      <c r="EU6423" s="104"/>
    </row>
    <row r="6424" spans="151:151" ht="14.4" x14ac:dyDescent="0.25">
      <c r="EU6424" s="104"/>
    </row>
    <row r="6425" spans="151:151" ht="14.4" x14ac:dyDescent="0.25">
      <c r="EU6425" s="104"/>
    </row>
    <row r="6426" spans="151:151" ht="14.4" x14ac:dyDescent="0.25">
      <c r="EU6426" s="104"/>
    </row>
    <row r="6427" spans="151:151" ht="14.4" x14ac:dyDescent="0.25">
      <c r="EU6427" s="104"/>
    </row>
    <row r="6428" spans="151:151" ht="14.4" x14ac:dyDescent="0.25">
      <c r="EU6428" s="104"/>
    </row>
    <row r="6429" spans="151:151" ht="14.4" x14ac:dyDescent="0.25">
      <c r="EU6429" s="104"/>
    </row>
    <row r="6430" spans="151:151" ht="14.4" x14ac:dyDescent="0.25">
      <c r="EU6430" s="104"/>
    </row>
    <row r="6431" spans="151:151" ht="14.4" x14ac:dyDescent="0.25">
      <c r="EU6431" s="104"/>
    </row>
    <row r="6432" spans="151:151" ht="14.4" x14ac:dyDescent="0.25">
      <c r="EU6432" s="104"/>
    </row>
    <row r="6433" spans="151:151" ht="14.4" x14ac:dyDescent="0.25">
      <c r="EU6433" s="104"/>
    </row>
    <row r="6434" spans="151:151" ht="14.4" x14ac:dyDescent="0.25">
      <c r="EU6434" s="104"/>
    </row>
    <row r="6435" spans="151:151" ht="14.4" x14ac:dyDescent="0.25">
      <c r="EU6435" s="104"/>
    </row>
    <row r="6436" spans="151:151" ht="14.4" x14ac:dyDescent="0.25">
      <c r="EU6436" s="104"/>
    </row>
    <row r="6437" spans="151:151" ht="14.4" x14ac:dyDescent="0.25">
      <c r="EU6437" s="104"/>
    </row>
    <row r="6438" spans="151:151" ht="14.4" x14ac:dyDescent="0.25">
      <c r="EU6438" s="104"/>
    </row>
    <row r="6439" spans="151:151" ht="14.4" x14ac:dyDescent="0.25">
      <c r="EU6439" s="104"/>
    </row>
    <row r="6440" spans="151:151" ht="14.4" x14ac:dyDescent="0.25">
      <c r="EU6440" s="104"/>
    </row>
    <row r="6441" spans="151:151" ht="14.4" x14ac:dyDescent="0.25">
      <c r="EU6441" s="104"/>
    </row>
    <row r="6442" spans="151:151" ht="14.4" x14ac:dyDescent="0.25">
      <c r="EU6442" s="104"/>
    </row>
    <row r="6443" spans="151:151" ht="14.4" x14ac:dyDescent="0.25">
      <c r="EU6443" s="104"/>
    </row>
    <row r="6444" spans="151:151" ht="14.4" x14ac:dyDescent="0.25">
      <c r="EU6444" s="104"/>
    </row>
    <row r="6445" spans="151:151" ht="14.4" x14ac:dyDescent="0.25">
      <c r="EU6445" s="104"/>
    </row>
    <row r="6446" spans="151:151" ht="14.4" x14ac:dyDescent="0.25">
      <c r="EU6446" s="104"/>
    </row>
    <row r="6447" spans="151:151" ht="14.4" x14ac:dyDescent="0.25">
      <c r="EU6447" s="104"/>
    </row>
    <row r="6448" spans="151:151" ht="14.4" x14ac:dyDescent="0.25">
      <c r="EU6448" s="104"/>
    </row>
    <row r="6449" spans="151:151" ht="14.4" x14ac:dyDescent="0.25">
      <c r="EU6449" s="104"/>
    </row>
    <row r="6450" spans="151:151" ht="14.4" x14ac:dyDescent="0.25">
      <c r="EU6450" s="104"/>
    </row>
    <row r="6451" spans="151:151" ht="14.4" x14ac:dyDescent="0.25">
      <c r="EU6451" s="104"/>
    </row>
    <row r="6452" spans="151:151" ht="14.4" x14ac:dyDescent="0.25">
      <c r="EU6452" s="104"/>
    </row>
    <row r="6453" spans="151:151" ht="14.4" x14ac:dyDescent="0.25">
      <c r="EU6453" s="104"/>
    </row>
    <row r="6454" spans="151:151" ht="14.4" x14ac:dyDescent="0.25">
      <c r="EU6454" s="104"/>
    </row>
    <row r="6455" spans="151:151" ht="14.4" x14ac:dyDescent="0.25">
      <c r="EU6455" s="104"/>
    </row>
    <row r="6456" spans="151:151" ht="14.4" x14ac:dyDescent="0.25">
      <c r="EU6456" s="104"/>
    </row>
    <row r="6457" spans="151:151" ht="14.4" x14ac:dyDescent="0.25">
      <c r="EU6457" s="104"/>
    </row>
    <row r="6458" spans="151:151" ht="14.4" x14ac:dyDescent="0.25">
      <c r="EU6458" s="104"/>
    </row>
    <row r="6459" spans="151:151" ht="14.4" x14ac:dyDescent="0.25">
      <c r="EU6459" s="104"/>
    </row>
    <row r="6460" spans="151:151" ht="14.4" x14ac:dyDescent="0.25">
      <c r="EU6460" s="104"/>
    </row>
    <row r="6461" spans="151:151" ht="14.4" x14ac:dyDescent="0.25">
      <c r="EU6461" s="104"/>
    </row>
    <row r="6462" spans="151:151" ht="14.4" x14ac:dyDescent="0.25">
      <c r="EU6462" s="104"/>
    </row>
    <row r="6463" spans="151:151" ht="14.4" x14ac:dyDescent="0.25">
      <c r="EU6463" s="104"/>
    </row>
    <row r="6464" spans="151:151" ht="14.4" x14ac:dyDescent="0.25">
      <c r="EU6464" s="104"/>
    </row>
    <row r="6465" spans="151:151" ht="14.4" x14ac:dyDescent="0.25">
      <c r="EU6465" s="104"/>
    </row>
    <row r="6466" spans="151:151" ht="14.4" x14ac:dyDescent="0.25">
      <c r="EU6466" s="104"/>
    </row>
    <row r="6467" spans="151:151" ht="14.4" x14ac:dyDescent="0.25">
      <c r="EU6467" s="104"/>
    </row>
    <row r="6468" spans="151:151" ht="14.4" x14ac:dyDescent="0.25">
      <c r="EU6468" s="104"/>
    </row>
    <row r="6469" spans="151:151" ht="14.4" x14ac:dyDescent="0.25">
      <c r="EU6469" s="104"/>
    </row>
    <row r="6470" spans="151:151" ht="14.4" x14ac:dyDescent="0.25">
      <c r="EU6470" s="104"/>
    </row>
    <row r="6471" spans="151:151" ht="14.4" x14ac:dyDescent="0.25">
      <c r="EU6471" s="104"/>
    </row>
    <row r="6472" spans="151:151" ht="14.4" x14ac:dyDescent="0.25">
      <c r="EU6472" s="104"/>
    </row>
    <row r="6473" spans="151:151" ht="14.4" x14ac:dyDescent="0.25">
      <c r="EU6473" s="104"/>
    </row>
    <row r="6474" spans="151:151" ht="14.4" x14ac:dyDescent="0.25">
      <c r="EU6474" s="104"/>
    </row>
    <row r="6475" spans="151:151" ht="14.4" x14ac:dyDescent="0.25">
      <c r="EU6475" s="104"/>
    </row>
    <row r="6476" spans="151:151" ht="14.4" x14ac:dyDescent="0.25">
      <c r="EU6476" s="104"/>
    </row>
    <row r="6477" spans="151:151" ht="14.4" x14ac:dyDescent="0.25">
      <c r="EU6477" s="104"/>
    </row>
    <row r="6478" spans="151:151" ht="14.4" x14ac:dyDescent="0.25">
      <c r="EU6478" s="104"/>
    </row>
    <row r="6479" spans="151:151" ht="14.4" x14ac:dyDescent="0.25">
      <c r="EU6479" s="104"/>
    </row>
    <row r="6480" spans="151:151" ht="14.4" x14ac:dyDescent="0.25">
      <c r="EU6480" s="104"/>
    </row>
    <row r="6481" spans="151:151" ht="14.4" x14ac:dyDescent="0.25">
      <c r="EU6481" s="104"/>
    </row>
    <row r="6482" spans="151:151" ht="14.4" x14ac:dyDescent="0.25">
      <c r="EU6482" s="104"/>
    </row>
    <row r="6483" spans="151:151" ht="14.4" x14ac:dyDescent="0.25">
      <c r="EU6483" s="104"/>
    </row>
    <row r="6484" spans="151:151" ht="14.4" x14ac:dyDescent="0.25">
      <c r="EU6484" s="104"/>
    </row>
    <row r="6485" spans="151:151" ht="14.4" x14ac:dyDescent="0.25">
      <c r="EU6485" s="104"/>
    </row>
    <row r="6486" spans="151:151" ht="14.4" x14ac:dyDescent="0.25">
      <c r="EU6486" s="104"/>
    </row>
    <row r="6487" spans="151:151" ht="14.4" x14ac:dyDescent="0.25">
      <c r="EU6487" s="104"/>
    </row>
    <row r="6488" spans="151:151" ht="14.4" x14ac:dyDescent="0.25">
      <c r="EU6488" s="104"/>
    </row>
    <row r="6489" spans="151:151" ht="14.4" x14ac:dyDescent="0.25">
      <c r="EU6489" s="104"/>
    </row>
    <row r="6490" spans="151:151" ht="14.4" x14ac:dyDescent="0.25">
      <c r="EU6490" s="104"/>
    </row>
    <row r="6491" spans="151:151" ht="14.4" x14ac:dyDescent="0.25">
      <c r="EU6491" s="104"/>
    </row>
    <row r="6492" spans="151:151" ht="14.4" x14ac:dyDescent="0.25">
      <c r="EU6492" s="104"/>
    </row>
    <row r="6493" spans="151:151" ht="14.4" x14ac:dyDescent="0.25">
      <c r="EU6493" s="104"/>
    </row>
    <row r="6494" spans="151:151" ht="14.4" x14ac:dyDescent="0.25">
      <c r="EU6494" s="104"/>
    </row>
    <row r="6495" spans="151:151" ht="14.4" x14ac:dyDescent="0.25">
      <c r="EU6495" s="104"/>
    </row>
    <row r="6496" spans="151:151" ht="14.4" x14ac:dyDescent="0.25">
      <c r="EU6496" s="104"/>
    </row>
    <row r="6497" spans="151:151" ht="14.4" x14ac:dyDescent="0.25">
      <c r="EU6497" s="104"/>
    </row>
    <row r="6498" spans="151:151" ht="14.4" x14ac:dyDescent="0.25">
      <c r="EU6498" s="104"/>
    </row>
    <row r="6499" spans="151:151" ht="14.4" x14ac:dyDescent="0.25">
      <c r="EU6499" s="104"/>
    </row>
    <row r="6500" spans="151:151" ht="14.4" x14ac:dyDescent="0.25">
      <c r="EU6500" s="104"/>
    </row>
    <row r="6501" spans="151:151" ht="14.4" x14ac:dyDescent="0.25">
      <c r="EU6501" s="104"/>
    </row>
    <row r="6502" spans="151:151" ht="14.4" x14ac:dyDescent="0.25">
      <c r="EU6502" s="104"/>
    </row>
    <row r="6503" spans="151:151" ht="14.4" x14ac:dyDescent="0.25">
      <c r="EU6503" s="104"/>
    </row>
    <row r="6504" spans="151:151" ht="14.4" x14ac:dyDescent="0.25">
      <c r="EU6504" s="104"/>
    </row>
    <row r="6505" spans="151:151" ht="14.4" x14ac:dyDescent="0.25">
      <c r="EU6505" s="104"/>
    </row>
    <row r="6506" spans="151:151" ht="14.4" x14ac:dyDescent="0.25">
      <c r="EU6506" s="104"/>
    </row>
    <row r="6507" spans="151:151" ht="14.4" x14ac:dyDescent="0.25">
      <c r="EU6507" s="104"/>
    </row>
    <row r="6508" spans="151:151" ht="14.4" x14ac:dyDescent="0.25">
      <c r="EU6508" s="104"/>
    </row>
    <row r="6509" spans="151:151" ht="14.4" x14ac:dyDescent="0.25">
      <c r="EU6509" s="104"/>
    </row>
    <row r="6510" spans="151:151" ht="14.4" x14ac:dyDescent="0.25">
      <c r="EU6510" s="104"/>
    </row>
    <row r="6511" spans="151:151" ht="14.4" x14ac:dyDescent="0.25">
      <c r="EU6511" s="104"/>
    </row>
    <row r="6512" spans="151:151" ht="14.4" x14ac:dyDescent="0.25">
      <c r="EU6512" s="104"/>
    </row>
    <row r="6513" spans="151:151" ht="14.4" x14ac:dyDescent="0.25">
      <c r="EU6513" s="104"/>
    </row>
    <row r="6514" spans="151:151" ht="14.4" x14ac:dyDescent="0.25">
      <c r="EU6514" s="104"/>
    </row>
    <row r="6515" spans="151:151" ht="14.4" x14ac:dyDescent="0.25">
      <c r="EU6515" s="104"/>
    </row>
    <row r="6516" spans="151:151" ht="14.4" x14ac:dyDescent="0.25">
      <c r="EU6516" s="104"/>
    </row>
    <row r="6517" spans="151:151" ht="14.4" x14ac:dyDescent="0.25">
      <c r="EU6517" s="104"/>
    </row>
    <row r="6518" spans="151:151" ht="14.4" x14ac:dyDescent="0.25">
      <c r="EU6518" s="104"/>
    </row>
    <row r="6519" spans="151:151" ht="14.4" x14ac:dyDescent="0.25">
      <c r="EU6519" s="104"/>
    </row>
    <row r="6520" spans="151:151" ht="14.4" x14ac:dyDescent="0.25">
      <c r="EU6520" s="104"/>
    </row>
    <row r="6521" spans="151:151" ht="14.4" x14ac:dyDescent="0.25">
      <c r="EU6521" s="104"/>
    </row>
    <row r="6522" spans="151:151" ht="14.4" x14ac:dyDescent="0.25">
      <c r="EU6522" s="104"/>
    </row>
    <row r="6523" spans="151:151" ht="14.4" x14ac:dyDescent="0.25">
      <c r="EU6523" s="104"/>
    </row>
    <row r="6524" spans="151:151" ht="14.4" x14ac:dyDescent="0.25">
      <c r="EU6524" s="104"/>
    </row>
    <row r="6525" spans="151:151" ht="14.4" x14ac:dyDescent="0.25">
      <c r="EU6525" s="104"/>
    </row>
    <row r="6526" spans="151:151" ht="14.4" x14ac:dyDescent="0.25">
      <c r="EU6526" s="104"/>
    </row>
    <row r="6527" spans="151:151" ht="14.4" x14ac:dyDescent="0.25">
      <c r="EU6527" s="104"/>
    </row>
    <row r="6528" spans="151:151" ht="14.4" x14ac:dyDescent="0.25">
      <c r="EU6528" s="104"/>
    </row>
    <row r="6529" spans="151:151" ht="14.4" x14ac:dyDescent="0.25">
      <c r="EU6529" s="104"/>
    </row>
    <row r="6530" spans="151:151" ht="14.4" x14ac:dyDescent="0.25">
      <c r="EU6530" s="104"/>
    </row>
    <row r="6531" spans="151:151" ht="14.4" x14ac:dyDescent="0.25">
      <c r="EU6531" s="104"/>
    </row>
    <row r="6532" spans="151:151" ht="14.4" x14ac:dyDescent="0.25">
      <c r="EU6532" s="104"/>
    </row>
    <row r="6533" spans="151:151" ht="14.4" x14ac:dyDescent="0.25">
      <c r="EU6533" s="104"/>
    </row>
    <row r="6534" spans="151:151" ht="14.4" x14ac:dyDescent="0.25">
      <c r="EU6534" s="104"/>
    </row>
    <row r="6535" spans="151:151" ht="14.4" x14ac:dyDescent="0.25">
      <c r="EU6535" s="104"/>
    </row>
    <row r="6536" spans="151:151" ht="14.4" x14ac:dyDescent="0.25">
      <c r="EU6536" s="104"/>
    </row>
    <row r="6537" spans="151:151" ht="14.4" x14ac:dyDescent="0.25">
      <c r="EU6537" s="104"/>
    </row>
    <row r="6538" spans="151:151" ht="14.4" x14ac:dyDescent="0.25">
      <c r="EU6538" s="104"/>
    </row>
    <row r="6539" spans="151:151" ht="14.4" x14ac:dyDescent="0.25">
      <c r="EU6539" s="104"/>
    </row>
    <row r="6540" spans="151:151" ht="14.4" x14ac:dyDescent="0.25">
      <c r="EU6540" s="104"/>
    </row>
    <row r="6541" spans="151:151" ht="14.4" x14ac:dyDescent="0.25">
      <c r="EU6541" s="104"/>
    </row>
    <row r="6542" spans="151:151" ht="14.4" x14ac:dyDescent="0.25">
      <c r="EU6542" s="104"/>
    </row>
    <row r="6543" spans="151:151" ht="14.4" x14ac:dyDescent="0.25">
      <c r="EU6543" s="104"/>
    </row>
    <row r="6544" spans="151:151" ht="14.4" x14ac:dyDescent="0.25">
      <c r="EU6544" s="104"/>
    </row>
    <row r="6545" spans="151:151" ht="14.4" x14ac:dyDescent="0.25">
      <c r="EU6545" s="104"/>
    </row>
    <row r="6546" spans="151:151" ht="14.4" x14ac:dyDescent="0.25">
      <c r="EU6546" s="104"/>
    </row>
    <row r="6547" spans="151:151" ht="14.4" x14ac:dyDescent="0.25">
      <c r="EU6547" s="104"/>
    </row>
    <row r="6548" spans="151:151" ht="14.4" x14ac:dyDescent="0.25">
      <c r="EU6548" s="104"/>
    </row>
    <row r="6549" spans="151:151" ht="14.4" x14ac:dyDescent="0.25">
      <c r="EU6549" s="104"/>
    </row>
    <row r="6550" spans="151:151" ht="14.4" x14ac:dyDescent="0.25">
      <c r="EU6550" s="104"/>
    </row>
    <row r="6551" spans="151:151" ht="14.4" x14ac:dyDescent="0.25">
      <c r="EU6551" s="104"/>
    </row>
    <row r="6552" spans="151:151" ht="14.4" x14ac:dyDescent="0.25">
      <c r="EU6552" s="104"/>
    </row>
    <row r="6553" spans="151:151" ht="14.4" x14ac:dyDescent="0.25">
      <c r="EU6553" s="104"/>
    </row>
    <row r="6554" spans="151:151" ht="14.4" x14ac:dyDescent="0.25">
      <c r="EU6554" s="104"/>
    </row>
    <row r="6555" spans="151:151" ht="14.4" x14ac:dyDescent="0.25">
      <c r="EU6555" s="104"/>
    </row>
    <row r="6556" spans="151:151" ht="14.4" x14ac:dyDescent="0.25">
      <c r="EU6556" s="104"/>
    </row>
    <row r="6557" spans="151:151" ht="14.4" x14ac:dyDescent="0.25">
      <c r="EU6557" s="104"/>
    </row>
    <row r="6558" spans="151:151" ht="14.4" x14ac:dyDescent="0.25">
      <c r="EU6558" s="104"/>
    </row>
    <row r="6559" spans="151:151" ht="14.4" x14ac:dyDescent="0.25">
      <c r="EU6559" s="104"/>
    </row>
    <row r="6560" spans="151:151" ht="14.4" x14ac:dyDescent="0.25">
      <c r="EU6560" s="104"/>
    </row>
    <row r="6561" spans="151:151" ht="14.4" x14ac:dyDescent="0.25">
      <c r="EU6561" s="104"/>
    </row>
    <row r="6562" spans="151:151" ht="14.4" x14ac:dyDescent="0.25">
      <c r="EU6562" s="104"/>
    </row>
    <row r="6563" spans="151:151" ht="14.4" x14ac:dyDescent="0.25">
      <c r="EU6563" s="104"/>
    </row>
    <row r="6564" spans="151:151" ht="14.4" x14ac:dyDescent="0.25">
      <c r="EU6564" s="104"/>
    </row>
    <row r="6565" spans="151:151" ht="14.4" x14ac:dyDescent="0.25">
      <c r="EU6565" s="104"/>
    </row>
    <row r="6566" spans="151:151" ht="14.4" x14ac:dyDescent="0.25">
      <c r="EU6566" s="104"/>
    </row>
    <row r="6567" spans="151:151" ht="14.4" x14ac:dyDescent="0.25">
      <c r="EU6567" s="104"/>
    </row>
    <row r="6568" spans="151:151" ht="14.4" x14ac:dyDescent="0.25">
      <c r="EU6568" s="104"/>
    </row>
    <row r="6569" spans="151:151" ht="14.4" x14ac:dyDescent="0.25">
      <c r="EU6569" s="104"/>
    </row>
    <row r="6570" spans="151:151" ht="14.4" x14ac:dyDescent="0.25">
      <c r="EU6570" s="104"/>
    </row>
    <row r="6571" spans="151:151" ht="14.4" x14ac:dyDescent="0.25">
      <c r="EU6571" s="104"/>
    </row>
    <row r="6572" spans="151:151" ht="14.4" x14ac:dyDescent="0.25">
      <c r="EU6572" s="104"/>
    </row>
    <row r="6573" spans="151:151" ht="14.4" x14ac:dyDescent="0.25">
      <c r="EU6573" s="104"/>
    </row>
    <row r="6574" spans="151:151" ht="14.4" x14ac:dyDescent="0.25">
      <c r="EU6574" s="104"/>
    </row>
    <row r="6575" spans="151:151" ht="14.4" x14ac:dyDescent="0.25">
      <c r="EU6575" s="104"/>
    </row>
    <row r="6576" spans="151:151" ht="14.4" x14ac:dyDescent="0.25">
      <c r="EU6576" s="104"/>
    </row>
    <row r="6577" spans="151:151" ht="14.4" x14ac:dyDescent="0.25">
      <c r="EU6577" s="104"/>
    </row>
    <row r="6578" spans="151:151" ht="14.4" x14ac:dyDescent="0.25">
      <c r="EU6578" s="104"/>
    </row>
    <row r="6579" spans="151:151" ht="14.4" x14ac:dyDescent="0.25">
      <c r="EU6579" s="104"/>
    </row>
    <row r="6580" spans="151:151" ht="14.4" x14ac:dyDescent="0.25">
      <c r="EU6580" s="104"/>
    </row>
    <row r="6581" spans="151:151" ht="14.4" x14ac:dyDescent="0.25">
      <c r="EU6581" s="104"/>
    </row>
    <row r="6582" spans="151:151" ht="14.4" x14ac:dyDescent="0.25">
      <c r="EU6582" s="104"/>
    </row>
    <row r="6583" spans="151:151" ht="14.4" x14ac:dyDescent="0.25">
      <c r="EU6583" s="104"/>
    </row>
    <row r="6584" spans="151:151" ht="14.4" x14ac:dyDescent="0.25">
      <c r="EU6584" s="104"/>
    </row>
    <row r="6585" spans="151:151" ht="14.4" x14ac:dyDescent="0.25">
      <c r="EU6585" s="104"/>
    </row>
    <row r="6586" spans="151:151" ht="14.4" x14ac:dyDescent="0.25">
      <c r="EU6586" s="104"/>
    </row>
    <row r="6587" spans="151:151" ht="14.4" x14ac:dyDescent="0.25">
      <c r="EU6587" s="104"/>
    </row>
    <row r="6588" spans="151:151" ht="14.4" x14ac:dyDescent="0.25">
      <c r="EU6588" s="104"/>
    </row>
    <row r="6589" spans="151:151" ht="14.4" x14ac:dyDescent="0.25">
      <c r="EU6589" s="104"/>
    </row>
    <row r="6590" spans="151:151" ht="14.4" x14ac:dyDescent="0.25">
      <c r="EU6590" s="104"/>
    </row>
    <row r="6591" spans="151:151" ht="14.4" x14ac:dyDescent="0.25">
      <c r="EU6591" s="104"/>
    </row>
    <row r="6592" spans="151:151" ht="14.4" x14ac:dyDescent="0.25">
      <c r="EU6592" s="104"/>
    </row>
    <row r="6593" spans="151:151" ht="14.4" x14ac:dyDescent="0.25">
      <c r="EU6593" s="104"/>
    </row>
    <row r="6594" spans="151:151" ht="14.4" x14ac:dyDescent="0.25">
      <c r="EU6594" s="104"/>
    </row>
    <row r="6595" spans="151:151" ht="14.4" x14ac:dyDescent="0.25">
      <c r="EU6595" s="104"/>
    </row>
    <row r="6596" spans="151:151" ht="14.4" x14ac:dyDescent="0.25">
      <c r="EU6596" s="104"/>
    </row>
    <row r="6597" spans="151:151" ht="14.4" x14ac:dyDescent="0.25">
      <c r="EU6597" s="104"/>
    </row>
    <row r="6598" spans="151:151" ht="14.4" x14ac:dyDescent="0.25">
      <c r="EU6598" s="104"/>
    </row>
    <row r="6599" spans="151:151" ht="14.4" x14ac:dyDescent="0.25">
      <c r="EU6599" s="104"/>
    </row>
    <row r="6600" spans="151:151" ht="14.4" x14ac:dyDescent="0.25">
      <c r="EU6600" s="104"/>
    </row>
    <row r="6601" spans="151:151" ht="14.4" x14ac:dyDescent="0.25">
      <c r="EU6601" s="104"/>
    </row>
    <row r="6602" spans="151:151" ht="14.4" x14ac:dyDescent="0.25">
      <c r="EU6602" s="104"/>
    </row>
    <row r="6603" spans="151:151" ht="14.4" x14ac:dyDescent="0.25">
      <c r="EU6603" s="104"/>
    </row>
    <row r="6604" spans="151:151" ht="14.4" x14ac:dyDescent="0.25">
      <c r="EU6604" s="104"/>
    </row>
    <row r="6605" spans="151:151" ht="14.4" x14ac:dyDescent="0.25">
      <c r="EU6605" s="104"/>
    </row>
    <row r="6606" spans="151:151" ht="14.4" x14ac:dyDescent="0.25">
      <c r="EU6606" s="104"/>
    </row>
    <row r="6607" spans="151:151" ht="14.4" x14ac:dyDescent="0.25">
      <c r="EU6607" s="104"/>
    </row>
    <row r="6608" spans="151:151" ht="14.4" x14ac:dyDescent="0.25">
      <c r="EU6608" s="104"/>
    </row>
    <row r="6609" spans="151:151" ht="14.4" x14ac:dyDescent="0.25">
      <c r="EU6609" s="104"/>
    </row>
    <row r="6610" spans="151:151" ht="14.4" x14ac:dyDescent="0.25">
      <c r="EU6610" s="104"/>
    </row>
    <row r="6611" spans="151:151" ht="14.4" x14ac:dyDescent="0.25">
      <c r="EU6611" s="104"/>
    </row>
    <row r="6612" spans="151:151" ht="14.4" x14ac:dyDescent="0.25">
      <c r="EU6612" s="104"/>
    </row>
    <row r="6613" spans="151:151" ht="14.4" x14ac:dyDescent="0.25">
      <c r="EU6613" s="104"/>
    </row>
    <row r="6614" spans="151:151" ht="14.4" x14ac:dyDescent="0.25">
      <c r="EU6614" s="104"/>
    </row>
    <row r="6615" spans="151:151" ht="14.4" x14ac:dyDescent="0.25">
      <c r="EU6615" s="104"/>
    </row>
    <row r="6616" spans="151:151" ht="14.4" x14ac:dyDescent="0.25">
      <c r="EU6616" s="104"/>
    </row>
    <row r="6617" spans="151:151" ht="14.4" x14ac:dyDescent="0.25">
      <c r="EU6617" s="104"/>
    </row>
    <row r="6618" spans="151:151" ht="14.4" x14ac:dyDescent="0.25">
      <c r="EU6618" s="104"/>
    </row>
    <row r="6619" spans="151:151" ht="14.4" x14ac:dyDescent="0.25">
      <c r="EU6619" s="104"/>
    </row>
    <row r="6620" spans="151:151" ht="14.4" x14ac:dyDescent="0.25">
      <c r="EU6620" s="104"/>
    </row>
    <row r="6621" spans="151:151" ht="14.4" x14ac:dyDescent="0.25">
      <c r="EU6621" s="104"/>
    </row>
    <row r="6622" spans="151:151" ht="14.4" x14ac:dyDescent="0.25">
      <c r="EU6622" s="104"/>
    </row>
    <row r="6623" spans="151:151" ht="14.4" x14ac:dyDescent="0.25">
      <c r="EU6623" s="104"/>
    </row>
    <row r="6624" spans="151:151" ht="14.4" x14ac:dyDescent="0.25">
      <c r="EU6624" s="104"/>
    </row>
    <row r="6625" spans="151:151" ht="14.4" x14ac:dyDescent="0.25">
      <c r="EU6625" s="104"/>
    </row>
    <row r="6626" spans="151:151" ht="14.4" x14ac:dyDescent="0.25">
      <c r="EU6626" s="104"/>
    </row>
    <row r="6627" spans="151:151" ht="14.4" x14ac:dyDescent="0.25">
      <c r="EU6627" s="104"/>
    </row>
    <row r="6628" spans="151:151" ht="14.4" x14ac:dyDescent="0.25">
      <c r="EU6628" s="104"/>
    </row>
    <row r="6629" spans="151:151" ht="14.4" x14ac:dyDescent="0.25">
      <c r="EU6629" s="104"/>
    </row>
    <row r="6630" spans="151:151" ht="14.4" x14ac:dyDescent="0.25">
      <c r="EU6630" s="104"/>
    </row>
    <row r="6631" spans="151:151" ht="14.4" x14ac:dyDescent="0.25">
      <c r="EU6631" s="104"/>
    </row>
    <row r="6632" spans="151:151" ht="14.4" x14ac:dyDescent="0.25">
      <c r="EU6632" s="104"/>
    </row>
    <row r="6633" spans="151:151" ht="14.4" x14ac:dyDescent="0.25">
      <c r="EU6633" s="104"/>
    </row>
    <row r="6634" spans="151:151" ht="14.4" x14ac:dyDescent="0.25">
      <c r="EU6634" s="104"/>
    </row>
    <row r="6635" spans="151:151" ht="14.4" x14ac:dyDescent="0.25">
      <c r="EU6635" s="104"/>
    </row>
    <row r="6636" spans="151:151" ht="14.4" x14ac:dyDescent="0.25">
      <c r="EU6636" s="104"/>
    </row>
    <row r="6637" spans="151:151" ht="14.4" x14ac:dyDescent="0.25">
      <c r="EU6637" s="104"/>
    </row>
    <row r="6638" spans="151:151" ht="14.4" x14ac:dyDescent="0.25">
      <c r="EU6638" s="104"/>
    </row>
    <row r="6639" spans="151:151" ht="14.4" x14ac:dyDescent="0.25">
      <c r="EU6639" s="104"/>
    </row>
    <row r="6640" spans="151:151" ht="14.4" x14ac:dyDescent="0.25">
      <c r="EU6640" s="104"/>
    </row>
    <row r="6641" spans="151:151" ht="14.4" x14ac:dyDescent="0.25">
      <c r="EU6641" s="104"/>
    </row>
    <row r="6642" spans="151:151" ht="14.4" x14ac:dyDescent="0.25">
      <c r="EU6642" s="104"/>
    </row>
    <row r="6643" spans="151:151" ht="14.4" x14ac:dyDescent="0.25">
      <c r="EU6643" s="104"/>
    </row>
    <row r="6644" spans="151:151" ht="14.4" x14ac:dyDescent="0.25">
      <c r="EU6644" s="104"/>
    </row>
    <row r="6645" spans="151:151" ht="14.4" x14ac:dyDescent="0.25">
      <c r="EU6645" s="104"/>
    </row>
    <row r="6646" spans="151:151" ht="14.4" x14ac:dyDescent="0.25">
      <c r="EU6646" s="104"/>
    </row>
    <row r="6647" spans="151:151" ht="14.4" x14ac:dyDescent="0.25">
      <c r="EU6647" s="104"/>
    </row>
    <row r="6648" spans="151:151" ht="14.4" x14ac:dyDescent="0.25">
      <c r="EU6648" s="104"/>
    </row>
    <row r="6649" spans="151:151" ht="14.4" x14ac:dyDescent="0.25">
      <c r="EU6649" s="104"/>
    </row>
    <row r="6650" spans="151:151" ht="14.4" x14ac:dyDescent="0.25">
      <c r="EU6650" s="104"/>
    </row>
    <row r="6651" spans="151:151" ht="14.4" x14ac:dyDescent="0.25">
      <c r="EU6651" s="104"/>
    </row>
    <row r="6652" spans="151:151" ht="14.4" x14ac:dyDescent="0.25">
      <c r="EU6652" s="104"/>
    </row>
    <row r="6653" spans="151:151" ht="14.4" x14ac:dyDescent="0.25">
      <c r="EU6653" s="104"/>
    </row>
    <row r="6654" spans="151:151" ht="14.4" x14ac:dyDescent="0.25">
      <c r="EU6654" s="104"/>
    </row>
    <row r="6655" spans="151:151" ht="14.4" x14ac:dyDescent="0.25">
      <c r="EU6655" s="104"/>
    </row>
    <row r="6656" spans="151:151" ht="14.4" x14ac:dyDescent="0.25">
      <c r="EU6656" s="104"/>
    </row>
    <row r="6657" spans="151:151" ht="14.4" x14ac:dyDescent="0.25">
      <c r="EU6657" s="104"/>
    </row>
    <row r="6658" spans="151:151" ht="14.4" x14ac:dyDescent="0.25">
      <c r="EU6658" s="104"/>
    </row>
    <row r="6659" spans="151:151" ht="14.4" x14ac:dyDescent="0.25">
      <c r="EU6659" s="104"/>
    </row>
    <row r="6660" spans="151:151" ht="14.4" x14ac:dyDescent="0.25">
      <c r="EU6660" s="104"/>
    </row>
    <row r="6661" spans="151:151" ht="14.4" x14ac:dyDescent="0.25">
      <c r="EU6661" s="104"/>
    </row>
    <row r="6662" spans="151:151" ht="14.4" x14ac:dyDescent="0.25">
      <c r="EU6662" s="104"/>
    </row>
    <row r="6663" spans="151:151" ht="14.4" x14ac:dyDescent="0.25">
      <c r="EU6663" s="104"/>
    </row>
    <row r="6664" spans="151:151" ht="14.4" x14ac:dyDescent="0.25">
      <c r="EU6664" s="104"/>
    </row>
    <row r="6665" spans="151:151" ht="14.4" x14ac:dyDescent="0.25">
      <c r="EU6665" s="104"/>
    </row>
    <row r="6666" spans="151:151" ht="14.4" x14ac:dyDescent="0.25">
      <c r="EU6666" s="104"/>
    </row>
    <row r="6667" spans="151:151" ht="14.4" x14ac:dyDescent="0.25">
      <c r="EU6667" s="104"/>
    </row>
    <row r="6668" spans="151:151" ht="14.4" x14ac:dyDescent="0.25">
      <c r="EU6668" s="104"/>
    </row>
    <row r="6669" spans="151:151" ht="14.4" x14ac:dyDescent="0.25">
      <c r="EU6669" s="104"/>
    </row>
    <row r="6670" spans="151:151" ht="14.4" x14ac:dyDescent="0.25">
      <c r="EU6670" s="104"/>
    </row>
    <row r="6671" spans="151:151" ht="14.4" x14ac:dyDescent="0.25">
      <c r="EU6671" s="104"/>
    </row>
    <row r="6672" spans="151:151" ht="14.4" x14ac:dyDescent="0.25">
      <c r="EU6672" s="104"/>
    </row>
    <row r="6673" spans="151:151" ht="14.4" x14ac:dyDescent="0.25">
      <c r="EU6673" s="104"/>
    </row>
    <row r="6674" spans="151:151" ht="14.4" x14ac:dyDescent="0.25">
      <c r="EU6674" s="104"/>
    </row>
    <row r="6675" spans="151:151" ht="14.4" x14ac:dyDescent="0.25">
      <c r="EU6675" s="104"/>
    </row>
    <row r="6676" spans="151:151" ht="14.4" x14ac:dyDescent="0.25">
      <c r="EU6676" s="104"/>
    </row>
    <row r="6677" spans="151:151" ht="14.4" x14ac:dyDescent="0.25">
      <c r="EU6677" s="104"/>
    </row>
    <row r="6678" spans="151:151" ht="14.4" x14ac:dyDescent="0.25">
      <c r="EU6678" s="104"/>
    </row>
    <row r="6679" spans="151:151" ht="14.4" x14ac:dyDescent="0.25">
      <c r="EU6679" s="104"/>
    </row>
    <row r="6680" spans="151:151" ht="14.4" x14ac:dyDescent="0.25">
      <c r="EU6680" s="104"/>
    </row>
    <row r="6681" spans="151:151" ht="14.4" x14ac:dyDescent="0.25">
      <c r="EU6681" s="104"/>
    </row>
    <row r="6682" spans="151:151" ht="14.4" x14ac:dyDescent="0.25">
      <c r="EU6682" s="104"/>
    </row>
    <row r="6683" spans="151:151" ht="14.4" x14ac:dyDescent="0.25">
      <c r="EU6683" s="104"/>
    </row>
    <row r="6684" spans="151:151" ht="14.4" x14ac:dyDescent="0.25">
      <c r="EU6684" s="104"/>
    </row>
    <row r="6685" spans="151:151" ht="14.4" x14ac:dyDescent="0.25">
      <c r="EU6685" s="104"/>
    </row>
    <row r="6686" spans="151:151" ht="14.4" x14ac:dyDescent="0.25">
      <c r="EU6686" s="104"/>
    </row>
    <row r="6687" spans="151:151" ht="14.4" x14ac:dyDescent="0.25">
      <c r="EU6687" s="104"/>
    </row>
    <row r="6688" spans="151:151" ht="14.4" x14ac:dyDescent="0.25">
      <c r="EU6688" s="104"/>
    </row>
    <row r="6689" spans="151:151" ht="14.4" x14ac:dyDescent="0.25">
      <c r="EU6689" s="104"/>
    </row>
    <row r="6690" spans="151:151" ht="14.4" x14ac:dyDescent="0.25">
      <c r="EU6690" s="104"/>
    </row>
    <row r="6691" spans="151:151" ht="14.4" x14ac:dyDescent="0.25">
      <c r="EU6691" s="104"/>
    </row>
    <row r="6692" spans="151:151" ht="14.4" x14ac:dyDescent="0.25">
      <c r="EU6692" s="104"/>
    </row>
    <row r="6693" spans="151:151" ht="14.4" x14ac:dyDescent="0.25">
      <c r="EU6693" s="104"/>
    </row>
    <row r="6694" spans="151:151" ht="14.4" x14ac:dyDescent="0.25">
      <c r="EU6694" s="104"/>
    </row>
    <row r="6695" spans="151:151" ht="14.4" x14ac:dyDescent="0.25">
      <c r="EU6695" s="104"/>
    </row>
    <row r="6696" spans="151:151" ht="14.4" x14ac:dyDescent="0.25">
      <c r="EU6696" s="104"/>
    </row>
    <row r="6697" spans="151:151" ht="14.4" x14ac:dyDescent="0.25">
      <c r="EU6697" s="104"/>
    </row>
    <row r="6698" spans="151:151" ht="14.4" x14ac:dyDescent="0.25">
      <c r="EU6698" s="104"/>
    </row>
    <row r="6699" spans="151:151" ht="14.4" x14ac:dyDescent="0.25">
      <c r="EU6699" s="104"/>
    </row>
    <row r="6700" spans="151:151" ht="14.4" x14ac:dyDescent="0.25">
      <c r="EU6700" s="104"/>
    </row>
    <row r="6701" spans="151:151" ht="14.4" x14ac:dyDescent="0.25">
      <c r="EU6701" s="104"/>
    </row>
    <row r="6702" spans="151:151" ht="14.4" x14ac:dyDescent="0.25">
      <c r="EU6702" s="104"/>
    </row>
    <row r="6703" spans="151:151" ht="14.4" x14ac:dyDescent="0.25">
      <c r="EU6703" s="104"/>
    </row>
    <row r="6704" spans="151:151" ht="14.4" x14ac:dyDescent="0.25">
      <c r="EU6704" s="104"/>
    </row>
    <row r="6705" spans="151:151" ht="14.4" x14ac:dyDescent="0.25">
      <c r="EU6705" s="104"/>
    </row>
    <row r="6706" spans="151:151" ht="14.4" x14ac:dyDescent="0.25">
      <c r="EU6706" s="104"/>
    </row>
    <row r="6707" spans="151:151" ht="14.4" x14ac:dyDescent="0.25">
      <c r="EU6707" s="104"/>
    </row>
    <row r="6708" spans="151:151" ht="14.4" x14ac:dyDescent="0.25">
      <c r="EU6708" s="104"/>
    </row>
    <row r="6709" spans="151:151" ht="14.4" x14ac:dyDescent="0.25">
      <c r="EU6709" s="104"/>
    </row>
    <row r="6710" spans="151:151" ht="14.4" x14ac:dyDescent="0.25">
      <c r="EU6710" s="104"/>
    </row>
    <row r="6711" spans="151:151" ht="14.4" x14ac:dyDescent="0.25">
      <c r="EU6711" s="104"/>
    </row>
    <row r="6712" spans="151:151" ht="14.4" x14ac:dyDescent="0.25">
      <c r="EU6712" s="104"/>
    </row>
    <row r="6713" spans="151:151" ht="14.4" x14ac:dyDescent="0.25">
      <c r="EU6713" s="104"/>
    </row>
    <row r="6714" spans="151:151" ht="14.4" x14ac:dyDescent="0.25">
      <c r="EU6714" s="104"/>
    </row>
    <row r="6715" spans="151:151" ht="14.4" x14ac:dyDescent="0.25">
      <c r="EU6715" s="104"/>
    </row>
    <row r="6716" spans="151:151" ht="14.4" x14ac:dyDescent="0.25">
      <c r="EU6716" s="104"/>
    </row>
    <row r="6717" spans="151:151" ht="14.4" x14ac:dyDescent="0.25">
      <c r="EU6717" s="104"/>
    </row>
    <row r="6718" spans="151:151" ht="14.4" x14ac:dyDescent="0.25">
      <c r="EU6718" s="104"/>
    </row>
    <row r="6719" spans="151:151" ht="14.4" x14ac:dyDescent="0.25">
      <c r="EU6719" s="104"/>
    </row>
    <row r="6720" spans="151:151" ht="14.4" x14ac:dyDescent="0.25">
      <c r="EU6720" s="104"/>
    </row>
    <row r="6721" spans="151:151" ht="14.4" x14ac:dyDescent="0.25">
      <c r="EU6721" s="104"/>
    </row>
    <row r="6722" spans="151:151" ht="14.4" x14ac:dyDescent="0.25">
      <c r="EU6722" s="104"/>
    </row>
    <row r="6723" spans="151:151" ht="14.4" x14ac:dyDescent="0.25">
      <c r="EU6723" s="104"/>
    </row>
    <row r="6724" spans="151:151" ht="14.4" x14ac:dyDescent="0.25">
      <c r="EU6724" s="104"/>
    </row>
    <row r="6725" spans="151:151" ht="14.4" x14ac:dyDescent="0.25">
      <c r="EU6725" s="104"/>
    </row>
    <row r="6726" spans="151:151" ht="14.4" x14ac:dyDescent="0.25">
      <c r="EU6726" s="104"/>
    </row>
    <row r="6727" spans="151:151" ht="14.4" x14ac:dyDescent="0.25">
      <c r="EU6727" s="104"/>
    </row>
    <row r="6728" spans="151:151" ht="14.4" x14ac:dyDescent="0.25">
      <c r="EU6728" s="104"/>
    </row>
    <row r="6729" spans="151:151" ht="14.4" x14ac:dyDescent="0.25">
      <c r="EU6729" s="104"/>
    </row>
    <row r="6730" spans="151:151" ht="14.4" x14ac:dyDescent="0.25">
      <c r="EU6730" s="104"/>
    </row>
    <row r="6731" spans="151:151" ht="14.4" x14ac:dyDescent="0.25">
      <c r="EU6731" s="104"/>
    </row>
    <row r="6732" spans="151:151" ht="14.4" x14ac:dyDescent="0.25">
      <c r="EU6732" s="104"/>
    </row>
    <row r="6733" spans="151:151" ht="14.4" x14ac:dyDescent="0.25">
      <c r="EU6733" s="104"/>
    </row>
    <row r="6734" spans="151:151" ht="14.4" x14ac:dyDescent="0.25">
      <c r="EU6734" s="104"/>
    </row>
    <row r="6735" spans="151:151" ht="14.4" x14ac:dyDescent="0.25">
      <c r="EU6735" s="104"/>
    </row>
    <row r="6736" spans="151:151" ht="14.4" x14ac:dyDescent="0.25">
      <c r="EU6736" s="104"/>
    </row>
    <row r="6737" spans="151:151" ht="14.4" x14ac:dyDescent="0.25">
      <c r="EU6737" s="104"/>
    </row>
    <row r="6738" spans="151:151" ht="14.4" x14ac:dyDescent="0.25">
      <c r="EU6738" s="104"/>
    </row>
    <row r="6739" spans="151:151" ht="14.4" x14ac:dyDescent="0.25">
      <c r="EU6739" s="104"/>
    </row>
    <row r="6740" spans="151:151" ht="14.4" x14ac:dyDescent="0.25">
      <c r="EU6740" s="104"/>
    </row>
    <row r="6741" spans="151:151" ht="14.4" x14ac:dyDescent="0.25">
      <c r="EU6741" s="104"/>
    </row>
    <row r="6742" spans="151:151" ht="14.4" x14ac:dyDescent="0.25">
      <c r="EU6742" s="104"/>
    </row>
    <row r="6743" spans="151:151" ht="14.4" x14ac:dyDescent="0.25">
      <c r="EU6743" s="104"/>
    </row>
    <row r="6744" spans="151:151" ht="14.4" x14ac:dyDescent="0.25">
      <c r="EU6744" s="104"/>
    </row>
    <row r="6745" spans="151:151" ht="14.4" x14ac:dyDescent="0.25">
      <c r="EU6745" s="104"/>
    </row>
    <row r="6746" spans="151:151" ht="14.4" x14ac:dyDescent="0.25">
      <c r="EU6746" s="104"/>
    </row>
    <row r="6747" spans="151:151" ht="14.4" x14ac:dyDescent="0.25">
      <c r="EU6747" s="104"/>
    </row>
    <row r="6748" spans="151:151" ht="14.4" x14ac:dyDescent="0.25">
      <c r="EU6748" s="104"/>
    </row>
    <row r="6749" spans="151:151" ht="14.4" x14ac:dyDescent="0.25">
      <c r="EU6749" s="104"/>
    </row>
    <row r="6750" spans="151:151" ht="14.4" x14ac:dyDescent="0.25">
      <c r="EU6750" s="104"/>
    </row>
    <row r="6751" spans="151:151" ht="14.4" x14ac:dyDescent="0.25">
      <c r="EU6751" s="104"/>
    </row>
    <row r="6752" spans="151:151" ht="14.4" x14ac:dyDescent="0.25">
      <c r="EU6752" s="104"/>
    </row>
    <row r="6753" spans="151:151" ht="14.4" x14ac:dyDescent="0.25">
      <c r="EU6753" s="104"/>
    </row>
    <row r="6754" spans="151:151" ht="14.4" x14ac:dyDescent="0.25">
      <c r="EU6754" s="104"/>
    </row>
    <row r="6755" spans="151:151" ht="14.4" x14ac:dyDescent="0.25">
      <c r="EU6755" s="104"/>
    </row>
    <row r="6756" spans="151:151" ht="14.4" x14ac:dyDescent="0.25">
      <c r="EU6756" s="104"/>
    </row>
    <row r="6757" spans="151:151" ht="14.4" x14ac:dyDescent="0.25">
      <c r="EU6757" s="104"/>
    </row>
    <row r="6758" spans="151:151" ht="14.4" x14ac:dyDescent="0.25">
      <c r="EU6758" s="104"/>
    </row>
    <row r="6759" spans="151:151" ht="14.4" x14ac:dyDescent="0.25">
      <c r="EU6759" s="104"/>
    </row>
    <row r="6760" spans="151:151" ht="14.4" x14ac:dyDescent="0.25">
      <c r="EU6760" s="104"/>
    </row>
    <row r="6761" spans="151:151" ht="14.4" x14ac:dyDescent="0.25">
      <c r="EU6761" s="104"/>
    </row>
    <row r="6762" spans="151:151" ht="14.4" x14ac:dyDescent="0.25">
      <c r="EU6762" s="104"/>
    </row>
    <row r="6763" spans="151:151" ht="14.4" x14ac:dyDescent="0.25">
      <c r="EU6763" s="104"/>
    </row>
    <row r="6764" spans="151:151" ht="14.4" x14ac:dyDescent="0.25">
      <c r="EU6764" s="104"/>
    </row>
    <row r="6765" spans="151:151" ht="14.4" x14ac:dyDescent="0.25">
      <c r="EU6765" s="104"/>
    </row>
    <row r="6766" spans="151:151" ht="14.4" x14ac:dyDescent="0.25">
      <c r="EU6766" s="104"/>
    </row>
    <row r="6767" spans="151:151" ht="14.4" x14ac:dyDescent="0.25">
      <c r="EU6767" s="104"/>
    </row>
    <row r="6768" spans="151:151" ht="14.4" x14ac:dyDescent="0.25">
      <c r="EU6768" s="104"/>
    </row>
    <row r="6769" spans="151:151" ht="14.4" x14ac:dyDescent="0.25">
      <c r="EU6769" s="104"/>
    </row>
    <row r="6770" spans="151:151" ht="14.4" x14ac:dyDescent="0.25">
      <c r="EU6770" s="104"/>
    </row>
    <row r="6771" spans="151:151" ht="14.4" x14ac:dyDescent="0.25">
      <c r="EU6771" s="104"/>
    </row>
    <row r="6772" spans="151:151" ht="14.4" x14ac:dyDescent="0.25">
      <c r="EU6772" s="104"/>
    </row>
    <row r="6773" spans="151:151" ht="14.4" x14ac:dyDescent="0.25">
      <c r="EU6773" s="104"/>
    </row>
    <row r="6774" spans="151:151" ht="14.4" x14ac:dyDescent="0.25">
      <c r="EU6774" s="104"/>
    </row>
    <row r="6775" spans="151:151" ht="14.4" x14ac:dyDescent="0.25">
      <c r="EU6775" s="104"/>
    </row>
    <row r="6776" spans="151:151" ht="14.4" x14ac:dyDescent="0.25">
      <c r="EU6776" s="104"/>
    </row>
    <row r="6777" spans="151:151" ht="14.4" x14ac:dyDescent="0.25">
      <c r="EU6777" s="104"/>
    </row>
    <row r="6778" spans="151:151" ht="14.4" x14ac:dyDescent="0.25">
      <c r="EU6778" s="104"/>
    </row>
    <row r="6779" spans="151:151" ht="14.4" x14ac:dyDescent="0.25">
      <c r="EU6779" s="104"/>
    </row>
    <row r="6780" spans="151:151" ht="14.4" x14ac:dyDescent="0.25">
      <c r="EU6780" s="104"/>
    </row>
    <row r="6781" spans="151:151" ht="14.4" x14ac:dyDescent="0.25">
      <c r="EU6781" s="104"/>
    </row>
    <row r="6782" spans="151:151" ht="14.4" x14ac:dyDescent="0.25">
      <c r="EU6782" s="104"/>
    </row>
    <row r="6783" spans="151:151" ht="14.4" x14ac:dyDescent="0.25">
      <c r="EU6783" s="104"/>
    </row>
    <row r="6784" spans="151:151" ht="14.4" x14ac:dyDescent="0.25">
      <c r="EU6784" s="104"/>
    </row>
    <row r="6785" spans="151:151" ht="14.4" x14ac:dyDescent="0.25">
      <c r="EU6785" s="104"/>
    </row>
    <row r="6786" spans="151:151" ht="14.4" x14ac:dyDescent="0.25">
      <c r="EU6786" s="104"/>
    </row>
    <row r="6787" spans="151:151" ht="14.4" x14ac:dyDescent="0.25">
      <c r="EU6787" s="104"/>
    </row>
    <row r="6788" spans="151:151" ht="14.4" x14ac:dyDescent="0.25">
      <c r="EU6788" s="104"/>
    </row>
    <row r="6789" spans="151:151" ht="14.4" x14ac:dyDescent="0.25">
      <c r="EU6789" s="104"/>
    </row>
    <row r="6790" spans="151:151" ht="14.4" x14ac:dyDescent="0.25">
      <c r="EU6790" s="104"/>
    </row>
    <row r="6791" spans="151:151" ht="14.4" x14ac:dyDescent="0.25">
      <c r="EU6791" s="104"/>
    </row>
    <row r="6792" spans="151:151" ht="14.4" x14ac:dyDescent="0.25">
      <c r="EU6792" s="104"/>
    </row>
    <row r="6793" spans="151:151" ht="14.4" x14ac:dyDescent="0.25">
      <c r="EU6793" s="104"/>
    </row>
    <row r="6794" spans="151:151" ht="14.4" x14ac:dyDescent="0.25">
      <c r="EU6794" s="104"/>
    </row>
    <row r="6795" spans="151:151" ht="14.4" x14ac:dyDescent="0.25">
      <c r="EU6795" s="104"/>
    </row>
    <row r="6796" spans="151:151" ht="14.4" x14ac:dyDescent="0.25">
      <c r="EU6796" s="104"/>
    </row>
    <row r="6797" spans="151:151" ht="14.4" x14ac:dyDescent="0.25">
      <c r="EU6797" s="104"/>
    </row>
    <row r="6798" spans="151:151" ht="14.4" x14ac:dyDescent="0.25">
      <c r="EU6798" s="104"/>
    </row>
    <row r="6799" spans="151:151" ht="14.4" x14ac:dyDescent="0.25">
      <c r="EU6799" s="104"/>
    </row>
    <row r="6800" spans="151:151" ht="14.4" x14ac:dyDescent="0.25">
      <c r="EU6800" s="104"/>
    </row>
    <row r="6801" spans="151:151" ht="14.4" x14ac:dyDescent="0.25">
      <c r="EU6801" s="104"/>
    </row>
    <row r="6802" spans="151:151" ht="14.4" x14ac:dyDescent="0.25">
      <c r="EU6802" s="104"/>
    </row>
    <row r="6803" spans="151:151" ht="14.4" x14ac:dyDescent="0.25">
      <c r="EU6803" s="104"/>
    </row>
    <row r="6804" spans="151:151" ht="14.4" x14ac:dyDescent="0.25">
      <c r="EU6804" s="104"/>
    </row>
    <row r="6805" spans="151:151" ht="14.4" x14ac:dyDescent="0.25">
      <c r="EU6805" s="104"/>
    </row>
    <row r="6806" spans="151:151" ht="14.4" x14ac:dyDescent="0.25">
      <c r="EU6806" s="104"/>
    </row>
    <row r="6807" spans="151:151" ht="14.4" x14ac:dyDescent="0.25">
      <c r="EU6807" s="104"/>
    </row>
    <row r="6808" spans="151:151" ht="14.4" x14ac:dyDescent="0.25">
      <c r="EU6808" s="104"/>
    </row>
    <row r="6809" spans="151:151" ht="14.4" x14ac:dyDescent="0.25">
      <c r="EU6809" s="104"/>
    </row>
    <row r="6810" spans="151:151" ht="14.4" x14ac:dyDescent="0.25">
      <c r="EU6810" s="104"/>
    </row>
    <row r="6811" spans="151:151" ht="14.4" x14ac:dyDescent="0.25">
      <c r="EU6811" s="104"/>
    </row>
    <row r="6812" spans="151:151" ht="14.4" x14ac:dyDescent="0.25">
      <c r="EU6812" s="104"/>
    </row>
    <row r="6813" spans="151:151" ht="14.4" x14ac:dyDescent="0.25">
      <c r="EU6813" s="104"/>
    </row>
    <row r="6814" spans="151:151" ht="14.4" x14ac:dyDescent="0.25">
      <c r="EU6814" s="104"/>
    </row>
    <row r="6815" spans="151:151" ht="14.4" x14ac:dyDescent="0.25">
      <c r="EU6815" s="104"/>
    </row>
    <row r="6816" spans="151:151" ht="14.4" x14ac:dyDescent="0.25">
      <c r="EU6816" s="104"/>
    </row>
    <row r="6817" spans="151:151" ht="14.4" x14ac:dyDescent="0.25">
      <c r="EU6817" s="104"/>
    </row>
    <row r="6818" spans="151:151" ht="14.4" x14ac:dyDescent="0.25">
      <c r="EU6818" s="104"/>
    </row>
    <row r="6819" spans="151:151" ht="14.4" x14ac:dyDescent="0.25">
      <c r="EU6819" s="104"/>
    </row>
    <row r="6820" spans="151:151" ht="14.4" x14ac:dyDescent="0.25">
      <c r="EU6820" s="104"/>
    </row>
    <row r="6821" spans="151:151" ht="14.4" x14ac:dyDescent="0.25">
      <c r="EU6821" s="104"/>
    </row>
    <row r="6822" spans="151:151" ht="14.4" x14ac:dyDescent="0.25">
      <c r="EU6822" s="104"/>
    </row>
    <row r="6823" spans="151:151" ht="14.4" x14ac:dyDescent="0.25">
      <c r="EU6823" s="104"/>
    </row>
    <row r="6824" spans="151:151" ht="14.4" x14ac:dyDescent="0.25">
      <c r="EU6824" s="104"/>
    </row>
    <row r="6825" spans="151:151" ht="14.4" x14ac:dyDescent="0.25">
      <c r="EU6825" s="104"/>
    </row>
    <row r="6826" spans="151:151" ht="14.4" x14ac:dyDescent="0.25">
      <c r="EU6826" s="104"/>
    </row>
    <row r="6827" spans="151:151" ht="14.4" x14ac:dyDescent="0.25">
      <c r="EU6827" s="104"/>
    </row>
    <row r="6828" spans="151:151" ht="14.4" x14ac:dyDescent="0.25">
      <c r="EU6828" s="104"/>
    </row>
    <row r="6829" spans="151:151" ht="14.4" x14ac:dyDescent="0.25">
      <c r="EU6829" s="104"/>
    </row>
    <row r="6830" spans="151:151" ht="14.4" x14ac:dyDescent="0.25">
      <c r="EU6830" s="104"/>
    </row>
    <row r="6831" spans="151:151" ht="14.4" x14ac:dyDescent="0.25">
      <c r="EU6831" s="104"/>
    </row>
    <row r="6832" spans="151:151" ht="14.4" x14ac:dyDescent="0.25">
      <c r="EU6832" s="104"/>
    </row>
    <row r="6833" spans="151:151" ht="14.4" x14ac:dyDescent="0.25">
      <c r="EU6833" s="104"/>
    </row>
    <row r="6834" spans="151:151" ht="14.4" x14ac:dyDescent="0.25">
      <c r="EU6834" s="104"/>
    </row>
    <row r="6835" spans="151:151" ht="14.4" x14ac:dyDescent="0.25">
      <c r="EU6835" s="104"/>
    </row>
    <row r="6836" spans="151:151" ht="14.4" x14ac:dyDescent="0.25">
      <c r="EU6836" s="104"/>
    </row>
    <row r="6837" spans="151:151" ht="14.4" x14ac:dyDescent="0.25">
      <c r="EU6837" s="104"/>
    </row>
    <row r="6838" spans="151:151" ht="14.4" x14ac:dyDescent="0.25">
      <c r="EU6838" s="104"/>
    </row>
    <row r="6839" spans="151:151" ht="14.4" x14ac:dyDescent="0.25">
      <c r="EU6839" s="104"/>
    </row>
    <row r="6840" spans="151:151" ht="14.4" x14ac:dyDescent="0.25">
      <c r="EU6840" s="104"/>
    </row>
    <row r="6841" spans="151:151" ht="14.4" x14ac:dyDescent="0.25">
      <c r="EU6841" s="104"/>
    </row>
    <row r="6842" spans="151:151" ht="14.4" x14ac:dyDescent="0.25">
      <c r="EU6842" s="104"/>
    </row>
    <row r="6843" spans="151:151" ht="14.4" x14ac:dyDescent="0.25">
      <c r="EU6843" s="104"/>
    </row>
    <row r="6844" spans="151:151" ht="14.4" x14ac:dyDescent="0.25">
      <c r="EU6844" s="104"/>
    </row>
    <row r="6845" spans="151:151" ht="14.4" x14ac:dyDescent="0.25">
      <c r="EU6845" s="104"/>
    </row>
    <row r="6846" spans="151:151" ht="14.4" x14ac:dyDescent="0.25">
      <c r="EU6846" s="104"/>
    </row>
    <row r="6847" spans="151:151" ht="14.4" x14ac:dyDescent="0.25">
      <c r="EU6847" s="104"/>
    </row>
    <row r="6848" spans="151:151" ht="14.4" x14ac:dyDescent="0.25">
      <c r="EU6848" s="104"/>
    </row>
    <row r="6849" spans="151:151" ht="14.4" x14ac:dyDescent="0.25">
      <c r="EU6849" s="104"/>
    </row>
    <row r="6850" spans="151:151" ht="14.4" x14ac:dyDescent="0.25">
      <c r="EU6850" s="104"/>
    </row>
    <row r="6851" spans="151:151" ht="14.4" x14ac:dyDescent="0.25">
      <c r="EU6851" s="104"/>
    </row>
    <row r="6852" spans="151:151" ht="14.4" x14ac:dyDescent="0.25">
      <c r="EU6852" s="104"/>
    </row>
    <row r="6853" spans="151:151" ht="14.4" x14ac:dyDescent="0.25">
      <c r="EU6853" s="104"/>
    </row>
    <row r="6854" spans="151:151" ht="14.4" x14ac:dyDescent="0.25">
      <c r="EU6854" s="104"/>
    </row>
    <row r="6855" spans="151:151" ht="14.4" x14ac:dyDescent="0.25">
      <c r="EU6855" s="104"/>
    </row>
    <row r="6856" spans="151:151" ht="14.4" x14ac:dyDescent="0.25">
      <c r="EU6856" s="104"/>
    </row>
    <row r="6857" spans="151:151" ht="14.4" x14ac:dyDescent="0.25">
      <c r="EU6857" s="104"/>
    </row>
    <row r="6858" spans="151:151" ht="14.4" x14ac:dyDescent="0.25">
      <c r="EU6858" s="104"/>
    </row>
    <row r="6859" spans="151:151" ht="14.4" x14ac:dyDescent="0.25">
      <c r="EU6859" s="104"/>
    </row>
    <row r="6860" spans="151:151" ht="14.4" x14ac:dyDescent="0.25">
      <c r="EU6860" s="104"/>
    </row>
    <row r="6861" spans="151:151" ht="14.4" x14ac:dyDescent="0.25">
      <c r="EU6861" s="104"/>
    </row>
    <row r="6862" spans="151:151" ht="14.4" x14ac:dyDescent="0.25">
      <c r="EU6862" s="104"/>
    </row>
    <row r="6863" spans="151:151" ht="14.4" x14ac:dyDescent="0.25">
      <c r="EU6863" s="104"/>
    </row>
    <row r="6864" spans="151:151" ht="14.4" x14ac:dyDescent="0.25">
      <c r="EU6864" s="104"/>
    </row>
    <row r="6865" spans="151:151" ht="14.4" x14ac:dyDescent="0.25">
      <c r="EU6865" s="104"/>
    </row>
    <row r="6866" spans="151:151" ht="14.4" x14ac:dyDescent="0.25">
      <c r="EU6866" s="104"/>
    </row>
    <row r="6867" spans="151:151" ht="14.4" x14ac:dyDescent="0.25">
      <c r="EU6867" s="104"/>
    </row>
    <row r="6868" spans="151:151" ht="14.4" x14ac:dyDescent="0.25">
      <c r="EU6868" s="104"/>
    </row>
    <row r="6869" spans="151:151" ht="14.4" x14ac:dyDescent="0.25">
      <c r="EU6869" s="104"/>
    </row>
    <row r="6870" spans="151:151" ht="14.4" x14ac:dyDescent="0.25">
      <c r="EU6870" s="104"/>
    </row>
    <row r="6871" spans="151:151" ht="14.4" x14ac:dyDescent="0.25">
      <c r="EU6871" s="104"/>
    </row>
    <row r="6872" spans="151:151" ht="14.4" x14ac:dyDescent="0.25">
      <c r="EU6872" s="104"/>
    </row>
    <row r="6873" spans="151:151" ht="14.4" x14ac:dyDescent="0.25">
      <c r="EU6873" s="104"/>
    </row>
    <row r="6874" spans="151:151" ht="14.4" x14ac:dyDescent="0.25">
      <c r="EU6874" s="104"/>
    </row>
    <row r="6875" spans="151:151" ht="14.4" x14ac:dyDescent="0.25">
      <c r="EU6875" s="104"/>
    </row>
    <row r="6876" spans="151:151" ht="14.4" x14ac:dyDescent="0.25">
      <c r="EU6876" s="104"/>
    </row>
    <row r="6877" spans="151:151" ht="14.4" x14ac:dyDescent="0.25">
      <c r="EU6877" s="104"/>
    </row>
    <row r="6878" spans="151:151" ht="14.4" x14ac:dyDescent="0.25">
      <c r="EU6878" s="104"/>
    </row>
    <row r="6879" spans="151:151" ht="14.4" x14ac:dyDescent="0.25">
      <c r="EU6879" s="104"/>
    </row>
    <row r="6880" spans="151:151" ht="14.4" x14ac:dyDescent="0.25">
      <c r="EU6880" s="104"/>
    </row>
    <row r="6881" spans="151:151" ht="14.4" x14ac:dyDescent="0.25">
      <c r="EU6881" s="104"/>
    </row>
    <row r="6882" spans="151:151" ht="14.4" x14ac:dyDescent="0.25">
      <c r="EU6882" s="104"/>
    </row>
    <row r="6883" spans="151:151" ht="14.4" x14ac:dyDescent="0.25">
      <c r="EU6883" s="104"/>
    </row>
    <row r="6884" spans="151:151" ht="14.4" x14ac:dyDescent="0.25">
      <c r="EU6884" s="104"/>
    </row>
    <row r="6885" spans="151:151" ht="14.4" x14ac:dyDescent="0.25">
      <c r="EU6885" s="104"/>
    </row>
    <row r="6886" spans="151:151" ht="14.4" x14ac:dyDescent="0.25">
      <c r="EU6886" s="104"/>
    </row>
    <row r="6887" spans="151:151" ht="14.4" x14ac:dyDescent="0.25">
      <c r="EU6887" s="104"/>
    </row>
    <row r="6888" spans="151:151" ht="14.4" x14ac:dyDescent="0.25">
      <c r="EU6888" s="104"/>
    </row>
    <row r="6889" spans="151:151" ht="14.4" x14ac:dyDescent="0.25">
      <c r="EU6889" s="104"/>
    </row>
    <row r="6890" spans="151:151" ht="14.4" x14ac:dyDescent="0.25">
      <c r="EU6890" s="104"/>
    </row>
    <row r="6891" spans="151:151" ht="14.4" x14ac:dyDescent="0.25">
      <c r="EU6891" s="104"/>
    </row>
    <row r="6892" spans="151:151" ht="14.4" x14ac:dyDescent="0.25">
      <c r="EU6892" s="104"/>
    </row>
    <row r="6893" spans="151:151" ht="14.4" x14ac:dyDescent="0.25">
      <c r="EU6893" s="104"/>
    </row>
    <row r="6894" spans="151:151" ht="14.4" x14ac:dyDescent="0.25">
      <c r="EU6894" s="104"/>
    </row>
    <row r="6895" spans="151:151" ht="14.4" x14ac:dyDescent="0.25">
      <c r="EU6895" s="104"/>
    </row>
    <row r="6896" spans="151:151" ht="14.4" x14ac:dyDescent="0.25">
      <c r="EU6896" s="104"/>
    </row>
    <row r="6897" spans="151:151" ht="14.4" x14ac:dyDescent="0.25">
      <c r="EU6897" s="104"/>
    </row>
    <row r="6898" spans="151:151" ht="14.4" x14ac:dyDescent="0.25">
      <c r="EU6898" s="104"/>
    </row>
    <row r="6899" spans="151:151" ht="14.4" x14ac:dyDescent="0.25">
      <c r="EU6899" s="104"/>
    </row>
    <row r="6900" spans="151:151" ht="14.4" x14ac:dyDescent="0.25">
      <c r="EU6900" s="104"/>
    </row>
    <row r="6901" spans="151:151" ht="14.4" x14ac:dyDescent="0.25">
      <c r="EU6901" s="104"/>
    </row>
    <row r="6902" spans="151:151" ht="14.4" x14ac:dyDescent="0.25">
      <c r="EU6902" s="104"/>
    </row>
    <row r="6903" spans="151:151" ht="14.4" x14ac:dyDescent="0.25">
      <c r="EU6903" s="104"/>
    </row>
    <row r="6904" spans="151:151" ht="14.4" x14ac:dyDescent="0.25">
      <c r="EU6904" s="104"/>
    </row>
    <row r="6905" spans="151:151" ht="14.4" x14ac:dyDescent="0.25">
      <c r="EU6905" s="104"/>
    </row>
    <row r="6906" spans="151:151" ht="14.4" x14ac:dyDescent="0.25">
      <c r="EU6906" s="104"/>
    </row>
    <row r="6907" spans="151:151" ht="14.4" x14ac:dyDescent="0.25">
      <c r="EU6907" s="104"/>
    </row>
    <row r="6908" spans="151:151" ht="14.4" x14ac:dyDescent="0.25">
      <c r="EU6908" s="104"/>
    </row>
    <row r="6909" spans="151:151" ht="14.4" x14ac:dyDescent="0.25">
      <c r="EU6909" s="104"/>
    </row>
    <row r="6910" spans="151:151" ht="14.4" x14ac:dyDescent="0.25">
      <c r="EU6910" s="104"/>
    </row>
    <row r="6911" spans="151:151" ht="14.4" x14ac:dyDescent="0.25">
      <c r="EU6911" s="104"/>
    </row>
    <row r="6912" spans="151:151" ht="14.4" x14ac:dyDescent="0.25">
      <c r="EU6912" s="104"/>
    </row>
    <row r="6913" spans="151:151" ht="14.4" x14ac:dyDescent="0.25">
      <c r="EU6913" s="104"/>
    </row>
    <row r="6914" spans="151:151" ht="14.4" x14ac:dyDescent="0.25">
      <c r="EU6914" s="104"/>
    </row>
    <row r="6915" spans="151:151" ht="14.4" x14ac:dyDescent="0.25">
      <c r="EU6915" s="104"/>
    </row>
    <row r="6916" spans="151:151" ht="14.4" x14ac:dyDescent="0.25">
      <c r="EU6916" s="104"/>
    </row>
    <row r="6917" spans="151:151" ht="14.4" x14ac:dyDescent="0.25">
      <c r="EU6917" s="104"/>
    </row>
    <row r="6918" spans="151:151" ht="14.4" x14ac:dyDescent="0.25">
      <c r="EU6918" s="104"/>
    </row>
    <row r="6919" spans="151:151" ht="14.4" x14ac:dyDescent="0.25">
      <c r="EU6919" s="104"/>
    </row>
    <row r="6920" spans="151:151" ht="14.4" x14ac:dyDescent="0.25">
      <c r="EU6920" s="104"/>
    </row>
    <row r="6921" spans="151:151" ht="14.4" x14ac:dyDescent="0.25">
      <c r="EU6921" s="104"/>
    </row>
    <row r="6922" spans="151:151" ht="14.4" x14ac:dyDescent="0.25">
      <c r="EU6922" s="104"/>
    </row>
    <row r="6923" spans="151:151" ht="14.4" x14ac:dyDescent="0.25">
      <c r="EU6923" s="104"/>
    </row>
    <row r="6924" spans="151:151" ht="14.4" x14ac:dyDescent="0.25">
      <c r="EU6924" s="104"/>
    </row>
    <row r="6925" spans="151:151" ht="14.4" x14ac:dyDescent="0.25">
      <c r="EU6925" s="104"/>
    </row>
    <row r="6926" spans="151:151" ht="14.4" x14ac:dyDescent="0.25">
      <c r="EU6926" s="104"/>
    </row>
    <row r="6927" spans="151:151" ht="14.4" x14ac:dyDescent="0.25">
      <c r="EU6927" s="104"/>
    </row>
    <row r="6928" spans="151:151" ht="14.4" x14ac:dyDescent="0.25">
      <c r="EU6928" s="104"/>
    </row>
    <row r="6929" spans="151:151" ht="14.4" x14ac:dyDescent="0.25">
      <c r="EU6929" s="104"/>
    </row>
    <row r="6930" spans="151:151" ht="14.4" x14ac:dyDescent="0.25">
      <c r="EU6930" s="104"/>
    </row>
    <row r="6931" spans="151:151" ht="14.4" x14ac:dyDescent="0.25">
      <c r="EU6931" s="104"/>
    </row>
    <row r="6932" spans="151:151" ht="14.4" x14ac:dyDescent="0.25">
      <c r="EU6932" s="104"/>
    </row>
    <row r="6933" spans="151:151" ht="14.4" x14ac:dyDescent="0.25">
      <c r="EU6933" s="104"/>
    </row>
    <row r="6934" spans="151:151" ht="14.4" x14ac:dyDescent="0.25">
      <c r="EU6934" s="104"/>
    </row>
    <row r="6935" spans="151:151" ht="14.4" x14ac:dyDescent="0.25">
      <c r="EU6935" s="104"/>
    </row>
    <row r="6936" spans="151:151" ht="14.4" x14ac:dyDescent="0.25">
      <c r="EU6936" s="104"/>
    </row>
    <row r="6937" spans="151:151" ht="14.4" x14ac:dyDescent="0.25">
      <c r="EU6937" s="104"/>
    </row>
    <row r="6938" spans="151:151" ht="14.4" x14ac:dyDescent="0.25">
      <c r="EU6938" s="104"/>
    </row>
    <row r="6939" spans="151:151" ht="14.4" x14ac:dyDescent="0.25">
      <c r="EU6939" s="104"/>
    </row>
    <row r="6940" spans="151:151" ht="14.4" x14ac:dyDescent="0.25">
      <c r="EU6940" s="104"/>
    </row>
    <row r="6941" spans="151:151" ht="14.4" x14ac:dyDescent="0.25">
      <c r="EU6941" s="104"/>
    </row>
    <row r="6942" spans="151:151" ht="14.4" x14ac:dyDescent="0.25">
      <c r="EU6942" s="104"/>
    </row>
    <row r="6943" spans="151:151" ht="14.4" x14ac:dyDescent="0.25">
      <c r="EU6943" s="104"/>
    </row>
    <row r="6944" spans="151:151" ht="14.4" x14ac:dyDescent="0.25">
      <c r="EU6944" s="104"/>
    </row>
    <row r="6945" spans="151:151" ht="14.4" x14ac:dyDescent="0.25">
      <c r="EU6945" s="104"/>
    </row>
    <row r="6946" spans="151:151" ht="14.4" x14ac:dyDescent="0.25">
      <c r="EU6946" s="104"/>
    </row>
    <row r="6947" spans="151:151" ht="14.4" x14ac:dyDescent="0.25">
      <c r="EU6947" s="104"/>
    </row>
    <row r="6948" spans="151:151" ht="14.4" x14ac:dyDescent="0.25">
      <c r="EU6948" s="104"/>
    </row>
    <row r="6949" spans="151:151" ht="14.4" x14ac:dyDescent="0.25">
      <c r="EU6949" s="104"/>
    </row>
    <row r="6950" spans="151:151" ht="14.4" x14ac:dyDescent="0.25">
      <c r="EU6950" s="104"/>
    </row>
    <row r="6951" spans="151:151" ht="14.4" x14ac:dyDescent="0.25">
      <c r="EU6951" s="104"/>
    </row>
    <row r="6952" spans="151:151" ht="14.4" x14ac:dyDescent="0.25">
      <c r="EU6952" s="104"/>
    </row>
    <row r="6953" spans="151:151" ht="14.4" x14ac:dyDescent="0.25">
      <c r="EU6953" s="104"/>
    </row>
    <row r="6954" spans="151:151" ht="14.4" x14ac:dyDescent="0.25">
      <c r="EU6954" s="104"/>
    </row>
    <row r="6955" spans="151:151" ht="14.4" x14ac:dyDescent="0.25">
      <c r="EU6955" s="104"/>
    </row>
    <row r="6956" spans="151:151" ht="14.4" x14ac:dyDescent="0.25">
      <c r="EU6956" s="104"/>
    </row>
    <row r="6957" spans="151:151" ht="14.4" x14ac:dyDescent="0.25">
      <c r="EU6957" s="104"/>
    </row>
    <row r="6958" spans="151:151" ht="14.4" x14ac:dyDescent="0.25">
      <c r="EU6958" s="104"/>
    </row>
    <row r="6959" spans="151:151" ht="14.4" x14ac:dyDescent="0.25">
      <c r="EU6959" s="104"/>
    </row>
    <row r="6960" spans="151:151" ht="14.4" x14ac:dyDescent="0.25">
      <c r="EU6960" s="104"/>
    </row>
    <row r="6961" spans="151:151" ht="14.4" x14ac:dyDescent="0.25">
      <c r="EU6961" s="104"/>
    </row>
    <row r="6962" spans="151:151" ht="14.4" x14ac:dyDescent="0.25">
      <c r="EU6962" s="104"/>
    </row>
    <row r="6963" spans="151:151" ht="14.4" x14ac:dyDescent="0.25">
      <c r="EU6963" s="104"/>
    </row>
    <row r="6964" spans="151:151" ht="14.4" x14ac:dyDescent="0.25">
      <c r="EU6964" s="104"/>
    </row>
    <row r="6965" spans="151:151" ht="14.4" x14ac:dyDescent="0.25">
      <c r="EU6965" s="104"/>
    </row>
    <row r="6966" spans="151:151" ht="14.4" x14ac:dyDescent="0.25">
      <c r="EU6966" s="104"/>
    </row>
    <row r="6967" spans="151:151" ht="14.4" x14ac:dyDescent="0.25">
      <c r="EU6967" s="104"/>
    </row>
    <row r="6968" spans="151:151" ht="14.4" x14ac:dyDescent="0.25">
      <c r="EU6968" s="104"/>
    </row>
    <row r="6969" spans="151:151" ht="14.4" x14ac:dyDescent="0.25">
      <c r="EU6969" s="104"/>
    </row>
    <row r="6970" spans="151:151" ht="14.4" x14ac:dyDescent="0.25">
      <c r="EU6970" s="104"/>
    </row>
    <row r="6971" spans="151:151" ht="14.4" x14ac:dyDescent="0.25">
      <c r="EU6971" s="104"/>
    </row>
    <row r="6972" spans="151:151" ht="14.4" x14ac:dyDescent="0.25">
      <c r="EU6972" s="104"/>
    </row>
    <row r="6973" spans="151:151" ht="14.4" x14ac:dyDescent="0.25">
      <c r="EU6973" s="104"/>
    </row>
    <row r="6974" spans="151:151" ht="14.4" x14ac:dyDescent="0.25">
      <c r="EU6974" s="104"/>
    </row>
    <row r="6975" spans="151:151" ht="14.4" x14ac:dyDescent="0.25">
      <c r="EU6975" s="104"/>
    </row>
    <row r="6976" spans="151:151" ht="14.4" x14ac:dyDescent="0.25">
      <c r="EU6976" s="104"/>
    </row>
    <row r="6977" spans="151:151" ht="14.4" x14ac:dyDescent="0.25">
      <c r="EU6977" s="104"/>
    </row>
    <row r="6978" spans="151:151" ht="14.4" x14ac:dyDescent="0.25">
      <c r="EU6978" s="104"/>
    </row>
    <row r="6979" spans="151:151" ht="14.4" x14ac:dyDescent="0.25">
      <c r="EU6979" s="104"/>
    </row>
    <row r="6980" spans="151:151" ht="14.4" x14ac:dyDescent="0.25">
      <c r="EU6980" s="104"/>
    </row>
    <row r="6981" spans="151:151" ht="14.4" x14ac:dyDescent="0.25">
      <c r="EU6981" s="104"/>
    </row>
    <row r="6982" spans="151:151" ht="14.4" x14ac:dyDescent="0.25">
      <c r="EU6982" s="104"/>
    </row>
    <row r="6983" spans="151:151" ht="14.4" x14ac:dyDescent="0.25">
      <c r="EU6983" s="104"/>
    </row>
    <row r="6984" spans="151:151" ht="14.4" x14ac:dyDescent="0.25">
      <c r="EU6984" s="104"/>
    </row>
    <row r="6985" spans="151:151" ht="14.4" x14ac:dyDescent="0.25">
      <c r="EU6985" s="104"/>
    </row>
    <row r="6986" spans="151:151" ht="14.4" x14ac:dyDescent="0.25">
      <c r="EU6986" s="104"/>
    </row>
    <row r="6987" spans="151:151" ht="14.4" x14ac:dyDescent="0.25">
      <c r="EU6987" s="104"/>
    </row>
    <row r="6988" spans="151:151" ht="14.4" x14ac:dyDescent="0.25">
      <c r="EU6988" s="104"/>
    </row>
    <row r="6989" spans="151:151" ht="14.4" x14ac:dyDescent="0.25">
      <c r="EU6989" s="104"/>
    </row>
    <row r="6990" spans="151:151" ht="14.4" x14ac:dyDescent="0.25">
      <c r="EU6990" s="104"/>
    </row>
    <row r="6991" spans="151:151" ht="14.4" x14ac:dyDescent="0.25">
      <c r="EU6991" s="104"/>
    </row>
    <row r="6992" spans="151:151" ht="14.4" x14ac:dyDescent="0.25">
      <c r="EU6992" s="104"/>
    </row>
    <row r="6993" spans="151:151" ht="14.4" x14ac:dyDescent="0.25">
      <c r="EU6993" s="104"/>
    </row>
    <row r="6994" spans="151:151" ht="14.4" x14ac:dyDescent="0.25">
      <c r="EU6994" s="104"/>
    </row>
    <row r="6995" spans="151:151" ht="14.4" x14ac:dyDescent="0.25">
      <c r="EU6995" s="104"/>
    </row>
    <row r="6996" spans="151:151" ht="14.4" x14ac:dyDescent="0.25">
      <c r="EU6996" s="104"/>
    </row>
    <row r="6997" spans="151:151" ht="14.4" x14ac:dyDescent="0.25">
      <c r="EU6997" s="104"/>
    </row>
    <row r="6998" spans="151:151" ht="14.4" x14ac:dyDescent="0.25">
      <c r="EU6998" s="104"/>
    </row>
    <row r="6999" spans="151:151" ht="14.4" x14ac:dyDescent="0.25">
      <c r="EU6999" s="104"/>
    </row>
    <row r="7000" spans="151:151" ht="14.4" x14ac:dyDescent="0.25">
      <c r="EU7000" s="104"/>
    </row>
    <row r="7001" spans="151:151" ht="14.4" x14ac:dyDescent="0.25">
      <c r="EU7001" s="104"/>
    </row>
    <row r="7002" spans="151:151" ht="14.4" x14ac:dyDescent="0.25">
      <c r="EU7002" s="104"/>
    </row>
    <row r="7003" spans="151:151" ht="14.4" x14ac:dyDescent="0.25">
      <c r="EU7003" s="104"/>
    </row>
    <row r="7004" spans="151:151" ht="14.4" x14ac:dyDescent="0.25">
      <c r="EU7004" s="104"/>
    </row>
    <row r="7005" spans="151:151" ht="14.4" x14ac:dyDescent="0.25">
      <c r="EU7005" s="104"/>
    </row>
    <row r="7006" spans="151:151" ht="14.4" x14ac:dyDescent="0.25">
      <c r="EU7006" s="104"/>
    </row>
    <row r="7007" spans="151:151" ht="14.4" x14ac:dyDescent="0.25">
      <c r="EU7007" s="104"/>
    </row>
    <row r="7008" spans="151:151" ht="14.4" x14ac:dyDescent="0.25">
      <c r="EU7008" s="104"/>
    </row>
    <row r="7009" spans="151:151" ht="14.4" x14ac:dyDescent="0.25">
      <c r="EU7009" s="104"/>
    </row>
    <row r="7010" spans="151:151" ht="14.4" x14ac:dyDescent="0.25">
      <c r="EU7010" s="104"/>
    </row>
    <row r="7011" spans="151:151" ht="14.4" x14ac:dyDescent="0.25">
      <c r="EU7011" s="104"/>
    </row>
    <row r="7012" spans="151:151" ht="14.4" x14ac:dyDescent="0.25">
      <c r="EU7012" s="104"/>
    </row>
    <row r="7013" spans="151:151" ht="14.4" x14ac:dyDescent="0.25">
      <c r="EU7013" s="104"/>
    </row>
    <row r="7014" spans="151:151" ht="14.4" x14ac:dyDescent="0.25">
      <c r="EU7014" s="104"/>
    </row>
    <row r="7015" spans="151:151" ht="14.4" x14ac:dyDescent="0.25">
      <c r="EU7015" s="104"/>
    </row>
    <row r="7016" spans="151:151" ht="14.4" x14ac:dyDescent="0.25">
      <c r="EU7016" s="104"/>
    </row>
    <row r="7017" spans="151:151" ht="14.4" x14ac:dyDescent="0.25">
      <c r="EU7017" s="104"/>
    </row>
    <row r="7018" spans="151:151" ht="14.4" x14ac:dyDescent="0.25">
      <c r="EU7018" s="104"/>
    </row>
    <row r="7019" spans="151:151" ht="14.4" x14ac:dyDescent="0.25">
      <c r="EU7019" s="104"/>
    </row>
    <row r="7020" spans="151:151" ht="14.4" x14ac:dyDescent="0.25">
      <c r="EU7020" s="104"/>
    </row>
    <row r="7021" spans="151:151" ht="14.4" x14ac:dyDescent="0.25">
      <c r="EU7021" s="104"/>
    </row>
    <row r="7022" spans="151:151" ht="14.4" x14ac:dyDescent="0.25">
      <c r="EU7022" s="104"/>
    </row>
    <row r="7023" spans="151:151" ht="14.4" x14ac:dyDescent="0.25">
      <c r="EU7023" s="104"/>
    </row>
    <row r="7024" spans="151:151" ht="14.4" x14ac:dyDescent="0.25">
      <c r="EU7024" s="104"/>
    </row>
    <row r="7025" spans="151:151" ht="14.4" x14ac:dyDescent="0.25">
      <c r="EU7025" s="104"/>
    </row>
    <row r="7026" spans="151:151" ht="14.4" x14ac:dyDescent="0.25">
      <c r="EU7026" s="104"/>
    </row>
    <row r="7027" spans="151:151" ht="14.4" x14ac:dyDescent="0.25">
      <c r="EU7027" s="104"/>
    </row>
    <row r="7028" spans="151:151" ht="14.4" x14ac:dyDescent="0.25">
      <c r="EU7028" s="104"/>
    </row>
    <row r="7029" spans="151:151" ht="14.4" x14ac:dyDescent="0.25">
      <c r="EU7029" s="104"/>
    </row>
    <row r="7030" spans="151:151" ht="14.4" x14ac:dyDescent="0.25">
      <c r="EU7030" s="104"/>
    </row>
    <row r="7031" spans="151:151" ht="14.4" x14ac:dyDescent="0.25">
      <c r="EU7031" s="104"/>
    </row>
    <row r="7032" spans="151:151" ht="14.4" x14ac:dyDescent="0.25">
      <c r="EU7032" s="104"/>
    </row>
    <row r="7033" spans="151:151" ht="14.4" x14ac:dyDescent="0.25">
      <c r="EU7033" s="104"/>
    </row>
    <row r="7034" spans="151:151" ht="14.4" x14ac:dyDescent="0.25">
      <c r="EU7034" s="104"/>
    </row>
    <row r="7035" spans="151:151" ht="14.4" x14ac:dyDescent="0.25">
      <c r="EU7035" s="104"/>
    </row>
    <row r="7036" spans="151:151" ht="14.4" x14ac:dyDescent="0.25">
      <c r="EU7036" s="104"/>
    </row>
    <row r="7037" spans="151:151" ht="14.4" x14ac:dyDescent="0.25">
      <c r="EU7037" s="104"/>
    </row>
    <row r="7038" spans="151:151" ht="14.4" x14ac:dyDescent="0.25">
      <c r="EU7038" s="104"/>
    </row>
    <row r="7039" spans="151:151" ht="14.4" x14ac:dyDescent="0.25">
      <c r="EU7039" s="104"/>
    </row>
    <row r="7040" spans="151:151" ht="14.4" x14ac:dyDescent="0.25">
      <c r="EU7040" s="104"/>
    </row>
    <row r="7041" spans="151:151" ht="14.4" x14ac:dyDescent="0.25">
      <c r="EU7041" s="104"/>
    </row>
    <row r="7042" spans="151:151" ht="14.4" x14ac:dyDescent="0.25">
      <c r="EU7042" s="104"/>
    </row>
    <row r="7043" spans="151:151" ht="14.4" x14ac:dyDescent="0.25">
      <c r="EU7043" s="104"/>
    </row>
    <row r="7044" spans="151:151" ht="14.4" x14ac:dyDescent="0.25">
      <c r="EU7044" s="104"/>
    </row>
    <row r="7045" spans="151:151" ht="14.4" x14ac:dyDescent="0.25">
      <c r="EU7045" s="104"/>
    </row>
    <row r="7046" spans="151:151" ht="14.4" x14ac:dyDescent="0.25">
      <c r="EU7046" s="104"/>
    </row>
    <row r="7047" spans="151:151" ht="14.4" x14ac:dyDescent="0.25">
      <c r="EU7047" s="104"/>
    </row>
    <row r="7048" spans="151:151" ht="14.4" x14ac:dyDescent="0.25">
      <c r="EU7048" s="104"/>
    </row>
    <row r="7049" spans="151:151" ht="14.4" x14ac:dyDescent="0.25">
      <c r="EU7049" s="104"/>
    </row>
    <row r="7050" spans="151:151" ht="14.4" x14ac:dyDescent="0.25">
      <c r="EU7050" s="104"/>
    </row>
    <row r="7051" spans="151:151" ht="14.4" x14ac:dyDescent="0.25">
      <c r="EU7051" s="104"/>
    </row>
    <row r="7052" spans="151:151" ht="14.4" x14ac:dyDescent="0.25">
      <c r="EU7052" s="104"/>
    </row>
    <row r="7053" spans="151:151" ht="14.4" x14ac:dyDescent="0.25">
      <c r="EU7053" s="104"/>
    </row>
    <row r="7054" spans="151:151" ht="14.4" x14ac:dyDescent="0.25">
      <c r="EU7054" s="104"/>
    </row>
    <row r="7055" spans="151:151" ht="14.4" x14ac:dyDescent="0.25">
      <c r="EU7055" s="104"/>
    </row>
    <row r="7056" spans="151:151" ht="14.4" x14ac:dyDescent="0.25">
      <c r="EU7056" s="104"/>
    </row>
    <row r="7057" spans="151:151" ht="14.4" x14ac:dyDescent="0.25">
      <c r="EU7057" s="104"/>
    </row>
    <row r="7058" spans="151:151" ht="14.4" x14ac:dyDescent="0.25">
      <c r="EU7058" s="104"/>
    </row>
    <row r="7059" spans="151:151" ht="14.4" x14ac:dyDescent="0.25">
      <c r="EU7059" s="104"/>
    </row>
    <row r="7060" spans="151:151" ht="14.4" x14ac:dyDescent="0.25">
      <c r="EU7060" s="104"/>
    </row>
    <row r="7061" spans="151:151" ht="14.4" x14ac:dyDescent="0.25">
      <c r="EU7061" s="104"/>
    </row>
    <row r="7062" spans="151:151" ht="14.4" x14ac:dyDescent="0.25">
      <c r="EU7062" s="104"/>
    </row>
    <row r="7063" spans="151:151" ht="14.4" x14ac:dyDescent="0.25">
      <c r="EU7063" s="104"/>
    </row>
    <row r="7064" spans="151:151" ht="14.4" x14ac:dyDescent="0.25">
      <c r="EU7064" s="104"/>
    </row>
    <row r="7065" spans="151:151" ht="14.4" x14ac:dyDescent="0.25">
      <c r="EU7065" s="104"/>
    </row>
    <row r="7066" spans="151:151" ht="14.4" x14ac:dyDescent="0.25">
      <c r="EU7066" s="104"/>
    </row>
    <row r="7067" spans="151:151" ht="14.4" x14ac:dyDescent="0.25">
      <c r="EU7067" s="104"/>
    </row>
    <row r="7068" spans="151:151" ht="14.4" x14ac:dyDescent="0.25">
      <c r="EU7068" s="104"/>
    </row>
    <row r="7069" spans="151:151" ht="14.4" x14ac:dyDescent="0.25">
      <c r="EU7069" s="104"/>
    </row>
    <row r="7070" spans="151:151" ht="14.4" x14ac:dyDescent="0.25">
      <c r="EU7070" s="104"/>
    </row>
    <row r="7071" spans="151:151" ht="14.4" x14ac:dyDescent="0.25">
      <c r="EU7071" s="104"/>
    </row>
    <row r="7072" spans="151:151" ht="14.4" x14ac:dyDescent="0.25">
      <c r="EU7072" s="104"/>
    </row>
    <row r="7073" spans="151:151" ht="14.4" x14ac:dyDescent="0.25">
      <c r="EU7073" s="104"/>
    </row>
    <row r="7074" spans="151:151" ht="14.4" x14ac:dyDescent="0.25">
      <c r="EU7074" s="104"/>
    </row>
    <row r="7075" spans="151:151" ht="14.4" x14ac:dyDescent="0.25">
      <c r="EU7075" s="104"/>
    </row>
    <row r="7076" spans="151:151" ht="14.4" x14ac:dyDescent="0.25">
      <c r="EU7076" s="104"/>
    </row>
    <row r="7077" spans="151:151" ht="14.4" x14ac:dyDescent="0.25">
      <c r="EU7077" s="104"/>
    </row>
    <row r="7078" spans="151:151" ht="14.4" x14ac:dyDescent="0.25">
      <c r="EU7078" s="104"/>
    </row>
    <row r="7079" spans="151:151" ht="14.4" x14ac:dyDescent="0.25">
      <c r="EU7079" s="104"/>
    </row>
    <row r="7080" spans="151:151" ht="14.4" x14ac:dyDescent="0.25">
      <c r="EU7080" s="104"/>
    </row>
    <row r="7081" spans="151:151" ht="14.4" x14ac:dyDescent="0.25">
      <c r="EU7081" s="104"/>
    </row>
    <row r="7082" spans="151:151" ht="14.4" x14ac:dyDescent="0.25">
      <c r="EU7082" s="104"/>
    </row>
    <row r="7083" spans="151:151" ht="14.4" x14ac:dyDescent="0.25">
      <c r="EU7083" s="104"/>
    </row>
    <row r="7084" spans="151:151" ht="14.4" x14ac:dyDescent="0.25">
      <c r="EU7084" s="104"/>
    </row>
    <row r="7085" spans="151:151" ht="14.4" x14ac:dyDescent="0.25">
      <c r="EU7085" s="104"/>
    </row>
    <row r="7086" spans="151:151" ht="14.4" x14ac:dyDescent="0.25">
      <c r="EU7086" s="104"/>
    </row>
    <row r="7087" spans="151:151" ht="14.4" x14ac:dyDescent="0.25">
      <c r="EU7087" s="104"/>
    </row>
    <row r="7088" spans="151:151" ht="14.4" x14ac:dyDescent="0.25">
      <c r="EU7088" s="104"/>
    </row>
    <row r="7089" spans="151:151" ht="14.4" x14ac:dyDescent="0.25">
      <c r="EU7089" s="104"/>
    </row>
    <row r="7090" spans="151:151" ht="14.4" x14ac:dyDescent="0.25">
      <c r="EU7090" s="104"/>
    </row>
    <row r="7091" spans="151:151" ht="14.4" x14ac:dyDescent="0.25">
      <c r="EU7091" s="104"/>
    </row>
    <row r="7092" spans="151:151" ht="14.4" x14ac:dyDescent="0.25">
      <c r="EU7092" s="104"/>
    </row>
    <row r="7093" spans="151:151" ht="14.4" x14ac:dyDescent="0.25">
      <c r="EU7093" s="104"/>
    </row>
    <row r="7094" spans="151:151" ht="14.4" x14ac:dyDescent="0.25">
      <c r="EU7094" s="104"/>
    </row>
    <row r="7095" spans="151:151" ht="14.4" x14ac:dyDescent="0.25">
      <c r="EU7095" s="104"/>
    </row>
    <row r="7096" spans="151:151" ht="14.4" x14ac:dyDescent="0.25">
      <c r="EU7096" s="104"/>
    </row>
    <row r="7097" spans="151:151" ht="14.4" x14ac:dyDescent="0.25">
      <c r="EU7097" s="104"/>
    </row>
    <row r="7098" spans="151:151" ht="14.4" x14ac:dyDescent="0.25">
      <c r="EU7098" s="104"/>
    </row>
    <row r="7099" spans="151:151" ht="14.4" x14ac:dyDescent="0.25">
      <c r="EU7099" s="104"/>
    </row>
    <row r="7100" spans="151:151" ht="14.4" x14ac:dyDescent="0.25">
      <c r="EU7100" s="104"/>
    </row>
    <row r="7101" spans="151:151" ht="14.4" x14ac:dyDescent="0.25">
      <c r="EU7101" s="104"/>
    </row>
    <row r="7102" spans="151:151" ht="14.4" x14ac:dyDescent="0.25">
      <c r="EU7102" s="104"/>
    </row>
    <row r="7103" spans="151:151" ht="14.4" x14ac:dyDescent="0.25">
      <c r="EU7103" s="104"/>
    </row>
    <row r="7104" spans="151:151" ht="14.4" x14ac:dyDescent="0.25">
      <c r="EU7104" s="104"/>
    </row>
    <row r="7105" spans="151:151" ht="14.4" x14ac:dyDescent="0.25">
      <c r="EU7105" s="104"/>
    </row>
    <row r="7106" spans="151:151" ht="14.4" x14ac:dyDescent="0.25">
      <c r="EU7106" s="104"/>
    </row>
    <row r="7107" spans="151:151" ht="14.4" x14ac:dyDescent="0.25">
      <c r="EU7107" s="104"/>
    </row>
    <row r="7108" spans="151:151" ht="14.4" x14ac:dyDescent="0.25">
      <c r="EU7108" s="104"/>
    </row>
    <row r="7109" spans="151:151" ht="14.4" x14ac:dyDescent="0.25">
      <c r="EU7109" s="104"/>
    </row>
    <row r="7110" spans="151:151" ht="14.4" x14ac:dyDescent="0.25">
      <c r="EU7110" s="104"/>
    </row>
    <row r="7111" spans="151:151" ht="14.4" x14ac:dyDescent="0.25">
      <c r="EU7111" s="104"/>
    </row>
    <row r="7112" spans="151:151" ht="14.4" x14ac:dyDescent="0.25">
      <c r="EU7112" s="104"/>
    </row>
    <row r="7113" spans="151:151" ht="14.4" x14ac:dyDescent="0.25">
      <c r="EU7113" s="104"/>
    </row>
    <row r="7114" spans="151:151" ht="14.4" x14ac:dyDescent="0.25">
      <c r="EU7114" s="104"/>
    </row>
    <row r="7115" spans="151:151" ht="14.4" x14ac:dyDescent="0.25">
      <c r="EU7115" s="104"/>
    </row>
    <row r="7116" spans="151:151" ht="14.4" x14ac:dyDescent="0.25">
      <c r="EU7116" s="104"/>
    </row>
    <row r="7117" spans="151:151" ht="14.4" x14ac:dyDescent="0.25">
      <c r="EU7117" s="104"/>
    </row>
    <row r="7118" spans="151:151" ht="14.4" x14ac:dyDescent="0.25">
      <c r="EU7118" s="104"/>
    </row>
    <row r="7119" spans="151:151" ht="14.4" x14ac:dyDescent="0.25">
      <c r="EU7119" s="104"/>
    </row>
    <row r="7120" spans="151:151" ht="14.4" x14ac:dyDescent="0.25">
      <c r="EU7120" s="104"/>
    </row>
    <row r="7121" spans="151:151" ht="14.4" x14ac:dyDescent="0.25">
      <c r="EU7121" s="104"/>
    </row>
    <row r="7122" spans="151:151" ht="14.4" x14ac:dyDescent="0.25">
      <c r="EU7122" s="104"/>
    </row>
    <row r="7123" spans="151:151" ht="14.4" x14ac:dyDescent="0.25">
      <c r="EU7123" s="104"/>
    </row>
    <row r="7124" spans="151:151" ht="14.4" x14ac:dyDescent="0.25">
      <c r="EU7124" s="104"/>
    </row>
    <row r="7125" spans="151:151" ht="14.4" x14ac:dyDescent="0.25">
      <c r="EU7125" s="104"/>
    </row>
    <row r="7126" spans="151:151" ht="14.4" x14ac:dyDescent="0.25">
      <c r="EU7126" s="104"/>
    </row>
    <row r="7127" spans="151:151" ht="14.4" x14ac:dyDescent="0.25">
      <c r="EU7127" s="104"/>
    </row>
    <row r="7128" spans="151:151" ht="14.4" x14ac:dyDescent="0.25">
      <c r="EU7128" s="104"/>
    </row>
    <row r="7129" spans="151:151" ht="14.4" x14ac:dyDescent="0.25">
      <c r="EU7129" s="104"/>
    </row>
    <row r="7130" spans="151:151" ht="14.4" x14ac:dyDescent="0.25">
      <c r="EU7130" s="104"/>
    </row>
    <row r="7131" spans="151:151" ht="14.4" x14ac:dyDescent="0.25">
      <c r="EU7131" s="104"/>
    </row>
    <row r="7132" spans="151:151" ht="14.4" x14ac:dyDescent="0.25">
      <c r="EU7132" s="104"/>
    </row>
    <row r="7133" spans="151:151" ht="14.4" x14ac:dyDescent="0.25">
      <c r="EU7133" s="104"/>
    </row>
    <row r="7134" spans="151:151" ht="14.4" x14ac:dyDescent="0.25">
      <c r="EU7134" s="104"/>
    </row>
    <row r="7135" spans="151:151" ht="14.4" x14ac:dyDescent="0.25">
      <c r="EU7135" s="104"/>
    </row>
    <row r="7136" spans="151:151" ht="14.4" x14ac:dyDescent="0.25">
      <c r="EU7136" s="104"/>
    </row>
    <row r="7137" spans="151:151" ht="14.4" x14ac:dyDescent="0.25">
      <c r="EU7137" s="104"/>
    </row>
    <row r="7138" spans="151:151" ht="14.4" x14ac:dyDescent="0.25">
      <c r="EU7138" s="104"/>
    </row>
    <row r="7139" spans="151:151" ht="14.4" x14ac:dyDescent="0.25">
      <c r="EU7139" s="104"/>
    </row>
    <row r="7140" spans="151:151" ht="14.4" x14ac:dyDescent="0.25">
      <c r="EU7140" s="104"/>
    </row>
    <row r="7141" spans="151:151" ht="14.4" x14ac:dyDescent="0.25">
      <c r="EU7141" s="104"/>
    </row>
    <row r="7142" spans="151:151" ht="14.4" x14ac:dyDescent="0.25">
      <c r="EU7142" s="104"/>
    </row>
    <row r="7143" spans="151:151" ht="14.4" x14ac:dyDescent="0.25">
      <c r="EU7143" s="104"/>
    </row>
    <row r="7144" spans="151:151" ht="14.4" x14ac:dyDescent="0.25">
      <c r="EU7144" s="104"/>
    </row>
    <row r="7145" spans="151:151" ht="14.4" x14ac:dyDescent="0.25">
      <c r="EU7145" s="104"/>
    </row>
    <row r="7146" spans="151:151" ht="14.4" x14ac:dyDescent="0.25">
      <c r="EU7146" s="104"/>
    </row>
    <row r="7147" spans="151:151" ht="14.4" x14ac:dyDescent="0.25">
      <c r="EU7147" s="104"/>
    </row>
    <row r="7148" spans="151:151" ht="14.4" x14ac:dyDescent="0.25">
      <c r="EU7148" s="104"/>
    </row>
    <row r="7149" spans="151:151" ht="14.4" x14ac:dyDescent="0.25">
      <c r="EU7149" s="104"/>
    </row>
    <row r="7150" spans="151:151" ht="14.4" x14ac:dyDescent="0.25">
      <c r="EU7150" s="104"/>
    </row>
    <row r="7151" spans="151:151" ht="14.4" x14ac:dyDescent="0.25">
      <c r="EU7151" s="104"/>
    </row>
    <row r="7152" spans="151:151" ht="14.4" x14ac:dyDescent="0.25">
      <c r="EU7152" s="104"/>
    </row>
    <row r="7153" spans="151:151" ht="14.4" x14ac:dyDescent="0.25">
      <c r="EU7153" s="104"/>
    </row>
    <row r="7154" spans="151:151" ht="14.4" x14ac:dyDescent="0.25">
      <c r="EU7154" s="104"/>
    </row>
    <row r="7155" spans="151:151" ht="14.4" x14ac:dyDescent="0.25">
      <c r="EU7155" s="104"/>
    </row>
    <row r="7156" spans="151:151" ht="14.4" x14ac:dyDescent="0.25">
      <c r="EU7156" s="104"/>
    </row>
    <row r="7157" spans="151:151" ht="14.4" x14ac:dyDescent="0.25">
      <c r="EU7157" s="104"/>
    </row>
    <row r="7158" spans="151:151" ht="14.4" x14ac:dyDescent="0.25">
      <c r="EU7158" s="104"/>
    </row>
    <row r="7159" spans="151:151" ht="14.4" x14ac:dyDescent="0.25">
      <c r="EU7159" s="104"/>
    </row>
    <row r="7160" spans="151:151" ht="14.4" x14ac:dyDescent="0.25">
      <c r="EU7160" s="104"/>
    </row>
    <row r="7161" spans="151:151" ht="14.4" x14ac:dyDescent="0.25">
      <c r="EU7161" s="104"/>
    </row>
    <row r="7162" spans="151:151" ht="14.4" x14ac:dyDescent="0.25">
      <c r="EU7162" s="104"/>
    </row>
    <row r="7163" spans="151:151" ht="14.4" x14ac:dyDescent="0.25">
      <c r="EU7163" s="104"/>
    </row>
    <row r="7164" spans="151:151" ht="14.4" x14ac:dyDescent="0.25">
      <c r="EU7164" s="104"/>
    </row>
    <row r="7165" spans="151:151" ht="14.4" x14ac:dyDescent="0.25">
      <c r="EU7165" s="104"/>
    </row>
    <row r="7166" spans="151:151" ht="14.4" x14ac:dyDescent="0.25">
      <c r="EU7166" s="104"/>
    </row>
    <row r="7167" spans="151:151" ht="14.4" x14ac:dyDescent="0.25">
      <c r="EU7167" s="104"/>
    </row>
    <row r="7168" spans="151:151" ht="14.4" x14ac:dyDescent="0.25">
      <c r="EU7168" s="104"/>
    </row>
    <row r="7169" spans="151:151" ht="14.4" x14ac:dyDescent="0.25">
      <c r="EU7169" s="104"/>
    </row>
    <row r="7170" spans="151:151" ht="14.4" x14ac:dyDescent="0.25">
      <c r="EU7170" s="104"/>
    </row>
    <row r="7171" spans="151:151" ht="14.4" x14ac:dyDescent="0.25">
      <c r="EU7171" s="104"/>
    </row>
    <row r="7172" spans="151:151" ht="14.4" x14ac:dyDescent="0.25">
      <c r="EU7172" s="104"/>
    </row>
    <row r="7173" spans="151:151" ht="14.4" x14ac:dyDescent="0.25">
      <c r="EU7173" s="104"/>
    </row>
    <row r="7174" spans="151:151" ht="14.4" x14ac:dyDescent="0.25">
      <c r="EU7174" s="104"/>
    </row>
    <row r="7175" spans="151:151" ht="14.4" x14ac:dyDescent="0.25">
      <c r="EU7175" s="104"/>
    </row>
    <row r="7176" spans="151:151" ht="14.4" x14ac:dyDescent="0.25">
      <c r="EU7176" s="104"/>
    </row>
    <row r="7177" spans="151:151" ht="14.4" x14ac:dyDescent="0.25">
      <c r="EU7177" s="104"/>
    </row>
    <row r="7178" spans="151:151" ht="14.4" x14ac:dyDescent="0.25">
      <c r="EU7178" s="104"/>
    </row>
    <row r="7179" spans="151:151" ht="14.4" x14ac:dyDescent="0.25">
      <c r="EU7179" s="104"/>
    </row>
    <row r="7180" spans="151:151" ht="14.4" x14ac:dyDescent="0.25">
      <c r="EU7180" s="104"/>
    </row>
    <row r="7181" spans="151:151" ht="14.4" x14ac:dyDescent="0.25">
      <c r="EU7181" s="104"/>
    </row>
    <row r="7182" spans="151:151" ht="14.4" x14ac:dyDescent="0.25">
      <c r="EU7182" s="104"/>
    </row>
    <row r="7183" spans="151:151" ht="14.4" x14ac:dyDescent="0.25">
      <c r="EU7183" s="104"/>
    </row>
    <row r="7184" spans="151:151" ht="14.4" x14ac:dyDescent="0.25">
      <c r="EU7184" s="104"/>
    </row>
    <row r="7185" spans="151:151" ht="14.4" x14ac:dyDescent="0.25">
      <c r="EU7185" s="104"/>
    </row>
    <row r="7186" spans="151:151" ht="14.4" x14ac:dyDescent="0.25">
      <c r="EU7186" s="104"/>
    </row>
    <row r="7187" spans="151:151" ht="14.4" x14ac:dyDescent="0.25">
      <c r="EU7187" s="104"/>
    </row>
    <row r="7188" spans="151:151" ht="14.4" x14ac:dyDescent="0.25">
      <c r="EU7188" s="104"/>
    </row>
    <row r="7189" spans="151:151" ht="14.4" x14ac:dyDescent="0.25">
      <c r="EU7189" s="104"/>
    </row>
    <row r="7190" spans="151:151" ht="14.4" x14ac:dyDescent="0.25">
      <c r="EU7190" s="104"/>
    </row>
    <row r="7191" spans="151:151" ht="14.4" x14ac:dyDescent="0.25">
      <c r="EU7191" s="104"/>
    </row>
    <row r="7192" spans="151:151" ht="14.4" x14ac:dyDescent="0.25">
      <c r="EU7192" s="104"/>
    </row>
    <row r="7193" spans="151:151" ht="14.4" x14ac:dyDescent="0.25">
      <c r="EU7193" s="104"/>
    </row>
    <row r="7194" spans="151:151" ht="14.4" x14ac:dyDescent="0.25">
      <c r="EU7194" s="104"/>
    </row>
    <row r="7195" spans="151:151" ht="14.4" x14ac:dyDescent="0.25">
      <c r="EU7195" s="104"/>
    </row>
    <row r="7196" spans="151:151" ht="14.4" x14ac:dyDescent="0.25">
      <c r="EU7196" s="104"/>
    </row>
    <row r="7197" spans="151:151" ht="14.4" x14ac:dyDescent="0.25">
      <c r="EU7197" s="104"/>
    </row>
    <row r="7198" spans="151:151" ht="14.4" x14ac:dyDescent="0.25">
      <c r="EU7198" s="104"/>
    </row>
    <row r="7199" spans="151:151" ht="14.4" x14ac:dyDescent="0.25">
      <c r="EU7199" s="104"/>
    </row>
    <row r="7200" spans="151:151" ht="14.4" x14ac:dyDescent="0.25">
      <c r="EU7200" s="104"/>
    </row>
    <row r="7201" spans="151:151" ht="14.4" x14ac:dyDescent="0.25">
      <c r="EU7201" s="104"/>
    </row>
    <row r="7202" spans="151:151" ht="14.4" x14ac:dyDescent="0.25">
      <c r="EU7202" s="104"/>
    </row>
    <row r="7203" spans="151:151" ht="14.4" x14ac:dyDescent="0.25">
      <c r="EU7203" s="104"/>
    </row>
    <row r="7204" spans="151:151" ht="14.4" x14ac:dyDescent="0.25">
      <c r="EU7204" s="104"/>
    </row>
    <row r="7205" spans="151:151" ht="14.4" x14ac:dyDescent="0.25">
      <c r="EU7205" s="104"/>
    </row>
    <row r="7206" spans="151:151" ht="14.4" x14ac:dyDescent="0.25">
      <c r="EU7206" s="104"/>
    </row>
    <row r="7207" spans="151:151" ht="14.4" x14ac:dyDescent="0.25">
      <c r="EU7207" s="104"/>
    </row>
    <row r="7208" spans="151:151" ht="14.4" x14ac:dyDescent="0.25">
      <c r="EU7208" s="104"/>
    </row>
    <row r="7209" spans="151:151" ht="14.4" x14ac:dyDescent="0.25">
      <c r="EU7209" s="104"/>
    </row>
    <row r="7210" spans="151:151" ht="14.4" x14ac:dyDescent="0.25">
      <c r="EU7210" s="104"/>
    </row>
    <row r="7211" spans="151:151" ht="14.4" x14ac:dyDescent="0.25">
      <c r="EU7211" s="104"/>
    </row>
    <row r="7212" spans="151:151" ht="14.4" x14ac:dyDescent="0.25">
      <c r="EU7212" s="104"/>
    </row>
    <row r="7213" spans="151:151" ht="14.4" x14ac:dyDescent="0.25">
      <c r="EU7213" s="104"/>
    </row>
    <row r="7214" spans="151:151" ht="14.4" x14ac:dyDescent="0.25">
      <c r="EU7214" s="104"/>
    </row>
    <row r="7215" spans="151:151" ht="14.4" x14ac:dyDescent="0.25">
      <c r="EU7215" s="104"/>
    </row>
    <row r="7216" spans="151:151" ht="14.4" x14ac:dyDescent="0.25">
      <c r="EU7216" s="104"/>
    </row>
    <row r="7217" spans="151:151" ht="14.4" x14ac:dyDescent="0.25">
      <c r="EU7217" s="104"/>
    </row>
    <row r="7218" spans="151:151" ht="14.4" x14ac:dyDescent="0.25">
      <c r="EU7218" s="104"/>
    </row>
    <row r="7219" spans="151:151" ht="14.4" x14ac:dyDescent="0.25">
      <c r="EU7219" s="104"/>
    </row>
    <row r="7220" spans="151:151" ht="14.4" x14ac:dyDescent="0.25">
      <c r="EU7220" s="104"/>
    </row>
    <row r="7221" spans="151:151" ht="14.4" x14ac:dyDescent="0.25">
      <c r="EU7221" s="104"/>
    </row>
    <row r="7222" spans="151:151" ht="14.4" x14ac:dyDescent="0.25">
      <c r="EU7222" s="104"/>
    </row>
    <row r="7223" spans="151:151" ht="14.4" x14ac:dyDescent="0.25">
      <c r="EU7223" s="104"/>
    </row>
    <row r="7224" spans="151:151" ht="14.4" x14ac:dyDescent="0.25">
      <c r="EU7224" s="104"/>
    </row>
    <row r="7225" spans="151:151" ht="14.4" x14ac:dyDescent="0.25">
      <c r="EU7225" s="104"/>
    </row>
    <row r="7226" spans="151:151" ht="14.4" x14ac:dyDescent="0.25">
      <c r="EU7226" s="104"/>
    </row>
    <row r="7227" spans="151:151" ht="14.4" x14ac:dyDescent="0.25">
      <c r="EU7227" s="104"/>
    </row>
    <row r="7228" spans="151:151" ht="14.4" x14ac:dyDescent="0.25">
      <c r="EU7228" s="104"/>
    </row>
    <row r="7229" spans="151:151" ht="14.4" x14ac:dyDescent="0.25">
      <c r="EU7229" s="104"/>
    </row>
    <row r="7230" spans="151:151" ht="14.4" x14ac:dyDescent="0.25">
      <c r="EU7230" s="104"/>
    </row>
    <row r="7231" spans="151:151" ht="14.4" x14ac:dyDescent="0.25">
      <c r="EU7231" s="104"/>
    </row>
    <row r="7232" spans="151:151" ht="14.4" x14ac:dyDescent="0.25">
      <c r="EU7232" s="104"/>
    </row>
    <row r="7233" spans="151:151" ht="14.4" x14ac:dyDescent="0.25">
      <c r="EU7233" s="104"/>
    </row>
    <row r="7234" spans="151:151" ht="14.4" x14ac:dyDescent="0.25">
      <c r="EU7234" s="104"/>
    </row>
    <row r="7235" spans="151:151" ht="14.4" x14ac:dyDescent="0.25">
      <c r="EU7235" s="104"/>
    </row>
    <row r="7236" spans="151:151" ht="14.4" x14ac:dyDescent="0.25">
      <c r="EU7236" s="104"/>
    </row>
    <row r="7237" spans="151:151" ht="14.4" x14ac:dyDescent="0.25">
      <c r="EU7237" s="104"/>
    </row>
    <row r="7238" spans="151:151" ht="14.4" x14ac:dyDescent="0.25">
      <c r="EU7238" s="104"/>
    </row>
    <row r="7239" spans="151:151" ht="14.4" x14ac:dyDescent="0.25">
      <c r="EU7239" s="104"/>
    </row>
    <row r="7240" spans="151:151" ht="14.4" x14ac:dyDescent="0.25">
      <c r="EU7240" s="104"/>
    </row>
    <row r="7241" spans="151:151" ht="14.4" x14ac:dyDescent="0.25">
      <c r="EU7241" s="104"/>
    </row>
    <row r="7242" spans="151:151" ht="14.4" x14ac:dyDescent="0.25">
      <c r="EU7242" s="104"/>
    </row>
    <row r="7243" spans="151:151" ht="14.4" x14ac:dyDescent="0.25">
      <c r="EU7243" s="104"/>
    </row>
    <row r="7244" spans="151:151" ht="14.4" x14ac:dyDescent="0.25">
      <c r="EU7244" s="104"/>
    </row>
    <row r="7245" spans="151:151" ht="14.4" x14ac:dyDescent="0.25">
      <c r="EU7245" s="104"/>
    </row>
    <row r="7246" spans="151:151" ht="14.4" x14ac:dyDescent="0.25">
      <c r="EU7246" s="104"/>
    </row>
    <row r="7247" spans="151:151" ht="14.4" x14ac:dyDescent="0.25">
      <c r="EU7247" s="104"/>
    </row>
    <row r="7248" spans="151:151" ht="14.4" x14ac:dyDescent="0.25">
      <c r="EU7248" s="104"/>
    </row>
    <row r="7249" spans="151:151" ht="14.4" x14ac:dyDescent="0.25">
      <c r="EU7249" s="104"/>
    </row>
    <row r="7250" spans="151:151" ht="14.4" x14ac:dyDescent="0.25">
      <c r="EU7250" s="104"/>
    </row>
    <row r="7251" spans="151:151" ht="14.4" x14ac:dyDescent="0.25">
      <c r="EU7251" s="104"/>
    </row>
    <row r="7252" spans="151:151" ht="14.4" x14ac:dyDescent="0.25">
      <c r="EU7252" s="104"/>
    </row>
    <row r="7253" spans="151:151" ht="14.4" x14ac:dyDescent="0.25">
      <c r="EU7253" s="104"/>
    </row>
    <row r="7254" spans="151:151" ht="14.4" x14ac:dyDescent="0.25">
      <c r="EU7254" s="104"/>
    </row>
    <row r="7255" spans="151:151" ht="14.4" x14ac:dyDescent="0.25">
      <c r="EU7255" s="104"/>
    </row>
    <row r="7256" spans="151:151" ht="14.4" x14ac:dyDescent="0.25">
      <c r="EU7256" s="104"/>
    </row>
    <row r="7257" spans="151:151" ht="14.4" x14ac:dyDescent="0.25">
      <c r="EU7257" s="104"/>
    </row>
    <row r="7258" spans="151:151" ht="14.4" x14ac:dyDescent="0.25">
      <c r="EU7258" s="104"/>
    </row>
    <row r="7259" spans="151:151" ht="14.4" x14ac:dyDescent="0.25">
      <c r="EU7259" s="104"/>
    </row>
    <row r="7260" spans="151:151" ht="14.4" x14ac:dyDescent="0.25">
      <c r="EU7260" s="104"/>
    </row>
    <row r="7261" spans="151:151" ht="14.4" x14ac:dyDescent="0.25">
      <c r="EU7261" s="104"/>
    </row>
    <row r="7262" spans="151:151" ht="14.4" x14ac:dyDescent="0.25">
      <c r="EU7262" s="104"/>
    </row>
    <row r="7263" spans="151:151" ht="14.4" x14ac:dyDescent="0.25">
      <c r="EU7263" s="104"/>
    </row>
    <row r="7264" spans="151:151" ht="14.4" x14ac:dyDescent="0.25">
      <c r="EU7264" s="104"/>
    </row>
    <row r="7265" spans="151:151" ht="14.4" x14ac:dyDescent="0.25">
      <c r="EU7265" s="104"/>
    </row>
    <row r="7266" spans="151:151" ht="14.4" x14ac:dyDescent="0.25">
      <c r="EU7266" s="104"/>
    </row>
    <row r="7267" spans="151:151" ht="14.4" x14ac:dyDescent="0.25">
      <c r="EU7267" s="104"/>
    </row>
    <row r="7268" spans="151:151" ht="14.4" x14ac:dyDescent="0.25">
      <c r="EU7268" s="104"/>
    </row>
    <row r="7269" spans="151:151" ht="14.4" x14ac:dyDescent="0.25">
      <c r="EU7269" s="104"/>
    </row>
    <row r="7270" spans="151:151" ht="14.4" x14ac:dyDescent="0.25">
      <c r="EU7270" s="104"/>
    </row>
    <row r="7271" spans="151:151" ht="14.4" x14ac:dyDescent="0.25">
      <c r="EU7271" s="104"/>
    </row>
    <row r="7272" spans="151:151" ht="14.4" x14ac:dyDescent="0.25">
      <c r="EU7272" s="104"/>
    </row>
    <row r="7273" spans="151:151" ht="14.4" x14ac:dyDescent="0.25">
      <c r="EU7273" s="104"/>
    </row>
    <row r="7274" spans="151:151" ht="14.4" x14ac:dyDescent="0.25">
      <c r="EU7274" s="104"/>
    </row>
    <row r="7275" spans="151:151" ht="14.4" x14ac:dyDescent="0.25">
      <c r="EU7275" s="104"/>
    </row>
    <row r="7276" spans="151:151" ht="14.4" x14ac:dyDescent="0.25">
      <c r="EU7276" s="104"/>
    </row>
    <row r="7277" spans="151:151" ht="14.4" x14ac:dyDescent="0.25">
      <c r="EU7277" s="104"/>
    </row>
    <row r="7278" spans="151:151" ht="14.4" x14ac:dyDescent="0.25">
      <c r="EU7278" s="104"/>
    </row>
    <row r="7279" spans="151:151" ht="14.4" x14ac:dyDescent="0.25">
      <c r="EU7279" s="104"/>
    </row>
    <row r="7280" spans="151:151" ht="14.4" x14ac:dyDescent="0.25">
      <c r="EU7280" s="104"/>
    </row>
    <row r="7281" spans="151:151" ht="14.4" x14ac:dyDescent="0.25">
      <c r="EU7281" s="104"/>
    </row>
    <row r="7282" spans="151:151" ht="14.4" x14ac:dyDescent="0.25">
      <c r="EU7282" s="104"/>
    </row>
    <row r="7283" spans="151:151" ht="14.4" x14ac:dyDescent="0.25">
      <c r="EU7283" s="104"/>
    </row>
    <row r="7284" spans="151:151" ht="14.4" x14ac:dyDescent="0.25">
      <c r="EU7284" s="104"/>
    </row>
    <row r="7285" spans="151:151" ht="14.4" x14ac:dyDescent="0.25">
      <c r="EU7285" s="104"/>
    </row>
    <row r="7286" spans="151:151" ht="14.4" x14ac:dyDescent="0.25">
      <c r="EU7286" s="104"/>
    </row>
    <row r="7287" spans="151:151" ht="14.4" x14ac:dyDescent="0.25">
      <c r="EU7287" s="104"/>
    </row>
    <row r="7288" spans="151:151" ht="14.4" x14ac:dyDescent="0.25">
      <c r="EU7288" s="104"/>
    </row>
    <row r="7289" spans="151:151" ht="14.4" x14ac:dyDescent="0.25">
      <c r="EU7289" s="104"/>
    </row>
    <row r="7290" spans="151:151" ht="14.4" x14ac:dyDescent="0.25">
      <c r="EU7290" s="104"/>
    </row>
    <row r="7291" spans="151:151" ht="14.4" x14ac:dyDescent="0.25">
      <c r="EU7291" s="104"/>
    </row>
    <row r="7292" spans="151:151" ht="14.4" x14ac:dyDescent="0.25">
      <c r="EU7292" s="104"/>
    </row>
    <row r="7293" spans="151:151" ht="14.4" x14ac:dyDescent="0.25">
      <c r="EU7293" s="104"/>
    </row>
    <row r="7294" spans="151:151" ht="14.4" x14ac:dyDescent="0.25">
      <c r="EU7294" s="104"/>
    </row>
    <row r="7295" spans="151:151" ht="14.4" x14ac:dyDescent="0.25">
      <c r="EU7295" s="104"/>
    </row>
    <row r="7296" spans="151:151" ht="14.4" x14ac:dyDescent="0.25">
      <c r="EU7296" s="104"/>
    </row>
    <row r="7297" spans="151:151" ht="14.4" x14ac:dyDescent="0.25">
      <c r="EU7297" s="104"/>
    </row>
    <row r="7298" spans="151:151" ht="14.4" x14ac:dyDescent="0.25">
      <c r="EU7298" s="104"/>
    </row>
    <row r="7299" spans="151:151" ht="14.4" x14ac:dyDescent="0.25">
      <c r="EU7299" s="104"/>
    </row>
    <row r="7300" spans="151:151" ht="14.4" x14ac:dyDescent="0.25">
      <c r="EU7300" s="104"/>
    </row>
    <row r="7301" spans="151:151" ht="14.4" x14ac:dyDescent="0.25">
      <c r="EU7301" s="104"/>
    </row>
    <row r="7302" spans="151:151" ht="14.4" x14ac:dyDescent="0.25">
      <c r="EU7302" s="104"/>
    </row>
    <row r="7303" spans="151:151" ht="14.4" x14ac:dyDescent="0.25">
      <c r="EU7303" s="104"/>
    </row>
    <row r="7304" spans="151:151" ht="14.4" x14ac:dyDescent="0.25">
      <c r="EU7304" s="104"/>
    </row>
    <row r="7305" spans="151:151" ht="14.4" x14ac:dyDescent="0.25">
      <c r="EU7305" s="104"/>
    </row>
    <row r="7306" spans="151:151" ht="14.4" x14ac:dyDescent="0.25">
      <c r="EU7306" s="104"/>
    </row>
    <row r="7307" spans="151:151" ht="14.4" x14ac:dyDescent="0.25">
      <c r="EU7307" s="104"/>
    </row>
    <row r="7308" spans="151:151" ht="14.4" x14ac:dyDescent="0.25">
      <c r="EU7308" s="104"/>
    </row>
    <row r="7309" spans="151:151" ht="14.4" x14ac:dyDescent="0.25">
      <c r="EU7309" s="104"/>
    </row>
    <row r="7310" spans="151:151" ht="14.4" x14ac:dyDescent="0.25">
      <c r="EU7310" s="104"/>
    </row>
    <row r="7311" spans="151:151" ht="14.4" x14ac:dyDescent="0.25">
      <c r="EU7311" s="104"/>
    </row>
    <row r="7312" spans="151:151" ht="14.4" x14ac:dyDescent="0.25">
      <c r="EU7312" s="104"/>
    </row>
    <row r="7313" spans="151:151" ht="14.4" x14ac:dyDescent="0.25">
      <c r="EU7313" s="104"/>
    </row>
    <row r="7314" spans="151:151" ht="14.4" x14ac:dyDescent="0.25">
      <c r="EU7314" s="104"/>
    </row>
    <row r="7315" spans="151:151" ht="14.4" x14ac:dyDescent="0.25">
      <c r="EU7315" s="104"/>
    </row>
    <row r="7316" spans="151:151" ht="14.4" x14ac:dyDescent="0.25">
      <c r="EU7316" s="104"/>
    </row>
    <row r="7317" spans="151:151" ht="14.4" x14ac:dyDescent="0.25">
      <c r="EU7317" s="104"/>
    </row>
    <row r="7318" spans="151:151" ht="14.4" x14ac:dyDescent="0.25">
      <c r="EU7318" s="104"/>
    </row>
    <row r="7319" spans="151:151" ht="14.4" x14ac:dyDescent="0.25">
      <c r="EU7319" s="104"/>
    </row>
    <row r="7320" spans="151:151" ht="14.4" x14ac:dyDescent="0.25">
      <c r="EU7320" s="104"/>
    </row>
    <row r="7321" spans="151:151" ht="14.4" x14ac:dyDescent="0.25">
      <c r="EU7321" s="104"/>
    </row>
    <row r="7322" spans="151:151" ht="14.4" x14ac:dyDescent="0.25">
      <c r="EU7322" s="104"/>
    </row>
    <row r="7323" spans="151:151" ht="14.4" x14ac:dyDescent="0.25">
      <c r="EU7323" s="104"/>
    </row>
    <row r="7324" spans="151:151" ht="14.4" x14ac:dyDescent="0.25">
      <c r="EU7324" s="104"/>
    </row>
    <row r="7325" spans="151:151" ht="14.4" x14ac:dyDescent="0.25">
      <c r="EU7325" s="104"/>
    </row>
    <row r="7326" spans="151:151" ht="14.4" x14ac:dyDescent="0.25">
      <c r="EU7326" s="104"/>
    </row>
    <row r="7327" spans="151:151" ht="14.4" x14ac:dyDescent="0.25">
      <c r="EU7327" s="104"/>
    </row>
    <row r="7328" spans="151:151" ht="14.4" x14ac:dyDescent="0.25">
      <c r="EU7328" s="104"/>
    </row>
    <row r="7329" spans="151:151" ht="14.4" x14ac:dyDescent="0.25">
      <c r="EU7329" s="104"/>
    </row>
    <row r="7330" spans="151:151" ht="14.4" x14ac:dyDescent="0.25">
      <c r="EU7330" s="104"/>
    </row>
    <row r="7331" spans="151:151" ht="14.4" x14ac:dyDescent="0.25">
      <c r="EU7331" s="104"/>
    </row>
    <row r="7332" spans="151:151" ht="14.4" x14ac:dyDescent="0.25">
      <c r="EU7332" s="104"/>
    </row>
    <row r="7333" spans="151:151" ht="14.4" x14ac:dyDescent="0.25">
      <c r="EU7333" s="104"/>
    </row>
    <row r="7334" spans="151:151" ht="14.4" x14ac:dyDescent="0.25">
      <c r="EU7334" s="104"/>
    </row>
    <row r="7335" spans="151:151" ht="14.4" x14ac:dyDescent="0.25">
      <c r="EU7335" s="104"/>
    </row>
    <row r="7336" spans="151:151" ht="14.4" x14ac:dyDescent="0.25">
      <c r="EU7336" s="104"/>
    </row>
    <row r="7337" spans="151:151" ht="14.4" x14ac:dyDescent="0.25">
      <c r="EU7337" s="104"/>
    </row>
    <row r="7338" spans="151:151" ht="14.4" x14ac:dyDescent="0.25">
      <c r="EU7338" s="104"/>
    </row>
    <row r="7339" spans="151:151" ht="14.4" x14ac:dyDescent="0.25">
      <c r="EU7339" s="104"/>
    </row>
    <row r="7340" spans="151:151" ht="14.4" x14ac:dyDescent="0.25">
      <c r="EU7340" s="104"/>
    </row>
    <row r="7341" spans="151:151" ht="14.4" x14ac:dyDescent="0.25">
      <c r="EU7341" s="104"/>
    </row>
    <row r="7342" spans="151:151" ht="14.4" x14ac:dyDescent="0.25">
      <c r="EU7342" s="104"/>
    </row>
    <row r="7343" spans="151:151" ht="14.4" x14ac:dyDescent="0.25">
      <c r="EU7343" s="104"/>
    </row>
    <row r="7344" spans="151:151" ht="14.4" x14ac:dyDescent="0.25">
      <c r="EU7344" s="104"/>
    </row>
    <row r="7345" spans="151:151" ht="14.4" x14ac:dyDescent="0.25">
      <c r="EU7345" s="104"/>
    </row>
    <row r="7346" spans="151:151" ht="14.4" x14ac:dyDescent="0.25">
      <c r="EU7346" s="104"/>
    </row>
    <row r="7347" spans="151:151" ht="14.4" x14ac:dyDescent="0.25">
      <c r="EU7347" s="104"/>
    </row>
    <row r="7348" spans="151:151" ht="14.4" x14ac:dyDescent="0.25">
      <c r="EU7348" s="104"/>
    </row>
    <row r="7349" spans="151:151" ht="14.4" x14ac:dyDescent="0.25">
      <c r="EU7349" s="104"/>
    </row>
    <row r="7350" spans="151:151" ht="14.4" x14ac:dyDescent="0.25">
      <c r="EU7350" s="104"/>
    </row>
    <row r="7351" spans="151:151" ht="14.4" x14ac:dyDescent="0.25">
      <c r="EU7351" s="104"/>
    </row>
    <row r="7352" spans="151:151" ht="14.4" x14ac:dyDescent="0.25">
      <c r="EU7352" s="104"/>
    </row>
    <row r="7353" spans="151:151" ht="14.4" x14ac:dyDescent="0.25">
      <c r="EU7353" s="104"/>
    </row>
    <row r="7354" spans="151:151" ht="14.4" x14ac:dyDescent="0.25">
      <c r="EU7354" s="104"/>
    </row>
    <row r="7355" spans="151:151" ht="14.4" x14ac:dyDescent="0.25">
      <c r="EU7355" s="104"/>
    </row>
    <row r="7356" spans="151:151" ht="14.4" x14ac:dyDescent="0.25">
      <c r="EU7356" s="104"/>
    </row>
    <row r="7357" spans="151:151" ht="14.4" x14ac:dyDescent="0.25">
      <c r="EU7357" s="104"/>
    </row>
    <row r="7358" spans="151:151" ht="14.4" x14ac:dyDescent="0.25">
      <c r="EU7358" s="104"/>
    </row>
    <row r="7359" spans="151:151" ht="14.4" x14ac:dyDescent="0.25">
      <c r="EU7359" s="104"/>
    </row>
    <row r="7360" spans="151:151" ht="14.4" x14ac:dyDescent="0.25">
      <c r="EU7360" s="104"/>
    </row>
    <row r="7361" spans="151:151" ht="14.4" x14ac:dyDescent="0.25">
      <c r="EU7361" s="104"/>
    </row>
    <row r="7362" spans="151:151" ht="14.4" x14ac:dyDescent="0.25">
      <c r="EU7362" s="104"/>
    </row>
    <row r="7363" spans="151:151" ht="14.4" x14ac:dyDescent="0.25">
      <c r="EU7363" s="104"/>
    </row>
    <row r="7364" spans="151:151" ht="14.4" x14ac:dyDescent="0.25">
      <c r="EU7364" s="104"/>
    </row>
    <row r="7365" spans="151:151" ht="14.4" x14ac:dyDescent="0.25">
      <c r="EU7365" s="104"/>
    </row>
    <row r="7366" spans="151:151" ht="14.4" x14ac:dyDescent="0.25">
      <c r="EU7366" s="104"/>
    </row>
    <row r="7367" spans="151:151" ht="14.4" x14ac:dyDescent="0.25">
      <c r="EU7367" s="104"/>
    </row>
    <row r="7368" spans="151:151" ht="14.4" x14ac:dyDescent="0.25">
      <c r="EU7368" s="104"/>
    </row>
    <row r="7369" spans="151:151" ht="14.4" x14ac:dyDescent="0.25">
      <c r="EU7369" s="104"/>
    </row>
    <row r="7370" spans="151:151" ht="14.4" x14ac:dyDescent="0.25">
      <c r="EU7370" s="104"/>
    </row>
    <row r="7371" spans="151:151" ht="14.4" x14ac:dyDescent="0.25">
      <c r="EU7371" s="104"/>
    </row>
    <row r="7372" spans="151:151" ht="14.4" x14ac:dyDescent="0.25">
      <c r="EU7372" s="104"/>
    </row>
    <row r="7373" spans="151:151" ht="14.4" x14ac:dyDescent="0.25">
      <c r="EU7373" s="104"/>
    </row>
    <row r="7374" spans="151:151" ht="14.4" x14ac:dyDescent="0.25">
      <c r="EU7374" s="104"/>
    </row>
    <row r="7375" spans="151:151" ht="14.4" x14ac:dyDescent="0.25">
      <c r="EU7375" s="104"/>
    </row>
    <row r="7376" spans="151:151" ht="14.4" x14ac:dyDescent="0.25">
      <c r="EU7376" s="104"/>
    </row>
    <row r="7377" spans="151:151" ht="14.4" x14ac:dyDescent="0.25">
      <c r="EU7377" s="104"/>
    </row>
    <row r="7378" spans="151:151" ht="14.4" x14ac:dyDescent="0.25">
      <c r="EU7378" s="104"/>
    </row>
    <row r="7379" spans="151:151" ht="14.4" x14ac:dyDescent="0.25">
      <c r="EU7379" s="104"/>
    </row>
    <row r="7380" spans="151:151" ht="14.4" x14ac:dyDescent="0.25">
      <c r="EU7380" s="104"/>
    </row>
    <row r="7381" spans="151:151" ht="14.4" x14ac:dyDescent="0.25">
      <c r="EU7381" s="104"/>
    </row>
    <row r="7382" spans="151:151" ht="14.4" x14ac:dyDescent="0.25">
      <c r="EU7382" s="104"/>
    </row>
    <row r="7383" spans="151:151" ht="14.4" x14ac:dyDescent="0.25">
      <c r="EU7383" s="104"/>
    </row>
    <row r="7384" spans="151:151" ht="14.4" x14ac:dyDescent="0.25">
      <c r="EU7384" s="104"/>
    </row>
    <row r="7385" spans="151:151" ht="14.4" x14ac:dyDescent="0.25">
      <c r="EU7385" s="104"/>
    </row>
    <row r="7386" spans="151:151" ht="14.4" x14ac:dyDescent="0.25">
      <c r="EU7386" s="104"/>
    </row>
    <row r="7387" spans="151:151" ht="14.4" x14ac:dyDescent="0.25">
      <c r="EU7387" s="104"/>
    </row>
    <row r="7388" spans="151:151" ht="14.4" x14ac:dyDescent="0.25">
      <c r="EU7388" s="104"/>
    </row>
    <row r="7389" spans="151:151" ht="14.4" x14ac:dyDescent="0.25">
      <c r="EU7389" s="104"/>
    </row>
    <row r="7390" spans="151:151" ht="14.4" x14ac:dyDescent="0.25">
      <c r="EU7390" s="104"/>
    </row>
    <row r="7391" spans="151:151" ht="14.4" x14ac:dyDescent="0.25">
      <c r="EU7391" s="104"/>
    </row>
    <row r="7392" spans="151:151" ht="14.4" x14ac:dyDescent="0.25">
      <c r="EU7392" s="104"/>
    </row>
    <row r="7393" spans="151:151" ht="14.4" x14ac:dyDescent="0.25">
      <c r="EU7393" s="104"/>
    </row>
    <row r="7394" spans="151:151" ht="14.4" x14ac:dyDescent="0.25">
      <c r="EU7394" s="104"/>
    </row>
    <row r="7395" spans="151:151" ht="14.4" x14ac:dyDescent="0.25">
      <c r="EU7395" s="104"/>
    </row>
    <row r="7396" spans="151:151" ht="14.4" x14ac:dyDescent="0.25">
      <c r="EU7396" s="104"/>
    </row>
    <row r="7397" spans="151:151" ht="14.4" x14ac:dyDescent="0.25">
      <c r="EU7397" s="104"/>
    </row>
    <row r="7398" spans="151:151" ht="14.4" x14ac:dyDescent="0.25">
      <c r="EU7398" s="104"/>
    </row>
    <row r="7399" spans="151:151" ht="14.4" x14ac:dyDescent="0.25">
      <c r="EU7399" s="104"/>
    </row>
    <row r="7400" spans="151:151" ht="14.4" x14ac:dyDescent="0.25">
      <c r="EU7400" s="104"/>
    </row>
    <row r="7401" spans="151:151" ht="14.4" x14ac:dyDescent="0.25">
      <c r="EU7401" s="104"/>
    </row>
    <row r="7402" spans="151:151" ht="14.4" x14ac:dyDescent="0.25">
      <c r="EU7402" s="104"/>
    </row>
    <row r="7403" spans="151:151" ht="14.4" x14ac:dyDescent="0.25">
      <c r="EU7403" s="104"/>
    </row>
    <row r="7404" spans="151:151" ht="14.4" x14ac:dyDescent="0.25">
      <c r="EU7404" s="104"/>
    </row>
    <row r="7405" spans="151:151" ht="14.4" x14ac:dyDescent="0.25">
      <c r="EU7405" s="104"/>
    </row>
    <row r="7406" spans="151:151" ht="14.4" x14ac:dyDescent="0.25">
      <c r="EU7406" s="104"/>
    </row>
    <row r="7407" spans="151:151" ht="14.4" x14ac:dyDescent="0.25">
      <c r="EU7407" s="104"/>
    </row>
    <row r="7408" spans="151:151" ht="14.4" x14ac:dyDescent="0.25">
      <c r="EU7408" s="104"/>
    </row>
    <row r="7409" spans="151:151" ht="14.4" x14ac:dyDescent="0.25">
      <c r="EU7409" s="104"/>
    </row>
    <row r="7410" spans="151:151" ht="14.4" x14ac:dyDescent="0.25">
      <c r="EU7410" s="104"/>
    </row>
    <row r="7411" spans="151:151" ht="14.4" x14ac:dyDescent="0.25">
      <c r="EU7411" s="104"/>
    </row>
    <row r="7412" spans="151:151" ht="14.4" x14ac:dyDescent="0.25">
      <c r="EU7412" s="104"/>
    </row>
    <row r="7413" spans="151:151" ht="14.4" x14ac:dyDescent="0.25">
      <c r="EU7413" s="104"/>
    </row>
    <row r="7414" spans="151:151" ht="14.4" x14ac:dyDescent="0.25">
      <c r="EU7414" s="104"/>
    </row>
    <row r="7415" spans="151:151" ht="14.4" x14ac:dyDescent="0.25">
      <c r="EU7415" s="104"/>
    </row>
    <row r="7416" spans="151:151" ht="14.4" x14ac:dyDescent="0.25">
      <c r="EU7416" s="104"/>
    </row>
    <row r="7417" spans="151:151" ht="14.4" x14ac:dyDescent="0.25">
      <c r="EU7417" s="104"/>
    </row>
    <row r="7418" spans="151:151" ht="14.4" x14ac:dyDescent="0.25">
      <c r="EU7418" s="104"/>
    </row>
    <row r="7419" spans="151:151" ht="14.4" x14ac:dyDescent="0.25">
      <c r="EU7419" s="104"/>
    </row>
    <row r="7420" spans="151:151" ht="14.4" x14ac:dyDescent="0.25">
      <c r="EU7420" s="104"/>
    </row>
    <row r="7421" spans="151:151" ht="14.4" x14ac:dyDescent="0.25">
      <c r="EU7421" s="104"/>
    </row>
    <row r="7422" spans="151:151" ht="14.4" x14ac:dyDescent="0.25">
      <c r="EU7422" s="104"/>
    </row>
    <row r="7423" spans="151:151" ht="14.4" x14ac:dyDescent="0.25">
      <c r="EU7423" s="104"/>
    </row>
    <row r="7424" spans="151:151" ht="14.4" x14ac:dyDescent="0.25">
      <c r="EU7424" s="104"/>
    </row>
    <row r="7425" spans="151:151" ht="14.4" x14ac:dyDescent="0.25">
      <c r="EU7425" s="104"/>
    </row>
    <row r="7426" spans="151:151" ht="14.4" x14ac:dyDescent="0.25">
      <c r="EU7426" s="104"/>
    </row>
    <row r="7427" spans="151:151" ht="14.4" x14ac:dyDescent="0.25">
      <c r="EU7427" s="104"/>
    </row>
    <row r="7428" spans="151:151" ht="14.4" x14ac:dyDescent="0.25">
      <c r="EU7428" s="104"/>
    </row>
    <row r="7429" spans="151:151" ht="14.4" x14ac:dyDescent="0.25">
      <c r="EU7429" s="104"/>
    </row>
    <row r="7430" spans="151:151" ht="14.4" x14ac:dyDescent="0.25">
      <c r="EU7430" s="104"/>
    </row>
    <row r="7431" spans="151:151" ht="14.4" x14ac:dyDescent="0.25">
      <c r="EU7431" s="104"/>
    </row>
    <row r="7432" spans="151:151" ht="14.4" x14ac:dyDescent="0.25">
      <c r="EU7432" s="104"/>
    </row>
    <row r="7433" spans="151:151" ht="14.4" x14ac:dyDescent="0.25">
      <c r="EU7433" s="104"/>
    </row>
    <row r="7434" spans="151:151" ht="14.4" x14ac:dyDescent="0.25">
      <c r="EU7434" s="104"/>
    </row>
    <row r="7435" spans="151:151" ht="14.4" x14ac:dyDescent="0.25">
      <c r="EU7435" s="104"/>
    </row>
    <row r="7436" spans="151:151" ht="14.4" x14ac:dyDescent="0.25">
      <c r="EU7436" s="104"/>
    </row>
    <row r="7437" spans="151:151" ht="14.4" x14ac:dyDescent="0.25">
      <c r="EU7437" s="104"/>
    </row>
    <row r="7438" spans="151:151" ht="14.4" x14ac:dyDescent="0.25">
      <c r="EU7438" s="104"/>
    </row>
    <row r="7439" spans="151:151" ht="14.4" x14ac:dyDescent="0.25">
      <c r="EU7439" s="104"/>
    </row>
    <row r="7440" spans="151:151" ht="14.4" x14ac:dyDescent="0.25">
      <c r="EU7440" s="104"/>
    </row>
    <row r="7441" spans="151:151" ht="14.4" x14ac:dyDescent="0.25">
      <c r="EU7441" s="104"/>
    </row>
    <row r="7442" spans="151:151" ht="14.4" x14ac:dyDescent="0.25">
      <c r="EU7442" s="104"/>
    </row>
    <row r="7443" spans="151:151" ht="14.4" x14ac:dyDescent="0.25">
      <c r="EU7443" s="104"/>
    </row>
    <row r="7444" spans="151:151" ht="14.4" x14ac:dyDescent="0.25">
      <c r="EU7444" s="104"/>
    </row>
    <row r="7445" spans="151:151" ht="14.4" x14ac:dyDescent="0.25">
      <c r="EU7445" s="104"/>
    </row>
    <row r="7446" spans="151:151" ht="14.4" x14ac:dyDescent="0.25">
      <c r="EU7446" s="104"/>
    </row>
    <row r="7447" spans="151:151" ht="14.4" x14ac:dyDescent="0.25">
      <c r="EU7447" s="104"/>
    </row>
    <row r="7448" spans="151:151" ht="14.4" x14ac:dyDescent="0.25">
      <c r="EU7448" s="104"/>
    </row>
    <row r="7449" spans="151:151" ht="14.4" x14ac:dyDescent="0.25">
      <c r="EU7449" s="104"/>
    </row>
    <row r="7450" spans="151:151" ht="14.4" x14ac:dyDescent="0.25">
      <c r="EU7450" s="104"/>
    </row>
    <row r="7451" spans="151:151" ht="14.4" x14ac:dyDescent="0.25">
      <c r="EU7451" s="104"/>
    </row>
    <row r="7452" spans="151:151" ht="14.4" x14ac:dyDescent="0.25">
      <c r="EU7452" s="104"/>
    </row>
    <row r="7453" spans="151:151" ht="14.4" x14ac:dyDescent="0.25">
      <c r="EU7453" s="104"/>
    </row>
    <row r="7454" spans="151:151" ht="14.4" x14ac:dyDescent="0.25">
      <c r="EU7454" s="104"/>
    </row>
    <row r="7455" spans="151:151" ht="14.4" x14ac:dyDescent="0.25">
      <c r="EU7455" s="104"/>
    </row>
    <row r="7456" spans="151:151" ht="14.4" x14ac:dyDescent="0.25">
      <c r="EU7456" s="104"/>
    </row>
    <row r="7457" spans="151:151" ht="14.4" x14ac:dyDescent="0.25">
      <c r="EU7457" s="104"/>
    </row>
    <row r="7458" spans="151:151" ht="14.4" x14ac:dyDescent="0.25">
      <c r="EU7458" s="104"/>
    </row>
    <row r="7459" spans="151:151" ht="14.4" x14ac:dyDescent="0.25">
      <c r="EU7459" s="104"/>
    </row>
    <row r="7460" spans="151:151" ht="14.4" x14ac:dyDescent="0.25">
      <c r="EU7460" s="104"/>
    </row>
    <row r="7461" spans="151:151" ht="14.4" x14ac:dyDescent="0.25">
      <c r="EU7461" s="104"/>
    </row>
    <row r="7462" spans="151:151" ht="14.4" x14ac:dyDescent="0.25">
      <c r="EU7462" s="104"/>
    </row>
    <row r="7463" spans="151:151" ht="14.4" x14ac:dyDescent="0.25">
      <c r="EU7463" s="104"/>
    </row>
    <row r="7464" spans="151:151" ht="14.4" x14ac:dyDescent="0.25">
      <c r="EU7464" s="104"/>
    </row>
    <row r="7465" spans="151:151" ht="14.4" x14ac:dyDescent="0.25">
      <c r="EU7465" s="104"/>
    </row>
    <row r="7466" spans="151:151" ht="14.4" x14ac:dyDescent="0.25">
      <c r="EU7466" s="104"/>
    </row>
    <row r="7467" spans="151:151" ht="14.4" x14ac:dyDescent="0.25">
      <c r="EU7467" s="104"/>
    </row>
    <row r="7468" spans="151:151" ht="14.4" x14ac:dyDescent="0.25">
      <c r="EU7468" s="104"/>
    </row>
    <row r="7469" spans="151:151" ht="14.4" x14ac:dyDescent="0.25">
      <c r="EU7469" s="104"/>
    </row>
    <row r="7470" spans="151:151" ht="14.4" x14ac:dyDescent="0.25">
      <c r="EU7470" s="104"/>
    </row>
    <row r="7471" spans="151:151" ht="14.4" x14ac:dyDescent="0.25">
      <c r="EU7471" s="104"/>
    </row>
    <row r="7472" spans="151:151" ht="14.4" x14ac:dyDescent="0.25">
      <c r="EU7472" s="104"/>
    </row>
    <row r="7473" spans="151:151" ht="14.4" x14ac:dyDescent="0.25">
      <c r="EU7473" s="104"/>
    </row>
    <row r="7474" spans="151:151" ht="14.4" x14ac:dyDescent="0.25">
      <c r="EU7474" s="104"/>
    </row>
    <row r="7475" spans="151:151" ht="14.4" x14ac:dyDescent="0.25">
      <c r="EU7475" s="104"/>
    </row>
    <row r="7476" spans="151:151" ht="14.4" x14ac:dyDescent="0.25">
      <c r="EU7476" s="104"/>
    </row>
    <row r="7477" spans="151:151" ht="14.4" x14ac:dyDescent="0.25">
      <c r="EU7477" s="104"/>
    </row>
    <row r="7478" spans="151:151" ht="14.4" x14ac:dyDescent="0.25">
      <c r="EU7478" s="104"/>
    </row>
    <row r="7479" spans="151:151" ht="14.4" x14ac:dyDescent="0.25">
      <c r="EU7479" s="104"/>
    </row>
    <row r="7480" spans="151:151" ht="14.4" x14ac:dyDescent="0.25">
      <c r="EU7480" s="104"/>
    </row>
    <row r="7481" spans="151:151" ht="14.4" x14ac:dyDescent="0.25">
      <c r="EU7481" s="104"/>
    </row>
    <row r="7482" spans="151:151" ht="14.4" x14ac:dyDescent="0.25">
      <c r="EU7482" s="104"/>
    </row>
    <row r="7483" spans="151:151" ht="14.4" x14ac:dyDescent="0.25">
      <c r="EU7483" s="104"/>
    </row>
    <row r="7484" spans="151:151" ht="14.4" x14ac:dyDescent="0.25">
      <c r="EU7484" s="104"/>
    </row>
    <row r="7485" spans="151:151" ht="14.4" x14ac:dyDescent="0.25">
      <c r="EU7485" s="104"/>
    </row>
    <row r="7486" spans="151:151" ht="14.4" x14ac:dyDescent="0.25">
      <c r="EU7486" s="104"/>
    </row>
    <row r="7487" spans="151:151" ht="14.4" x14ac:dyDescent="0.25">
      <c r="EU7487" s="104"/>
    </row>
    <row r="7488" spans="151:151" ht="14.4" x14ac:dyDescent="0.25">
      <c r="EU7488" s="104"/>
    </row>
    <row r="7489" spans="151:151" ht="14.4" x14ac:dyDescent="0.25">
      <c r="EU7489" s="104"/>
    </row>
    <row r="7490" spans="151:151" ht="14.4" x14ac:dyDescent="0.25">
      <c r="EU7490" s="104"/>
    </row>
    <row r="7491" spans="151:151" ht="14.4" x14ac:dyDescent="0.25">
      <c r="EU7491" s="104"/>
    </row>
    <row r="7492" spans="151:151" ht="14.4" x14ac:dyDescent="0.25">
      <c r="EU7492" s="104"/>
    </row>
    <row r="7493" spans="151:151" ht="14.4" x14ac:dyDescent="0.25">
      <c r="EU7493" s="104"/>
    </row>
    <row r="7494" spans="151:151" ht="14.4" x14ac:dyDescent="0.25">
      <c r="EU7494" s="104"/>
    </row>
    <row r="7495" spans="151:151" ht="14.4" x14ac:dyDescent="0.25">
      <c r="EU7495" s="104"/>
    </row>
    <row r="7496" spans="151:151" ht="14.4" x14ac:dyDescent="0.25">
      <c r="EU7496" s="104"/>
    </row>
    <row r="7497" spans="151:151" ht="14.4" x14ac:dyDescent="0.25">
      <c r="EU7497" s="104"/>
    </row>
    <row r="7498" spans="151:151" ht="14.4" x14ac:dyDescent="0.25">
      <c r="EU7498" s="104"/>
    </row>
    <row r="7499" spans="151:151" ht="14.4" x14ac:dyDescent="0.25">
      <c r="EU7499" s="104"/>
    </row>
    <row r="7500" spans="151:151" ht="14.4" x14ac:dyDescent="0.25">
      <c r="EU7500" s="104"/>
    </row>
    <row r="7501" spans="151:151" ht="14.4" x14ac:dyDescent="0.25">
      <c r="EU7501" s="104"/>
    </row>
    <row r="7502" spans="151:151" ht="14.4" x14ac:dyDescent="0.25">
      <c r="EU7502" s="104"/>
    </row>
    <row r="7503" spans="151:151" ht="14.4" x14ac:dyDescent="0.25">
      <c r="EU7503" s="104"/>
    </row>
    <row r="7504" spans="151:151" ht="14.4" x14ac:dyDescent="0.25">
      <c r="EU7504" s="104"/>
    </row>
    <row r="7505" spans="151:151" ht="14.4" x14ac:dyDescent="0.25">
      <c r="EU7505" s="104"/>
    </row>
    <row r="7506" spans="151:151" ht="14.4" x14ac:dyDescent="0.25">
      <c r="EU7506" s="104"/>
    </row>
    <row r="7507" spans="151:151" ht="14.4" x14ac:dyDescent="0.25">
      <c r="EU7507" s="104"/>
    </row>
    <row r="7508" spans="151:151" ht="14.4" x14ac:dyDescent="0.25">
      <c r="EU7508" s="104"/>
    </row>
    <row r="7509" spans="151:151" ht="14.4" x14ac:dyDescent="0.25">
      <c r="EU7509" s="104"/>
    </row>
    <row r="7510" spans="151:151" ht="14.4" x14ac:dyDescent="0.25">
      <c r="EU7510" s="104"/>
    </row>
    <row r="7511" spans="151:151" ht="14.4" x14ac:dyDescent="0.25">
      <c r="EU7511" s="104"/>
    </row>
    <row r="7512" spans="151:151" ht="14.4" x14ac:dyDescent="0.25">
      <c r="EU7512" s="104"/>
    </row>
    <row r="7513" spans="151:151" ht="14.4" x14ac:dyDescent="0.25">
      <c r="EU7513" s="104"/>
    </row>
    <row r="7514" spans="151:151" ht="14.4" x14ac:dyDescent="0.25">
      <c r="EU7514" s="104"/>
    </row>
    <row r="7515" spans="151:151" ht="14.4" x14ac:dyDescent="0.25">
      <c r="EU7515" s="104"/>
    </row>
    <row r="7516" spans="151:151" ht="14.4" x14ac:dyDescent="0.25">
      <c r="EU7516" s="104"/>
    </row>
    <row r="7517" spans="151:151" ht="14.4" x14ac:dyDescent="0.25">
      <c r="EU7517" s="104"/>
    </row>
    <row r="7518" spans="151:151" ht="14.4" x14ac:dyDescent="0.25">
      <c r="EU7518" s="104"/>
    </row>
    <row r="7519" spans="151:151" ht="14.4" x14ac:dyDescent="0.25">
      <c r="EU7519" s="104"/>
    </row>
    <row r="7520" spans="151:151" ht="14.4" x14ac:dyDescent="0.25">
      <c r="EU7520" s="104"/>
    </row>
    <row r="7521" spans="151:151" ht="14.4" x14ac:dyDescent="0.25">
      <c r="EU7521" s="104"/>
    </row>
    <row r="7522" spans="151:151" ht="14.4" x14ac:dyDescent="0.25">
      <c r="EU7522" s="104"/>
    </row>
    <row r="7523" spans="151:151" ht="14.4" x14ac:dyDescent="0.25">
      <c r="EU7523" s="104"/>
    </row>
    <row r="7524" spans="151:151" ht="14.4" x14ac:dyDescent="0.25">
      <c r="EU7524" s="104"/>
    </row>
    <row r="7525" spans="151:151" ht="14.4" x14ac:dyDescent="0.25">
      <c r="EU7525" s="104"/>
    </row>
    <row r="7526" spans="151:151" ht="14.4" x14ac:dyDescent="0.25">
      <c r="EU7526" s="104"/>
    </row>
    <row r="7527" spans="151:151" ht="14.4" x14ac:dyDescent="0.25">
      <c r="EU7527" s="104"/>
    </row>
    <row r="7528" spans="151:151" ht="14.4" x14ac:dyDescent="0.25">
      <c r="EU7528" s="104"/>
    </row>
    <row r="7529" spans="151:151" ht="14.4" x14ac:dyDescent="0.25">
      <c r="EU7529" s="104"/>
    </row>
    <row r="7530" spans="151:151" ht="14.4" x14ac:dyDescent="0.25">
      <c r="EU7530" s="104"/>
    </row>
    <row r="7531" spans="151:151" ht="14.4" x14ac:dyDescent="0.25">
      <c r="EU7531" s="104"/>
    </row>
    <row r="7532" spans="151:151" ht="14.4" x14ac:dyDescent="0.25">
      <c r="EU7532" s="104"/>
    </row>
    <row r="7533" spans="151:151" ht="14.4" x14ac:dyDescent="0.25">
      <c r="EU7533" s="104"/>
    </row>
    <row r="7534" spans="151:151" ht="14.4" x14ac:dyDescent="0.25">
      <c r="EU7534" s="104"/>
    </row>
    <row r="7535" spans="151:151" ht="14.4" x14ac:dyDescent="0.25">
      <c r="EU7535" s="104"/>
    </row>
    <row r="7536" spans="151:151" ht="14.4" x14ac:dyDescent="0.25">
      <c r="EU7536" s="104"/>
    </row>
    <row r="7537" spans="151:151" ht="14.4" x14ac:dyDescent="0.25">
      <c r="EU7537" s="104"/>
    </row>
    <row r="7538" spans="151:151" ht="14.4" x14ac:dyDescent="0.25">
      <c r="EU7538" s="104"/>
    </row>
    <row r="7539" spans="151:151" ht="14.4" x14ac:dyDescent="0.25">
      <c r="EU7539" s="104"/>
    </row>
    <row r="7540" spans="151:151" ht="14.4" x14ac:dyDescent="0.25">
      <c r="EU7540" s="104"/>
    </row>
    <row r="7541" spans="151:151" ht="14.4" x14ac:dyDescent="0.25">
      <c r="EU7541" s="104"/>
    </row>
    <row r="7542" spans="151:151" ht="14.4" x14ac:dyDescent="0.25">
      <c r="EU7542" s="104"/>
    </row>
    <row r="7543" spans="151:151" ht="14.4" x14ac:dyDescent="0.25">
      <c r="EU7543" s="104"/>
    </row>
    <row r="7544" spans="151:151" ht="14.4" x14ac:dyDescent="0.25">
      <c r="EU7544" s="104"/>
    </row>
    <row r="7545" spans="151:151" ht="14.4" x14ac:dyDescent="0.25">
      <c r="EU7545" s="104"/>
    </row>
    <row r="7546" spans="151:151" ht="14.4" x14ac:dyDescent="0.25">
      <c r="EU7546" s="104"/>
    </row>
    <row r="7547" spans="151:151" ht="14.4" x14ac:dyDescent="0.25">
      <c r="EU7547" s="104"/>
    </row>
    <row r="7548" spans="151:151" ht="14.4" x14ac:dyDescent="0.25">
      <c r="EU7548" s="104"/>
    </row>
    <row r="7549" spans="151:151" ht="14.4" x14ac:dyDescent="0.25">
      <c r="EU7549" s="104"/>
    </row>
    <row r="7550" spans="151:151" ht="14.4" x14ac:dyDescent="0.25">
      <c r="EU7550" s="104"/>
    </row>
    <row r="7551" spans="151:151" ht="14.4" x14ac:dyDescent="0.25">
      <c r="EU7551" s="104"/>
    </row>
    <row r="7552" spans="151:151" ht="14.4" x14ac:dyDescent="0.25">
      <c r="EU7552" s="104"/>
    </row>
    <row r="7553" spans="151:151" ht="14.4" x14ac:dyDescent="0.25">
      <c r="EU7553" s="104"/>
    </row>
    <row r="7554" spans="151:151" ht="14.4" x14ac:dyDescent="0.25">
      <c r="EU7554" s="104"/>
    </row>
    <row r="7555" spans="151:151" ht="14.4" x14ac:dyDescent="0.25">
      <c r="EU7555" s="104"/>
    </row>
    <row r="7556" spans="151:151" ht="14.4" x14ac:dyDescent="0.25">
      <c r="EU7556" s="104"/>
    </row>
    <row r="7557" spans="151:151" ht="14.4" x14ac:dyDescent="0.25">
      <c r="EU7557" s="104"/>
    </row>
    <row r="7558" spans="151:151" ht="14.4" x14ac:dyDescent="0.25">
      <c r="EU7558" s="104"/>
    </row>
    <row r="7559" spans="151:151" ht="14.4" x14ac:dyDescent="0.25">
      <c r="EU7559" s="104"/>
    </row>
    <row r="7560" spans="151:151" ht="14.4" x14ac:dyDescent="0.25">
      <c r="EU7560" s="104"/>
    </row>
    <row r="7561" spans="151:151" ht="14.4" x14ac:dyDescent="0.25">
      <c r="EU7561" s="104"/>
    </row>
    <row r="7562" spans="151:151" ht="14.4" x14ac:dyDescent="0.25">
      <c r="EU7562" s="104"/>
    </row>
    <row r="7563" spans="151:151" ht="14.4" x14ac:dyDescent="0.25">
      <c r="EU7563" s="104"/>
    </row>
    <row r="7564" spans="151:151" ht="14.4" x14ac:dyDescent="0.25">
      <c r="EU7564" s="104"/>
    </row>
    <row r="7565" spans="151:151" ht="14.4" x14ac:dyDescent="0.25">
      <c r="EU7565" s="104"/>
    </row>
    <row r="7566" spans="151:151" ht="14.4" x14ac:dyDescent="0.25">
      <c r="EU7566" s="104"/>
    </row>
    <row r="7567" spans="151:151" ht="14.4" x14ac:dyDescent="0.25">
      <c r="EU7567" s="104"/>
    </row>
    <row r="7568" spans="151:151" ht="14.4" x14ac:dyDescent="0.25">
      <c r="EU7568" s="104"/>
    </row>
    <row r="7569" spans="151:151" ht="14.4" x14ac:dyDescent="0.25">
      <c r="EU7569" s="104"/>
    </row>
    <row r="7570" spans="151:151" ht="14.4" x14ac:dyDescent="0.25">
      <c r="EU7570" s="104"/>
    </row>
    <row r="7571" spans="151:151" ht="14.4" x14ac:dyDescent="0.25">
      <c r="EU7571" s="104"/>
    </row>
    <row r="7572" spans="151:151" ht="14.4" x14ac:dyDescent="0.25">
      <c r="EU7572" s="104"/>
    </row>
    <row r="7573" spans="151:151" ht="14.4" x14ac:dyDescent="0.25">
      <c r="EU7573" s="104"/>
    </row>
    <row r="7574" spans="151:151" ht="14.4" x14ac:dyDescent="0.25">
      <c r="EU7574" s="104"/>
    </row>
    <row r="7575" spans="151:151" ht="14.4" x14ac:dyDescent="0.25">
      <c r="EU7575" s="104"/>
    </row>
    <row r="7576" spans="151:151" ht="14.4" x14ac:dyDescent="0.25">
      <c r="EU7576" s="104"/>
    </row>
    <row r="7577" spans="151:151" ht="14.4" x14ac:dyDescent="0.25">
      <c r="EU7577" s="104"/>
    </row>
    <row r="7578" spans="151:151" ht="14.4" x14ac:dyDescent="0.25">
      <c r="EU7578" s="104"/>
    </row>
    <row r="7579" spans="151:151" ht="14.4" x14ac:dyDescent="0.25">
      <c r="EU7579" s="104"/>
    </row>
    <row r="7580" spans="151:151" ht="14.4" x14ac:dyDescent="0.25">
      <c r="EU7580" s="104"/>
    </row>
    <row r="7581" spans="151:151" ht="14.4" x14ac:dyDescent="0.25">
      <c r="EU7581" s="104"/>
    </row>
    <row r="7582" spans="151:151" ht="14.4" x14ac:dyDescent="0.25">
      <c r="EU7582" s="104"/>
    </row>
    <row r="7583" spans="151:151" ht="14.4" x14ac:dyDescent="0.25">
      <c r="EU7583" s="104"/>
    </row>
    <row r="7584" spans="151:151" ht="14.4" x14ac:dyDescent="0.25">
      <c r="EU7584" s="104"/>
    </row>
    <row r="7585" spans="151:151" ht="14.4" x14ac:dyDescent="0.25">
      <c r="EU7585" s="104"/>
    </row>
    <row r="7586" spans="151:151" ht="14.4" x14ac:dyDescent="0.25">
      <c r="EU7586" s="104"/>
    </row>
    <row r="7587" spans="151:151" ht="14.4" x14ac:dyDescent="0.25">
      <c r="EU7587" s="104"/>
    </row>
    <row r="7588" spans="151:151" ht="14.4" x14ac:dyDescent="0.25">
      <c r="EU7588" s="104"/>
    </row>
    <row r="7589" spans="151:151" ht="14.4" x14ac:dyDescent="0.25">
      <c r="EU7589" s="104"/>
    </row>
    <row r="7590" spans="151:151" ht="14.4" x14ac:dyDescent="0.25">
      <c r="EU7590" s="104"/>
    </row>
    <row r="7591" spans="151:151" ht="14.4" x14ac:dyDescent="0.25">
      <c r="EU7591" s="104"/>
    </row>
    <row r="7592" spans="151:151" ht="14.4" x14ac:dyDescent="0.25">
      <c r="EU7592" s="104"/>
    </row>
    <row r="7593" spans="151:151" ht="14.4" x14ac:dyDescent="0.25">
      <c r="EU7593" s="104"/>
    </row>
    <row r="7594" spans="151:151" ht="14.4" x14ac:dyDescent="0.25">
      <c r="EU7594" s="104"/>
    </row>
    <row r="7595" spans="151:151" ht="14.4" x14ac:dyDescent="0.25">
      <c r="EU7595" s="104"/>
    </row>
    <row r="7596" spans="151:151" ht="14.4" x14ac:dyDescent="0.25">
      <c r="EU7596" s="104"/>
    </row>
    <row r="7597" spans="151:151" ht="14.4" x14ac:dyDescent="0.25">
      <c r="EU7597" s="104"/>
    </row>
    <row r="7598" spans="151:151" ht="14.4" x14ac:dyDescent="0.25">
      <c r="EU7598" s="104"/>
    </row>
    <row r="7599" spans="151:151" ht="14.4" x14ac:dyDescent="0.25">
      <c r="EU7599" s="104"/>
    </row>
    <row r="7600" spans="151:151" ht="14.4" x14ac:dyDescent="0.25">
      <c r="EU7600" s="104"/>
    </row>
    <row r="7601" spans="151:151" ht="14.4" x14ac:dyDescent="0.25">
      <c r="EU7601" s="104"/>
    </row>
    <row r="7602" spans="151:151" ht="14.4" x14ac:dyDescent="0.25">
      <c r="EU7602" s="104"/>
    </row>
    <row r="7603" spans="151:151" ht="14.4" x14ac:dyDescent="0.25">
      <c r="EU7603" s="104"/>
    </row>
    <row r="7604" spans="151:151" ht="14.4" x14ac:dyDescent="0.25">
      <c r="EU7604" s="104"/>
    </row>
    <row r="7605" spans="151:151" ht="14.4" x14ac:dyDescent="0.25">
      <c r="EU7605" s="104"/>
    </row>
    <row r="7606" spans="151:151" ht="14.4" x14ac:dyDescent="0.25">
      <c r="EU7606" s="104"/>
    </row>
    <row r="7607" spans="151:151" ht="14.4" x14ac:dyDescent="0.25">
      <c r="EU7607" s="104"/>
    </row>
    <row r="7608" spans="151:151" ht="14.4" x14ac:dyDescent="0.25">
      <c r="EU7608" s="104"/>
    </row>
    <row r="7609" spans="151:151" ht="14.4" x14ac:dyDescent="0.25">
      <c r="EU7609" s="104"/>
    </row>
    <row r="7610" spans="151:151" ht="14.4" x14ac:dyDescent="0.25">
      <c r="EU7610" s="104"/>
    </row>
    <row r="7611" spans="151:151" ht="14.4" x14ac:dyDescent="0.25">
      <c r="EU7611" s="104"/>
    </row>
    <row r="7612" spans="151:151" ht="14.4" x14ac:dyDescent="0.25">
      <c r="EU7612" s="104"/>
    </row>
    <row r="7613" spans="151:151" ht="14.4" x14ac:dyDescent="0.25">
      <c r="EU7613" s="104"/>
    </row>
    <row r="7614" spans="151:151" ht="14.4" x14ac:dyDescent="0.25">
      <c r="EU7614" s="104"/>
    </row>
    <row r="7615" spans="151:151" ht="14.4" x14ac:dyDescent="0.25">
      <c r="EU7615" s="104"/>
    </row>
    <row r="7616" spans="151:151" ht="14.4" x14ac:dyDescent="0.25">
      <c r="EU7616" s="104"/>
    </row>
    <row r="7617" spans="151:151" ht="14.4" x14ac:dyDescent="0.25">
      <c r="EU7617" s="104"/>
    </row>
    <row r="7618" spans="151:151" ht="14.4" x14ac:dyDescent="0.25">
      <c r="EU7618" s="104"/>
    </row>
    <row r="7619" spans="151:151" ht="14.4" x14ac:dyDescent="0.25">
      <c r="EU7619" s="104"/>
    </row>
    <row r="7620" spans="151:151" ht="14.4" x14ac:dyDescent="0.25">
      <c r="EU7620" s="104"/>
    </row>
    <row r="7621" spans="151:151" ht="14.4" x14ac:dyDescent="0.25">
      <c r="EU7621" s="104"/>
    </row>
    <row r="7622" spans="151:151" ht="14.4" x14ac:dyDescent="0.25">
      <c r="EU7622" s="104"/>
    </row>
    <row r="7623" spans="151:151" ht="14.4" x14ac:dyDescent="0.25">
      <c r="EU7623" s="104"/>
    </row>
    <row r="7624" spans="151:151" ht="14.4" x14ac:dyDescent="0.25">
      <c r="EU7624" s="104"/>
    </row>
    <row r="7625" spans="151:151" ht="14.4" x14ac:dyDescent="0.25">
      <c r="EU7625" s="104"/>
    </row>
    <row r="7626" spans="151:151" ht="14.4" x14ac:dyDescent="0.25">
      <c r="EU7626" s="104"/>
    </row>
    <row r="7627" spans="151:151" ht="14.4" x14ac:dyDescent="0.25">
      <c r="EU7627" s="104"/>
    </row>
    <row r="7628" spans="151:151" ht="14.4" x14ac:dyDescent="0.25">
      <c r="EU7628" s="104"/>
    </row>
    <row r="7629" spans="151:151" ht="14.4" x14ac:dyDescent="0.25">
      <c r="EU7629" s="104"/>
    </row>
    <row r="7630" spans="151:151" ht="14.4" x14ac:dyDescent="0.25">
      <c r="EU7630" s="104"/>
    </row>
    <row r="7631" spans="151:151" ht="14.4" x14ac:dyDescent="0.25">
      <c r="EU7631" s="104"/>
    </row>
    <row r="7632" spans="151:151" ht="14.4" x14ac:dyDescent="0.25">
      <c r="EU7632" s="104"/>
    </row>
    <row r="7633" spans="151:151" ht="14.4" x14ac:dyDescent="0.25">
      <c r="EU7633" s="104"/>
    </row>
    <row r="7634" spans="151:151" ht="14.4" x14ac:dyDescent="0.25">
      <c r="EU7634" s="104"/>
    </row>
    <row r="7635" spans="151:151" ht="14.4" x14ac:dyDescent="0.25">
      <c r="EU7635" s="104"/>
    </row>
    <row r="7636" spans="151:151" ht="14.4" x14ac:dyDescent="0.25">
      <c r="EU7636" s="104"/>
    </row>
    <row r="7637" spans="151:151" ht="14.4" x14ac:dyDescent="0.25">
      <c r="EU7637" s="104"/>
    </row>
    <row r="7638" spans="151:151" ht="14.4" x14ac:dyDescent="0.25">
      <c r="EU7638" s="104"/>
    </row>
    <row r="7639" spans="151:151" ht="14.4" x14ac:dyDescent="0.25">
      <c r="EU7639" s="104"/>
    </row>
    <row r="7640" spans="151:151" ht="14.4" x14ac:dyDescent="0.25">
      <c r="EU7640" s="104"/>
    </row>
    <row r="7641" spans="151:151" ht="14.4" x14ac:dyDescent="0.25">
      <c r="EU7641" s="104"/>
    </row>
    <row r="7642" spans="151:151" ht="14.4" x14ac:dyDescent="0.25">
      <c r="EU7642" s="104"/>
    </row>
    <row r="7643" spans="151:151" ht="14.4" x14ac:dyDescent="0.25">
      <c r="EU7643" s="104"/>
    </row>
    <row r="7644" spans="151:151" ht="14.4" x14ac:dyDescent="0.25">
      <c r="EU7644" s="104"/>
    </row>
    <row r="7645" spans="151:151" ht="14.4" x14ac:dyDescent="0.25">
      <c r="EU7645" s="104"/>
    </row>
    <row r="7646" spans="151:151" ht="14.4" x14ac:dyDescent="0.25">
      <c r="EU7646" s="104"/>
    </row>
    <row r="7647" spans="151:151" ht="14.4" x14ac:dyDescent="0.25">
      <c r="EU7647" s="104"/>
    </row>
    <row r="7648" spans="151:151" ht="14.4" x14ac:dyDescent="0.25">
      <c r="EU7648" s="104"/>
    </row>
    <row r="7649" spans="151:151" ht="14.4" x14ac:dyDescent="0.25">
      <c r="EU7649" s="104"/>
    </row>
    <row r="7650" spans="151:151" ht="14.4" x14ac:dyDescent="0.25">
      <c r="EU7650" s="104"/>
    </row>
    <row r="7651" spans="151:151" ht="14.4" x14ac:dyDescent="0.25">
      <c r="EU7651" s="104"/>
    </row>
    <row r="7652" spans="151:151" ht="14.4" x14ac:dyDescent="0.25">
      <c r="EU7652" s="104"/>
    </row>
    <row r="7653" spans="151:151" ht="14.4" x14ac:dyDescent="0.25">
      <c r="EU7653" s="104"/>
    </row>
    <row r="7654" spans="151:151" ht="14.4" x14ac:dyDescent="0.25">
      <c r="EU7654" s="104"/>
    </row>
    <row r="7655" spans="151:151" ht="14.4" x14ac:dyDescent="0.25">
      <c r="EU7655" s="104"/>
    </row>
    <row r="7656" spans="151:151" ht="14.4" x14ac:dyDescent="0.25">
      <c r="EU7656" s="104"/>
    </row>
    <row r="7657" spans="151:151" ht="14.4" x14ac:dyDescent="0.25">
      <c r="EU7657" s="104"/>
    </row>
    <row r="7658" spans="151:151" ht="14.4" x14ac:dyDescent="0.25">
      <c r="EU7658" s="104"/>
    </row>
    <row r="7659" spans="151:151" ht="14.4" x14ac:dyDescent="0.25">
      <c r="EU7659" s="104"/>
    </row>
    <row r="7660" spans="151:151" ht="14.4" x14ac:dyDescent="0.25">
      <c r="EU7660" s="104"/>
    </row>
    <row r="7661" spans="151:151" ht="14.4" x14ac:dyDescent="0.25">
      <c r="EU7661" s="104"/>
    </row>
    <row r="7662" spans="151:151" ht="14.4" x14ac:dyDescent="0.25">
      <c r="EU7662" s="104"/>
    </row>
    <row r="7663" spans="151:151" ht="14.4" x14ac:dyDescent="0.25">
      <c r="EU7663" s="104"/>
    </row>
    <row r="7664" spans="151:151" ht="14.4" x14ac:dyDescent="0.25">
      <c r="EU7664" s="104"/>
    </row>
    <row r="7665" spans="151:151" ht="14.4" x14ac:dyDescent="0.25">
      <c r="EU7665" s="104"/>
    </row>
    <row r="7666" spans="151:151" ht="14.4" x14ac:dyDescent="0.25">
      <c r="EU7666" s="104"/>
    </row>
    <row r="7667" spans="151:151" ht="14.4" x14ac:dyDescent="0.25">
      <c r="EU7667" s="104"/>
    </row>
    <row r="7668" spans="151:151" ht="14.4" x14ac:dyDescent="0.25">
      <c r="EU7668" s="104"/>
    </row>
    <row r="7669" spans="151:151" ht="14.4" x14ac:dyDescent="0.25">
      <c r="EU7669" s="104"/>
    </row>
    <row r="7670" spans="151:151" ht="14.4" x14ac:dyDescent="0.25">
      <c r="EU7670" s="104"/>
    </row>
    <row r="7671" spans="151:151" ht="14.4" x14ac:dyDescent="0.25">
      <c r="EU7671" s="104"/>
    </row>
    <row r="7672" spans="151:151" ht="14.4" x14ac:dyDescent="0.25">
      <c r="EU7672" s="104"/>
    </row>
    <row r="7673" spans="151:151" ht="14.4" x14ac:dyDescent="0.25">
      <c r="EU7673" s="104"/>
    </row>
    <row r="7674" spans="151:151" ht="14.4" x14ac:dyDescent="0.25">
      <c r="EU7674" s="104"/>
    </row>
    <row r="7675" spans="151:151" ht="14.4" x14ac:dyDescent="0.25">
      <c r="EU7675" s="104"/>
    </row>
    <row r="7676" spans="151:151" ht="14.4" x14ac:dyDescent="0.25">
      <c r="EU7676" s="104"/>
    </row>
    <row r="7677" spans="151:151" ht="14.4" x14ac:dyDescent="0.25">
      <c r="EU7677" s="104"/>
    </row>
    <row r="7678" spans="151:151" ht="14.4" x14ac:dyDescent="0.25">
      <c r="EU7678" s="104"/>
    </row>
    <row r="7679" spans="151:151" ht="14.4" x14ac:dyDescent="0.25">
      <c r="EU7679" s="104"/>
    </row>
    <row r="7680" spans="151:151" ht="14.4" x14ac:dyDescent="0.25">
      <c r="EU7680" s="104"/>
    </row>
    <row r="7681" spans="151:151" ht="14.4" x14ac:dyDescent="0.25">
      <c r="EU7681" s="104"/>
    </row>
    <row r="7682" spans="151:151" ht="14.4" x14ac:dyDescent="0.25">
      <c r="EU7682" s="104"/>
    </row>
    <row r="7683" spans="151:151" ht="14.4" x14ac:dyDescent="0.25">
      <c r="EU7683" s="104"/>
    </row>
    <row r="7684" spans="151:151" ht="14.4" x14ac:dyDescent="0.25">
      <c r="EU7684" s="104"/>
    </row>
    <row r="7685" spans="151:151" ht="14.4" x14ac:dyDescent="0.25">
      <c r="EU7685" s="104"/>
    </row>
    <row r="7686" spans="151:151" ht="14.4" x14ac:dyDescent="0.25">
      <c r="EU7686" s="104"/>
    </row>
    <row r="7687" spans="151:151" ht="14.4" x14ac:dyDescent="0.25">
      <c r="EU7687" s="104"/>
    </row>
    <row r="7688" spans="151:151" ht="14.4" x14ac:dyDescent="0.25">
      <c r="EU7688" s="104"/>
    </row>
    <row r="7689" spans="151:151" ht="14.4" x14ac:dyDescent="0.25">
      <c r="EU7689" s="104"/>
    </row>
    <row r="7690" spans="151:151" ht="14.4" x14ac:dyDescent="0.25">
      <c r="EU7690" s="104"/>
    </row>
    <row r="7691" spans="151:151" ht="14.4" x14ac:dyDescent="0.25">
      <c r="EU7691" s="104"/>
    </row>
    <row r="7692" spans="151:151" ht="14.4" x14ac:dyDescent="0.25">
      <c r="EU7692" s="104"/>
    </row>
    <row r="7693" spans="151:151" ht="14.4" x14ac:dyDescent="0.25">
      <c r="EU7693" s="104"/>
    </row>
    <row r="7694" spans="151:151" ht="14.4" x14ac:dyDescent="0.25">
      <c r="EU7694" s="104"/>
    </row>
    <row r="7695" spans="151:151" ht="14.4" x14ac:dyDescent="0.25">
      <c r="EU7695" s="104"/>
    </row>
    <row r="7696" spans="151:151" ht="14.4" x14ac:dyDescent="0.25">
      <c r="EU7696" s="104"/>
    </row>
    <row r="7697" spans="151:151" ht="14.4" x14ac:dyDescent="0.25">
      <c r="EU7697" s="104"/>
    </row>
    <row r="7698" spans="151:151" ht="14.4" x14ac:dyDescent="0.25">
      <c r="EU7698" s="104"/>
    </row>
    <row r="7699" spans="151:151" ht="14.4" x14ac:dyDescent="0.25">
      <c r="EU7699" s="104"/>
    </row>
    <row r="7700" spans="151:151" ht="14.4" x14ac:dyDescent="0.25">
      <c r="EU7700" s="104"/>
    </row>
    <row r="7701" spans="151:151" ht="14.4" x14ac:dyDescent="0.25">
      <c r="EU7701" s="104"/>
    </row>
    <row r="7702" spans="151:151" ht="14.4" x14ac:dyDescent="0.25">
      <c r="EU7702" s="104"/>
    </row>
    <row r="7703" spans="151:151" ht="14.4" x14ac:dyDescent="0.25">
      <c r="EU7703" s="104"/>
    </row>
    <row r="7704" spans="151:151" ht="14.4" x14ac:dyDescent="0.25">
      <c r="EU7704" s="104"/>
    </row>
    <row r="7705" spans="151:151" ht="14.4" x14ac:dyDescent="0.25">
      <c r="EU7705" s="104"/>
    </row>
    <row r="7706" spans="151:151" ht="14.4" x14ac:dyDescent="0.25">
      <c r="EU7706" s="104"/>
    </row>
    <row r="7707" spans="151:151" ht="14.4" x14ac:dyDescent="0.25">
      <c r="EU7707" s="104"/>
    </row>
    <row r="7708" spans="151:151" ht="14.4" x14ac:dyDescent="0.25">
      <c r="EU7708" s="104"/>
    </row>
    <row r="7709" spans="151:151" ht="14.4" x14ac:dyDescent="0.25">
      <c r="EU7709" s="104"/>
    </row>
    <row r="7710" spans="151:151" ht="14.4" x14ac:dyDescent="0.25">
      <c r="EU7710" s="104"/>
    </row>
    <row r="7711" spans="151:151" ht="14.4" x14ac:dyDescent="0.25">
      <c r="EU7711" s="104"/>
    </row>
    <row r="7712" spans="151:151" ht="14.4" x14ac:dyDescent="0.25">
      <c r="EU7712" s="104"/>
    </row>
    <row r="7713" spans="151:151" ht="14.4" x14ac:dyDescent="0.25">
      <c r="EU7713" s="104"/>
    </row>
    <row r="7714" spans="151:151" ht="14.4" x14ac:dyDescent="0.25">
      <c r="EU7714" s="104"/>
    </row>
    <row r="7715" spans="151:151" ht="14.4" x14ac:dyDescent="0.25">
      <c r="EU7715" s="104"/>
    </row>
    <row r="7716" spans="151:151" ht="14.4" x14ac:dyDescent="0.25">
      <c r="EU7716" s="104"/>
    </row>
    <row r="7717" spans="151:151" ht="14.4" x14ac:dyDescent="0.25">
      <c r="EU7717" s="104"/>
    </row>
    <row r="7718" spans="151:151" ht="14.4" x14ac:dyDescent="0.25">
      <c r="EU7718" s="104"/>
    </row>
    <row r="7719" spans="151:151" ht="14.4" x14ac:dyDescent="0.25">
      <c r="EU7719" s="104"/>
    </row>
    <row r="7720" spans="151:151" ht="14.4" x14ac:dyDescent="0.25">
      <c r="EU7720" s="104"/>
    </row>
    <row r="7721" spans="151:151" ht="14.4" x14ac:dyDescent="0.25">
      <c r="EU7721" s="104"/>
    </row>
    <row r="7722" spans="151:151" ht="14.4" x14ac:dyDescent="0.25">
      <c r="EU7722" s="104"/>
    </row>
    <row r="7723" spans="151:151" ht="14.4" x14ac:dyDescent="0.25">
      <c r="EU7723" s="104"/>
    </row>
    <row r="7724" spans="151:151" ht="14.4" x14ac:dyDescent="0.25">
      <c r="EU7724" s="104"/>
    </row>
    <row r="7725" spans="151:151" ht="14.4" x14ac:dyDescent="0.25">
      <c r="EU7725" s="104"/>
    </row>
    <row r="7726" spans="151:151" ht="14.4" x14ac:dyDescent="0.25">
      <c r="EU7726" s="104"/>
    </row>
    <row r="7727" spans="151:151" ht="14.4" x14ac:dyDescent="0.25">
      <c r="EU7727" s="104"/>
    </row>
    <row r="7728" spans="151:151" ht="14.4" x14ac:dyDescent="0.25">
      <c r="EU7728" s="104"/>
    </row>
    <row r="7729" spans="151:151" ht="14.4" x14ac:dyDescent="0.25">
      <c r="EU7729" s="104"/>
    </row>
    <row r="7730" spans="151:151" ht="14.4" x14ac:dyDescent="0.25">
      <c r="EU7730" s="104"/>
    </row>
    <row r="7731" spans="151:151" ht="14.4" x14ac:dyDescent="0.25">
      <c r="EU7731" s="104"/>
    </row>
    <row r="7732" spans="151:151" ht="14.4" x14ac:dyDescent="0.25">
      <c r="EU7732" s="104"/>
    </row>
    <row r="7733" spans="151:151" ht="14.4" x14ac:dyDescent="0.25">
      <c r="EU7733" s="104"/>
    </row>
    <row r="7734" spans="151:151" ht="14.4" x14ac:dyDescent="0.25">
      <c r="EU7734" s="104"/>
    </row>
    <row r="7735" spans="151:151" ht="14.4" x14ac:dyDescent="0.25">
      <c r="EU7735" s="104"/>
    </row>
    <row r="7736" spans="151:151" ht="14.4" x14ac:dyDescent="0.25">
      <c r="EU7736" s="104"/>
    </row>
    <row r="7737" spans="151:151" ht="14.4" x14ac:dyDescent="0.25">
      <c r="EU7737" s="104"/>
    </row>
    <row r="7738" spans="151:151" ht="14.4" x14ac:dyDescent="0.25">
      <c r="EU7738" s="104"/>
    </row>
    <row r="7739" spans="151:151" ht="14.4" x14ac:dyDescent="0.25">
      <c r="EU7739" s="104"/>
    </row>
    <row r="7740" spans="151:151" ht="14.4" x14ac:dyDescent="0.25">
      <c r="EU7740" s="104"/>
    </row>
    <row r="7741" spans="151:151" ht="14.4" x14ac:dyDescent="0.25">
      <c r="EU7741" s="104"/>
    </row>
    <row r="7742" spans="151:151" ht="14.4" x14ac:dyDescent="0.25">
      <c r="EU7742" s="104"/>
    </row>
    <row r="7743" spans="151:151" ht="14.4" x14ac:dyDescent="0.25">
      <c r="EU7743" s="104"/>
    </row>
    <row r="7744" spans="151:151" ht="14.4" x14ac:dyDescent="0.25">
      <c r="EU7744" s="104"/>
    </row>
    <row r="7745" spans="151:151" ht="14.4" x14ac:dyDescent="0.25">
      <c r="EU7745" s="104"/>
    </row>
    <row r="7746" spans="151:151" ht="14.4" x14ac:dyDescent="0.25">
      <c r="EU7746" s="104"/>
    </row>
    <row r="7747" spans="151:151" ht="14.4" x14ac:dyDescent="0.25">
      <c r="EU7747" s="104"/>
    </row>
    <row r="7748" spans="151:151" ht="14.4" x14ac:dyDescent="0.25">
      <c r="EU7748" s="104"/>
    </row>
    <row r="7749" spans="151:151" ht="14.4" x14ac:dyDescent="0.25">
      <c r="EU7749" s="104"/>
    </row>
    <row r="7750" spans="151:151" ht="14.4" x14ac:dyDescent="0.25">
      <c r="EU7750" s="104"/>
    </row>
    <row r="7751" spans="151:151" ht="14.4" x14ac:dyDescent="0.25">
      <c r="EU7751" s="104"/>
    </row>
    <row r="7752" spans="151:151" ht="14.4" x14ac:dyDescent="0.25">
      <c r="EU7752" s="104"/>
    </row>
    <row r="7753" spans="151:151" ht="14.4" x14ac:dyDescent="0.25">
      <c r="EU7753" s="104"/>
    </row>
    <row r="7754" spans="151:151" ht="14.4" x14ac:dyDescent="0.25">
      <c r="EU7754" s="104"/>
    </row>
    <row r="7755" spans="151:151" ht="14.4" x14ac:dyDescent="0.25">
      <c r="EU7755" s="104"/>
    </row>
    <row r="7756" spans="151:151" ht="14.4" x14ac:dyDescent="0.25">
      <c r="EU7756" s="104"/>
    </row>
    <row r="7757" spans="151:151" ht="14.4" x14ac:dyDescent="0.25">
      <c r="EU7757" s="104"/>
    </row>
    <row r="7758" spans="151:151" ht="14.4" x14ac:dyDescent="0.25">
      <c r="EU7758" s="104"/>
    </row>
    <row r="7759" spans="151:151" ht="14.4" x14ac:dyDescent="0.25">
      <c r="EU7759" s="104"/>
    </row>
    <row r="7760" spans="151:151" ht="14.4" x14ac:dyDescent="0.25">
      <c r="EU7760" s="104"/>
    </row>
    <row r="7761" spans="151:151" ht="14.4" x14ac:dyDescent="0.25">
      <c r="EU7761" s="104"/>
    </row>
    <row r="7762" spans="151:151" ht="14.4" x14ac:dyDescent="0.25">
      <c r="EU7762" s="104"/>
    </row>
    <row r="7763" spans="151:151" ht="14.4" x14ac:dyDescent="0.25">
      <c r="EU7763" s="104"/>
    </row>
    <row r="7764" spans="151:151" ht="14.4" x14ac:dyDescent="0.25">
      <c r="EU7764" s="104"/>
    </row>
    <row r="7765" spans="151:151" ht="14.4" x14ac:dyDescent="0.25">
      <c r="EU7765" s="104"/>
    </row>
    <row r="7766" spans="151:151" ht="14.4" x14ac:dyDescent="0.25">
      <c r="EU7766" s="104"/>
    </row>
    <row r="7767" spans="151:151" ht="14.4" x14ac:dyDescent="0.25">
      <c r="EU7767" s="104"/>
    </row>
    <row r="7768" spans="151:151" ht="14.4" x14ac:dyDescent="0.25">
      <c r="EU7768" s="104"/>
    </row>
    <row r="7769" spans="151:151" ht="14.4" x14ac:dyDescent="0.25">
      <c r="EU7769" s="104"/>
    </row>
    <row r="7770" spans="151:151" ht="14.4" x14ac:dyDescent="0.25">
      <c r="EU7770" s="104"/>
    </row>
    <row r="7771" spans="151:151" ht="14.4" x14ac:dyDescent="0.25">
      <c r="EU7771" s="104"/>
    </row>
    <row r="7772" spans="151:151" ht="14.4" x14ac:dyDescent="0.25">
      <c r="EU7772" s="104"/>
    </row>
    <row r="7773" spans="151:151" ht="14.4" x14ac:dyDescent="0.25">
      <c r="EU7773" s="104"/>
    </row>
    <row r="7774" spans="151:151" ht="14.4" x14ac:dyDescent="0.25">
      <c r="EU7774" s="104"/>
    </row>
    <row r="7775" spans="151:151" ht="14.4" x14ac:dyDescent="0.25">
      <c r="EU7775" s="104"/>
    </row>
    <row r="7776" spans="151:151" ht="14.4" x14ac:dyDescent="0.25">
      <c r="EU7776" s="104"/>
    </row>
    <row r="7777" spans="151:151" ht="14.4" x14ac:dyDescent="0.25">
      <c r="EU7777" s="104"/>
    </row>
    <row r="7778" spans="151:151" ht="14.4" x14ac:dyDescent="0.25">
      <c r="EU7778" s="104"/>
    </row>
    <row r="7779" spans="151:151" ht="14.4" x14ac:dyDescent="0.25">
      <c r="EU7779" s="104"/>
    </row>
    <row r="7780" spans="151:151" ht="14.4" x14ac:dyDescent="0.25">
      <c r="EU7780" s="104"/>
    </row>
    <row r="7781" spans="151:151" ht="14.4" x14ac:dyDescent="0.25">
      <c r="EU7781" s="104"/>
    </row>
    <row r="7782" spans="151:151" ht="14.4" x14ac:dyDescent="0.25">
      <c r="EU7782" s="104"/>
    </row>
    <row r="7783" spans="151:151" ht="14.4" x14ac:dyDescent="0.25">
      <c r="EU7783" s="104"/>
    </row>
    <row r="7784" spans="151:151" ht="14.4" x14ac:dyDescent="0.25">
      <c r="EU7784" s="104"/>
    </row>
    <row r="7785" spans="151:151" ht="14.4" x14ac:dyDescent="0.25">
      <c r="EU7785" s="104"/>
    </row>
    <row r="7786" spans="151:151" ht="14.4" x14ac:dyDescent="0.25">
      <c r="EU7786" s="104"/>
    </row>
    <row r="7787" spans="151:151" ht="14.4" x14ac:dyDescent="0.25">
      <c r="EU7787" s="104"/>
    </row>
    <row r="7788" spans="151:151" ht="14.4" x14ac:dyDescent="0.25">
      <c r="EU7788" s="104"/>
    </row>
    <row r="7789" spans="151:151" ht="14.4" x14ac:dyDescent="0.25">
      <c r="EU7789" s="104"/>
    </row>
    <row r="7790" spans="151:151" ht="14.4" x14ac:dyDescent="0.25">
      <c r="EU7790" s="104"/>
    </row>
    <row r="7791" spans="151:151" ht="14.4" x14ac:dyDescent="0.25">
      <c r="EU7791" s="104"/>
    </row>
    <row r="7792" spans="151:151" ht="14.4" x14ac:dyDescent="0.25">
      <c r="EU7792" s="104"/>
    </row>
    <row r="7793" spans="151:151" ht="14.4" x14ac:dyDescent="0.25">
      <c r="EU7793" s="104"/>
    </row>
    <row r="7794" spans="151:151" ht="14.4" x14ac:dyDescent="0.25">
      <c r="EU7794" s="104"/>
    </row>
    <row r="7795" spans="151:151" ht="14.4" x14ac:dyDescent="0.25">
      <c r="EU7795" s="104"/>
    </row>
    <row r="7796" spans="151:151" ht="14.4" x14ac:dyDescent="0.25">
      <c r="EU7796" s="104"/>
    </row>
    <row r="7797" spans="151:151" ht="14.4" x14ac:dyDescent="0.25">
      <c r="EU7797" s="104"/>
    </row>
    <row r="7798" spans="151:151" ht="14.4" x14ac:dyDescent="0.25">
      <c r="EU7798" s="104"/>
    </row>
    <row r="7799" spans="151:151" ht="14.4" x14ac:dyDescent="0.25">
      <c r="EU7799" s="104"/>
    </row>
    <row r="7800" spans="151:151" ht="14.4" x14ac:dyDescent="0.25">
      <c r="EU7800" s="104"/>
    </row>
    <row r="7801" spans="151:151" ht="14.4" x14ac:dyDescent="0.25">
      <c r="EU7801" s="104"/>
    </row>
    <row r="7802" spans="151:151" ht="14.4" x14ac:dyDescent="0.25">
      <c r="EU7802" s="104"/>
    </row>
    <row r="7803" spans="151:151" ht="14.4" x14ac:dyDescent="0.25">
      <c r="EU7803" s="104"/>
    </row>
    <row r="7804" spans="151:151" ht="14.4" x14ac:dyDescent="0.25">
      <c r="EU7804" s="104"/>
    </row>
    <row r="7805" spans="151:151" ht="14.4" x14ac:dyDescent="0.25">
      <c r="EU7805" s="104"/>
    </row>
    <row r="7806" spans="151:151" ht="14.4" x14ac:dyDescent="0.25">
      <c r="EU7806" s="104"/>
    </row>
    <row r="7807" spans="151:151" ht="14.4" x14ac:dyDescent="0.25">
      <c r="EU7807" s="104"/>
    </row>
    <row r="7808" spans="151:151" ht="14.4" x14ac:dyDescent="0.25">
      <c r="EU7808" s="104"/>
    </row>
    <row r="7809" spans="151:151" ht="14.4" x14ac:dyDescent="0.25">
      <c r="EU7809" s="104"/>
    </row>
    <row r="7810" spans="151:151" ht="14.4" x14ac:dyDescent="0.25">
      <c r="EU7810" s="104"/>
    </row>
    <row r="7811" spans="151:151" ht="14.4" x14ac:dyDescent="0.25">
      <c r="EU7811" s="104"/>
    </row>
    <row r="7812" spans="151:151" ht="14.4" x14ac:dyDescent="0.25">
      <c r="EU7812" s="104"/>
    </row>
    <row r="7813" spans="151:151" ht="14.4" x14ac:dyDescent="0.25">
      <c r="EU7813" s="104"/>
    </row>
    <row r="7814" spans="151:151" ht="14.4" x14ac:dyDescent="0.25">
      <c r="EU7814" s="104"/>
    </row>
    <row r="7815" spans="151:151" ht="14.4" x14ac:dyDescent="0.25">
      <c r="EU7815" s="104"/>
    </row>
    <row r="7816" spans="151:151" ht="14.4" x14ac:dyDescent="0.25">
      <c r="EU7816" s="104"/>
    </row>
    <row r="7817" spans="151:151" ht="14.4" x14ac:dyDescent="0.25">
      <c r="EU7817" s="104"/>
    </row>
    <row r="7818" spans="151:151" ht="14.4" x14ac:dyDescent="0.25">
      <c r="EU7818" s="104"/>
    </row>
    <row r="7819" spans="151:151" ht="14.4" x14ac:dyDescent="0.25">
      <c r="EU7819" s="104"/>
    </row>
    <row r="7820" spans="151:151" ht="14.4" x14ac:dyDescent="0.25">
      <c r="EU7820" s="104"/>
    </row>
    <row r="7821" spans="151:151" ht="14.4" x14ac:dyDescent="0.25">
      <c r="EU7821" s="104"/>
    </row>
    <row r="7822" spans="151:151" ht="14.4" x14ac:dyDescent="0.25">
      <c r="EU7822" s="104"/>
    </row>
    <row r="7823" spans="151:151" ht="14.4" x14ac:dyDescent="0.25">
      <c r="EU7823" s="104"/>
    </row>
    <row r="7824" spans="151:151" ht="14.4" x14ac:dyDescent="0.25">
      <c r="EU7824" s="104"/>
    </row>
    <row r="7825" spans="151:151" ht="14.4" x14ac:dyDescent="0.25">
      <c r="EU7825" s="104"/>
    </row>
    <row r="7826" spans="151:151" ht="14.4" x14ac:dyDescent="0.25">
      <c r="EU7826" s="104"/>
    </row>
    <row r="7827" spans="151:151" ht="14.4" x14ac:dyDescent="0.25">
      <c r="EU7827" s="104"/>
    </row>
    <row r="7828" spans="151:151" ht="14.4" x14ac:dyDescent="0.25">
      <c r="EU7828" s="104"/>
    </row>
    <row r="7829" spans="151:151" ht="14.4" x14ac:dyDescent="0.25">
      <c r="EU7829" s="104"/>
    </row>
    <row r="7830" spans="151:151" ht="14.4" x14ac:dyDescent="0.25">
      <c r="EU7830" s="104"/>
    </row>
    <row r="7831" spans="151:151" ht="14.4" x14ac:dyDescent="0.25">
      <c r="EU7831" s="104"/>
    </row>
    <row r="7832" spans="151:151" ht="14.4" x14ac:dyDescent="0.25">
      <c r="EU7832" s="104"/>
    </row>
    <row r="7833" spans="151:151" ht="14.4" x14ac:dyDescent="0.25">
      <c r="EU7833" s="104"/>
    </row>
    <row r="7834" spans="151:151" ht="14.4" x14ac:dyDescent="0.25">
      <c r="EU7834" s="104"/>
    </row>
    <row r="7835" spans="151:151" ht="14.4" x14ac:dyDescent="0.25">
      <c r="EU7835" s="104"/>
    </row>
    <row r="7836" spans="151:151" ht="14.4" x14ac:dyDescent="0.25">
      <c r="EU7836" s="104"/>
    </row>
    <row r="7837" spans="151:151" ht="14.4" x14ac:dyDescent="0.25">
      <c r="EU7837" s="104"/>
    </row>
    <row r="7838" spans="151:151" ht="14.4" x14ac:dyDescent="0.25">
      <c r="EU7838" s="104"/>
    </row>
    <row r="7839" spans="151:151" ht="14.4" x14ac:dyDescent="0.25">
      <c r="EU7839" s="104"/>
    </row>
    <row r="7840" spans="151:151" ht="14.4" x14ac:dyDescent="0.25">
      <c r="EU7840" s="104"/>
    </row>
    <row r="7841" spans="151:151" ht="14.4" x14ac:dyDescent="0.25">
      <c r="EU7841" s="104"/>
    </row>
    <row r="7842" spans="151:151" ht="14.4" x14ac:dyDescent="0.25">
      <c r="EU7842" s="104"/>
    </row>
    <row r="7843" spans="151:151" ht="14.4" x14ac:dyDescent="0.25">
      <c r="EU7843" s="104"/>
    </row>
    <row r="7844" spans="151:151" ht="14.4" x14ac:dyDescent="0.25">
      <c r="EU7844" s="104"/>
    </row>
    <row r="7845" spans="151:151" ht="14.4" x14ac:dyDescent="0.25">
      <c r="EU7845" s="104"/>
    </row>
    <row r="7846" spans="151:151" ht="14.4" x14ac:dyDescent="0.25">
      <c r="EU7846" s="104"/>
    </row>
    <row r="7847" spans="151:151" ht="14.4" x14ac:dyDescent="0.25">
      <c r="EU7847" s="104"/>
    </row>
    <row r="7848" spans="151:151" ht="14.4" x14ac:dyDescent="0.25">
      <c r="EU7848" s="104"/>
    </row>
    <row r="7849" spans="151:151" ht="14.4" x14ac:dyDescent="0.25">
      <c r="EU7849" s="104"/>
    </row>
    <row r="7850" spans="151:151" ht="14.4" x14ac:dyDescent="0.25">
      <c r="EU7850" s="104"/>
    </row>
    <row r="7851" spans="151:151" ht="14.4" x14ac:dyDescent="0.25">
      <c r="EU7851" s="104"/>
    </row>
    <row r="7852" spans="151:151" ht="14.4" x14ac:dyDescent="0.25">
      <c r="EU7852" s="104"/>
    </row>
    <row r="7853" spans="151:151" ht="14.4" x14ac:dyDescent="0.25">
      <c r="EU7853" s="104"/>
    </row>
    <row r="7854" spans="151:151" ht="14.4" x14ac:dyDescent="0.25">
      <c r="EU7854" s="104"/>
    </row>
    <row r="7855" spans="151:151" ht="14.4" x14ac:dyDescent="0.25">
      <c r="EU7855" s="104"/>
    </row>
    <row r="7856" spans="151:151" ht="14.4" x14ac:dyDescent="0.25">
      <c r="EU7856" s="104"/>
    </row>
    <row r="7857" spans="151:151" ht="14.4" x14ac:dyDescent="0.25">
      <c r="EU7857" s="104"/>
    </row>
    <row r="7858" spans="151:151" ht="14.4" x14ac:dyDescent="0.25">
      <c r="EU7858" s="104"/>
    </row>
    <row r="7859" spans="151:151" ht="14.4" x14ac:dyDescent="0.25">
      <c r="EU7859" s="104"/>
    </row>
    <row r="7860" spans="151:151" ht="14.4" x14ac:dyDescent="0.25">
      <c r="EU7860" s="104"/>
    </row>
    <row r="7861" spans="151:151" ht="14.4" x14ac:dyDescent="0.25">
      <c r="EU7861" s="104"/>
    </row>
    <row r="7862" spans="151:151" ht="14.4" x14ac:dyDescent="0.25">
      <c r="EU7862" s="104"/>
    </row>
    <row r="7863" spans="151:151" ht="14.4" x14ac:dyDescent="0.25">
      <c r="EU7863" s="104"/>
    </row>
    <row r="7864" spans="151:151" ht="14.4" x14ac:dyDescent="0.25">
      <c r="EU7864" s="104"/>
    </row>
    <row r="7865" spans="151:151" ht="14.4" x14ac:dyDescent="0.25">
      <c r="EU7865" s="104"/>
    </row>
    <row r="7866" spans="151:151" ht="14.4" x14ac:dyDescent="0.25">
      <c r="EU7866" s="104"/>
    </row>
    <row r="7867" spans="151:151" ht="14.4" x14ac:dyDescent="0.25">
      <c r="EU7867" s="104"/>
    </row>
    <row r="7868" spans="151:151" ht="14.4" x14ac:dyDescent="0.25">
      <c r="EU7868" s="104"/>
    </row>
    <row r="7869" spans="151:151" ht="14.4" x14ac:dyDescent="0.25">
      <c r="EU7869" s="104"/>
    </row>
    <row r="7870" spans="151:151" ht="14.4" x14ac:dyDescent="0.25">
      <c r="EU7870" s="104"/>
    </row>
    <row r="7871" spans="151:151" ht="14.4" x14ac:dyDescent="0.25">
      <c r="EU7871" s="104"/>
    </row>
    <row r="7872" spans="151:151" ht="14.4" x14ac:dyDescent="0.25">
      <c r="EU7872" s="104"/>
    </row>
    <row r="7873" spans="151:151" ht="14.4" x14ac:dyDescent="0.25">
      <c r="EU7873" s="104"/>
    </row>
    <row r="7874" spans="151:151" ht="14.4" x14ac:dyDescent="0.25">
      <c r="EU7874" s="104"/>
    </row>
    <row r="7875" spans="151:151" ht="14.4" x14ac:dyDescent="0.25">
      <c r="EU7875" s="104"/>
    </row>
    <row r="7876" spans="151:151" ht="14.4" x14ac:dyDescent="0.25">
      <c r="EU7876" s="104"/>
    </row>
    <row r="7877" spans="151:151" ht="14.4" x14ac:dyDescent="0.25">
      <c r="EU7877" s="104"/>
    </row>
    <row r="7878" spans="151:151" ht="14.4" x14ac:dyDescent="0.25">
      <c r="EU7878" s="104"/>
    </row>
    <row r="7879" spans="151:151" ht="14.4" x14ac:dyDescent="0.25">
      <c r="EU7879" s="104"/>
    </row>
    <row r="7880" spans="151:151" ht="14.4" x14ac:dyDescent="0.25">
      <c r="EU7880" s="104"/>
    </row>
    <row r="7881" spans="151:151" ht="14.4" x14ac:dyDescent="0.25">
      <c r="EU7881" s="104"/>
    </row>
    <row r="7882" spans="151:151" ht="14.4" x14ac:dyDescent="0.25">
      <c r="EU7882" s="104"/>
    </row>
    <row r="7883" spans="151:151" ht="14.4" x14ac:dyDescent="0.25">
      <c r="EU7883" s="104"/>
    </row>
    <row r="7884" spans="151:151" ht="14.4" x14ac:dyDescent="0.25">
      <c r="EU7884" s="104"/>
    </row>
    <row r="7885" spans="151:151" ht="14.4" x14ac:dyDescent="0.25">
      <c r="EU7885" s="104"/>
    </row>
    <row r="7886" spans="151:151" ht="14.4" x14ac:dyDescent="0.25">
      <c r="EU7886" s="104"/>
    </row>
    <row r="7887" spans="151:151" ht="14.4" x14ac:dyDescent="0.25">
      <c r="EU7887" s="104"/>
    </row>
    <row r="7888" spans="151:151" ht="14.4" x14ac:dyDescent="0.25">
      <c r="EU7888" s="104"/>
    </row>
    <row r="7889" spans="151:151" ht="14.4" x14ac:dyDescent="0.25">
      <c r="EU7889" s="104"/>
    </row>
    <row r="7890" spans="151:151" ht="14.4" x14ac:dyDescent="0.25">
      <c r="EU7890" s="104"/>
    </row>
    <row r="7891" spans="151:151" ht="14.4" x14ac:dyDescent="0.25">
      <c r="EU7891" s="104"/>
    </row>
    <row r="7892" spans="151:151" ht="14.4" x14ac:dyDescent="0.25">
      <c r="EU7892" s="104"/>
    </row>
    <row r="7893" spans="151:151" ht="14.4" x14ac:dyDescent="0.25">
      <c r="EU7893" s="104"/>
    </row>
    <row r="7894" spans="151:151" ht="14.4" x14ac:dyDescent="0.25">
      <c r="EU7894" s="104"/>
    </row>
    <row r="7895" spans="151:151" ht="14.4" x14ac:dyDescent="0.25">
      <c r="EU7895" s="104"/>
    </row>
    <row r="7896" spans="151:151" ht="14.4" x14ac:dyDescent="0.25">
      <c r="EU7896" s="104"/>
    </row>
    <row r="7897" spans="151:151" ht="14.4" x14ac:dyDescent="0.25">
      <c r="EU7897" s="104"/>
    </row>
    <row r="7898" spans="151:151" ht="14.4" x14ac:dyDescent="0.25">
      <c r="EU7898" s="104"/>
    </row>
    <row r="7899" spans="151:151" ht="14.4" x14ac:dyDescent="0.25">
      <c r="EU7899" s="104"/>
    </row>
    <row r="7900" spans="151:151" ht="14.4" x14ac:dyDescent="0.25">
      <c r="EU7900" s="104"/>
    </row>
    <row r="7901" spans="151:151" ht="14.4" x14ac:dyDescent="0.25">
      <c r="EU7901" s="104"/>
    </row>
    <row r="7902" spans="151:151" ht="14.4" x14ac:dyDescent="0.25">
      <c r="EU7902" s="104"/>
    </row>
    <row r="7903" spans="151:151" ht="14.4" x14ac:dyDescent="0.25">
      <c r="EU7903" s="104"/>
    </row>
    <row r="7904" spans="151:151" ht="14.4" x14ac:dyDescent="0.25">
      <c r="EU7904" s="104"/>
    </row>
    <row r="7905" spans="151:151" ht="14.4" x14ac:dyDescent="0.25">
      <c r="EU7905" s="104"/>
    </row>
    <row r="7906" spans="151:151" ht="14.4" x14ac:dyDescent="0.25">
      <c r="EU7906" s="104"/>
    </row>
    <row r="7907" spans="151:151" ht="14.4" x14ac:dyDescent="0.25">
      <c r="EU7907" s="104"/>
    </row>
    <row r="7908" spans="151:151" ht="14.4" x14ac:dyDescent="0.25">
      <c r="EU7908" s="104"/>
    </row>
    <row r="7909" spans="151:151" ht="14.4" x14ac:dyDescent="0.25">
      <c r="EU7909" s="104"/>
    </row>
    <row r="7910" spans="151:151" ht="14.4" x14ac:dyDescent="0.25">
      <c r="EU7910" s="104"/>
    </row>
    <row r="7911" spans="151:151" ht="14.4" x14ac:dyDescent="0.25">
      <c r="EU7911" s="104"/>
    </row>
    <row r="7912" spans="151:151" ht="14.4" x14ac:dyDescent="0.25">
      <c r="EU7912" s="104"/>
    </row>
    <row r="7913" spans="151:151" ht="14.4" x14ac:dyDescent="0.25">
      <c r="EU7913" s="104"/>
    </row>
    <row r="7914" spans="151:151" ht="14.4" x14ac:dyDescent="0.25">
      <c r="EU7914" s="104"/>
    </row>
    <row r="7915" spans="151:151" ht="14.4" x14ac:dyDescent="0.25">
      <c r="EU7915" s="104"/>
    </row>
    <row r="7916" spans="151:151" ht="14.4" x14ac:dyDescent="0.25">
      <c r="EU7916" s="104"/>
    </row>
    <row r="7917" spans="151:151" ht="14.4" x14ac:dyDescent="0.25">
      <c r="EU7917" s="104"/>
    </row>
    <row r="7918" spans="151:151" ht="14.4" x14ac:dyDescent="0.25">
      <c r="EU7918" s="104"/>
    </row>
    <row r="7919" spans="151:151" ht="14.4" x14ac:dyDescent="0.25">
      <c r="EU7919" s="104"/>
    </row>
    <row r="7920" spans="151:151" ht="14.4" x14ac:dyDescent="0.25">
      <c r="EU7920" s="104"/>
    </row>
    <row r="7921" spans="151:151" ht="14.4" x14ac:dyDescent="0.25">
      <c r="EU7921" s="104"/>
    </row>
    <row r="7922" spans="151:151" ht="14.4" x14ac:dyDescent="0.25">
      <c r="EU7922" s="104"/>
    </row>
    <row r="7923" spans="151:151" ht="14.4" x14ac:dyDescent="0.25">
      <c r="EU7923" s="104"/>
    </row>
    <row r="7924" spans="151:151" ht="14.4" x14ac:dyDescent="0.25">
      <c r="EU7924" s="104"/>
    </row>
    <row r="7925" spans="151:151" ht="14.4" x14ac:dyDescent="0.25">
      <c r="EU7925" s="104"/>
    </row>
    <row r="7926" spans="151:151" ht="14.4" x14ac:dyDescent="0.25">
      <c r="EU7926" s="104"/>
    </row>
    <row r="7927" spans="151:151" ht="14.4" x14ac:dyDescent="0.25">
      <c r="EU7927" s="104"/>
    </row>
    <row r="7928" spans="151:151" ht="14.4" x14ac:dyDescent="0.25">
      <c r="EU7928" s="104"/>
    </row>
    <row r="7929" spans="151:151" ht="14.4" x14ac:dyDescent="0.25">
      <c r="EU7929" s="104"/>
    </row>
    <row r="7930" spans="151:151" ht="14.4" x14ac:dyDescent="0.25">
      <c r="EU7930" s="104"/>
    </row>
    <row r="7931" spans="151:151" ht="14.4" x14ac:dyDescent="0.25">
      <c r="EU7931" s="104"/>
    </row>
    <row r="7932" spans="151:151" ht="14.4" x14ac:dyDescent="0.25">
      <c r="EU7932" s="104"/>
    </row>
    <row r="7933" spans="151:151" ht="14.4" x14ac:dyDescent="0.25">
      <c r="EU7933" s="104"/>
    </row>
    <row r="7934" spans="151:151" ht="14.4" x14ac:dyDescent="0.25">
      <c r="EU7934" s="104"/>
    </row>
    <row r="7935" spans="151:151" ht="14.4" x14ac:dyDescent="0.25">
      <c r="EU7935" s="104"/>
    </row>
    <row r="7936" spans="151:151" ht="14.4" x14ac:dyDescent="0.25">
      <c r="EU7936" s="104"/>
    </row>
    <row r="7937" spans="151:151" ht="14.4" x14ac:dyDescent="0.25">
      <c r="EU7937" s="104"/>
    </row>
    <row r="7938" spans="151:151" ht="14.4" x14ac:dyDescent="0.25">
      <c r="EU7938" s="104"/>
    </row>
    <row r="7939" spans="151:151" ht="14.4" x14ac:dyDescent="0.25">
      <c r="EU7939" s="104"/>
    </row>
    <row r="7940" spans="151:151" ht="14.4" x14ac:dyDescent="0.25">
      <c r="EU7940" s="104"/>
    </row>
    <row r="7941" spans="151:151" ht="14.4" x14ac:dyDescent="0.25">
      <c r="EU7941" s="104"/>
    </row>
    <row r="7942" spans="151:151" ht="14.4" x14ac:dyDescent="0.25">
      <c r="EU7942" s="104"/>
    </row>
    <row r="7943" spans="151:151" ht="14.4" x14ac:dyDescent="0.25">
      <c r="EU7943" s="104"/>
    </row>
    <row r="7944" spans="151:151" ht="14.4" x14ac:dyDescent="0.25">
      <c r="EU7944" s="104"/>
    </row>
    <row r="7945" spans="151:151" ht="14.4" x14ac:dyDescent="0.25">
      <c r="EU7945" s="104"/>
    </row>
    <row r="7946" spans="151:151" ht="14.4" x14ac:dyDescent="0.25">
      <c r="EU7946" s="104"/>
    </row>
    <row r="7947" spans="151:151" ht="14.4" x14ac:dyDescent="0.25">
      <c r="EU7947" s="104"/>
    </row>
    <row r="7948" spans="151:151" ht="14.4" x14ac:dyDescent="0.25">
      <c r="EU7948" s="104"/>
    </row>
    <row r="7949" spans="151:151" ht="14.4" x14ac:dyDescent="0.25">
      <c r="EU7949" s="104"/>
    </row>
    <row r="7950" spans="151:151" ht="14.4" x14ac:dyDescent="0.25">
      <c r="EU7950" s="104"/>
    </row>
    <row r="7951" spans="151:151" ht="14.4" x14ac:dyDescent="0.25">
      <c r="EU7951" s="104"/>
    </row>
    <row r="7952" spans="151:151" ht="14.4" x14ac:dyDescent="0.25">
      <c r="EU7952" s="104"/>
    </row>
    <row r="7953" spans="151:151" ht="14.4" x14ac:dyDescent="0.25">
      <c r="EU7953" s="104"/>
    </row>
    <row r="7954" spans="151:151" ht="14.4" x14ac:dyDescent="0.25">
      <c r="EU7954" s="104"/>
    </row>
    <row r="7955" spans="151:151" ht="14.4" x14ac:dyDescent="0.25">
      <c r="EU7955" s="104"/>
    </row>
    <row r="7956" spans="151:151" ht="14.4" x14ac:dyDescent="0.25">
      <c r="EU7956" s="104"/>
    </row>
    <row r="7957" spans="151:151" ht="14.4" x14ac:dyDescent="0.25">
      <c r="EU7957" s="104"/>
    </row>
    <row r="7958" spans="151:151" ht="14.4" x14ac:dyDescent="0.25">
      <c r="EU7958" s="104"/>
    </row>
    <row r="7959" spans="151:151" ht="14.4" x14ac:dyDescent="0.25">
      <c r="EU7959" s="104"/>
    </row>
    <row r="7960" spans="151:151" ht="14.4" x14ac:dyDescent="0.25">
      <c r="EU7960" s="104"/>
    </row>
    <row r="7961" spans="151:151" ht="14.4" x14ac:dyDescent="0.25">
      <c r="EU7961" s="104"/>
    </row>
    <row r="7962" spans="151:151" ht="14.4" x14ac:dyDescent="0.25">
      <c r="EU7962" s="104"/>
    </row>
    <row r="7963" spans="151:151" ht="14.4" x14ac:dyDescent="0.25">
      <c r="EU7963" s="104"/>
    </row>
    <row r="7964" spans="151:151" ht="14.4" x14ac:dyDescent="0.25">
      <c r="EU7964" s="104"/>
    </row>
    <row r="7965" spans="151:151" ht="14.4" x14ac:dyDescent="0.25">
      <c r="EU7965" s="104"/>
    </row>
    <row r="7966" spans="151:151" ht="14.4" x14ac:dyDescent="0.25">
      <c r="EU7966" s="104"/>
    </row>
    <row r="7967" spans="151:151" ht="14.4" x14ac:dyDescent="0.25">
      <c r="EU7967" s="104"/>
    </row>
    <row r="7968" spans="151:151" ht="14.4" x14ac:dyDescent="0.25">
      <c r="EU7968" s="104"/>
    </row>
    <row r="7969" spans="151:151" ht="14.4" x14ac:dyDescent="0.25">
      <c r="EU7969" s="104"/>
    </row>
    <row r="7970" spans="151:151" ht="14.4" x14ac:dyDescent="0.25">
      <c r="EU7970" s="104"/>
    </row>
    <row r="7971" spans="151:151" ht="14.4" x14ac:dyDescent="0.25">
      <c r="EU7971" s="104"/>
    </row>
    <row r="7972" spans="151:151" ht="14.4" x14ac:dyDescent="0.25">
      <c r="EU7972" s="104"/>
    </row>
    <row r="7973" spans="151:151" ht="14.4" x14ac:dyDescent="0.25">
      <c r="EU7973" s="104"/>
    </row>
    <row r="7974" spans="151:151" ht="14.4" x14ac:dyDescent="0.25">
      <c r="EU7974" s="104"/>
    </row>
    <row r="7975" spans="151:151" ht="14.4" x14ac:dyDescent="0.25">
      <c r="EU7975" s="104"/>
    </row>
    <row r="7976" spans="151:151" ht="14.4" x14ac:dyDescent="0.25">
      <c r="EU7976" s="104"/>
    </row>
    <row r="7977" spans="151:151" ht="14.4" x14ac:dyDescent="0.25">
      <c r="EU7977" s="104"/>
    </row>
    <row r="7978" spans="151:151" ht="14.4" x14ac:dyDescent="0.25">
      <c r="EU7978" s="104"/>
    </row>
    <row r="7979" spans="151:151" ht="14.4" x14ac:dyDescent="0.25">
      <c r="EU7979" s="104"/>
    </row>
    <row r="7980" spans="151:151" ht="14.4" x14ac:dyDescent="0.25">
      <c r="EU7980" s="104"/>
    </row>
    <row r="7981" spans="151:151" ht="14.4" x14ac:dyDescent="0.25">
      <c r="EU7981" s="104"/>
    </row>
    <row r="7982" spans="151:151" ht="14.4" x14ac:dyDescent="0.25">
      <c r="EU7982" s="104"/>
    </row>
    <row r="7983" spans="151:151" ht="14.4" x14ac:dyDescent="0.25">
      <c r="EU7983" s="104"/>
    </row>
    <row r="7984" spans="151:151" ht="14.4" x14ac:dyDescent="0.25">
      <c r="EU7984" s="104"/>
    </row>
    <row r="7985" spans="151:151" ht="14.4" x14ac:dyDescent="0.25">
      <c r="EU7985" s="104"/>
    </row>
    <row r="7986" spans="151:151" ht="14.4" x14ac:dyDescent="0.25">
      <c r="EU7986" s="104"/>
    </row>
    <row r="7987" spans="151:151" ht="14.4" x14ac:dyDescent="0.25">
      <c r="EU7987" s="104"/>
    </row>
    <row r="7988" spans="151:151" ht="14.4" x14ac:dyDescent="0.25">
      <c r="EU7988" s="104"/>
    </row>
    <row r="7989" spans="151:151" ht="14.4" x14ac:dyDescent="0.25">
      <c r="EU7989" s="104"/>
    </row>
    <row r="7990" spans="151:151" ht="14.4" x14ac:dyDescent="0.25">
      <c r="EU7990" s="104"/>
    </row>
    <row r="7991" spans="151:151" ht="14.4" x14ac:dyDescent="0.25">
      <c r="EU7991" s="104"/>
    </row>
    <row r="7992" spans="151:151" ht="14.4" x14ac:dyDescent="0.25">
      <c r="EU7992" s="104"/>
    </row>
    <row r="7993" spans="151:151" ht="14.4" x14ac:dyDescent="0.25">
      <c r="EU7993" s="104"/>
    </row>
    <row r="7994" spans="151:151" ht="14.4" x14ac:dyDescent="0.25">
      <c r="EU7994" s="104"/>
    </row>
    <row r="7995" spans="151:151" ht="14.4" x14ac:dyDescent="0.25">
      <c r="EU7995" s="104"/>
    </row>
    <row r="7996" spans="151:151" ht="14.4" x14ac:dyDescent="0.25">
      <c r="EU7996" s="104"/>
    </row>
    <row r="7997" spans="151:151" ht="14.4" x14ac:dyDescent="0.25">
      <c r="EU7997" s="104"/>
    </row>
    <row r="7998" spans="151:151" ht="14.4" x14ac:dyDescent="0.25">
      <c r="EU7998" s="104"/>
    </row>
    <row r="7999" spans="151:151" ht="14.4" x14ac:dyDescent="0.25">
      <c r="EU7999" s="104"/>
    </row>
    <row r="8000" spans="151:151" ht="14.4" x14ac:dyDescent="0.25">
      <c r="EU8000" s="104"/>
    </row>
    <row r="8001" spans="151:151" ht="14.4" x14ac:dyDescent="0.25">
      <c r="EU8001" s="104"/>
    </row>
    <row r="8002" spans="151:151" ht="14.4" x14ac:dyDescent="0.25">
      <c r="EU8002" s="104"/>
    </row>
    <row r="8003" spans="151:151" ht="14.4" x14ac:dyDescent="0.25">
      <c r="EU8003" s="104"/>
    </row>
    <row r="8004" spans="151:151" ht="14.4" x14ac:dyDescent="0.25">
      <c r="EU8004" s="104"/>
    </row>
    <row r="8005" spans="151:151" ht="14.4" x14ac:dyDescent="0.25">
      <c r="EU8005" s="104"/>
    </row>
    <row r="8006" spans="151:151" ht="14.4" x14ac:dyDescent="0.25">
      <c r="EU8006" s="104"/>
    </row>
    <row r="8007" spans="151:151" ht="14.4" x14ac:dyDescent="0.25">
      <c r="EU8007" s="104"/>
    </row>
    <row r="8008" spans="151:151" ht="14.4" x14ac:dyDescent="0.25">
      <c r="EU8008" s="104"/>
    </row>
    <row r="8009" spans="151:151" ht="14.4" x14ac:dyDescent="0.25">
      <c r="EU8009" s="104"/>
    </row>
    <row r="8010" spans="151:151" ht="14.4" x14ac:dyDescent="0.25">
      <c r="EU8010" s="104"/>
    </row>
    <row r="8011" spans="151:151" ht="14.4" x14ac:dyDescent="0.25">
      <c r="EU8011" s="104"/>
    </row>
    <row r="8012" spans="151:151" ht="14.4" x14ac:dyDescent="0.25">
      <c r="EU8012" s="104"/>
    </row>
    <row r="8013" spans="151:151" ht="14.4" x14ac:dyDescent="0.25">
      <c r="EU8013" s="104"/>
    </row>
    <row r="8014" spans="151:151" ht="14.4" x14ac:dyDescent="0.25">
      <c r="EU8014" s="104"/>
    </row>
    <row r="8015" spans="151:151" ht="14.4" x14ac:dyDescent="0.25">
      <c r="EU8015" s="104"/>
    </row>
    <row r="8016" spans="151:151" ht="14.4" x14ac:dyDescent="0.25">
      <c r="EU8016" s="104"/>
    </row>
    <row r="8017" spans="151:151" ht="14.4" x14ac:dyDescent="0.25">
      <c r="EU8017" s="104"/>
    </row>
    <row r="8018" spans="151:151" ht="14.4" x14ac:dyDescent="0.25">
      <c r="EU8018" s="104"/>
    </row>
    <row r="8019" spans="151:151" ht="14.4" x14ac:dyDescent="0.25">
      <c r="EU8019" s="104"/>
    </row>
    <row r="8020" spans="151:151" ht="14.4" x14ac:dyDescent="0.25">
      <c r="EU8020" s="104"/>
    </row>
    <row r="8021" spans="151:151" ht="14.4" x14ac:dyDescent="0.25">
      <c r="EU8021" s="104"/>
    </row>
    <row r="8022" spans="151:151" ht="14.4" x14ac:dyDescent="0.25">
      <c r="EU8022" s="104"/>
    </row>
    <row r="8023" spans="151:151" ht="14.4" x14ac:dyDescent="0.25">
      <c r="EU8023" s="104"/>
    </row>
    <row r="8024" spans="151:151" ht="14.4" x14ac:dyDescent="0.25">
      <c r="EU8024" s="104"/>
    </row>
    <row r="8025" spans="151:151" ht="14.4" x14ac:dyDescent="0.25">
      <c r="EU8025" s="104"/>
    </row>
    <row r="8026" spans="151:151" ht="14.4" x14ac:dyDescent="0.25">
      <c r="EU8026" s="104"/>
    </row>
    <row r="8027" spans="151:151" ht="14.4" x14ac:dyDescent="0.25">
      <c r="EU8027" s="104"/>
    </row>
    <row r="8028" spans="151:151" ht="14.4" x14ac:dyDescent="0.25">
      <c r="EU8028" s="104"/>
    </row>
    <row r="8029" spans="151:151" ht="14.4" x14ac:dyDescent="0.25">
      <c r="EU8029" s="104"/>
    </row>
    <row r="8030" spans="151:151" ht="14.4" x14ac:dyDescent="0.25">
      <c r="EU8030" s="104"/>
    </row>
    <row r="8031" spans="151:151" ht="14.4" x14ac:dyDescent="0.25">
      <c r="EU8031" s="104"/>
    </row>
    <row r="8032" spans="151:151" ht="14.4" x14ac:dyDescent="0.25">
      <c r="EU8032" s="104"/>
    </row>
    <row r="8033" spans="151:151" ht="14.4" x14ac:dyDescent="0.25">
      <c r="EU8033" s="104"/>
    </row>
    <row r="8034" spans="151:151" ht="14.4" x14ac:dyDescent="0.25">
      <c r="EU8034" s="104"/>
    </row>
    <row r="8035" spans="151:151" ht="14.4" x14ac:dyDescent="0.25">
      <c r="EU8035" s="104"/>
    </row>
    <row r="8036" spans="151:151" ht="14.4" x14ac:dyDescent="0.25">
      <c r="EU8036" s="104"/>
    </row>
    <row r="8037" spans="151:151" ht="14.4" x14ac:dyDescent="0.25">
      <c r="EU8037" s="104"/>
    </row>
    <row r="8038" spans="151:151" ht="14.4" x14ac:dyDescent="0.25">
      <c r="EU8038" s="104"/>
    </row>
    <row r="8039" spans="151:151" ht="14.4" x14ac:dyDescent="0.25">
      <c r="EU8039" s="104"/>
    </row>
    <row r="8040" spans="151:151" ht="14.4" x14ac:dyDescent="0.25">
      <c r="EU8040" s="104"/>
    </row>
    <row r="8041" spans="151:151" ht="14.4" x14ac:dyDescent="0.25">
      <c r="EU8041" s="104"/>
    </row>
    <row r="8042" spans="151:151" ht="14.4" x14ac:dyDescent="0.25">
      <c r="EU8042" s="104"/>
    </row>
    <row r="8043" spans="151:151" ht="14.4" x14ac:dyDescent="0.25">
      <c r="EU8043" s="104"/>
    </row>
    <row r="8044" spans="151:151" ht="14.4" x14ac:dyDescent="0.25">
      <c r="EU8044" s="104"/>
    </row>
    <row r="8045" spans="151:151" ht="14.4" x14ac:dyDescent="0.25">
      <c r="EU8045" s="104"/>
    </row>
    <row r="8046" spans="151:151" ht="14.4" x14ac:dyDescent="0.25">
      <c r="EU8046" s="104"/>
    </row>
    <row r="8047" spans="151:151" ht="14.4" x14ac:dyDescent="0.25">
      <c r="EU8047" s="104"/>
    </row>
    <row r="8048" spans="151:151" ht="14.4" x14ac:dyDescent="0.25">
      <c r="EU8048" s="104"/>
    </row>
    <row r="8049" spans="151:151" ht="14.4" x14ac:dyDescent="0.25">
      <c r="EU8049" s="104"/>
    </row>
    <row r="8050" spans="151:151" ht="14.4" x14ac:dyDescent="0.25">
      <c r="EU8050" s="104"/>
    </row>
    <row r="8051" spans="151:151" ht="14.4" x14ac:dyDescent="0.25">
      <c r="EU8051" s="104"/>
    </row>
    <row r="8052" spans="151:151" ht="14.4" x14ac:dyDescent="0.25">
      <c r="EU8052" s="104"/>
    </row>
    <row r="8053" spans="151:151" ht="14.4" x14ac:dyDescent="0.25">
      <c r="EU8053" s="104"/>
    </row>
    <row r="8054" spans="151:151" ht="14.4" x14ac:dyDescent="0.25">
      <c r="EU8054" s="104"/>
    </row>
    <row r="8055" spans="151:151" ht="14.4" x14ac:dyDescent="0.25">
      <c r="EU8055" s="104"/>
    </row>
    <row r="8056" spans="151:151" ht="14.4" x14ac:dyDescent="0.25">
      <c r="EU8056" s="104"/>
    </row>
    <row r="8057" spans="151:151" ht="14.4" x14ac:dyDescent="0.25">
      <c r="EU8057" s="104"/>
    </row>
    <row r="8058" spans="151:151" ht="14.4" x14ac:dyDescent="0.25">
      <c r="EU8058" s="104"/>
    </row>
    <row r="8059" spans="151:151" ht="14.4" x14ac:dyDescent="0.25">
      <c r="EU8059" s="104"/>
    </row>
    <row r="8060" spans="151:151" ht="14.4" x14ac:dyDescent="0.25">
      <c r="EU8060" s="104"/>
    </row>
    <row r="8061" spans="151:151" ht="14.4" x14ac:dyDescent="0.25">
      <c r="EU8061" s="104"/>
    </row>
    <row r="8062" spans="151:151" ht="14.4" x14ac:dyDescent="0.25">
      <c r="EU8062" s="104"/>
    </row>
    <row r="8063" spans="151:151" ht="14.4" x14ac:dyDescent="0.25">
      <c r="EU8063" s="104"/>
    </row>
    <row r="8064" spans="151:151" ht="14.4" x14ac:dyDescent="0.25">
      <c r="EU8064" s="104"/>
    </row>
    <row r="8065" spans="151:151" ht="14.4" x14ac:dyDescent="0.25">
      <c r="EU8065" s="104"/>
    </row>
    <row r="8066" spans="151:151" ht="14.4" x14ac:dyDescent="0.25">
      <c r="EU8066" s="104"/>
    </row>
    <row r="8067" spans="151:151" ht="14.4" x14ac:dyDescent="0.25">
      <c r="EU8067" s="104"/>
    </row>
    <row r="8068" spans="151:151" ht="14.4" x14ac:dyDescent="0.25">
      <c r="EU8068" s="104"/>
    </row>
    <row r="8069" spans="151:151" ht="14.4" x14ac:dyDescent="0.25">
      <c r="EU8069" s="104"/>
    </row>
    <row r="8070" spans="151:151" ht="14.4" x14ac:dyDescent="0.25">
      <c r="EU8070" s="104"/>
    </row>
    <row r="8071" spans="151:151" ht="14.4" x14ac:dyDescent="0.25">
      <c r="EU8071" s="104"/>
    </row>
    <row r="8072" spans="151:151" ht="14.4" x14ac:dyDescent="0.25">
      <c r="EU8072" s="104"/>
    </row>
    <row r="8073" spans="151:151" ht="14.4" x14ac:dyDescent="0.25">
      <c r="EU8073" s="104"/>
    </row>
    <row r="8074" spans="151:151" ht="14.4" x14ac:dyDescent="0.25">
      <c r="EU8074" s="104"/>
    </row>
    <row r="8075" spans="151:151" ht="14.4" x14ac:dyDescent="0.25">
      <c r="EU8075" s="104"/>
    </row>
    <row r="8076" spans="151:151" ht="14.4" x14ac:dyDescent="0.25">
      <c r="EU8076" s="104"/>
    </row>
    <row r="8077" spans="151:151" ht="14.4" x14ac:dyDescent="0.25">
      <c r="EU8077" s="104"/>
    </row>
    <row r="8078" spans="151:151" ht="14.4" x14ac:dyDescent="0.25">
      <c r="EU8078" s="104"/>
    </row>
    <row r="8079" spans="151:151" ht="14.4" x14ac:dyDescent="0.25">
      <c r="EU8079" s="104"/>
    </row>
    <row r="8080" spans="151:151" ht="14.4" x14ac:dyDescent="0.25">
      <c r="EU8080" s="104"/>
    </row>
    <row r="8081" spans="151:151" ht="14.4" x14ac:dyDescent="0.25">
      <c r="EU8081" s="104"/>
    </row>
    <row r="8082" spans="151:151" ht="14.4" x14ac:dyDescent="0.25">
      <c r="EU8082" s="104"/>
    </row>
    <row r="8083" spans="151:151" ht="14.4" x14ac:dyDescent="0.25">
      <c r="EU8083" s="104"/>
    </row>
    <row r="8084" spans="151:151" ht="14.4" x14ac:dyDescent="0.25">
      <c r="EU8084" s="104"/>
    </row>
    <row r="8085" spans="151:151" ht="14.4" x14ac:dyDescent="0.25">
      <c r="EU8085" s="104"/>
    </row>
    <row r="8086" spans="151:151" ht="14.4" x14ac:dyDescent="0.25">
      <c r="EU8086" s="104"/>
    </row>
    <row r="8087" spans="151:151" ht="14.4" x14ac:dyDescent="0.25">
      <c r="EU8087" s="104"/>
    </row>
    <row r="8088" spans="151:151" ht="14.4" x14ac:dyDescent="0.25">
      <c r="EU8088" s="104"/>
    </row>
    <row r="8089" spans="151:151" ht="14.4" x14ac:dyDescent="0.25">
      <c r="EU8089" s="104"/>
    </row>
    <row r="8090" spans="151:151" ht="14.4" x14ac:dyDescent="0.25">
      <c r="EU8090" s="104"/>
    </row>
    <row r="8091" spans="151:151" ht="14.4" x14ac:dyDescent="0.25">
      <c r="EU8091" s="104"/>
    </row>
    <row r="8092" spans="151:151" ht="14.4" x14ac:dyDescent="0.25">
      <c r="EU8092" s="104"/>
    </row>
    <row r="8093" spans="151:151" ht="14.4" x14ac:dyDescent="0.25">
      <c r="EU8093" s="104"/>
    </row>
    <row r="8094" spans="151:151" ht="14.4" x14ac:dyDescent="0.25">
      <c r="EU8094" s="104"/>
    </row>
    <row r="8095" spans="151:151" ht="14.4" x14ac:dyDescent="0.25">
      <c r="EU8095" s="104"/>
    </row>
    <row r="8096" spans="151:151" ht="14.4" x14ac:dyDescent="0.25">
      <c r="EU8096" s="104"/>
    </row>
    <row r="8097" spans="151:151" ht="14.4" x14ac:dyDescent="0.25">
      <c r="EU8097" s="104"/>
    </row>
    <row r="8098" spans="151:151" ht="14.4" x14ac:dyDescent="0.25">
      <c r="EU8098" s="104"/>
    </row>
    <row r="8099" spans="151:151" ht="14.4" x14ac:dyDescent="0.25">
      <c r="EU8099" s="104"/>
    </row>
    <row r="8100" spans="151:151" ht="14.4" x14ac:dyDescent="0.25">
      <c r="EU8100" s="104"/>
    </row>
    <row r="8101" spans="151:151" ht="14.4" x14ac:dyDescent="0.25">
      <c r="EU8101" s="104"/>
    </row>
    <row r="8102" spans="151:151" ht="14.4" x14ac:dyDescent="0.25">
      <c r="EU8102" s="104"/>
    </row>
    <row r="8103" spans="151:151" ht="14.4" x14ac:dyDescent="0.25">
      <c r="EU8103" s="104"/>
    </row>
    <row r="8104" spans="151:151" ht="14.4" x14ac:dyDescent="0.25">
      <c r="EU8104" s="104"/>
    </row>
    <row r="8105" spans="151:151" ht="14.4" x14ac:dyDescent="0.25">
      <c r="EU8105" s="104"/>
    </row>
    <row r="8106" spans="151:151" ht="14.4" x14ac:dyDescent="0.25">
      <c r="EU8106" s="104"/>
    </row>
    <row r="8107" spans="151:151" ht="14.4" x14ac:dyDescent="0.25">
      <c r="EU8107" s="104"/>
    </row>
    <row r="8108" spans="151:151" ht="14.4" x14ac:dyDescent="0.25">
      <c r="EU8108" s="104"/>
    </row>
    <row r="8109" spans="151:151" ht="14.4" x14ac:dyDescent="0.25">
      <c r="EU8109" s="104"/>
    </row>
    <row r="8110" spans="151:151" ht="14.4" x14ac:dyDescent="0.25">
      <c r="EU8110" s="104"/>
    </row>
    <row r="8111" spans="151:151" ht="14.4" x14ac:dyDescent="0.25">
      <c r="EU8111" s="104"/>
    </row>
    <row r="8112" spans="151:151" ht="14.4" x14ac:dyDescent="0.25">
      <c r="EU8112" s="104"/>
    </row>
    <row r="8113" spans="151:151" ht="14.4" x14ac:dyDescent="0.25">
      <c r="EU8113" s="104"/>
    </row>
    <row r="8114" spans="151:151" ht="14.4" x14ac:dyDescent="0.25">
      <c r="EU8114" s="104"/>
    </row>
    <row r="8115" spans="151:151" ht="14.4" x14ac:dyDescent="0.25">
      <c r="EU8115" s="104"/>
    </row>
    <row r="8116" spans="151:151" ht="14.4" x14ac:dyDescent="0.25">
      <c r="EU8116" s="104"/>
    </row>
    <row r="8117" spans="151:151" ht="14.4" x14ac:dyDescent="0.25">
      <c r="EU8117" s="104"/>
    </row>
    <row r="8118" spans="151:151" ht="14.4" x14ac:dyDescent="0.25">
      <c r="EU8118" s="104"/>
    </row>
    <row r="8119" spans="151:151" ht="14.4" x14ac:dyDescent="0.25">
      <c r="EU8119" s="104"/>
    </row>
    <row r="8120" spans="151:151" ht="14.4" x14ac:dyDescent="0.25">
      <c r="EU8120" s="104"/>
    </row>
    <row r="8121" spans="151:151" ht="14.4" x14ac:dyDescent="0.25">
      <c r="EU8121" s="104"/>
    </row>
    <row r="8122" spans="151:151" ht="14.4" x14ac:dyDescent="0.25">
      <c r="EU8122" s="104"/>
    </row>
    <row r="8123" spans="151:151" ht="14.4" x14ac:dyDescent="0.25">
      <c r="EU8123" s="104"/>
    </row>
    <row r="8124" spans="151:151" ht="14.4" x14ac:dyDescent="0.25">
      <c r="EU8124" s="104"/>
    </row>
    <row r="8125" spans="151:151" ht="14.4" x14ac:dyDescent="0.25">
      <c r="EU8125" s="104"/>
    </row>
    <row r="8126" spans="151:151" ht="14.4" x14ac:dyDescent="0.25">
      <c r="EU8126" s="104"/>
    </row>
    <row r="8127" spans="151:151" ht="14.4" x14ac:dyDescent="0.25">
      <c r="EU8127" s="104"/>
    </row>
    <row r="8128" spans="151:151" ht="14.4" x14ac:dyDescent="0.25">
      <c r="EU8128" s="104"/>
    </row>
    <row r="8129" spans="151:151" ht="14.4" x14ac:dyDescent="0.25">
      <c r="EU8129" s="104"/>
    </row>
    <row r="8130" spans="151:151" ht="14.4" x14ac:dyDescent="0.25">
      <c r="EU8130" s="104"/>
    </row>
    <row r="8131" spans="151:151" ht="14.4" x14ac:dyDescent="0.25">
      <c r="EU8131" s="104"/>
    </row>
    <row r="8132" spans="151:151" ht="14.4" x14ac:dyDescent="0.25">
      <c r="EU8132" s="104"/>
    </row>
    <row r="8133" spans="151:151" ht="14.4" x14ac:dyDescent="0.25">
      <c r="EU8133" s="104"/>
    </row>
    <row r="8134" spans="151:151" ht="14.4" x14ac:dyDescent="0.25">
      <c r="EU8134" s="104"/>
    </row>
    <row r="8135" spans="151:151" ht="14.4" x14ac:dyDescent="0.25">
      <c r="EU8135" s="104"/>
    </row>
    <row r="8136" spans="151:151" ht="14.4" x14ac:dyDescent="0.25">
      <c r="EU8136" s="104"/>
    </row>
    <row r="8137" spans="151:151" ht="14.4" x14ac:dyDescent="0.25">
      <c r="EU8137" s="104"/>
    </row>
    <row r="8138" spans="151:151" ht="14.4" x14ac:dyDescent="0.25">
      <c r="EU8138" s="104"/>
    </row>
    <row r="8139" spans="151:151" ht="14.4" x14ac:dyDescent="0.25">
      <c r="EU8139" s="104"/>
    </row>
    <row r="8140" spans="151:151" ht="14.4" x14ac:dyDescent="0.25">
      <c r="EU8140" s="104"/>
    </row>
    <row r="8141" spans="151:151" ht="14.4" x14ac:dyDescent="0.25">
      <c r="EU8141" s="104"/>
    </row>
    <row r="8142" spans="151:151" ht="14.4" x14ac:dyDescent="0.25">
      <c r="EU8142" s="104"/>
    </row>
    <row r="8143" spans="151:151" ht="14.4" x14ac:dyDescent="0.25">
      <c r="EU8143" s="104"/>
    </row>
    <row r="8144" spans="151:151" ht="14.4" x14ac:dyDescent="0.25">
      <c r="EU8144" s="104"/>
    </row>
    <row r="8145" spans="151:151" ht="14.4" x14ac:dyDescent="0.25">
      <c r="EU8145" s="104"/>
    </row>
    <row r="8146" spans="151:151" ht="14.4" x14ac:dyDescent="0.25">
      <c r="EU8146" s="104"/>
    </row>
    <row r="8147" spans="151:151" ht="14.4" x14ac:dyDescent="0.25">
      <c r="EU8147" s="104"/>
    </row>
    <row r="8148" spans="151:151" ht="14.4" x14ac:dyDescent="0.25">
      <c r="EU8148" s="104"/>
    </row>
    <row r="8149" spans="151:151" ht="14.4" x14ac:dyDescent="0.25">
      <c r="EU8149" s="104"/>
    </row>
    <row r="8150" spans="151:151" ht="14.4" x14ac:dyDescent="0.25">
      <c r="EU8150" s="104"/>
    </row>
    <row r="8151" spans="151:151" ht="14.4" x14ac:dyDescent="0.25">
      <c r="EU8151" s="104"/>
    </row>
    <row r="8152" spans="151:151" ht="14.4" x14ac:dyDescent="0.25">
      <c r="EU8152" s="104"/>
    </row>
    <row r="8153" spans="151:151" ht="14.4" x14ac:dyDescent="0.25">
      <c r="EU8153" s="104"/>
    </row>
    <row r="8154" spans="151:151" ht="14.4" x14ac:dyDescent="0.25">
      <c r="EU8154" s="104"/>
    </row>
    <row r="8155" spans="151:151" ht="14.4" x14ac:dyDescent="0.25">
      <c r="EU8155" s="104"/>
    </row>
    <row r="8156" spans="151:151" ht="14.4" x14ac:dyDescent="0.25">
      <c r="EU8156" s="104"/>
    </row>
    <row r="8157" spans="151:151" ht="14.4" x14ac:dyDescent="0.25">
      <c r="EU8157" s="104"/>
    </row>
    <row r="8158" spans="151:151" ht="14.4" x14ac:dyDescent="0.25">
      <c r="EU8158" s="104"/>
    </row>
    <row r="8159" spans="151:151" ht="14.4" x14ac:dyDescent="0.25">
      <c r="EU8159" s="104"/>
    </row>
    <row r="8160" spans="151:151" ht="14.4" x14ac:dyDescent="0.25">
      <c r="EU8160" s="104"/>
    </row>
    <row r="8161" spans="151:151" ht="14.4" x14ac:dyDescent="0.25">
      <c r="EU8161" s="104"/>
    </row>
    <row r="8162" spans="151:151" ht="14.4" x14ac:dyDescent="0.25">
      <c r="EU8162" s="104"/>
    </row>
    <row r="8163" spans="151:151" ht="14.4" x14ac:dyDescent="0.25">
      <c r="EU8163" s="104"/>
    </row>
    <row r="8164" spans="151:151" ht="14.4" x14ac:dyDescent="0.25">
      <c r="EU8164" s="104"/>
    </row>
    <row r="8165" spans="151:151" ht="14.4" x14ac:dyDescent="0.25">
      <c r="EU8165" s="104"/>
    </row>
    <row r="8166" spans="151:151" ht="14.4" x14ac:dyDescent="0.25">
      <c r="EU8166" s="104"/>
    </row>
    <row r="8167" spans="151:151" ht="14.4" x14ac:dyDescent="0.25">
      <c r="EU8167" s="104"/>
    </row>
    <row r="8168" spans="151:151" ht="14.4" x14ac:dyDescent="0.25">
      <c r="EU8168" s="104"/>
    </row>
    <row r="8169" spans="151:151" ht="14.4" x14ac:dyDescent="0.25">
      <c r="EU8169" s="104"/>
    </row>
    <row r="8170" spans="151:151" ht="14.4" x14ac:dyDescent="0.25">
      <c r="EU8170" s="104"/>
    </row>
    <row r="8171" spans="151:151" ht="14.4" x14ac:dyDescent="0.25">
      <c r="EU8171" s="104"/>
    </row>
    <row r="8172" spans="151:151" ht="14.4" x14ac:dyDescent="0.25">
      <c r="EU8172" s="104"/>
    </row>
    <row r="8173" spans="151:151" ht="14.4" x14ac:dyDescent="0.25">
      <c r="EU8173" s="104"/>
    </row>
    <row r="8174" spans="151:151" ht="14.4" x14ac:dyDescent="0.25">
      <c r="EU8174" s="104"/>
    </row>
    <row r="8175" spans="151:151" ht="14.4" x14ac:dyDescent="0.25">
      <c r="EU8175" s="104"/>
    </row>
    <row r="8176" spans="151:151" ht="14.4" x14ac:dyDescent="0.25">
      <c r="EU8176" s="104"/>
    </row>
    <row r="8177" spans="151:151" ht="14.4" x14ac:dyDescent="0.25">
      <c r="EU8177" s="104"/>
    </row>
    <row r="8178" spans="151:151" ht="14.4" x14ac:dyDescent="0.25">
      <c r="EU8178" s="104"/>
    </row>
    <row r="8179" spans="151:151" ht="14.4" x14ac:dyDescent="0.25">
      <c r="EU8179" s="104"/>
    </row>
    <row r="8180" spans="151:151" ht="14.4" x14ac:dyDescent="0.25">
      <c r="EU8180" s="104"/>
    </row>
    <row r="8181" spans="151:151" ht="14.4" x14ac:dyDescent="0.25">
      <c r="EU8181" s="104"/>
    </row>
    <row r="8182" spans="151:151" ht="14.4" x14ac:dyDescent="0.25">
      <c r="EU8182" s="104"/>
    </row>
    <row r="8183" spans="151:151" ht="14.4" x14ac:dyDescent="0.25">
      <c r="EU8183" s="104"/>
    </row>
    <row r="8184" spans="151:151" ht="14.4" x14ac:dyDescent="0.25">
      <c r="EU8184" s="104"/>
    </row>
    <row r="8185" spans="151:151" ht="14.4" x14ac:dyDescent="0.25">
      <c r="EU8185" s="104"/>
    </row>
    <row r="8186" spans="151:151" ht="14.4" x14ac:dyDescent="0.25">
      <c r="EU8186" s="104"/>
    </row>
    <row r="8187" spans="151:151" ht="14.4" x14ac:dyDescent="0.25">
      <c r="EU8187" s="104"/>
    </row>
    <row r="8188" spans="151:151" ht="14.4" x14ac:dyDescent="0.25">
      <c r="EU8188" s="104"/>
    </row>
    <row r="8189" spans="151:151" ht="14.4" x14ac:dyDescent="0.25">
      <c r="EU8189" s="104"/>
    </row>
    <row r="8190" spans="151:151" ht="14.4" x14ac:dyDescent="0.25">
      <c r="EU8190" s="104"/>
    </row>
    <row r="8191" spans="151:151" ht="14.4" x14ac:dyDescent="0.25">
      <c r="EU8191" s="104"/>
    </row>
    <row r="8192" spans="151:151" ht="14.4" x14ac:dyDescent="0.25">
      <c r="EU8192" s="104"/>
    </row>
    <row r="8193" spans="151:151" ht="14.4" x14ac:dyDescent="0.25">
      <c r="EU8193" s="104"/>
    </row>
    <row r="8194" spans="151:151" ht="14.4" x14ac:dyDescent="0.25">
      <c r="EU8194" s="104"/>
    </row>
    <row r="8195" spans="151:151" ht="14.4" x14ac:dyDescent="0.25">
      <c r="EU8195" s="104"/>
    </row>
    <row r="8196" spans="151:151" ht="14.4" x14ac:dyDescent="0.25">
      <c r="EU8196" s="104"/>
    </row>
    <row r="8197" spans="151:151" ht="14.4" x14ac:dyDescent="0.25">
      <c r="EU8197" s="104"/>
    </row>
    <row r="8198" spans="151:151" ht="14.4" x14ac:dyDescent="0.25">
      <c r="EU8198" s="104"/>
    </row>
    <row r="8199" spans="151:151" ht="14.4" x14ac:dyDescent="0.25">
      <c r="EU8199" s="104"/>
    </row>
    <row r="8200" spans="151:151" ht="14.4" x14ac:dyDescent="0.25">
      <c r="EU8200" s="104"/>
    </row>
    <row r="8201" spans="151:151" ht="14.4" x14ac:dyDescent="0.25">
      <c r="EU8201" s="104"/>
    </row>
    <row r="8202" spans="151:151" ht="14.4" x14ac:dyDescent="0.25">
      <c r="EU8202" s="104"/>
    </row>
    <row r="8203" spans="151:151" ht="14.4" x14ac:dyDescent="0.25">
      <c r="EU8203" s="104"/>
    </row>
    <row r="8204" spans="151:151" ht="14.4" x14ac:dyDescent="0.25">
      <c r="EU8204" s="104"/>
    </row>
    <row r="8205" spans="151:151" ht="14.4" x14ac:dyDescent="0.25">
      <c r="EU8205" s="104"/>
    </row>
    <row r="8206" spans="151:151" ht="14.4" x14ac:dyDescent="0.25">
      <c r="EU8206" s="104"/>
    </row>
    <row r="8207" spans="151:151" ht="14.4" x14ac:dyDescent="0.25">
      <c r="EU8207" s="104"/>
    </row>
    <row r="8208" spans="151:151" ht="14.4" x14ac:dyDescent="0.25">
      <c r="EU8208" s="104"/>
    </row>
    <row r="8209" spans="151:151" ht="14.4" x14ac:dyDescent="0.25">
      <c r="EU8209" s="104"/>
    </row>
    <row r="8210" spans="151:151" ht="14.4" x14ac:dyDescent="0.25">
      <c r="EU8210" s="104"/>
    </row>
    <row r="8211" spans="151:151" ht="14.4" x14ac:dyDescent="0.25">
      <c r="EU8211" s="104"/>
    </row>
    <row r="8212" spans="151:151" ht="14.4" x14ac:dyDescent="0.25">
      <c r="EU8212" s="104"/>
    </row>
    <row r="8213" spans="151:151" ht="14.4" x14ac:dyDescent="0.25">
      <c r="EU8213" s="104"/>
    </row>
    <row r="8214" spans="151:151" ht="14.4" x14ac:dyDescent="0.25">
      <c r="EU8214" s="104"/>
    </row>
    <row r="8215" spans="151:151" ht="14.4" x14ac:dyDescent="0.25">
      <c r="EU8215" s="104"/>
    </row>
    <row r="8216" spans="151:151" ht="14.4" x14ac:dyDescent="0.25">
      <c r="EU8216" s="104"/>
    </row>
    <row r="8217" spans="151:151" ht="14.4" x14ac:dyDescent="0.25">
      <c r="EU8217" s="104"/>
    </row>
    <row r="8218" spans="151:151" ht="14.4" x14ac:dyDescent="0.25">
      <c r="EU8218" s="104"/>
    </row>
    <row r="8219" spans="151:151" ht="14.4" x14ac:dyDescent="0.25">
      <c r="EU8219" s="104"/>
    </row>
    <row r="8220" spans="151:151" ht="14.4" x14ac:dyDescent="0.25">
      <c r="EU8220" s="104"/>
    </row>
    <row r="8221" spans="151:151" ht="14.4" x14ac:dyDescent="0.25">
      <c r="EU8221" s="104"/>
    </row>
    <row r="8222" spans="151:151" ht="14.4" x14ac:dyDescent="0.25">
      <c r="EU8222" s="104"/>
    </row>
    <row r="8223" spans="151:151" ht="14.4" x14ac:dyDescent="0.25">
      <c r="EU8223" s="104"/>
    </row>
    <row r="8224" spans="151:151" ht="14.4" x14ac:dyDescent="0.25">
      <c r="EU8224" s="104"/>
    </row>
    <row r="8225" spans="151:151" ht="14.4" x14ac:dyDescent="0.25">
      <c r="EU8225" s="104"/>
    </row>
    <row r="8226" spans="151:151" ht="14.4" x14ac:dyDescent="0.25">
      <c r="EU8226" s="104"/>
    </row>
    <row r="8227" spans="151:151" ht="14.4" x14ac:dyDescent="0.25">
      <c r="EU8227" s="104"/>
    </row>
    <row r="8228" spans="151:151" ht="14.4" x14ac:dyDescent="0.25">
      <c r="EU8228" s="104"/>
    </row>
    <row r="8229" spans="151:151" ht="14.4" x14ac:dyDescent="0.25">
      <c r="EU8229" s="104"/>
    </row>
    <row r="8230" spans="151:151" ht="14.4" x14ac:dyDescent="0.25">
      <c r="EU8230" s="104"/>
    </row>
    <row r="8231" spans="151:151" ht="14.4" x14ac:dyDescent="0.25">
      <c r="EU8231" s="104"/>
    </row>
    <row r="8232" spans="151:151" ht="14.4" x14ac:dyDescent="0.25">
      <c r="EU8232" s="104"/>
    </row>
    <row r="8233" spans="151:151" ht="14.4" x14ac:dyDescent="0.25">
      <c r="EU8233" s="104"/>
    </row>
    <row r="8234" spans="151:151" ht="14.4" x14ac:dyDescent="0.25">
      <c r="EU8234" s="104"/>
    </row>
    <row r="8235" spans="151:151" ht="14.4" x14ac:dyDescent="0.25">
      <c r="EU8235" s="104"/>
    </row>
    <row r="8236" spans="151:151" ht="14.4" x14ac:dyDescent="0.25">
      <c r="EU8236" s="104"/>
    </row>
    <row r="8237" spans="151:151" ht="14.4" x14ac:dyDescent="0.25">
      <c r="EU8237" s="104"/>
    </row>
    <row r="8238" spans="151:151" ht="14.4" x14ac:dyDescent="0.25">
      <c r="EU8238" s="104"/>
    </row>
    <row r="8239" spans="151:151" ht="14.4" x14ac:dyDescent="0.25">
      <c r="EU8239" s="104"/>
    </row>
    <row r="8240" spans="151:151" ht="14.4" x14ac:dyDescent="0.25">
      <c r="EU8240" s="104"/>
    </row>
    <row r="8241" spans="151:151" ht="14.4" x14ac:dyDescent="0.25">
      <c r="EU8241" s="104"/>
    </row>
    <row r="8242" spans="151:151" ht="14.4" x14ac:dyDescent="0.25">
      <c r="EU8242" s="104"/>
    </row>
    <row r="8243" spans="151:151" ht="14.4" x14ac:dyDescent="0.25">
      <c r="EU8243" s="104"/>
    </row>
    <row r="8244" spans="151:151" ht="14.4" x14ac:dyDescent="0.25">
      <c r="EU8244" s="104"/>
    </row>
    <row r="8245" spans="151:151" ht="14.4" x14ac:dyDescent="0.25">
      <c r="EU8245" s="104"/>
    </row>
    <row r="8246" spans="151:151" ht="14.4" x14ac:dyDescent="0.25">
      <c r="EU8246" s="104"/>
    </row>
    <row r="8247" spans="151:151" ht="14.4" x14ac:dyDescent="0.25">
      <c r="EU8247" s="104"/>
    </row>
    <row r="8248" spans="151:151" ht="14.4" x14ac:dyDescent="0.25">
      <c r="EU8248" s="104"/>
    </row>
    <row r="8249" spans="151:151" ht="14.4" x14ac:dyDescent="0.25">
      <c r="EU8249" s="104"/>
    </row>
    <row r="8250" spans="151:151" ht="14.4" x14ac:dyDescent="0.25">
      <c r="EU8250" s="104"/>
    </row>
    <row r="8251" spans="151:151" ht="14.4" x14ac:dyDescent="0.25">
      <c r="EU8251" s="104"/>
    </row>
    <row r="8252" spans="151:151" ht="14.4" x14ac:dyDescent="0.25">
      <c r="EU8252" s="104"/>
    </row>
    <row r="8253" spans="151:151" ht="14.4" x14ac:dyDescent="0.25">
      <c r="EU8253" s="104"/>
    </row>
    <row r="8254" spans="151:151" ht="14.4" x14ac:dyDescent="0.25">
      <c r="EU8254" s="104"/>
    </row>
    <row r="8255" spans="151:151" ht="14.4" x14ac:dyDescent="0.25">
      <c r="EU8255" s="104"/>
    </row>
    <row r="8256" spans="151:151" ht="14.4" x14ac:dyDescent="0.25">
      <c r="EU8256" s="104"/>
    </row>
    <row r="8257" spans="151:151" ht="14.4" x14ac:dyDescent="0.25">
      <c r="EU8257" s="104"/>
    </row>
    <row r="8258" spans="151:151" ht="14.4" x14ac:dyDescent="0.25">
      <c r="EU8258" s="104"/>
    </row>
    <row r="8259" spans="151:151" ht="14.4" x14ac:dyDescent="0.25">
      <c r="EU8259" s="104"/>
    </row>
    <row r="8260" spans="151:151" ht="14.4" x14ac:dyDescent="0.25">
      <c r="EU8260" s="104"/>
    </row>
    <row r="8261" spans="151:151" ht="14.4" x14ac:dyDescent="0.25">
      <c r="EU8261" s="104"/>
    </row>
    <row r="8262" spans="151:151" ht="14.4" x14ac:dyDescent="0.25">
      <c r="EU8262" s="104"/>
    </row>
    <row r="8263" spans="151:151" ht="14.4" x14ac:dyDescent="0.25">
      <c r="EU8263" s="104"/>
    </row>
    <row r="8264" spans="151:151" ht="14.4" x14ac:dyDescent="0.25">
      <c r="EU8264" s="104"/>
    </row>
    <row r="8265" spans="151:151" ht="14.4" x14ac:dyDescent="0.25">
      <c r="EU8265" s="104"/>
    </row>
    <row r="8266" spans="151:151" ht="14.4" x14ac:dyDescent="0.25">
      <c r="EU8266" s="104"/>
    </row>
    <row r="8267" spans="151:151" ht="14.4" x14ac:dyDescent="0.25">
      <c r="EU8267" s="104"/>
    </row>
    <row r="8268" spans="151:151" ht="14.4" x14ac:dyDescent="0.25">
      <c r="EU8268" s="104"/>
    </row>
    <row r="8269" spans="151:151" ht="14.4" x14ac:dyDescent="0.25">
      <c r="EU8269" s="104"/>
    </row>
    <row r="8270" spans="151:151" ht="14.4" x14ac:dyDescent="0.25">
      <c r="EU8270" s="104"/>
    </row>
    <row r="8271" spans="151:151" ht="14.4" x14ac:dyDescent="0.25">
      <c r="EU8271" s="104"/>
    </row>
    <row r="8272" spans="151:151" ht="14.4" x14ac:dyDescent="0.25">
      <c r="EU8272" s="104"/>
    </row>
    <row r="8273" spans="151:151" ht="14.4" x14ac:dyDescent="0.25">
      <c r="EU8273" s="104"/>
    </row>
    <row r="8274" spans="151:151" ht="14.4" x14ac:dyDescent="0.25">
      <c r="EU8274" s="104"/>
    </row>
    <row r="8275" spans="151:151" ht="14.4" x14ac:dyDescent="0.25">
      <c r="EU8275" s="104"/>
    </row>
    <row r="8276" spans="151:151" ht="14.4" x14ac:dyDescent="0.25">
      <c r="EU8276" s="104"/>
    </row>
    <row r="8277" spans="151:151" ht="14.4" x14ac:dyDescent="0.25">
      <c r="EU8277" s="104"/>
    </row>
    <row r="8278" spans="151:151" ht="14.4" x14ac:dyDescent="0.25">
      <c r="EU8278" s="104"/>
    </row>
    <row r="8279" spans="151:151" ht="14.4" x14ac:dyDescent="0.25">
      <c r="EU8279" s="104"/>
    </row>
    <row r="8280" spans="151:151" ht="14.4" x14ac:dyDescent="0.25">
      <c r="EU8280" s="104"/>
    </row>
    <row r="8281" spans="151:151" ht="14.4" x14ac:dyDescent="0.25">
      <c r="EU8281" s="104"/>
    </row>
    <row r="8282" spans="151:151" ht="14.4" x14ac:dyDescent="0.25">
      <c r="EU8282" s="104"/>
    </row>
    <row r="8283" spans="151:151" ht="14.4" x14ac:dyDescent="0.25">
      <c r="EU8283" s="104"/>
    </row>
    <row r="8284" spans="151:151" ht="14.4" x14ac:dyDescent="0.25">
      <c r="EU8284" s="104"/>
    </row>
    <row r="8285" spans="151:151" ht="14.4" x14ac:dyDescent="0.25">
      <c r="EU8285" s="104"/>
    </row>
    <row r="8286" spans="151:151" ht="14.4" x14ac:dyDescent="0.25">
      <c r="EU8286" s="104"/>
    </row>
    <row r="8287" spans="151:151" ht="14.4" x14ac:dyDescent="0.25">
      <c r="EU8287" s="104"/>
    </row>
    <row r="8288" spans="151:151" ht="14.4" x14ac:dyDescent="0.25">
      <c r="EU8288" s="104"/>
    </row>
    <row r="8289" spans="151:151" ht="14.4" x14ac:dyDescent="0.25">
      <c r="EU8289" s="104"/>
    </row>
    <row r="8290" spans="151:151" ht="14.4" x14ac:dyDescent="0.25">
      <c r="EU8290" s="104"/>
    </row>
    <row r="8291" spans="151:151" ht="14.4" x14ac:dyDescent="0.25">
      <c r="EU8291" s="104"/>
    </row>
    <row r="8292" spans="151:151" ht="14.4" x14ac:dyDescent="0.25">
      <c r="EU8292" s="104"/>
    </row>
    <row r="8293" spans="151:151" ht="14.4" x14ac:dyDescent="0.25">
      <c r="EU8293" s="104"/>
    </row>
    <row r="8294" spans="151:151" ht="14.4" x14ac:dyDescent="0.25">
      <c r="EU8294" s="104"/>
    </row>
    <row r="8295" spans="151:151" ht="14.4" x14ac:dyDescent="0.25">
      <c r="EU8295" s="104"/>
    </row>
    <row r="8296" spans="151:151" ht="14.4" x14ac:dyDescent="0.25">
      <c r="EU8296" s="104"/>
    </row>
    <row r="8297" spans="151:151" ht="14.4" x14ac:dyDescent="0.25">
      <c r="EU8297" s="104"/>
    </row>
    <row r="8298" spans="151:151" ht="14.4" x14ac:dyDescent="0.25">
      <c r="EU8298" s="104"/>
    </row>
    <row r="8299" spans="151:151" ht="14.4" x14ac:dyDescent="0.25">
      <c r="EU8299" s="104"/>
    </row>
    <row r="8300" spans="151:151" ht="14.4" x14ac:dyDescent="0.25">
      <c r="EU8300" s="104"/>
    </row>
    <row r="8301" spans="151:151" ht="14.4" x14ac:dyDescent="0.25">
      <c r="EU8301" s="104"/>
    </row>
    <row r="8302" spans="151:151" ht="14.4" x14ac:dyDescent="0.25">
      <c r="EU8302" s="104"/>
    </row>
    <row r="8303" spans="151:151" ht="14.4" x14ac:dyDescent="0.25">
      <c r="EU8303" s="104"/>
    </row>
    <row r="8304" spans="151:151" ht="14.4" x14ac:dyDescent="0.25">
      <c r="EU8304" s="104"/>
    </row>
    <row r="8305" spans="151:151" ht="14.4" x14ac:dyDescent="0.25">
      <c r="EU8305" s="104"/>
    </row>
    <row r="8306" spans="151:151" ht="14.4" x14ac:dyDescent="0.25">
      <c r="EU8306" s="104"/>
    </row>
    <row r="8307" spans="151:151" ht="14.4" x14ac:dyDescent="0.25">
      <c r="EU8307" s="104"/>
    </row>
    <row r="8308" spans="151:151" ht="14.4" x14ac:dyDescent="0.25">
      <c r="EU8308" s="104"/>
    </row>
    <row r="8309" spans="151:151" ht="14.4" x14ac:dyDescent="0.25">
      <c r="EU8309" s="104"/>
    </row>
    <row r="8310" spans="151:151" ht="14.4" x14ac:dyDescent="0.25">
      <c r="EU8310" s="104"/>
    </row>
    <row r="8311" spans="151:151" ht="14.4" x14ac:dyDescent="0.25">
      <c r="EU8311" s="104"/>
    </row>
    <row r="8312" spans="151:151" ht="14.4" x14ac:dyDescent="0.25">
      <c r="EU8312" s="104"/>
    </row>
    <row r="8313" spans="151:151" ht="14.4" x14ac:dyDescent="0.25">
      <c r="EU8313" s="104"/>
    </row>
    <row r="8314" spans="151:151" ht="14.4" x14ac:dyDescent="0.25">
      <c r="EU8314" s="104"/>
    </row>
    <row r="8315" spans="151:151" ht="14.4" x14ac:dyDescent="0.25">
      <c r="EU8315" s="104"/>
    </row>
    <row r="8316" spans="151:151" ht="14.4" x14ac:dyDescent="0.25">
      <c r="EU8316" s="104"/>
    </row>
    <row r="8317" spans="151:151" ht="14.4" x14ac:dyDescent="0.25">
      <c r="EU8317" s="104"/>
    </row>
    <row r="8318" spans="151:151" ht="14.4" x14ac:dyDescent="0.25">
      <c r="EU8318" s="104"/>
    </row>
    <row r="8319" spans="151:151" ht="14.4" x14ac:dyDescent="0.25">
      <c r="EU8319" s="104"/>
    </row>
    <row r="8320" spans="151:151" ht="14.4" x14ac:dyDescent="0.25">
      <c r="EU8320" s="104"/>
    </row>
    <row r="8321" spans="151:151" ht="14.4" x14ac:dyDescent="0.25">
      <c r="EU8321" s="104"/>
    </row>
    <row r="8322" spans="151:151" ht="14.4" x14ac:dyDescent="0.25">
      <c r="EU8322" s="104"/>
    </row>
    <row r="8323" spans="151:151" ht="14.4" x14ac:dyDescent="0.25">
      <c r="EU8323" s="104"/>
    </row>
    <row r="8324" spans="151:151" ht="14.4" x14ac:dyDescent="0.25">
      <c r="EU8324" s="104"/>
    </row>
    <row r="8325" spans="151:151" ht="14.4" x14ac:dyDescent="0.25">
      <c r="EU8325" s="104"/>
    </row>
    <row r="8326" spans="151:151" ht="14.4" x14ac:dyDescent="0.25">
      <c r="EU8326" s="104"/>
    </row>
    <row r="8327" spans="151:151" ht="14.4" x14ac:dyDescent="0.25">
      <c r="EU8327" s="104"/>
    </row>
    <row r="8328" spans="151:151" ht="14.4" x14ac:dyDescent="0.25">
      <c r="EU8328" s="104"/>
    </row>
    <row r="8329" spans="151:151" ht="14.4" x14ac:dyDescent="0.25">
      <c r="EU8329" s="104"/>
    </row>
    <row r="8330" spans="151:151" ht="14.4" x14ac:dyDescent="0.25">
      <c r="EU8330" s="104"/>
    </row>
    <row r="8331" spans="151:151" ht="14.4" x14ac:dyDescent="0.25">
      <c r="EU8331" s="104"/>
    </row>
    <row r="8332" spans="151:151" ht="14.4" x14ac:dyDescent="0.25">
      <c r="EU8332" s="104"/>
    </row>
    <row r="8333" spans="151:151" ht="14.4" x14ac:dyDescent="0.25">
      <c r="EU8333" s="104"/>
    </row>
    <row r="8334" spans="151:151" ht="14.4" x14ac:dyDescent="0.25">
      <c r="EU8334" s="104"/>
    </row>
    <row r="8335" spans="151:151" ht="14.4" x14ac:dyDescent="0.25">
      <c r="EU8335" s="104"/>
    </row>
    <row r="8336" spans="151:151" ht="14.4" x14ac:dyDescent="0.25">
      <c r="EU8336" s="104"/>
    </row>
    <row r="8337" spans="151:151" ht="14.4" x14ac:dyDescent="0.25">
      <c r="EU8337" s="104"/>
    </row>
    <row r="8338" spans="151:151" ht="14.4" x14ac:dyDescent="0.25">
      <c r="EU8338" s="104"/>
    </row>
    <row r="8339" spans="151:151" ht="14.4" x14ac:dyDescent="0.25">
      <c r="EU8339" s="104"/>
    </row>
    <row r="8340" spans="151:151" ht="14.4" x14ac:dyDescent="0.25">
      <c r="EU8340" s="104"/>
    </row>
    <row r="8341" spans="151:151" ht="14.4" x14ac:dyDescent="0.25">
      <c r="EU8341" s="104"/>
    </row>
    <row r="8342" spans="151:151" ht="14.4" x14ac:dyDescent="0.25">
      <c r="EU8342" s="104"/>
    </row>
    <row r="8343" spans="151:151" ht="14.4" x14ac:dyDescent="0.25">
      <c r="EU8343" s="104"/>
    </row>
    <row r="8344" spans="151:151" ht="14.4" x14ac:dyDescent="0.25">
      <c r="EU8344" s="104"/>
    </row>
    <row r="8345" spans="151:151" ht="14.4" x14ac:dyDescent="0.25">
      <c r="EU8345" s="104"/>
    </row>
    <row r="8346" spans="151:151" ht="14.4" x14ac:dyDescent="0.25">
      <c r="EU8346" s="104"/>
    </row>
    <row r="8347" spans="151:151" ht="14.4" x14ac:dyDescent="0.25">
      <c r="EU8347" s="104"/>
    </row>
    <row r="8348" spans="151:151" ht="14.4" x14ac:dyDescent="0.25">
      <c r="EU8348" s="104"/>
    </row>
    <row r="8349" spans="151:151" ht="14.4" x14ac:dyDescent="0.25">
      <c r="EU8349" s="104"/>
    </row>
    <row r="8350" spans="151:151" ht="14.4" x14ac:dyDescent="0.25">
      <c r="EU8350" s="104"/>
    </row>
    <row r="8351" spans="151:151" ht="14.4" x14ac:dyDescent="0.25">
      <c r="EU8351" s="104"/>
    </row>
    <row r="8352" spans="151:151" ht="14.4" x14ac:dyDescent="0.25">
      <c r="EU8352" s="104"/>
    </row>
    <row r="8353" spans="151:151" ht="14.4" x14ac:dyDescent="0.25">
      <c r="EU8353" s="104"/>
    </row>
    <row r="8354" spans="151:151" ht="14.4" x14ac:dyDescent="0.25">
      <c r="EU8354" s="104"/>
    </row>
    <row r="8355" spans="151:151" ht="14.4" x14ac:dyDescent="0.25">
      <c r="EU8355" s="104"/>
    </row>
    <row r="8356" spans="151:151" ht="14.4" x14ac:dyDescent="0.25">
      <c r="EU8356" s="104"/>
    </row>
    <row r="8357" spans="151:151" ht="14.4" x14ac:dyDescent="0.25">
      <c r="EU8357" s="104"/>
    </row>
    <row r="8358" spans="151:151" ht="14.4" x14ac:dyDescent="0.25">
      <c r="EU8358" s="104"/>
    </row>
    <row r="8359" spans="151:151" ht="14.4" x14ac:dyDescent="0.25">
      <c r="EU8359" s="104"/>
    </row>
    <row r="8360" spans="151:151" ht="14.4" x14ac:dyDescent="0.25">
      <c r="EU8360" s="104"/>
    </row>
    <row r="8361" spans="151:151" ht="14.4" x14ac:dyDescent="0.25">
      <c r="EU8361" s="104"/>
    </row>
    <row r="8362" spans="151:151" ht="14.4" x14ac:dyDescent="0.25">
      <c r="EU8362" s="104"/>
    </row>
    <row r="8363" spans="151:151" ht="14.4" x14ac:dyDescent="0.25">
      <c r="EU8363" s="104"/>
    </row>
    <row r="8364" spans="151:151" ht="14.4" x14ac:dyDescent="0.25">
      <c r="EU8364" s="104"/>
    </row>
    <row r="8365" spans="151:151" ht="14.4" x14ac:dyDescent="0.25">
      <c r="EU8365" s="104"/>
    </row>
    <row r="8366" spans="151:151" ht="14.4" x14ac:dyDescent="0.25">
      <c r="EU8366" s="104"/>
    </row>
    <row r="8367" spans="151:151" ht="14.4" x14ac:dyDescent="0.25">
      <c r="EU8367" s="104"/>
    </row>
    <row r="8368" spans="151:151" ht="14.4" x14ac:dyDescent="0.25">
      <c r="EU8368" s="104"/>
    </row>
    <row r="8369" spans="151:151" ht="14.4" x14ac:dyDescent="0.25">
      <c r="EU8369" s="104"/>
    </row>
    <row r="8370" spans="151:151" ht="14.4" x14ac:dyDescent="0.25">
      <c r="EU8370" s="104"/>
    </row>
    <row r="8371" spans="151:151" ht="14.4" x14ac:dyDescent="0.25">
      <c r="EU8371" s="104"/>
    </row>
    <row r="8372" spans="151:151" ht="14.4" x14ac:dyDescent="0.25">
      <c r="EU8372" s="104"/>
    </row>
    <row r="8373" spans="151:151" ht="14.4" x14ac:dyDescent="0.25">
      <c r="EU8373" s="104"/>
    </row>
    <row r="8374" spans="151:151" ht="14.4" x14ac:dyDescent="0.25">
      <c r="EU8374" s="104"/>
    </row>
    <row r="8375" spans="151:151" ht="14.4" x14ac:dyDescent="0.25">
      <c r="EU8375" s="104"/>
    </row>
    <row r="8376" spans="151:151" ht="14.4" x14ac:dyDescent="0.25">
      <c r="EU8376" s="104"/>
    </row>
    <row r="8377" spans="151:151" ht="14.4" x14ac:dyDescent="0.25">
      <c r="EU8377" s="104"/>
    </row>
    <row r="8378" spans="151:151" ht="14.4" x14ac:dyDescent="0.25">
      <c r="EU8378" s="104"/>
    </row>
    <row r="8379" spans="151:151" ht="14.4" x14ac:dyDescent="0.25">
      <c r="EU8379" s="104"/>
    </row>
    <row r="8380" spans="151:151" ht="14.4" x14ac:dyDescent="0.25">
      <c r="EU8380" s="104"/>
    </row>
    <row r="8381" spans="151:151" ht="14.4" x14ac:dyDescent="0.25">
      <c r="EU8381" s="104"/>
    </row>
    <row r="8382" spans="151:151" ht="14.4" x14ac:dyDescent="0.25">
      <c r="EU8382" s="104"/>
    </row>
    <row r="8383" spans="151:151" ht="14.4" x14ac:dyDescent="0.25">
      <c r="EU8383" s="104"/>
    </row>
    <row r="8384" spans="151:151" ht="14.4" x14ac:dyDescent="0.25">
      <c r="EU8384" s="104"/>
    </row>
    <row r="8385" spans="151:151" ht="14.4" x14ac:dyDescent="0.25">
      <c r="EU8385" s="104"/>
    </row>
    <row r="8386" spans="151:151" ht="14.4" x14ac:dyDescent="0.25">
      <c r="EU8386" s="104"/>
    </row>
    <row r="8387" spans="151:151" ht="14.4" x14ac:dyDescent="0.25">
      <c r="EU8387" s="104"/>
    </row>
    <row r="8388" spans="151:151" ht="14.4" x14ac:dyDescent="0.25">
      <c r="EU8388" s="104"/>
    </row>
    <row r="8389" spans="151:151" ht="14.4" x14ac:dyDescent="0.25">
      <c r="EU8389" s="104"/>
    </row>
    <row r="8390" spans="151:151" ht="14.4" x14ac:dyDescent="0.25">
      <c r="EU8390" s="104"/>
    </row>
    <row r="8391" spans="151:151" ht="14.4" x14ac:dyDescent="0.25">
      <c r="EU8391" s="104"/>
    </row>
    <row r="8392" spans="151:151" ht="14.4" x14ac:dyDescent="0.25">
      <c r="EU8392" s="104"/>
    </row>
    <row r="8393" spans="151:151" ht="14.4" x14ac:dyDescent="0.25">
      <c r="EU8393" s="104"/>
    </row>
    <row r="8394" spans="151:151" ht="14.4" x14ac:dyDescent="0.25">
      <c r="EU8394" s="104"/>
    </row>
    <row r="8395" spans="151:151" ht="14.4" x14ac:dyDescent="0.25">
      <c r="EU8395" s="104"/>
    </row>
    <row r="8396" spans="151:151" ht="14.4" x14ac:dyDescent="0.25">
      <c r="EU8396" s="104"/>
    </row>
    <row r="8397" spans="151:151" ht="14.4" x14ac:dyDescent="0.25">
      <c r="EU8397" s="104"/>
    </row>
    <row r="8398" spans="151:151" ht="14.4" x14ac:dyDescent="0.25">
      <c r="EU8398" s="104"/>
    </row>
    <row r="8399" spans="151:151" ht="14.4" x14ac:dyDescent="0.25">
      <c r="EU8399" s="104"/>
    </row>
    <row r="8400" spans="151:151" ht="14.4" x14ac:dyDescent="0.25">
      <c r="EU8400" s="104"/>
    </row>
    <row r="8401" spans="151:151" ht="14.4" x14ac:dyDescent="0.25">
      <c r="EU8401" s="104"/>
    </row>
    <row r="8402" spans="151:151" ht="14.4" x14ac:dyDescent="0.25">
      <c r="EU8402" s="104"/>
    </row>
    <row r="8403" spans="151:151" ht="14.4" x14ac:dyDescent="0.25">
      <c r="EU8403" s="104"/>
    </row>
    <row r="8404" spans="151:151" ht="14.4" x14ac:dyDescent="0.25">
      <c r="EU8404" s="104"/>
    </row>
    <row r="8405" spans="151:151" ht="14.4" x14ac:dyDescent="0.25">
      <c r="EU8405" s="104"/>
    </row>
    <row r="8406" spans="151:151" ht="14.4" x14ac:dyDescent="0.25">
      <c r="EU8406" s="104"/>
    </row>
    <row r="8407" spans="151:151" ht="14.4" x14ac:dyDescent="0.25">
      <c r="EU8407" s="104"/>
    </row>
    <row r="8408" spans="151:151" ht="14.4" x14ac:dyDescent="0.25">
      <c r="EU8408" s="104"/>
    </row>
    <row r="8409" spans="151:151" ht="14.4" x14ac:dyDescent="0.25">
      <c r="EU8409" s="104"/>
    </row>
    <row r="8410" spans="151:151" ht="14.4" x14ac:dyDescent="0.25">
      <c r="EU8410" s="104"/>
    </row>
    <row r="8411" spans="151:151" ht="14.4" x14ac:dyDescent="0.25">
      <c r="EU8411" s="104"/>
    </row>
    <row r="8412" spans="151:151" ht="14.4" x14ac:dyDescent="0.25">
      <c r="EU8412" s="104"/>
    </row>
    <row r="8413" spans="151:151" ht="14.4" x14ac:dyDescent="0.25">
      <c r="EU8413" s="104"/>
    </row>
    <row r="8414" spans="151:151" ht="14.4" x14ac:dyDescent="0.25">
      <c r="EU8414" s="104"/>
    </row>
    <row r="8415" spans="151:151" ht="14.4" x14ac:dyDescent="0.25">
      <c r="EU8415" s="104"/>
    </row>
    <row r="8416" spans="151:151" ht="14.4" x14ac:dyDescent="0.25">
      <c r="EU8416" s="104"/>
    </row>
    <row r="8417" spans="151:151" ht="14.4" x14ac:dyDescent="0.25">
      <c r="EU8417" s="104"/>
    </row>
    <row r="8418" spans="151:151" ht="14.4" x14ac:dyDescent="0.25">
      <c r="EU8418" s="104"/>
    </row>
    <row r="8419" spans="151:151" ht="14.4" x14ac:dyDescent="0.25">
      <c r="EU8419" s="104"/>
    </row>
    <row r="8420" spans="151:151" ht="14.4" x14ac:dyDescent="0.25">
      <c r="EU8420" s="104"/>
    </row>
    <row r="8421" spans="151:151" ht="14.4" x14ac:dyDescent="0.25">
      <c r="EU8421" s="104"/>
    </row>
    <row r="8422" spans="151:151" ht="14.4" x14ac:dyDescent="0.25">
      <c r="EU8422" s="104"/>
    </row>
    <row r="8423" spans="151:151" ht="14.4" x14ac:dyDescent="0.25">
      <c r="EU8423" s="104"/>
    </row>
    <row r="8424" spans="151:151" ht="14.4" x14ac:dyDescent="0.25">
      <c r="EU8424" s="104"/>
    </row>
    <row r="8425" spans="151:151" ht="14.4" x14ac:dyDescent="0.25">
      <c r="EU8425" s="104"/>
    </row>
    <row r="8426" spans="151:151" ht="14.4" x14ac:dyDescent="0.25">
      <c r="EU8426" s="104"/>
    </row>
    <row r="8427" spans="151:151" ht="14.4" x14ac:dyDescent="0.25">
      <c r="EU8427" s="104"/>
    </row>
    <row r="8428" spans="151:151" ht="14.4" x14ac:dyDescent="0.25">
      <c r="EU8428" s="104"/>
    </row>
    <row r="8429" spans="151:151" ht="14.4" x14ac:dyDescent="0.25">
      <c r="EU8429" s="104"/>
    </row>
    <row r="8430" spans="151:151" ht="14.4" x14ac:dyDescent="0.25">
      <c r="EU8430" s="104"/>
    </row>
    <row r="8431" spans="151:151" ht="14.4" x14ac:dyDescent="0.25">
      <c r="EU8431" s="104"/>
    </row>
    <row r="8432" spans="151:151" ht="14.4" x14ac:dyDescent="0.25">
      <c r="EU8432" s="104"/>
    </row>
    <row r="8433" spans="151:151" ht="14.4" x14ac:dyDescent="0.25">
      <c r="EU8433" s="104"/>
    </row>
    <row r="8434" spans="151:151" ht="14.4" x14ac:dyDescent="0.25">
      <c r="EU8434" s="104"/>
    </row>
    <row r="8435" spans="151:151" ht="14.4" x14ac:dyDescent="0.25">
      <c r="EU8435" s="104"/>
    </row>
    <row r="8436" spans="151:151" ht="14.4" x14ac:dyDescent="0.25">
      <c r="EU8436" s="104"/>
    </row>
    <row r="8437" spans="151:151" ht="14.4" x14ac:dyDescent="0.25">
      <c r="EU8437" s="104"/>
    </row>
    <row r="8438" spans="151:151" ht="14.4" x14ac:dyDescent="0.25">
      <c r="EU8438" s="104"/>
    </row>
    <row r="8439" spans="151:151" ht="14.4" x14ac:dyDescent="0.25">
      <c r="EU8439" s="104"/>
    </row>
    <row r="8440" spans="151:151" ht="14.4" x14ac:dyDescent="0.25">
      <c r="EU8440" s="104"/>
    </row>
    <row r="8441" spans="151:151" ht="14.4" x14ac:dyDescent="0.25">
      <c r="EU8441" s="104"/>
    </row>
    <row r="8442" spans="151:151" ht="14.4" x14ac:dyDescent="0.25">
      <c r="EU8442" s="104"/>
    </row>
    <row r="8443" spans="151:151" ht="14.4" x14ac:dyDescent="0.25">
      <c r="EU8443" s="104"/>
    </row>
    <row r="8444" spans="151:151" ht="14.4" x14ac:dyDescent="0.25">
      <c r="EU8444" s="104"/>
    </row>
    <row r="8445" spans="151:151" ht="14.4" x14ac:dyDescent="0.25">
      <c r="EU8445" s="104"/>
    </row>
    <row r="8446" spans="151:151" ht="14.4" x14ac:dyDescent="0.25">
      <c r="EU8446" s="104"/>
    </row>
    <row r="8447" spans="151:151" ht="14.4" x14ac:dyDescent="0.25">
      <c r="EU8447" s="104"/>
    </row>
    <row r="8448" spans="151:151" ht="14.4" x14ac:dyDescent="0.25">
      <c r="EU8448" s="104"/>
    </row>
    <row r="8449" spans="151:151" ht="14.4" x14ac:dyDescent="0.25">
      <c r="EU8449" s="104"/>
    </row>
    <row r="8450" spans="151:151" ht="14.4" x14ac:dyDescent="0.25">
      <c r="EU8450" s="104"/>
    </row>
    <row r="8451" spans="151:151" ht="14.4" x14ac:dyDescent="0.25">
      <c r="EU8451" s="104"/>
    </row>
    <row r="8452" spans="151:151" ht="14.4" x14ac:dyDescent="0.25">
      <c r="EU8452" s="104"/>
    </row>
    <row r="8453" spans="151:151" ht="14.4" x14ac:dyDescent="0.25">
      <c r="EU8453" s="104"/>
    </row>
    <row r="8454" spans="151:151" ht="14.4" x14ac:dyDescent="0.25">
      <c r="EU8454" s="104"/>
    </row>
    <row r="8455" spans="151:151" ht="14.4" x14ac:dyDescent="0.25">
      <c r="EU8455" s="104"/>
    </row>
    <row r="8456" spans="151:151" ht="14.4" x14ac:dyDescent="0.25">
      <c r="EU8456" s="104"/>
    </row>
    <row r="8457" spans="151:151" ht="14.4" x14ac:dyDescent="0.25">
      <c r="EU8457" s="104"/>
    </row>
    <row r="8458" spans="151:151" ht="14.4" x14ac:dyDescent="0.25">
      <c r="EU8458" s="104"/>
    </row>
    <row r="8459" spans="151:151" ht="14.4" x14ac:dyDescent="0.25">
      <c r="EU8459" s="104"/>
    </row>
    <row r="8460" spans="151:151" ht="14.4" x14ac:dyDescent="0.25">
      <c r="EU8460" s="104"/>
    </row>
    <row r="8461" spans="151:151" ht="14.4" x14ac:dyDescent="0.25">
      <c r="EU8461" s="104"/>
    </row>
    <row r="8462" spans="151:151" ht="14.4" x14ac:dyDescent="0.25">
      <c r="EU8462" s="104"/>
    </row>
    <row r="8463" spans="151:151" ht="14.4" x14ac:dyDescent="0.25">
      <c r="EU8463" s="104"/>
    </row>
    <row r="8464" spans="151:151" ht="14.4" x14ac:dyDescent="0.25">
      <c r="EU8464" s="104"/>
    </row>
    <row r="8465" spans="151:151" ht="14.4" x14ac:dyDescent="0.25">
      <c r="EU8465" s="104"/>
    </row>
    <row r="8466" spans="151:151" ht="14.4" x14ac:dyDescent="0.25">
      <c r="EU8466" s="104"/>
    </row>
    <row r="8467" spans="151:151" ht="14.4" x14ac:dyDescent="0.25">
      <c r="EU8467" s="104"/>
    </row>
    <row r="8468" spans="151:151" ht="14.4" x14ac:dyDescent="0.25">
      <c r="EU8468" s="104"/>
    </row>
    <row r="8469" spans="151:151" ht="14.4" x14ac:dyDescent="0.25">
      <c r="EU8469" s="104"/>
    </row>
    <row r="8470" spans="151:151" ht="14.4" x14ac:dyDescent="0.25">
      <c r="EU8470" s="104"/>
    </row>
    <row r="8471" spans="151:151" ht="14.4" x14ac:dyDescent="0.25">
      <c r="EU8471" s="104"/>
    </row>
    <row r="8472" spans="151:151" ht="14.4" x14ac:dyDescent="0.25">
      <c r="EU8472" s="104"/>
    </row>
    <row r="8473" spans="151:151" ht="14.4" x14ac:dyDescent="0.25">
      <c r="EU8473" s="104"/>
    </row>
    <row r="8474" spans="151:151" ht="14.4" x14ac:dyDescent="0.25">
      <c r="EU8474" s="104"/>
    </row>
    <row r="8475" spans="151:151" ht="14.4" x14ac:dyDescent="0.25">
      <c r="EU8475" s="104"/>
    </row>
    <row r="8476" spans="151:151" ht="14.4" x14ac:dyDescent="0.25">
      <c r="EU8476" s="104"/>
    </row>
    <row r="8477" spans="151:151" ht="14.4" x14ac:dyDescent="0.25">
      <c r="EU8477" s="104"/>
    </row>
    <row r="8478" spans="151:151" ht="14.4" x14ac:dyDescent="0.25">
      <c r="EU8478" s="104"/>
    </row>
    <row r="8479" spans="151:151" ht="14.4" x14ac:dyDescent="0.25">
      <c r="EU8479" s="104"/>
    </row>
    <row r="8480" spans="151:151" ht="14.4" x14ac:dyDescent="0.25">
      <c r="EU8480" s="104"/>
    </row>
    <row r="8481" spans="151:151" ht="14.4" x14ac:dyDescent="0.25">
      <c r="EU8481" s="104"/>
    </row>
    <row r="8482" spans="151:151" ht="14.4" x14ac:dyDescent="0.25">
      <c r="EU8482" s="104"/>
    </row>
    <row r="8483" spans="151:151" ht="14.4" x14ac:dyDescent="0.25">
      <c r="EU8483" s="104"/>
    </row>
    <row r="8484" spans="151:151" ht="14.4" x14ac:dyDescent="0.25">
      <c r="EU8484" s="104"/>
    </row>
    <row r="8485" spans="151:151" ht="14.4" x14ac:dyDescent="0.25">
      <c r="EU8485" s="104"/>
    </row>
    <row r="8486" spans="151:151" ht="14.4" x14ac:dyDescent="0.25">
      <c r="EU8486" s="104"/>
    </row>
    <row r="8487" spans="151:151" ht="14.4" x14ac:dyDescent="0.25">
      <c r="EU8487" s="104"/>
    </row>
    <row r="8488" spans="151:151" ht="14.4" x14ac:dyDescent="0.25">
      <c r="EU8488" s="104"/>
    </row>
    <row r="8489" spans="151:151" ht="14.4" x14ac:dyDescent="0.25">
      <c r="EU8489" s="104"/>
    </row>
    <row r="8490" spans="151:151" ht="14.4" x14ac:dyDescent="0.25">
      <c r="EU8490" s="104"/>
    </row>
    <row r="8491" spans="151:151" ht="14.4" x14ac:dyDescent="0.25">
      <c r="EU8491" s="104"/>
    </row>
    <row r="8492" spans="151:151" ht="14.4" x14ac:dyDescent="0.25">
      <c r="EU8492" s="104"/>
    </row>
    <row r="8493" spans="151:151" ht="14.4" x14ac:dyDescent="0.25">
      <c r="EU8493" s="104"/>
    </row>
    <row r="8494" spans="151:151" ht="14.4" x14ac:dyDescent="0.25">
      <c r="EU8494" s="104"/>
    </row>
    <row r="8495" spans="151:151" ht="14.4" x14ac:dyDescent="0.25">
      <c r="EU8495" s="104"/>
    </row>
    <row r="8496" spans="151:151" ht="14.4" x14ac:dyDescent="0.25">
      <c r="EU8496" s="104"/>
    </row>
    <row r="8497" spans="151:151" ht="14.4" x14ac:dyDescent="0.25">
      <c r="EU8497" s="104"/>
    </row>
    <row r="8498" spans="151:151" ht="14.4" x14ac:dyDescent="0.25">
      <c r="EU8498" s="104"/>
    </row>
    <row r="8499" spans="151:151" ht="14.4" x14ac:dyDescent="0.25">
      <c r="EU8499" s="104"/>
    </row>
    <row r="8500" spans="151:151" ht="14.4" x14ac:dyDescent="0.25">
      <c r="EU8500" s="104"/>
    </row>
    <row r="8501" spans="151:151" ht="14.4" x14ac:dyDescent="0.25">
      <c r="EU8501" s="104"/>
    </row>
    <row r="8502" spans="151:151" ht="14.4" x14ac:dyDescent="0.25">
      <c r="EU8502" s="104"/>
    </row>
    <row r="8503" spans="151:151" ht="14.4" x14ac:dyDescent="0.25">
      <c r="EU8503" s="104"/>
    </row>
    <row r="8504" spans="151:151" ht="14.4" x14ac:dyDescent="0.25">
      <c r="EU8504" s="104"/>
    </row>
    <row r="8505" spans="151:151" ht="14.4" x14ac:dyDescent="0.25">
      <c r="EU8505" s="104"/>
    </row>
    <row r="8506" spans="151:151" ht="14.4" x14ac:dyDescent="0.25">
      <c r="EU8506" s="104"/>
    </row>
    <row r="8507" spans="151:151" ht="14.4" x14ac:dyDescent="0.25">
      <c r="EU8507" s="104"/>
    </row>
    <row r="8508" spans="151:151" ht="14.4" x14ac:dyDescent="0.25">
      <c r="EU8508" s="104"/>
    </row>
    <row r="8509" spans="151:151" ht="14.4" x14ac:dyDescent="0.25">
      <c r="EU8509" s="104"/>
    </row>
    <row r="8510" spans="151:151" ht="14.4" x14ac:dyDescent="0.25">
      <c r="EU8510" s="104"/>
    </row>
    <row r="8511" spans="151:151" ht="14.4" x14ac:dyDescent="0.25">
      <c r="EU8511" s="104"/>
    </row>
    <row r="8512" spans="151:151" ht="14.4" x14ac:dyDescent="0.25">
      <c r="EU8512" s="104"/>
    </row>
    <row r="8513" spans="151:151" ht="14.4" x14ac:dyDescent="0.25">
      <c r="EU8513" s="104"/>
    </row>
    <row r="8514" spans="151:151" ht="14.4" x14ac:dyDescent="0.25">
      <c r="EU8514" s="104"/>
    </row>
    <row r="8515" spans="151:151" ht="14.4" x14ac:dyDescent="0.25">
      <c r="EU8515" s="104"/>
    </row>
    <row r="8516" spans="151:151" ht="14.4" x14ac:dyDescent="0.25">
      <c r="EU8516" s="104"/>
    </row>
    <row r="8517" spans="151:151" ht="14.4" x14ac:dyDescent="0.25">
      <c r="EU8517" s="104"/>
    </row>
    <row r="8518" spans="151:151" ht="14.4" x14ac:dyDescent="0.25">
      <c r="EU8518" s="104"/>
    </row>
    <row r="8519" spans="151:151" ht="14.4" x14ac:dyDescent="0.25">
      <c r="EU8519" s="104"/>
    </row>
    <row r="8520" spans="151:151" ht="14.4" x14ac:dyDescent="0.25">
      <c r="EU8520" s="104"/>
    </row>
    <row r="8521" spans="151:151" ht="14.4" x14ac:dyDescent="0.25">
      <c r="EU8521" s="104"/>
    </row>
    <row r="8522" spans="151:151" ht="14.4" x14ac:dyDescent="0.25">
      <c r="EU8522" s="104"/>
    </row>
    <row r="8523" spans="151:151" ht="14.4" x14ac:dyDescent="0.25">
      <c r="EU8523" s="104"/>
    </row>
    <row r="8524" spans="151:151" ht="14.4" x14ac:dyDescent="0.25">
      <c r="EU8524" s="104"/>
    </row>
    <row r="8525" spans="151:151" ht="14.4" x14ac:dyDescent="0.25">
      <c r="EU8525" s="104"/>
    </row>
    <row r="8526" spans="151:151" ht="14.4" x14ac:dyDescent="0.25">
      <c r="EU8526" s="104"/>
    </row>
    <row r="8527" spans="151:151" ht="14.4" x14ac:dyDescent="0.25">
      <c r="EU8527" s="104"/>
    </row>
    <row r="8528" spans="151:151" ht="14.4" x14ac:dyDescent="0.25">
      <c r="EU8528" s="104"/>
    </row>
    <row r="8529" spans="151:151" ht="14.4" x14ac:dyDescent="0.25">
      <c r="EU8529" s="104"/>
    </row>
    <row r="8530" spans="151:151" ht="14.4" x14ac:dyDescent="0.25">
      <c r="EU8530" s="104"/>
    </row>
    <row r="8531" spans="151:151" ht="14.4" x14ac:dyDescent="0.25">
      <c r="EU8531" s="104"/>
    </row>
    <row r="8532" spans="151:151" ht="14.4" x14ac:dyDescent="0.25">
      <c r="EU8532" s="104"/>
    </row>
    <row r="8533" spans="151:151" ht="14.4" x14ac:dyDescent="0.25">
      <c r="EU8533" s="104"/>
    </row>
    <row r="8534" spans="151:151" ht="14.4" x14ac:dyDescent="0.25">
      <c r="EU8534" s="104"/>
    </row>
    <row r="8535" spans="151:151" ht="14.4" x14ac:dyDescent="0.25">
      <c r="EU8535" s="104"/>
    </row>
    <row r="8536" spans="151:151" ht="14.4" x14ac:dyDescent="0.25">
      <c r="EU8536" s="104"/>
    </row>
    <row r="8537" spans="151:151" ht="14.4" x14ac:dyDescent="0.25">
      <c r="EU8537" s="104"/>
    </row>
    <row r="8538" spans="151:151" ht="14.4" x14ac:dyDescent="0.25">
      <c r="EU8538" s="104"/>
    </row>
    <row r="8539" spans="151:151" ht="14.4" x14ac:dyDescent="0.25">
      <c r="EU8539" s="104"/>
    </row>
    <row r="8540" spans="151:151" ht="14.4" x14ac:dyDescent="0.25">
      <c r="EU8540" s="104"/>
    </row>
    <row r="8541" spans="151:151" ht="14.4" x14ac:dyDescent="0.25">
      <c r="EU8541" s="104"/>
    </row>
    <row r="8542" spans="151:151" ht="14.4" x14ac:dyDescent="0.25">
      <c r="EU8542" s="104"/>
    </row>
    <row r="8543" spans="151:151" ht="14.4" x14ac:dyDescent="0.25">
      <c r="EU8543" s="104"/>
    </row>
    <row r="8544" spans="151:151" ht="14.4" x14ac:dyDescent="0.25">
      <c r="EU8544" s="104"/>
    </row>
    <row r="8545" spans="151:151" ht="14.4" x14ac:dyDescent="0.25">
      <c r="EU8545" s="104"/>
    </row>
    <row r="8546" spans="151:151" ht="14.4" x14ac:dyDescent="0.25">
      <c r="EU8546" s="104"/>
    </row>
    <row r="8547" spans="151:151" ht="14.4" x14ac:dyDescent="0.25">
      <c r="EU8547" s="104"/>
    </row>
    <row r="8548" spans="151:151" ht="14.4" x14ac:dyDescent="0.25">
      <c r="EU8548" s="104"/>
    </row>
    <row r="8549" spans="151:151" ht="14.4" x14ac:dyDescent="0.25">
      <c r="EU8549" s="104"/>
    </row>
    <row r="8550" spans="151:151" ht="14.4" x14ac:dyDescent="0.25">
      <c r="EU8550" s="104"/>
    </row>
    <row r="8551" spans="151:151" ht="14.4" x14ac:dyDescent="0.25">
      <c r="EU8551" s="104"/>
    </row>
    <row r="8552" spans="151:151" ht="14.4" x14ac:dyDescent="0.25">
      <c r="EU8552" s="104"/>
    </row>
    <row r="8553" spans="151:151" ht="14.4" x14ac:dyDescent="0.25">
      <c r="EU8553" s="104"/>
    </row>
    <row r="8554" spans="151:151" ht="14.4" x14ac:dyDescent="0.25">
      <c r="EU8554" s="104"/>
    </row>
    <row r="8555" spans="151:151" ht="14.4" x14ac:dyDescent="0.25">
      <c r="EU8555" s="104"/>
    </row>
    <row r="8556" spans="151:151" ht="14.4" x14ac:dyDescent="0.25">
      <c r="EU8556" s="104"/>
    </row>
    <row r="8557" spans="151:151" ht="14.4" x14ac:dyDescent="0.25">
      <c r="EU8557" s="104"/>
    </row>
    <row r="8558" spans="151:151" ht="14.4" x14ac:dyDescent="0.25">
      <c r="EU8558" s="104"/>
    </row>
    <row r="8559" spans="151:151" ht="14.4" x14ac:dyDescent="0.25">
      <c r="EU8559" s="104"/>
    </row>
    <row r="8560" spans="151:151" ht="14.4" x14ac:dyDescent="0.25">
      <c r="EU8560" s="104"/>
    </row>
    <row r="8561" spans="151:151" ht="14.4" x14ac:dyDescent="0.25">
      <c r="EU8561" s="104"/>
    </row>
    <row r="8562" spans="151:151" ht="14.4" x14ac:dyDescent="0.25">
      <c r="EU8562" s="104"/>
    </row>
    <row r="8563" spans="151:151" ht="14.4" x14ac:dyDescent="0.25">
      <c r="EU8563" s="104"/>
    </row>
    <row r="8564" spans="151:151" ht="14.4" x14ac:dyDescent="0.25">
      <c r="EU8564" s="104"/>
    </row>
    <row r="8565" spans="151:151" ht="14.4" x14ac:dyDescent="0.25">
      <c r="EU8565" s="104"/>
    </row>
    <row r="8566" spans="151:151" ht="14.4" x14ac:dyDescent="0.25">
      <c r="EU8566" s="104"/>
    </row>
    <row r="8567" spans="151:151" ht="14.4" x14ac:dyDescent="0.25">
      <c r="EU8567" s="104"/>
    </row>
    <row r="8568" spans="151:151" ht="14.4" x14ac:dyDescent="0.25">
      <c r="EU8568" s="104"/>
    </row>
    <row r="8569" spans="151:151" ht="14.4" x14ac:dyDescent="0.25">
      <c r="EU8569" s="104"/>
    </row>
    <row r="8570" spans="151:151" ht="14.4" x14ac:dyDescent="0.25">
      <c r="EU8570" s="104"/>
    </row>
    <row r="8571" spans="151:151" ht="14.4" x14ac:dyDescent="0.25">
      <c r="EU8571" s="104"/>
    </row>
    <row r="8572" spans="151:151" ht="14.4" x14ac:dyDescent="0.25">
      <c r="EU8572" s="104"/>
    </row>
    <row r="8573" spans="151:151" ht="14.4" x14ac:dyDescent="0.25">
      <c r="EU8573" s="104"/>
    </row>
    <row r="8574" spans="151:151" ht="14.4" x14ac:dyDescent="0.25">
      <c r="EU8574" s="104"/>
    </row>
    <row r="8575" spans="151:151" ht="14.4" x14ac:dyDescent="0.25">
      <c r="EU8575" s="104"/>
    </row>
    <row r="8576" spans="151:151" ht="14.4" x14ac:dyDescent="0.25">
      <c r="EU8576" s="104"/>
    </row>
    <row r="8577" spans="151:151" ht="14.4" x14ac:dyDescent="0.25">
      <c r="EU8577" s="104"/>
    </row>
    <row r="8578" spans="151:151" ht="14.4" x14ac:dyDescent="0.25">
      <c r="EU8578" s="104"/>
    </row>
    <row r="8579" spans="151:151" ht="14.4" x14ac:dyDescent="0.25">
      <c r="EU8579" s="104"/>
    </row>
    <row r="8580" spans="151:151" ht="14.4" x14ac:dyDescent="0.25">
      <c r="EU8580" s="104"/>
    </row>
    <row r="8581" spans="151:151" ht="14.4" x14ac:dyDescent="0.25">
      <c r="EU8581" s="104"/>
    </row>
    <row r="8582" spans="151:151" ht="14.4" x14ac:dyDescent="0.25">
      <c r="EU8582" s="104"/>
    </row>
    <row r="8583" spans="151:151" ht="14.4" x14ac:dyDescent="0.25">
      <c r="EU8583" s="104"/>
    </row>
    <row r="8584" spans="151:151" ht="14.4" x14ac:dyDescent="0.25">
      <c r="EU8584" s="104"/>
    </row>
    <row r="8585" spans="151:151" ht="14.4" x14ac:dyDescent="0.25">
      <c r="EU8585" s="104"/>
    </row>
    <row r="8586" spans="151:151" ht="14.4" x14ac:dyDescent="0.25">
      <c r="EU8586" s="104"/>
    </row>
    <row r="8587" spans="151:151" ht="14.4" x14ac:dyDescent="0.25">
      <c r="EU8587" s="104"/>
    </row>
    <row r="8588" spans="151:151" ht="14.4" x14ac:dyDescent="0.25">
      <c r="EU8588" s="104"/>
    </row>
    <row r="8589" spans="151:151" ht="14.4" x14ac:dyDescent="0.25">
      <c r="EU8589" s="104"/>
    </row>
    <row r="8590" spans="151:151" ht="14.4" x14ac:dyDescent="0.25">
      <c r="EU8590" s="104"/>
    </row>
    <row r="8591" spans="151:151" ht="14.4" x14ac:dyDescent="0.25">
      <c r="EU8591" s="104"/>
    </row>
    <row r="8592" spans="151:151" ht="14.4" x14ac:dyDescent="0.25">
      <c r="EU8592" s="104"/>
    </row>
    <row r="8593" spans="151:151" ht="14.4" x14ac:dyDescent="0.25">
      <c r="EU8593" s="104"/>
    </row>
    <row r="8594" spans="151:151" ht="14.4" x14ac:dyDescent="0.25">
      <c r="EU8594" s="104"/>
    </row>
    <row r="8595" spans="151:151" ht="14.4" x14ac:dyDescent="0.25">
      <c r="EU8595" s="104"/>
    </row>
    <row r="8596" spans="151:151" ht="14.4" x14ac:dyDescent="0.25">
      <c r="EU8596" s="104"/>
    </row>
    <row r="8597" spans="151:151" ht="14.4" x14ac:dyDescent="0.25">
      <c r="EU8597" s="104"/>
    </row>
    <row r="8598" spans="151:151" ht="14.4" x14ac:dyDescent="0.25">
      <c r="EU8598" s="104"/>
    </row>
    <row r="8599" spans="151:151" ht="14.4" x14ac:dyDescent="0.25">
      <c r="EU8599" s="104"/>
    </row>
    <row r="8600" spans="151:151" ht="14.4" x14ac:dyDescent="0.25">
      <c r="EU8600" s="104"/>
    </row>
    <row r="8601" spans="151:151" ht="14.4" x14ac:dyDescent="0.25">
      <c r="EU8601" s="104"/>
    </row>
    <row r="8602" spans="151:151" ht="14.4" x14ac:dyDescent="0.25">
      <c r="EU8602" s="104"/>
    </row>
    <row r="8603" spans="151:151" ht="14.4" x14ac:dyDescent="0.25">
      <c r="EU8603" s="104"/>
    </row>
    <row r="8604" spans="151:151" ht="14.4" x14ac:dyDescent="0.25">
      <c r="EU8604" s="104"/>
    </row>
    <row r="8605" spans="151:151" ht="14.4" x14ac:dyDescent="0.25">
      <c r="EU8605" s="104"/>
    </row>
    <row r="8606" spans="151:151" ht="14.4" x14ac:dyDescent="0.25">
      <c r="EU8606" s="104"/>
    </row>
    <row r="8607" spans="151:151" ht="14.4" x14ac:dyDescent="0.25">
      <c r="EU8607" s="104"/>
    </row>
    <row r="8608" spans="151:151" ht="14.4" x14ac:dyDescent="0.25">
      <c r="EU8608" s="104"/>
    </row>
    <row r="8609" spans="151:151" ht="14.4" x14ac:dyDescent="0.25">
      <c r="EU8609" s="104"/>
    </row>
    <row r="8610" spans="151:151" ht="14.4" x14ac:dyDescent="0.25">
      <c r="EU8610" s="104"/>
    </row>
    <row r="8611" spans="151:151" ht="14.4" x14ac:dyDescent="0.25">
      <c r="EU8611" s="104"/>
    </row>
    <row r="8612" spans="151:151" ht="14.4" x14ac:dyDescent="0.25">
      <c r="EU8612" s="104"/>
    </row>
    <row r="8613" spans="151:151" ht="14.4" x14ac:dyDescent="0.25">
      <c r="EU8613" s="104"/>
    </row>
    <row r="8614" spans="151:151" ht="14.4" x14ac:dyDescent="0.25">
      <c r="EU8614" s="104"/>
    </row>
    <row r="8615" spans="151:151" ht="14.4" x14ac:dyDescent="0.25">
      <c r="EU8615" s="104"/>
    </row>
    <row r="8616" spans="151:151" ht="14.4" x14ac:dyDescent="0.25">
      <c r="EU8616" s="104"/>
    </row>
    <row r="8617" spans="151:151" ht="14.4" x14ac:dyDescent="0.25">
      <c r="EU8617" s="104"/>
    </row>
    <row r="8618" spans="151:151" ht="14.4" x14ac:dyDescent="0.25">
      <c r="EU8618" s="104"/>
    </row>
    <row r="8619" spans="151:151" ht="14.4" x14ac:dyDescent="0.25">
      <c r="EU8619" s="104"/>
    </row>
    <row r="8620" spans="151:151" ht="14.4" x14ac:dyDescent="0.25">
      <c r="EU8620" s="104"/>
    </row>
    <row r="8621" spans="151:151" ht="14.4" x14ac:dyDescent="0.25">
      <c r="EU8621" s="104"/>
    </row>
    <row r="8622" spans="151:151" ht="14.4" x14ac:dyDescent="0.25">
      <c r="EU8622" s="104"/>
    </row>
    <row r="8623" spans="151:151" ht="14.4" x14ac:dyDescent="0.25">
      <c r="EU8623" s="104"/>
    </row>
    <row r="8624" spans="151:151" ht="14.4" x14ac:dyDescent="0.25">
      <c r="EU8624" s="104"/>
    </row>
    <row r="8625" spans="151:151" ht="14.4" x14ac:dyDescent="0.25">
      <c r="EU8625" s="104"/>
    </row>
    <row r="8626" spans="151:151" ht="14.4" x14ac:dyDescent="0.25">
      <c r="EU8626" s="104"/>
    </row>
    <row r="8627" spans="151:151" ht="14.4" x14ac:dyDescent="0.25">
      <c r="EU8627" s="104"/>
    </row>
    <row r="8628" spans="151:151" ht="14.4" x14ac:dyDescent="0.25">
      <c r="EU8628" s="104"/>
    </row>
    <row r="8629" spans="151:151" ht="14.4" x14ac:dyDescent="0.25">
      <c r="EU8629" s="104"/>
    </row>
    <row r="8630" spans="151:151" ht="14.4" x14ac:dyDescent="0.25">
      <c r="EU8630" s="104"/>
    </row>
    <row r="8631" spans="151:151" ht="14.4" x14ac:dyDescent="0.25">
      <c r="EU8631" s="104"/>
    </row>
    <row r="8632" spans="151:151" ht="14.4" x14ac:dyDescent="0.25">
      <c r="EU8632" s="104"/>
    </row>
    <row r="8633" spans="151:151" ht="14.4" x14ac:dyDescent="0.25">
      <c r="EU8633" s="104"/>
    </row>
    <row r="8634" spans="151:151" ht="14.4" x14ac:dyDescent="0.25">
      <c r="EU8634" s="104"/>
    </row>
    <row r="8635" spans="151:151" ht="14.4" x14ac:dyDescent="0.25">
      <c r="EU8635" s="104"/>
    </row>
    <row r="8636" spans="151:151" ht="14.4" x14ac:dyDescent="0.25">
      <c r="EU8636" s="104"/>
    </row>
    <row r="8637" spans="151:151" ht="14.4" x14ac:dyDescent="0.25">
      <c r="EU8637" s="104"/>
    </row>
    <row r="8638" spans="151:151" ht="14.4" x14ac:dyDescent="0.25">
      <c r="EU8638" s="104"/>
    </row>
    <row r="8639" spans="151:151" ht="14.4" x14ac:dyDescent="0.25">
      <c r="EU8639" s="104"/>
    </row>
    <row r="8640" spans="151:151" ht="14.4" x14ac:dyDescent="0.25">
      <c r="EU8640" s="104"/>
    </row>
    <row r="8641" spans="151:151" ht="14.4" x14ac:dyDescent="0.25">
      <c r="EU8641" s="104"/>
    </row>
    <row r="8642" spans="151:151" ht="14.4" x14ac:dyDescent="0.25">
      <c r="EU8642" s="104"/>
    </row>
    <row r="8643" spans="151:151" ht="14.4" x14ac:dyDescent="0.25">
      <c r="EU8643" s="104"/>
    </row>
    <row r="8644" spans="151:151" ht="14.4" x14ac:dyDescent="0.25">
      <c r="EU8644" s="104"/>
    </row>
    <row r="8645" spans="151:151" ht="14.4" x14ac:dyDescent="0.25">
      <c r="EU8645" s="104"/>
    </row>
    <row r="8646" spans="151:151" ht="14.4" x14ac:dyDescent="0.25">
      <c r="EU8646" s="104"/>
    </row>
    <row r="8647" spans="151:151" ht="14.4" x14ac:dyDescent="0.25">
      <c r="EU8647" s="104"/>
    </row>
    <row r="8648" spans="151:151" ht="14.4" x14ac:dyDescent="0.25">
      <c r="EU8648" s="104"/>
    </row>
    <row r="8649" spans="151:151" ht="14.4" x14ac:dyDescent="0.25">
      <c r="EU8649" s="104"/>
    </row>
    <row r="8650" spans="151:151" ht="14.4" x14ac:dyDescent="0.25">
      <c r="EU8650" s="104"/>
    </row>
    <row r="8651" spans="151:151" ht="14.4" x14ac:dyDescent="0.25">
      <c r="EU8651" s="104"/>
    </row>
    <row r="8652" spans="151:151" ht="14.4" x14ac:dyDescent="0.25">
      <c r="EU8652" s="104"/>
    </row>
    <row r="8653" spans="151:151" ht="14.4" x14ac:dyDescent="0.25">
      <c r="EU8653" s="104"/>
    </row>
    <row r="8654" spans="151:151" ht="14.4" x14ac:dyDescent="0.25">
      <c r="EU8654" s="104"/>
    </row>
    <row r="8655" spans="151:151" ht="14.4" x14ac:dyDescent="0.25">
      <c r="EU8655" s="104"/>
    </row>
    <row r="8656" spans="151:151" ht="14.4" x14ac:dyDescent="0.25">
      <c r="EU8656" s="104"/>
    </row>
    <row r="8657" spans="151:151" ht="14.4" x14ac:dyDescent="0.25">
      <c r="EU8657" s="104"/>
    </row>
    <row r="8658" spans="151:151" ht="14.4" x14ac:dyDescent="0.25">
      <c r="EU8658" s="104"/>
    </row>
    <row r="8659" spans="151:151" ht="14.4" x14ac:dyDescent="0.25">
      <c r="EU8659" s="104"/>
    </row>
    <row r="8660" spans="151:151" ht="14.4" x14ac:dyDescent="0.25">
      <c r="EU8660" s="104"/>
    </row>
    <row r="8661" spans="151:151" ht="14.4" x14ac:dyDescent="0.25">
      <c r="EU8661" s="104"/>
    </row>
    <row r="8662" spans="151:151" ht="14.4" x14ac:dyDescent="0.25">
      <c r="EU8662" s="104"/>
    </row>
    <row r="8663" spans="151:151" ht="14.4" x14ac:dyDescent="0.25">
      <c r="EU8663" s="104"/>
    </row>
    <row r="8664" spans="151:151" ht="14.4" x14ac:dyDescent="0.25">
      <c r="EU8664" s="104"/>
    </row>
    <row r="8665" spans="151:151" ht="14.4" x14ac:dyDescent="0.25">
      <c r="EU8665" s="104"/>
    </row>
    <row r="8666" spans="151:151" ht="14.4" x14ac:dyDescent="0.25">
      <c r="EU8666" s="104"/>
    </row>
    <row r="8667" spans="151:151" ht="14.4" x14ac:dyDescent="0.25">
      <c r="EU8667" s="104"/>
    </row>
    <row r="8668" spans="151:151" ht="14.4" x14ac:dyDescent="0.25">
      <c r="EU8668" s="104"/>
    </row>
    <row r="8669" spans="151:151" ht="14.4" x14ac:dyDescent="0.25">
      <c r="EU8669" s="104"/>
    </row>
    <row r="8670" spans="151:151" ht="14.4" x14ac:dyDescent="0.25">
      <c r="EU8670" s="104"/>
    </row>
    <row r="8671" spans="151:151" ht="14.4" x14ac:dyDescent="0.25">
      <c r="EU8671" s="104"/>
    </row>
    <row r="8672" spans="151:151" ht="14.4" x14ac:dyDescent="0.25">
      <c r="EU8672" s="104"/>
    </row>
    <row r="8673" spans="151:151" ht="14.4" x14ac:dyDescent="0.25">
      <c r="EU8673" s="104"/>
    </row>
    <row r="8674" spans="151:151" ht="14.4" x14ac:dyDescent="0.25">
      <c r="EU8674" s="104"/>
    </row>
    <row r="8675" spans="151:151" ht="14.4" x14ac:dyDescent="0.25">
      <c r="EU8675" s="104"/>
    </row>
    <row r="8676" spans="151:151" ht="14.4" x14ac:dyDescent="0.25">
      <c r="EU8676" s="104"/>
    </row>
    <row r="8677" spans="151:151" ht="14.4" x14ac:dyDescent="0.25">
      <c r="EU8677" s="104"/>
    </row>
    <row r="8678" spans="151:151" ht="14.4" x14ac:dyDescent="0.25">
      <c r="EU8678" s="104"/>
    </row>
    <row r="8679" spans="151:151" ht="14.4" x14ac:dyDescent="0.25">
      <c r="EU8679" s="104"/>
    </row>
    <row r="8680" spans="151:151" ht="14.4" x14ac:dyDescent="0.25">
      <c r="EU8680" s="104"/>
    </row>
    <row r="8681" spans="151:151" ht="14.4" x14ac:dyDescent="0.25">
      <c r="EU8681" s="104"/>
    </row>
    <row r="8682" spans="151:151" ht="14.4" x14ac:dyDescent="0.25">
      <c r="EU8682" s="104"/>
    </row>
    <row r="8683" spans="151:151" ht="14.4" x14ac:dyDescent="0.25">
      <c r="EU8683" s="104"/>
    </row>
    <row r="8684" spans="151:151" ht="14.4" x14ac:dyDescent="0.25">
      <c r="EU8684" s="104"/>
    </row>
    <row r="8685" spans="151:151" ht="14.4" x14ac:dyDescent="0.25">
      <c r="EU8685" s="104"/>
    </row>
    <row r="8686" spans="151:151" ht="14.4" x14ac:dyDescent="0.25">
      <c r="EU8686" s="104"/>
    </row>
    <row r="8687" spans="151:151" ht="14.4" x14ac:dyDescent="0.25">
      <c r="EU8687" s="104"/>
    </row>
    <row r="8688" spans="151:151" ht="14.4" x14ac:dyDescent="0.25">
      <c r="EU8688" s="104"/>
    </row>
    <row r="8689" spans="151:151" ht="14.4" x14ac:dyDescent="0.25">
      <c r="EU8689" s="104"/>
    </row>
    <row r="8690" spans="151:151" ht="14.4" x14ac:dyDescent="0.25">
      <c r="EU8690" s="104"/>
    </row>
    <row r="8691" spans="151:151" ht="14.4" x14ac:dyDescent="0.25">
      <c r="EU8691" s="104"/>
    </row>
    <row r="8692" spans="151:151" ht="14.4" x14ac:dyDescent="0.25">
      <c r="EU8692" s="104"/>
    </row>
    <row r="8693" spans="151:151" ht="14.4" x14ac:dyDescent="0.25">
      <c r="EU8693" s="104"/>
    </row>
    <row r="8694" spans="151:151" ht="14.4" x14ac:dyDescent="0.25">
      <c r="EU8694" s="104"/>
    </row>
    <row r="8695" spans="151:151" ht="14.4" x14ac:dyDescent="0.25">
      <c r="EU8695" s="104"/>
    </row>
    <row r="8696" spans="151:151" ht="14.4" x14ac:dyDescent="0.25">
      <c r="EU8696" s="104"/>
    </row>
    <row r="8697" spans="151:151" ht="14.4" x14ac:dyDescent="0.25">
      <c r="EU8697" s="104"/>
    </row>
    <row r="8698" spans="151:151" ht="14.4" x14ac:dyDescent="0.25">
      <c r="EU8698" s="104"/>
    </row>
    <row r="8699" spans="151:151" ht="14.4" x14ac:dyDescent="0.25">
      <c r="EU8699" s="104"/>
    </row>
    <row r="8700" spans="151:151" ht="14.4" x14ac:dyDescent="0.25">
      <c r="EU8700" s="104"/>
    </row>
    <row r="8701" spans="151:151" ht="14.4" x14ac:dyDescent="0.25">
      <c r="EU8701" s="104"/>
    </row>
    <row r="8702" spans="151:151" ht="14.4" x14ac:dyDescent="0.25">
      <c r="EU8702" s="104"/>
    </row>
    <row r="8703" spans="151:151" ht="14.4" x14ac:dyDescent="0.25">
      <c r="EU8703" s="104"/>
    </row>
    <row r="8704" spans="151:151" ht="14.4" x14ac:dyDescent="0.25">
      <c r="EU8704" s="104"/>
    </row>
    <row r="8705" spans="151:151" ht="14.4" x14ac:dyDescent="0.25">
      <c r="EU8705" s="104"/>
    </row>
    <row r="8706" spans="151:151" ht="14.4" x14ac:dyDescent="0.25">
      <c r="EU8706" s="104"/>
    </row>
    <row r="8707" spans="151:151" ht="14.4" x14ac:dyDescent="0.25">
      <c r="EU8707" s="104"/>
    </row>
    <row r="8708" spans="151:151" ht="14.4" x14ac:dyDescent="0.25">
      <c r="EU8708" s="104"/>
    </row>
    <row r="8709" spans="151:151" ht="14.4" x14ac:dyDescent="0.25">
      <c r="EU8709" s="104"/>
    </row>
    <row r="8710" spans="151:151" ht="14.4" x14ac:dyDescent="0.25">
      <c r="EU8710" s="104"/>
    </row>
    <row r="8711" spans="151:151" ht="14.4" x14ac:dyDescent="0.25">
      <c r="EU8711" s="104"/>
    </row>
    <row r="8712" spans="151:151" ht="14.4" x14ac:dyDescent="0.25">
      <c r="EU8712" s="104"/>
    </row>
    <row r="8713" spans="151:151" ht="14.4" x14ac:dyDescent="0.25">
      <c r="EU8713" s="104"/>
    </row>
    <row r="8714" spans="151:151" ht="14.4" x14ac:dyDescent="0.25">
      <c r="EU8714" s="104"/>
    </row>
    <row r="8715" spans="151:151" ht="14.4" x14ac:dyDescent="0.25">
      <c r="EU8715" s="104"/>
    </row>
    <row r="8716" spans="151:151" ht="14.4" x14ac:dyDescent="0.25">
      <c r="EU8716" s="104"/>
    </row>
    <row r="8717" spans="151:151" ht="14.4" x14ac:dyDescent="0.25">
      <c r="EU8717" s="104"/>
    </row>
    <row r="8718" spans="151:151" ht="14.4" x14ac:dyDescent="0.25">
      <c r="EU8718" s="104"/>
    </row>
    <row r="8719" spans="151:151" ht="14.4" x14ac:dyDescent="0.25">
      <c r="EU8719" s="104"/>
    </row>
    <row r="8720" spans="151:151" ht="14.4" x14ac:dyDescent="0.25">
      <c r="EU8720" s="104"/>
    </row>
    <row r="8721" spans="151:151" ht="14.4" x14ac:dyDescent="0.25">
      <c r="EU8721" s="104"/>
    </row>
    <row r="8722" spans="151:151" ht="14.4" x14ac:dyDescent="0.25">
      <c r="EU8722" s="104"/>
    </row>
    <row r="8723" spans="151:151" ht="14.4" x14ac:dyDescent="0.25">
      <c r="EU8723" s="104"/>
    </row>
    <row r="8724" spans="151:151" ht="14.4" x14ac:dyDescent="0.25">
      <c r="EU8724" s="104"/>
    </row>
    <row r="8725" spans="151:151" ht="14.4" x14ac:dyDescent="0.25">
      <c r="EU8725" s="104"/>
    </row>
    <row r="8726" spans="151:151" ht="14.4" x14ac:dyDescent="0.25">
      <c r="EU8726" s="104"/>
    </row>
    <row r="8727" spans="151:151" ht="14.4" x14ac:dyDescent="0.25">
      <c r="EU8727" s="104"/>
    </row>
    <row r="8728" spans="151:151" ht="14.4" x14ac:dyDescent="0.25">
      <c r="EU8728" s="104"/>
    </row>
    <row r="8729" spans="151:151" ht="14.4" x14ac:dyDescent="0.25">
      <c r="EU8729" s="104"/>
    </row>
    <row r="8730" spans="151:151" ht="14.4" x14ac:dyDescent="0.25">
      <c r="EU8730" s="104"/>
    </row>
    <row r="8731" spans="151:151" ht="14.4" x14ac:dyDescent="0.25">
      <c r="EU8731" s="104"/>
    </row>
    <row r="8732" spans="151:151" ht="14.4" x14ac:dyDescent="0.25">
      <c r="EU8732" s="104"/>
    </row>
    <row r="8733" spans="151:151" ht="14.4" x14ac:dyDescent="0.25">
      <c r="EU8733" s="104"/>
    </row>
    <row r="8734" spans="151:151" ht="14.4" x14ac:dyDescent="0.25">
      <c r="EU8734" s="104"/>
    </row>
    <row r="8735" spans="151:151" ht="14.4" x14ac:dyDescent="0.25">
      <c r="EU8735" s="104"/>
    </row>
    <row r="8736" spans="151:151" ht="14.4" x14ac:dyDescent="0.25">
      <c r="EU8736" s="104"/>
    </row>
    <row r="8737" spans="151:151" ht="14.4" x14ac:dyDescent="0.25">
      <c r="EU8737" s="104"/>
    </row>
    <row r="8738" spans="151:151" ht="14.4" x14ac:dyDescent="0.25">
      <c r="EU8738" s="104"/>
    </row>
    <row r="8739" spans="151:151" ht="14.4" x14ac:dyDescent="0.25">
      <c r="EU8739" s="104"/>
    </row>
    <row r="8740" spans="151:151" ht="14.4" x14ac:dyDescent="0.25">
      <c r="EU8740" s="104"/>
    </row>
    <row r="8741" spans="151:151" ht="14.4" x14ac:dyDescent="0.25">
      <c r="EU8741" s="104"/>
    </row>
    <row r="8742" spans="151:151" ht="14.4" x14ac:dyDescent="0.25">
      <c r="EU8742" s="104"/>
    </row>
    <row r="8743" spans="151:151" ht="14.4" x14ac:dyDescent="0.25">
      <c r="EU8743" s="104"/>
    </row>
    <row r="8744" spans="151:151" ht="14.4" x14ac:dyDescent="0.25">
      <c r="EU8744" s="104"/>
    </row>
    <row r="8745" spans="151:151" ht="14.4" x14ac:dyDescent="0.25">
      <c r="EU8745" s="104"/>
    </row>
    <row r="8746" spans="151:151" ht="14.4" x14ac:dyDescent="0.25">
      <c r="EU8746" s="104"/>
    </row>
    <row r="8747" spans="151:151" ht="14.4" x14ac:dyDescent="0.25">
      <c r="EU8747" s="104"/>
    </row>
    <row r="8748" spans="151:151" ht="14.4" x14ac:dyDescent="0.25">
      <c r="EU8748" s="104"/>
    </row>
    <row r="8749" spans="151:151" ht="14.4" x14ac:dyDescent="0.25">
      <c r="EU8749" s="104"/>
    </row>
    <row r="8750" spans="151:151" ht="14.4" x14ac:dyDescent="0.25">
      <c r="EU8750" s="104"/>
    </row>
    <row r="8751" spans="151:151" ht="14.4" x14ac:dyDescent="0.25">
      <c r="EU8751" s="104"/>
    </row>
    <row r="8752" spans="151:151" ht="14.4" x14ac:dyDescent="0.25">
      <c r="EU8752" s="104"/>
    </row>
    <row r="8753" spans="151:151" ht="14.4" x14ac:dyDescent="0.25">
      <c r="EU8753" s="104"/>
    </row>
    <row r="8754" spans="151:151" ht="14.4" x14ac:dyDescent="0.25">
      <c r="EU8754" s="104"/>
    </row>
    <row r="8755" spans="151:151" ht="14.4" x14ac:dyDescent="0.25">
      <c r="EU8755" s="104"/>
    </row>
    <row r="8756" spans="151:151" ht="14.4" x14ac:dyDescent="0.25">
      <c r="EU8756" s="104"/>
    </row>
    <row r="8757" spans="151:151" ht="14.4" x14ac:dyDescent="0.25">
      <c r="EU8757" s="104"/>
    </row>
    <row r="8758" spans="151:151" ht="14.4" x14ac:dyDescent="0.25">
      <c r="EU8758" s="104"/>
    </row>
    <row r="8759" spans="151:151" ht="14.4" x14ac:dyDescent="0.25">
      <c r="EU8759" s="104"/>
    </row>
    <row r="8760" spans="151:151" ht="14.4" x14ac:dyDescent="0.25">
      <c r="EU8760" s="104"/>
    </row>
    <row r="8761" spans="151:151" ht="14.4" x14ac:dyDescent="0.25">
      <c r="EU8761" s="104"/>
    </row>
    <row r="8762" spans="151:151" ht="14.4" x14ac:dyDescent="0.25">
      <c r="EU8762" s="104"/>
    </row>
    <row r="8763" spans="151:151" ht="14.4" x14ac:dyDescent="0.25">
      <c r="EU8763" s="104"/>
    </row>
    <row r="8764" spans="151:151" ht="14.4" x14ac:dyDescent="0.25">
      <c r="EU8764" s="104"/>
    </row>
    <row r="8765" spans="151:151" ht="14.4" x14ac:dyDescent="0.25">
      <c r="EU8765" s="104"/>
    </row>
    <row r="8766" spans="151:151" ht="14.4" x14ac:dyDescent="0.25">
      <c r="EU8766" s="104"/>
    </row>
    <row r="8767" spans="151:151" ht="14.4" x14ac:dyDescent="0.25">
      <c r="EU8767" s="104"/>
    </row>
    <row r="8768" spans="151:151" ht="14.4" x14ac:dyDescent="0.25">
      <c r="EU8768" s="104"/>
    </row>
    <row r="8769" spans="151:151" ht="14.4" x14ac:dyDescent="0.25">
      <c r="EU8769" s="104"/>
    </row>
    <row r="8770" spans="151:151" ht="14.4" x14ac:dyDescent="0.25">
      <c r="EU8770" s="104"/>
    </row>
    <row r="8771" spans="151:151" ht="14.4" x14ac:dyDescent="0.25">
      <c r="EU8771" s="104"/>
    </row>
    <row r="8772" spans="151:151" ht="14.4" x14ac:dyDescent="0.25">
      <c r="EU8772" s="104"/>
    </row>
    <row r="8773" spans="151:151" ht="14.4" x14ac:dyDescent="0.25">
      <c r="EU8773" s="104"/>
    </row>
    <row r="8774" spans="151:151" ht="14.4" x14ac:dyDescent="0.25">
      <c r="EU8774" s="104"/>
    </row>
    <row r="8775" spans="151:151" ht="14.4" x14ac:dyDescent="0.25">
      <c r="EU8775" s="104"/>
    </row>
    <row r="8776" spans="151:151" ht="14.4" x14ac:dyDescent="0.25">
      <c r="EU8776" s="104"/>
    </row>
    <row r="8777" spans="151:151" ht="14.4" x14ac:dyDescent="0.25">
      <c r="EU8777" s="104"/>
    </row>
    <row r="8778" spans="151:151" ht="14.4" x14ac:dyDescent="0.25">
      <c r="EU8778" s="104"/>
    </row>
    <row r="8779" spans="151:151" ht="14.4" x14ac:dyDescent="0.25">
      <c r="EU8779" s="104"/>
    </row>
    <row r="8780" spans="151:151" ht="14.4" x14ac:dyDescent="0.25">
      <c r="EU8780" s="104"/>
    </row>
    <row r="8781" spans="151:151" ht="14.4" x14ac:dyDescent="0.25">
      <c r="EU8781" s="104"/>
    </row>
    <row r="8782" spans="151:151" ht="14.4" x14ac:dyDescent="0.25">
      <c r="EU8782" s="104"/>
    </row>
    <row r="8783" spans="151:151" ht="14.4" x14ac:dyDescent="0.25">
      <c r="EU8783" s="104"/>
    </row>
    <row r="8784" spans="151:151" ht="14.4" x14ac:dyDescent="0.25">
      <c r="EU8784" s="104"/>
    </row>
    <row r="8785" spans="151:151" ht="14.4" x14ac:dyDescent="0.25">
      <c r="EU8785" s="104"/>
    </row>
    <row r="8786" spans="151:151" ht="14.4" x14ac:dyDescent="0.25">
      <c r="EU8786" s="104"/>
    </row>
    <row r="8787" spans="151:151" ht="14.4" x14ac:dyDescent="0.25">
      <c r="EU8787" s="104"/>
    </row>
    <row r="8788" spans="151:151" ht="14.4" x14ac:dyDescent="0.25">
      <c r="EU8788" s="104"/>
    </row>
    <row r="8789" spans="151:151" ht="14.4" x14ac:dyDescent="0.25">
      <c r="EU8789" s="104"/>
    </row>
    <row r="8790" spans="151:151" ht="14.4" x14ac:dyDescent="0.25">
      <c r="EU8790" s="104"/>
    </row>
    <row r="8791" spans="151:151" ht="14.4" x14ac:dyDescent="0.25">
      <c r="EU8791" s="104"/>
    </row>
    <row r="8792" spans="151:151" ht="14.4" x14ac:dyDescent="0.25">
      <c r="EU8792" s="104"/>
    </row>
    <row r="8793" spans="151:151" ht="14.4" x14ac:dyDescent="0.25">
      <c r="EU8793" s="104"/>
    </row>
    <row r="8794" spans="151:151" ht="14.4" x14ac:dyDescent="0.25">
      <c r="EU8794" s="104"/>
    </row>
    <row r="8795" spans="151:151" ht="14.4" x14ac:dyDescent="0.25">
      <c r="EU8795" s="104"/>
    </row>
    <row r="8796" spans="151:151" ht="14.4" x14ac:dyDescent="0.25">
      <c r="EU8796" s="104"/>
    </row>
    <row r="8797" spans="151:151" ht="14.4" x14ac:dyDescent="0.25">
      <c r="EU8797" s="104"/>
    </row>
    <row r="8798" spans="151:151" ht="14.4" x14ac:dyDescent="0.25">
      <c r="EU8798" s="104"/>
    </row>
    <row r="8799" spans="151:151" ht="14.4" x14ac:dyDescent="0.25">
      <c r="EU8799" s="104"/>
    </row>
    <row r="8800" spans="151:151" ht="14.4" x14ac:dyDescent="0.25">
      <c r="EU8800" s="104"/>
    </row>
    <row r="8801" spans="151:151" ht="14.4" x14ac:dyDescent="0.25">
      <c r="EU8801" s="104"/>
    </row>
    <row r="8802" spans="151:151" ht="14.4" x14ac:dyDescent="0.25">
      <c r="EU8802" s="104"/>
    </row>
    <row r="8803" spans="151:151" ht="14.4" x14ac:dyDescent="0.25">
      <c r="EU8803" s="104"/>
    </row>
    <row r="8804" spans="151:151" ht="14.4" x14ac:dyDescent="0.25">
      <c r="EU8804" s="104"/>
    </row>
    <row r="8805" spans="151:151" ht="14.4" x14ac:dyDescent="0.25">
      <c r="EU8805" s="104"/>
    </row>
    <row r="8806" spans="151:151" ht="14.4" x14ac:dyDescent="0.25">
      <c r="EU8806" s="104"/>
    </row>
    <row r="8807" spans="151:151" ht="14.4" x14ac:dyDescent="0.25">
      <c r="EU8807" s="104"/>
    </row>
    <row r="8808" spans="151:151" ht="14.4" x14ac:dyDescent="0.25">
      <c r="EU8808" s="104"/>
    </row>
    <row r="8809" spans="151:151" ht="14.4" x14ac:dyDescent="0.25">
      <c r="EU8809" s="104"/>
    </row>
    <row r="8810" spans="151:151" ht="14.4" x14ac:dyDescent="0.25">
      <c r="EU8810" s="104"/>
    </row>
    <row r="8811" spans="151:151" ht="14.4" x14ac:dyDescent="0.25">
      <c r="EU8811" s="104"/>
    </row>
    <row r="8812" spans="151:151" ht="14.4" x14ac:dyDescent="0.25">
      <c r="EU8812" s="104"/>
    </row>
    <row r="8813" spans="151:151" ht="14.4" x14ac:dyDescent="0.25">
      <c r="EU8813" s="104"/>
    </row>
    <row r="8814" spans="151:151" ht="14.4" x14ac:dyDescent="0.25">
      <c r="EU8814" s="104"/>
    </row>
    <row r="8815" spans="151:151" ht="14.4" x14ac:dyDescent="0.25">
      <c r="EU8815" s="104"/>
    </row>
    <row r="8816" spans="151:151" ht="14.4" x14ac:dyDescent="0.25">
      <c r="EU8816" s="104"/>
    </row>
    <row r="8817" spans="151:151" ht="14.4" x14ac:dyDescent="0.25">
      <c r="EU8817" s="104"/>
    </row>
    <row r="8818" spans="151:151" ht="14.4" x14ac:dyDescent="0.25">
      <c r="EU8818" s="104"/>
    </row>
    <row r="8819" spans="151:151" ht="14.4" x14ac:dyDescent="0.25">
      <c r="EU8819" s="104"/>
    </row>
    <row r="8820" spans="151:151" ht="14.4" x14ac:dyDescent="0.25">
      <c r="EU8820" s="104"/>
    </row>
    <row r="8821" spans="151:151" ht="14.4" x14ac:dyDescent="0.25">
      <c r="EU8821" s="104"/>
    </row>
    <row r="8822" spans="151:151" ht="14.4" x14ac:dyDescent="0.25">
      <c r="EU8822" s="104"/>
    </row>
    <row r="8823" spans="151:151" ht="14.4" x14ac:dyDescent="0.25">
      <c r="EU8823" s="104"/>
    </row>
    <row r="8824" spans="151:151" ht="14.4" x14ac:dyDescent="0.25">
      <c r="EU8824" s="104"/>
    </row>
    <row r="8825" spans="151:151" ht="14.4" x14ac:dyDescent="0.25">
      <c r="EU8825" s="104"/>
    </row>
    <row r="8826" spans="151:151" ht="14.4" x14ac:dyDescent="0.25">
      <c r="EU8826" s="104"/>
    </row>
    <row r="8827" spans="151:151" ht="14.4" x14ac:dyDescent="0.25">
      <c r="EU8827" s="104"/>
    </row>
    <row r="8828" spans="151:151" ht="14.4" x14ac:dyDescent="0.25">
      <c r="EU8828" s="104"/>
    </row>
    <row r="8829" spans="151:151" ht="14.4" x14ac:dyDescent="0.25">
      <c r="EU8829" s="104"/>
    </row>
    <row r="8830" spans="151:151" ht="14.4" x14ac:dyDescent="0.25">
      <c r="EU8830" s="104"/>
    </row>
    <row r="8831" spans="151:151" ht="14.4" x14ac:dyDescent="0.25">
      <c r="EU8831" s="104"/>
    </row>
    <row r="8832" spans="151:151" ht="14.4" x14ac:dyDescent="0.25">
      <c r="EU8832" s="104"/>
    </row>
    <row r="8833" spans="151:151" ht="14.4" x14ac:dyDescent="0.25">
      <c r="EU8833" s="104"/>
    </row>
    <row r="8834" spans="151:151" ht="14.4" x14ac:dyDescent="0.25">
      <c r="EU8834" s="104"/>
    </row>
    <row r="8835" spans="151:151" ht="14.4" x14ac:dyDescent="0.25">
      <c r="EU8835" s="104"/>
    </row>
    <row r="8836" spans="151:151" ht="14.4" x14ac:dyDescent="0.25">
      <c r="EU8836" s="104"/>
    </row>
    <row r="8837" spans="151:151" ht="14.4" x14ac:dyDescent="0.25">
      <c r="EU8837" s="104"/>
    </row>
    <row r="8838" spans="151:151" ht="14.4" x14ac:dyDescent="0.25">
      <c r="EU8838" s="104"/>
    </row>
    <row r="8839" spans="151:151" ht="14.4" x14ac:dyDescent="0.25">
      <c r="EU8839" s="104"/>
    </row>
    <row r="8840" spans="151:151" ht="14.4" x14ac:dyDescent="0.25">
      <c r="EU8840" s="104"/>
    </row>
    <row r="8841" spans="151:151" ht="14.4" x14ac:dyDescent="0.25">
      <c r="EU8841" s="104"/>
    </row>
    <row r="8842" spans="151:151" ht="14.4" x14ac:dyDescent="0.25">
      <c r="EU8842" s="104"/>
    </row>
    <row r="8843" spans="151:151" ht="14.4" x14ac:dyDescent="0.25">
      <c r="EU8843" s="104"/>
    </row>
    <row r="8844" spans="151:151" ht="14.4" x14ac:dyDescent="0.25">
      <c r="EU8844" s="104"/>
    </row>
    <row r="8845" spans="151:151" ht="14.4" x14ac:dyDescent="0.25">
      <c r="EU8845" s="104"/>
    </row>
    <row r="8846" spans="151:151" ht="14.4" x14ac:dyDescent="0.25">
      <c r="EU8846" s="104"/>
    </row>
    <row r="8847" spans="151:151" ht="14.4" x14ac:dyDescent="0.25">
      <c r="EU8847" s="104"/>
    </row>
    <row r="8848" spans="151:151" ht="14.4" x14ac:dyDescent="0.25">
      <c r="EU8848" s="104"/>
    </row>
    <row r="8849" spans="151:151" ht="14.4" x14ac:dyDescent="0.25">
      <c r="EU8849" s="104"/>
    </row>
    <row r="8850" spans="151:151" ht="14.4" x14ac:dyDescent="0.25">
      <c r="EU8850" s="104"/>
    </row>
    <row r="8851" spans="151:151" ht="14.4" x14ac:dyDescent="0.25">
      <c r="EU8851" s="104"/>
    </row>
    <row r="8852" spans="151:151" ht="14.4" x14ac:dyDescent="0.25">
      <c r="EU8852" s="104"/>
    </row>
    <row r="8853" spans="151:151" ht="14.4" x14ac:dyDescent="0.25">
      <c r="EU8853" s="104"/>
    </row>
    <row r="8854" spans="151:151" ht="14.4" x14ac:dyDescent="0.25">
      <c r="EU8854" s="104"/>
    </row>
    <row r="8855" spans="151:151" ht="14.4" x14ac:dyDescent="0.25">
      <c r="EU8855" s="104"/>
    </row>
    <row r="8856" spans="151:151" ht="14.4" x14ac:dyDescent="0.25">
      <c r="EU8856" s="104"/>
    </row>
    <row r="8857" spans="151:151" ht="14.4" x14ac:dyDescent="0.25">
      <c r="EU8857" s="104"/>
    </row>
    <row r="8858" spans="151:151" ht="14.4" x14ac:dyDescent="0.25">
      <c r="EU8858" s="104"/>
    </row>
    <row r="8859" spans="151:151" ht="14.4" x14ac:dyDescent="0.25">
      <c r="EU8859" s="104"/>
    </row>
    <row r="8860" spans="151:151" ht="14.4" x14ac:dyDescent="0.25">
      <c r="EU8860" s="104"/>
    </row>
    <row r="8861" spans="151:151" ht="14.4" x14ac:dyDescent="0.25">
      <c r="EU8861" s="104"/>
    </row>
    <row r="8862" spans="151:151" ht="14.4" x14ac:dyDescent="0.25">
      <c r="EU8862" s="104"/>
    </row>
    <row r="8863" spans="151:151" ht="14.4" x14ac:dyDescent="0.25">
      <c r="EU8863" s="104"/>
    </row>
    <row r="8864" spans="151:151" ht="14.4" x14ac:dyDescent="0.25">
      <c r="EU8864" s="104"/>
    </row>
    <row r="8865" spans="151:151" ht="14.4" x14ac:dyDescent="0.25">
      <c r="EU8865" s="104"/>
    </row>
    <row r="8866" spans="151:151" ht="14.4" x14ac:dyDescent="0.25">
      <c r="EU8866" s="104"/>
    </row>
    <row r="8867" spans="151:151" ht="14.4" x14ac:dyDescent="0.25">
      <c r="EU8867" s="104"/>
    </row>
    <row r="8868" spans="151:151" ht="14.4" x14ac:dyDescent="0.25">
      <c r="EU8868" s="104"/>
    </row>
    <row r="8869" spans="151:151" ht="14.4" x14ac:dyDescent="0.25">
      <c r="EU8869" s="104"/>
    </row>
    <row r="8870" spans="151:151" ht="14.4" x14ac:dyDescent="0.25">
      <c r="EU8870" s="104"/>
    </row>
    <row r="8871" spans="151:151" ht="14.4" x14ac:dyDescent="0.25">
      <c r="EU8871" s="104"/>
    </row>
    <row r="8872" spans="151:151" ht="14.4" x14ac:dyDescent="0.25">
      <c r="EU8872" s="104"/>
    </row>
    <row r="8873" spans="151:151" ht="14.4" x14ac:dyDescent="0.25">
      <c r="EU8873" s="104"/>
    </row>
    <row r="8874" spans="151:151" ht="14.4" x14ac:dyDescent="0.25">
      <c r="EU8874" s="104"/>
    </row>
    <row r="8875" spans="151:151" ht="14.4" x14ac:dyDescent="0.25">
      <c r="EU8875" s="104"/>
    </row>
    <row r="8876" spans="151:151" ht="14.4" x14ac:dyDescent="0.25">
      <c r="EU8876" s="104"/>
    </row>
    <row r="8877" spans="151:151" ht="14.4" x14ac:dyDescent="0.25">
      <c r="EU8877" s="104"/>
    </row>
    <row r="8878" spans="151:151" ht="14.4" x14ac:dyDescent="0.25">
      <c r="EU8878" s="104"/>
    </row>
    <row r="8879" spans="151:151" ht="14.4" x14ac:dyDescent="0.25">
      <c r="EU8879" s="104"/>
    </row>
    <row r="8880" spans="151:151" ht="14.4" x14ac:dyDescent="0.25">
      <c r="EU8880" s="104"/>
    </row>
    <row r="8881" spans="151:151" ht="14.4" x14ac:dyDescent="0.25">
      <c r="EU8881" s="104"/>
    </row>
    <row r="8882" spans="151:151" ht="14.4" x14ac:dyDescent="0.25">
      <c r="EU8882" s="104"/>
    </row>
    <row r="8883" spans="151:151" ht="14.4" x14ac:dyDescent="0.25">
      <c r="EU8883" s="104"/>
    </row>
    <row r="8884" spans="151:151" ht="14.4" x14ac:dyDescent="0.25">
      <c r="EU8884" s="104"/>
    </row>
    <row r="8885" spans="151:151" ht="14.4" x14ac:dyDescent="0.25">
      <c r="EU8885" s="104"/>
    </row>
    <row r="8886" spans="151:151" ht="14.4" x14ac:dyDescent="0.25">
      <c r="EU8886" s="104"/>
    </row>
    <row r="8887" spans="151:151" ht="14.4" x14ac:dyDescent="0.25">
      <c r="EU8887" s="104"/>
    </row>
    <row r="8888" spans="151:151" ht="14.4" x14ac:dyDescent="0.25">
      <c r="EU8888" s="104"/>
    </row>
    <row r="8889" spans="151:151" ht="14.4" x14ac:dyDescent="0.25">
      <c r="EU8889" s="104"/>
    </row>
    <row r="8890" spans="151:151" ht="14.4" x14ac:dyDescent="0.25">
      <c r="EU8890" s="104"/>
    </row>
    <row r="8891" spans="151:151" ht="14.4" x14ac:dyDescent="0.25">
      <c r="EU8891" s="104"/>
    </row>
    <row r="8892" spans="151:151" ht="14.4" x14ac:dyDescent="0.25">
      <c r="EU8892" s="104"/>
    </row>
    <row r="8893" spans="151:151" ht="14.4" x14ac:dyDescent="0.25">
      <c r="EU8893" s="104"/>
    </row>
    <row r="8894" spans="151:151" ht="14.4" x14ac:dyDescent="0.25">
      <c r="EU8894" s="104"/>
    </row>
    <row r="8895" spans="151:151" ht="14.4" x14ac:dyDescent="0.25">
      <c r="EU8895" s="104"/>
    </row>
    <row r="8896" spans="151:151" ht="14.4" x14ac:dyDescent="0.25">
      <c r="EU8896" s="104"/>
    </row>
    <row r="8897" spans="151:151" ht="14.4" x14ac:dyDescent="0.25">
      <c r="EU8897" s="104"/>
    </row>
    <row r="8898" spans="151:151" ht="14.4" x14ac:dyDescent="0.25">
      <c r="EU8898" s="104"/>
    </row>
    <row r="8899" spans="151:151" ht="14.4" x14ac:dyDescent="0.25">
      <c r="EU8899" s="104"/>
    </row>
    <row r="8900" spans="151:151" ht="14.4" x14ac:dyDescent="0.25">
      <c r="EU8900" s="104"/>
    </row>
    <row r="8901" spans="151:151" ht="14.4" x14ac:dyDescent="0.25">
      <c r="EU8901" s="104"/>
    </row>
    <row r="8902" spans="151:151" ht="14.4" x14ac:dyDescent="0.25">
      <c r="EU8902" s="104"/>
    </row>
    <row r="8903" spans="151:151" ht="14.4" x14ac:dyDescent="0.25">
      <c r="EU8903" s="104"/>
    </row>
    <row r="8904" spans="151:151" ht="14.4" x14ac:dyDescent="0.25">
      <c r="EU8904" s="104"/>
    </row>
    <row r="8905" spans="151:151" ht="14.4" x14ac:dyDescent="0.25">
      <c r="EU8905" s="104"/>
    </row>
    <row r="8906" spans="151:151" ht="14.4" x14ac:dyDescent="0.25">
      <c r="EU8906" s="104"/>
    </row>
    <row r="8907" spans="151:151" ht="14.4" x14ac:dyDescent="0.25">
      <c r="EU8907" s="104"/>
    </row>
    <row r="8908" spans="151:151" ht="14.4" x14ac:dyDescent="0.25">
      <c r="EU8908" s="104"/>
    </row>
    <row r="8909" spans="151:151" ht="14.4" x14ac:dyDescent="0.25">
      <c r="EU8909" s="104"/>
    </row>
    <row r="8910" spans="151:151" ht="14.4" x14ac:dyDescent="0.25">
      <c r="EU8910" s="104"/>
    </row>
    <row r="8911" spans="151:151" ht="14.4" x14ac:dyDescent="0.25">
      <c r="EU8911" s="104"/>
    </row>
    <row r="8912" spans="151:151" ht="14.4" x14ac:dyDescent="0.25">
      <c r="EU8912" s="104"/>
    </row>
    <row r="8913" spans="151:151" ht="14.4" x14ac:dyDescent="0.25">
      <c r="EU8913" s="104"/>
    </row>
    <row r="8914" spans="151:151" ht="14.4" x14ac:dyDescent="0.25">
      <c r="EU8914" s="104"/>
    </row>
    <row r="8915" spans="151:151" ht="14.4" x14ac:dyDescent="0.25">
      <c r="EU8915" s="104"/>
    </row>
    <row r="8916" spans="151:151" ht="14.4" x14ac:dyDescent="0.25">
      <c r="EU8916" s="104"/>
    </row>
    <row r="8917" spans="151:151" ht="14.4" x14ac:dyDescent="0.25">
      <c r="EU8917" s="104"/>
    </row>
    <row r="8918" spans="151:151" ht="14.4" x14ac:dyDescent="0.25">
      <c r="EU8918" s="104"/>
    </row>
    <row r="8919" spans="151:151" ht="14.4" x14ac:dyDescent="0.25">
      <c r="EU8919" s="104"/>
    </row>
    <row r="8920" spans="151:151" ht="14.4" x14ac:dyDescent="0.25">
      <c r="EU8920" s="104"/>
    </row>
    <row r="8921" spans="151:151" ht="14.4" x14ac:dyDescent="0.25">
      <c r="EU8921" s="104"/>
    </row>
    <row r="8922" spans="151:151" ht="14.4" x14ac:dyDescent="0.25">
      <c r="EU8922" s="104"/>
    </row>
    <row r="8923" spans="151:151" ht="14.4" x14ac:dyDescent="0.25">
      <c r="EU8923" s="104"/>
    </row>
    <row r="8924" spans="151:151" ht="14.4" x14ac:dyDescent="0.25">
      <c r="EU8924" s="104"/>
    </row>
    <row r="8925" spans="151:151" ht="14.4" x14ac:dyDescent="0.25">
      <c r="EU8925" s="104"/>
    </row>
    <row r="8926" spans="151:151" ht="14.4" x14ac:dyDescent="0.25">
      <c r="EU8926" s="104"/>
    </row>
    <row r="8927" spans="151:151" ht="14.4" x14ac:dyDescent="0.25">
      <c r="EU8927" s="104"/>
    </row>
    <row r="8928" spans="151:151" ht="14.4" x14ac:dyDescent="0.25">
      <c r="EU8928" s="104"/>
    </row>
    <row r="8929" spans="151:151" ht="14.4" x14ac:dyDescent="0.25">
      <c r="EU8929" s="104"/>
    </row>
    <row r="8930" spans="151:151" ht="14.4" x14ac:dyDescent="0.25">
      <c r="EU8930" s="104"/>
    </row>
    <row r="8931" spans="151:151" ht="14.4" x14ac:dyDescent="0.25">
      <c r="EU8931" s="104"/>
    </row>
    <row r="8932" spans="151:151" ht="14.4" x14ac:dyDescent="0.25">
      <c r="EU8932" s="104"/>
    </row>
    <row r="8933" spans="151:151" ht="14.4" x14ac:dyDescent="0.25">
      <c r="EU8933" s="104"/>
    </row>
    <row r="8934" spans="151:151" ht="14.4" x14ac:dyDescent="0.25">
      <c r="EU8934" s="104"/>
    </row>
    <row r="8935" spans="151:151" ht="14.4" x14ac:dyDescent="0.25">
      <c r="EU8935" s="104"/>
    </row>
    <row r="8936" spans="151:151" ht="14.4" x14ac:dyDescent="0.25">
      <c r="EU8936" s="104"/>
    </row>
    <row r="8937" spans="151:151" ht="14.4" x14ac:dyDescent="0.25">
      <c r="EU8937" s="104"/>
    </row>
    <row r="8938" spans="151:151" ht="14.4" x14ac:dyDescent="0.25">
      <c r="EU8938" s="104"/>
    </row>
    <row r="8939" spans="151:151" ht="14.4" x14ac:dyDescent="0.25">
      <c r="EU8939" s="104"/>
    </row>
    <row r="8940" spans="151:151" ht="14.4" x14ac:dyDescent="0.25">
      <c r="EU8940" s="104"/>
    </row>
    <row r="8941" spans="151:151" ht="14.4" x14ac:dyDescent="0.25">
      <c r="EU8941" s="104"/>
    </row>
    <row r="8942" spans="151:151" ht="14.4" x14ac:dyDescent="0.25">
      <c r="EU8942" s="104"/>
    </row>
    <row r="8943" spans="151:151" ht="14.4" x14ac:dyDescent="0.25">
      <c r="EU8943" s="104"/>
    </row>
    <row r="8944" spans="151:151" ht="14.4" x14ac:dyDescent="0.25">
      <c r="EU8944" s="104"/>
    </row>
    <row r="8945" spans="151:151" ht="14.4" x14ac:dyDescent="0.25">
      <c r="EU8945" s="104"/>
    </row>
    <row r="8946" spans="151:151" ht="14.4" x14ac:dyDescent="0.25">
      <c r="EU8946" s="104"/>
    </row>
    <row r="8947" spans="151:151" ht="14.4" x14ac:dyDescent="0.25">
      <c r="EU8947" s="104"/>
    </row>
    <row r="8948" spans="151:151" ht="14.4" x14ac:dyDescent="0.25">
      <c r="EU8948" s="104"/>
    </row>
    <row r="8949" spans="151:151" ht="14.4" x14ac:dyDescent="0.25">
      <c r="EU8949" s="104"/>
    </row>
    <row r="8950" spans="151:151" ht="14.4" x14ac:dyDescent="0.25">
      <c r="EU8950" s="104"/>
    </row>
    <row r="8951" spans="151:151" ht="14.4" x14ac:dyDescent="0.25">
      <c r="EU8951" s="104"/>
    </row>
    <row r="8952" spans="151:151" ht="14.4" x14ac:dyDescent="0.25">
      <c r="EU8952" s="104"/>
    </row>
    <row r="8953" spans="151:151" ht="14.4" x14ac:dyDescent="0.25">
      <c r="EU8953" s="104"/>
    </row>
    <row r="8954" spans="151:151" ht="14.4" x14ac:dyDescent="0.25">
      <c r="EU8954" s="104"/>
    </row>
    <row r="8955" spans="151:151" ht="14.4" x14ac:dyDescent="0.25">
      <c r="EU8955" s="104"/>
    </row>
    <row r="8956" spans="151:151" ht="14.4" x14ac:dyDescent="0.25">
      <c r="EU8956" s="104"/>
    </row>
    <row r="8957" spans="151:151" ht="14.4" x14ac:dyDescent="0.25">
      <c r="EU8957" s="104"/>
    </row>
    <row r="8958" spans="151:151" ht="14.4" x14ac:dyDescent="0.25">
      <c r="EU8958" s="104"/>
    </row>
    <row r="8959" spans="151:151" ht="14.4" x14ac:dyDescent="0.25">
      <c r="EU8959" s="104"/>
    </row>
    <row r="8960" spans="151:151" ht="14.4" x14ac:dyDescent="0.25">
      <c r="EU8960" s="104"/>
    </row>
    <row r="8961" spans="151:151" ht="14.4" x14ac:dyDescent="0.25">
      <c r="EU8961" s="104"/>
    </row>
    <row r="8962" spans="151:151" ht="14.4" x14ac:dyDescent="0.25">
      <c r="EU8962" s="104"/>
    </row>
    <row r="8963" spans="151:151" ht="14.4" x14ac:dyDescent="0.25">
      <c r="EU8963" s="104"/>
    </row>
    <row r="8964" spans="151:151" ht="14.4" x14ac:dyDescent="0.25">
      <c r="EU8964" s="104"/>
    </row>
    <row r="8965" spans="151:151" ht="14.4" x14ac:dyDescent="0.25">
      <c r="EU8965" s="104"/>
    </row>
    <row r="8966" spans="151:151" ht="14.4" x14ac:dyDescent="0.25">
      <c r="EU8966" s="104"/>
    </row>
    <row r="8967" spans="151:151" ht="14.4" x14ac:dyDescent="0.25">
      <c r="EU8967" s="104"/>
    </row>
    <row r="8968" spans="151:151" ht="14.4" x14ac:dyDescent="0.25">
      <c r="EU8968" s="104"/>
    </row>
    <row r="8969" spans="151:151" ht="14.4" x14ac:dyDescent="0.25">
      <c r="EU8969" s="104"/>
    </row>
    <row r="8970" spans="151:151" ht="14.4" x14ac:dyDescent="0.25">
      <c r="EU8970" s="104"/>
    </row>
    <row r="8971" spans="151:151" ht="14.4" x14ac:dyDescent="0.25">
      <c r="EU8971" s="104"/>
    </row>
    <row r="8972" spans="151:151" ht="14.4" x14ac:dyDescent="0.25">
      <c r="EU8972" s="104"/>
    </row>
    <row r="8973" spans="151:151" ht="14.4" x14ac:dyDescent="0.25">
      <c r="EU8973" s="104"/>
    </row>
    <row r="8974" spans="151:151" ht="14.4" x14ac:dyDescent="0.25">
      <c r="EU8974" s="104"/>
    </row>
    <row r="8975" spans="151:151" ht="14.4" x14ac:dyDescent="0.25">
      <c r="EU8975" s="104"/>
    </row>
    <row r="8976" spans="151:151" ht="14.4" x14ac:dyDescent="0.25">
      <c r="EU8976" s="104"/>
    </row>
    <row r="8977" spans="151:151" ht="14.4" x14ac:dyDescent="0.25">
      <c r="EU8977" s="104"/>
    </row>
    <row r="8978" spans="151:151" ht="14.4" x14ac:dyDescent="0.25">
      <c r="EU8978" s="104"/>
    </row>
    <row r="8979" spans="151:151" ht="14.4" x14ac:dyDescent="0.25">
      <c r="EU8979" s="104"/>
    </row>
    <row r="8980" spans="151:151" ht="14.4" x14ac:dyDescent="0.25">
      <c r="EU8980" s="104"/>
    </row>
    <row r="8981" spans="151:151" ht="14.4" x14ac:dyDescent="0.25">
      <c r="EU8981" s="104"/>
    </row>
    <row r="8982" spans="151:151" ht="14.4" x14ac:dyDescent="0.25">
      <c r="EU8982" s="104"/>
    </row>
    <row r="8983" spans="151:151" ht="14.4" x14ac:dyDescent="0.25">
      <c r="EU8983" s="104"/>
    </row>
    <row r="8984" spans="151:151" ht="14.4" x14ac:dyDescent="0.25">
      <c r="EU8984" s="104"/>
    </row>
    <row r="8985" spans="151:151" ht="14.4" x14ac:dyDescent="0.25">
      <c r="EU8985" s="104"/>
    </row>
    <row r="8986" spans="151:151" ht="14.4" x14ac:dyDescent="0.25">
      <c r="EU8986" s="104"/>
    </row>
    <row r="8987" spans="151:151" ht="14.4" x14ac:dyDescent="0.25">
      <c r="EU8987" s="104"/>
    </row>
    <row r="8988" spans="151:151" ht="14.4" x14ac:dyDescent="0.25">
      <c r="EU8988" s="104"/>
    </row>
    <row r="8989" spans="151:151" ht="14.4" x14ac:dyDescent="0.25">
      <c r="EU8989" s="104"/>
    </row>
    <row r="8990" spans="151:151" ht="14.4" x14ac:dyDescent="0.25">
      <c r="EU8990" s="104"/>
    </row>
    <row r="8991" spans="151:151" ht="14.4" x14ac:dyDescent="0.25">
      <c r="EU8991" s="104"/>
    </row>
    <row r="8992" spans="151:151" ht="14.4" x14ac:dyDescent="0.25">
      <c r="EU8992" s="104"/>
    </row>
    <row r="8993" spans="151:151" ht="14.4" x14ac:dyDescent="0.25">
      <c r="EU8993" s="104"/>
    </row>
    <row r="8994" spans="151:151" ht="14.4" x14ac:dyDescent="0.25">
      <c r="EU8994" s="104"/>
    </row>
    <row r="8995" spans="151:151" ht="14.4" x14ac:dyDescent="0.25">
      <c r="EU8995" s="104"/>
    </row>
    <row r="8996" spans="151:151" ht="14.4" x14ac:dyDescent="0.25">
      <c r="EU8996" s="104"/>
    </row>
    <row r="8997" spans="151:151" ht="14.4" x14ac:dyDescent="0.25">
      <c r="EU8997" s="104"/>
    </row>
    <row r="8998" spans="151:151" ht="14.4" x14ac:dyDescent="0.25">
      <c r="EU8998" s="104"/>
    </row>
    <row r="8999" spans="151:151" ht="14.4" x14ac:dyDescent="0.25">
      <c r="EU8999" s="104"/>
    </row>
    <row r="9000" spans="151:151" ht="14.4" x14ac:dyDescent="0.25">
      <c r="EU9000" s="104"/>
    </row>
    <row r="9001" spans="151:151" ht="14.4" x14ac:dyDescent="0.25">
      <c r="EU9001" s="104"/>
    </row>
    <row r="9002" spans="151:151" ht="14.4" x14ac:dyDescent="0.25">
      <c r="EU9002" s="104"/>
    </row>
    <row r="9003" spans="151:151" ht="14.4" x14ac:dyDescent="0.25">
      <c r="EU9003" s="104"/>
    </row>
    <row r="9004" spans="151:151" ht="14.4" x14ac:dyDescent="0.25">
      <c r="EU9004" s="104"/>
    </row>
    <row r="9005" spans="151:151" ht="14.4" x14ac:dyDescent="0.25">
      <c r="EU9005" s="104"/>
    </row>
    <row r="9006" spans="151:151" ht="14.4" x14ac:dyDescent="0.25">
      <c r="EU9006" s="104"/>
    </row>
    <row r="9007" spans="151:151" ht="14.4" x14ac:dyDescent="0.25">
      <c r="EU9007" s="104"/>
    </row>
    <row r="9008" spans="151:151" ht="14.4" x14ac:dyDescent="0.25">
      <c r="EU9008" s="104"/>
    </row>
    <row r="9009" spans="151:151" ht="14.4" x14ac:dyDescent="0.25">
      <c r="EU9009" s="104"/>
    </row>
    <row r="9010" spans="151:151" ht="14.4" x14ac:dyDescent="0.25">
      <c r="EU9010" s="104"/>
    </row>
    <row r="9011" spans="151:151" ht="14.4" x14ac:dyDescent="0.25">
      <c r="EU9011" s="104"/>
    </row>
    <row r="9012" spans="151:151" ht="14.4" x14ac:dyDescent="0.25">
      <c r="EU9012" s="104"/>
    </row>
    <row r="9013" spans="151:151" ht="14.4" x14ac:dyDescent="0.25">
      <c r="EU9013" s="104"/>
    </row>
    <row r="9014" spans="151:151" ht="14.4" x14ac:dyDescent="0.25">
      <c r="EU9014" s="104"/>
    </row>
    <row r="9015" spans="151:151" ht="14.4" x14ac:dyDescent="0.25">
      <c r="EU9015" s="104"/>
    </row>
    <row r="9016" spans="151:151" ht="14.4" x14ac:dyDescent="0.25">
      <c r="EU9016" s="104"/>
    </row>
    <row r="9017" spans="151:151" ht="14.4" x14ac:dyDescent="0.25">
      <c r="EU9017" s="104"/>
    </row>
    <row r="9018" spans="151:151" ht="14.4" x14ac:dyDescent="0.25">
      <c r="EU9018" s="104"/>
    </row>
    <row r="9019" spans="151:151" ht="14.4" x14ac:dyDescent="0.25">
      <c r="EU9019" s="104"/>
    </row>
    <row r="9020" spans="151:151" ht="14.4" x14ac:dyDescent="0.25">
      <c r="EU9020" s="104"/>
    </row>
    <row r="9021" spans="151:151" ht="14.4" x14ac:dyDescent="0.25">
      <c r="EU9021" s="104"/>
    </row>
    <row r="9022" spans="151:151" ht="14.4" x14ac:dyDescent="0.25">
      <c r="EU9022" s="104"/>
    </row>
    <row r="9023" spans="151:151" ht="14.4" x14ac:dyDescent="0.25">
      <c r="EU9023" s="104"/>
    </row>
    <row r="9024" spans="151:151" ht="14.4" x14ac:dyDescent="0.25">
      <c r="EU9024" s="104"/>
    </row>
    <row r="9025" spans="151:151" ht="14.4" x14ac:dyDescent="0.25">
      <c r="EU9025" s="104"/>
    </row>
    <row r="9026" spans="151:151" ht="14.4" x14ac:dyDescent="0.25">
      <c r="EU9026" s="104"/>
    </row>
    <row r="9027" spans="151:151" ht="14.4" x14ac:dyDescent="0.25">
      <c r="EU9027" s="104"/>
    </row>
    <row r="9028" spans="151:151" ht="14.4" x14ac:dyDescent="0.25">
      <c r="EU9028" s="104"/>
    </row>
    <row r="9029" spans="151:151" ht="14.4" x14ac:dyDescent="0.25">
      <c r="EU9029" s="104"/>
    </row>
    <row r="9030" spans="151:151" ht="14.4" x14ac:dyDescent="0.25">
      <c r="EU9030" s="104"/>
    </row>
    <row r="9031" spans="151:151" ht="14.4" x14ac:dyDescent="0.25">
      <c r="EU9031" s="104"/>
    </row>
    <row r="9032" spans="151:151" ht="14.4" x14ac:dyDescent="0.25">
      <c r="EU9032" s="104"/>
    </row>
    <row r="9033" spans="151:151" ht="14.4" x14ac:dyDescent="0.25">
      <c r="EU9033" s="104"/>
    </row>
    <row r="9034" spans="151:151" ht="14.4" x14ac:dyDescent="0.25">
      <c r="EU9034" s="104"/>
    </row>
    <row r="9035" spans="151:151" ht="14.4" x14ac:dyDescent="0.25">
      <c r="EU9035" s="104"/>
    </row>
    <row r="9036" spans="151:151" ht="14.4" x14ac:dyDescent="0.25">
      <c r="EU9036" s="104"/>
    </row>
    <row r="9037" spans="151:151" ht="14.4" x14ac:dyDescent="0.25">
      <c r="EU9037" s="104"/>
    </row>
    <row r="9038" spans="151:151" ht="14.4" x14ac:dyDescent="0.25">
      <c r="EU9038" s="104"/>
    </row>
    <row r="9039" spans="151:151" ht="14.4" x14ac:dyDescent="0.25">
      <c r="EU9039" s="104"/>
    </row>
    <row r="9040" spans="151:151" ht="14.4" x14ac:dyDescent="0.25">
      <c r="EU9040" s="104"/>
    </row>
    <row r="9041" spans="151:151" ht="14.4" x14ac:dyDescent="0.25">
      <c r="EU9041" s="104"/>
    </row>
    <row r="9042" spans="151:151" ht="14.4" x14ac:dyDescent="0.25">
      <c r="EU9042" s="104"/>
    </row>
    <row r="9043" spans="151:151" ht="14.4" x14ac:dyDescent="0.25">
      <c r="EU9043" s="104"/>
    </row>
    <row r="9044" spans="151:151" ht="14.4" x14ac:dyDescent="0.25">
      <c r="EU9044" s="104"/>
    </row>
    <row r="9045" spans="151:151" ht="14.4" x14ac:dyDescent="0.25">
      <c r="EU9045" s="104"/>
    </row>
    <row r="9046" spans="151:151" ht="14.4" x14ac:dyDescent="0.25">
      <c r="EU9046" s="104"/>
    </row>
    <row r="9047" spans="151:151" ht="14.4" x14ac:dyDescent="0.25">
      <c r="EU9047" s="104"/>
    </row>
    <row r="9048" spans="151:151" ht="14.4" x14ac:dyDescent="0.25">
      <c r="EU9048" s="104"/>
    </row>
    <row r="9049" spans="151:151" ht="14.4" x14ac:dyDescent="0.25">
      <c r="EU9049" s="104"/>
    </row>
    <row r="9050" spans="151:151" ht="14.4" x14ac:dyDescent="0.25">
      <c r="EU9050" s="104"/>
    </row>
    <row r="9051" spans="151:151" ht="14.4" x14ac:dyDescent="0.25">
      <c r="EU9051" s="104"/>
    </row>
    <row r="9052" spans="151:151" ht="14.4" x14ac:dyDescent="0.25">
      <c r="EU9052" s="104"/>
    </row>
    <row r="9053" spans="151:151" ht="14.4" x14ac:dyDescent="0.25">
      <c r="EU9053" s="104"/>
    </row>
    <row r="9054" spans="151:151" ht="14.4" x14ac:dyDescent="0.25">
      <c r="EU9054" s="104"/>
    </row>
    <row r="9055" spans="151:151" ht="14.4" x14ac:dyDescent="0.25">
      <c r="EU9055" s="104"/>
    </row>
    <row r="9056" spans="151:151" ht="14.4" x14ac:dyDescent="0.25">
      <c r="EU9056" s="104"/>
    </row>
    <row r="9057" spans="151:151" ht="14.4" x14ac:dyDescent="0.25">
      <c r="EU9057" s="104"/>
    </row>
    <row r="9058" spans="151:151" ht="14.4" x14ac:dyDescent="0.25">
      <c r="EU9058" s="104"/>
    </row>
    <row r="9059" spans="151:151" ht="14.4" x14ac:dyDescent="0.25">
      <c r="EU9059" s="104"/>
    </row>
    <row r="9060" spans="151:151" ht="14.4" x14ac:dyDescent="0.25">
      <c r="EU9060" s="104"/>
    </row>
    <row r="9061" spans="151:151" ht="14.4" x14ac:dyDescent="0.25">
      <c r="EU9061" s="104"/>
    </row>
    <row r="9062" spans="151:151" ht="14.4" x14ac:dyDescent="0.25">
      <c r="EU9062" s="104"/>
    </row>
    <row r="9063" spans="151:151" ht="14.4" x14ac:dyDescent="0.25">
      <c r="EU9063" s="104"/>
    </row>
    <row r="9064" spans="151:151" ht="14.4" x14ac:dyDescent="0.25">
      <c r="EU9064" s="104"/>
    </row>
    <row r="9065" spans="151:151" ht="14.4" x14ac:dyDescent="0.25">
      <c r="EU9065" s="104"/>
    </row>
    <row r="9066" spans="151:151" ht="14.4" x14ac:dyDescent="0.25">
      <c r="EU9066" s="104"/>
    </row>
    <row r="9067" spans="151:151" ht="14.4" x14ac:dyDescent="0.25">
      <c r="EU9067" s="104"/>
    </row>
    <row r="9068" spans="151:151" ht="14.4" x14ac:dyDescent="0.25">
      <c r="EU9068" s="104"/>
    </row>
    <row r="9069" spans="151:151" ht="14.4" x14ac:dyDescent="0.25">
      <c r="EU9069" s="104"/>
    </row>
    <row r="9070" spans="151:151" ht="14.4" x14ac:dyDescent="0.25">
      <c r="EU9070" s="104"/>
    </row>
    <row r="9071" spans="151:151" ht="14.4" x14ac:dyDescent="0.25">
      <c r="EU9071" s="104"/>
    </row>
    <row r="9072" spans="151:151" ht="14.4" x14ac:dyDescent="0.25">
      <c r="EU9072" s="104"/>
    </row>
    <row r="9073" spans="151:151" ht="14.4" x14ac:dyDescent="0.25">
      <c r="EU9073" s="104"/>
    </row>
    <row r="9074" spans="151:151" ht="14.4" x14ac:dyDescent="0.25">
      <c r="EU9074" s="104"/>
    </row>
    <row r="9075" spans="151:151" ht="14.4" x14ac:dyDescent="0.25">
      <c r="EU9075" s="104"/>
    </row>
    <row r="9076" spans="151:151" ht="14.4" x14ac:dyDescent="0.25">
      <c r="EU9076" s="104"/>
    </row>
    <row r="9077" spans="151:151" ht="14.4" x14ac:dyDescent="0.25">
      <c r="EU9077" s="104"/>
    </row>
    <row r="9078" spans="151:151" ht="14.4" x14ac:dyDescent="0.25">
      <c r="EU9078" s="104"/>
    </row>
    <row r="9079" spans="151:151" ht="14.4" x14ac:dyDescent="0.25">
      <c r="EU9079" s="104"/>
    </row>
    <row r="9080" spans="151:151" ht="14.4" x14ac:dyDescent="0.25">
      <c r="EU9080" s="104"/>
    </row>
    <row r="9081" spans="151:151" ht="14.4" x14ac:dyDescent="0.25">
      <c r="EU9081" s="104"/>
    </row>
    <row r="9082" spans="151:151" ht="14.4" x14ac:dyDescent="0.25">
      <c r="EU9082" s="104"/>
    </row>
    <row r="9083" spans="151:151" ht="14.4" x14ac:dyDescent="0.25">
      <c r="EU9083" s="104"/>
    </row>
    <row r="9084" spans="151:151" ht="14.4" x14ac:dyDescent="0.25">
      <c r="EU9084" s="104"/>
    </row>
    <row r="9085" spans="151:151" ht="14.4" x14ac:dyDescent="0.25">
      <c r="EU9085" s="104"/>
    </row>
    <row r="9086" spans="151:151" ht="14.4" x14ac:dyDescent="0.25">
      <c r="EU9086" s="104"/>
    </row>
    <row r="9087" spans="151:151" ht="14.4" x14ac:dyDescent="0.25">
      <c r="EU9087" s="104"/>
    </row>
    <row r="9088" spans="151:151" ht="14.4" x14ac:dyDescent="0.25">
      <c r="EU9088" s="104"/>
    </row>
    <row r="9089" spans="151:151" ht="14.4" x14ac:dyDescent="0.25">
      <c r="EU9089" s="104"/>
    </row>
    <row r="9090" spans="151:151" ht="14.4" x14ac:dyDescent="0.25">
      <c r="EU9090" s="104"/>
    </row>
    <row r="9091" spans="151:151" ht="14.4" x14ac:dyDescent="0.25">
      <c r="EU9091" s="104"/>
    </row>
    <row r="9092" spans="151:151" ht="14.4" x14ac:dyDescent="0.25">
      <c r="EU9092" s="104"/>
    </row>
    <row r="9093" spans="151:151" ht="14.4" x14ac:dyDescent="0.25">
      <c r="EU9093" s="104"/>
    </row>
    <row r="9094" spans="151:151" ht="14.4" x14ac:dyDescent="0.25">
      <c r="EU9094" s="104"/>
    </row>
    <row r="9095" spans="151:151" ht="14.4" x14ac:dyDescent="0.25">
      <c r="EU9095" s="104"/>
    </row>
    <row r="9096" spans="151:151" ht="14.4" x14ac:dyDescent="0.25">
      <c r="EU9096" s="104"/>
    </row>
    <row r="9097" spans="151:151" ht="14.4" x14ac:dyDescent="0.25">
      <c r="EU9097" s="104"/>
    </row>
    <row r="9098" spans="151:151" ht="14.4" x14ac:dyDescent="0.25">
      <c r="EU9098" s="104"/>
    </row>
    <row r="9099" spans="151:151" ht="14.4" x14ac:dyDescent="0.25">
      <c r="EU9099" s="104"/>
    </row>
    <row r="9100" spans="151:151" ht="14.4" x14ac:dyDescent="0.25">
      <c r="EU9100" s="104"/>
    </row>
    <row r="9101" spans="151:151" ht="14.4" x14ac:dyDescent="0.25">
      <c r="EU9101" s="104"/>
    </row>
    <row r="9102" spans="151:151" ht="14.4" x14ac:dyDescent="0.25">
      <c r="EU9102" s="104"/>
    </row>
    <row r="9103" spans="151:151" ht="14.4" x14ac:dyDescent="0.25">
      <c r="EU9103" s="104"/>
    </row>
    <row r="9104" spans="151:151" ht="14.4" x14ac:dyDescent="0.25">
      <c r="EU9104" s="104"/>
    </row>
    <row r="9105" spans="151:151" ht="14.4" x14ac:dyDescent="0.25">
      <c r="EU9105" s="104"/>
    </row>
    <row r="9106" spans="151:151" ht="14.4" x14ac:dyDescent="0.25">
      <c r="EU9106" s="104"/>
    </row>
    <row r="9107" spans="151:151" ht="14.4" x14ac:dyDescent="0.25">
      <c r="EU9107" s="104"/>
    </row>
    <row r="9108" spans="151:151" ht="14.4" x14ac:dyDescent="0.25">
      <c r="EU9108" s="104"/>
    </row>
    <row r="9109" spans="151:151" ht="14.4" x14ac:dyDescent="0.25">
      <c r="EU9109" s="104"/>
    </row>
    <row r="9110" spans="151:151" ht="14.4" x14ac:dyDescent="0.25">
      <c r="EU9110" s="104"/>
    </row>
    <row r="9111" spans="151:151" ht="14.4" x14ac:dyDescent="0.25">
      <c r="EU9111" s="104"/>
    </row>
    <row r="9112" spans="151:151" ht="14.4" x14ac:dyDescent="0.25">
      <c r="EU9112" s="104"/>
    </row>
    <row r="9113" spans="151:151" ht="14.4" x14ac:dyDescent="0.25">
      <c r="EU9113" s="104"/>
    </row>
    <row r="9114" spans="151:151" ht="14.4" x14ac:dyDescent="0.25">
      <c r="EU9114" s="104"/>
    </row>
    <row r="9115" spans="151:151" ht="14.4" x14ac:dyDescent="0.25">
      <c r="EU9115" s="104"/>
    </row>
    <row r="9116" spans="151:151" ht="14.4" x14ac:dyDescent="0.25">
      <c r="EU9116" s="104"/>
    </row>
    <row r="9117" spans="151:151" ht="14.4" x14ac:dyDescent="0.25">
      <c r="EU9117" s="104"/>
    </row>
    <row r="9118" spans="151:151" ht="14.4" x14ac:dyDescent="0.25">
      <c r="EU9118" s="104"/>
    </row>
    <row r="9119" spans="151:151" ht="14.4" x14ac:dyDescent="0.25">
      <c r="EU9119" s="104"/>
    </row>
    <row r="9120" spans="151:151" ht="14.4" x14ac:dyDescent="0.25">
      <c r="EU9120" s="104"/>
    </row>
    <row r="9121" spans="151:151" ht="14.4" x14ac:dyDescent="0.25">
      <c r="EU9121" s="104"/>
    </row>
    <row r="9122" spans="151:151" ht="14.4" x14ac:dyDescent="0.25">
      <c r="EU9122" s="104"/>
    </row>
    <row r="9123" spans="151:151" ht="14.4" x14ac:dyDescent="0.25">
      <c r="EU9123" s="104"/>
    </row>
    <row r="9124" spans="151:151" ht="14.4" x14ac:dyDescent="0.25">
      <c r="EU9124" s="104"/>
    </row>
    <row r="9125" spans="151:151" ht="14.4" x14ac:dyDescent="0.25">
      <c r="EU9125" s="104"/>
    </row>
    <row r="9126" spans="151:151" ht="14.4" x14ac:dyDescent="0.25">
      <c r="EU9126" s="104"/>
    </row>
    <row r="9127" spans="151:151" ht="14.4" x14ac:dyDescent="0.25">
      <c r="EU9127" s="104"/>
    </row>
    <row r="9128" spans="151:151" ht="14.4" x14ac:dyDescent="0.25">
      <c r="EU9128" s="104"/>
    </row>
    <row r="9129" spans="151:151" ht="14.4" x14ac:dyDescent="0.25">
      <c r="EU9129" s="104"/>
    </row>
    <row r="9130" spans="151:151" ht="14.4" x14ac:dyDescent="0.25">
      <c r="EU9130" s="104"/>
    </row>
    <row r="9131" spans="151:151" ht="14.4" x14ac:dyDescent="0.25">
      <c r="EU9131" s="104"/>
    </row>
    <row r="9132" spans="151:151" ht="14.4" x14ac:dyDescent="0.25">
      <c r="EU9132" s="104"/>
    </row>
    <row r="9133" spans="151:151" ht="14.4" x14ac:dyDescent="0.25">
      <c r="EU9133" s="104"/>
    </row>
    <row r="9134" spans="151:151" ht="14.4" x14ac:dyDescent="0.25">
      <c r="EU9134" s="104"/>
    </row>
    <row r="9135" spans="151:151" ht="14.4" x14ac:dyDescent="0.25">
      <c r="EU9135" s="104"/>
    </row>
    <row r="9136" spans="151:151" ht="14.4" x14ac:dyDescent="0.25">
      <c r="EU9136" s="104"/>
    </row>
    <row r="9137" spans="151:151" ht="14.4" x14ac:dyDescent="0.25">
      <c r="EU9137" s="104"/>
    </row>
    <row r="9138" spans="151:151" ht="14.4" x14ac:dyDescent="0.25">
      <c r="EU9138" s="104"/>
    </row>
    <row r="9139" spans="151:151" ht="14.4" x14ac:dyDescent="0.25">
      <c r="EU9139" s="104"/>
    </row>
    <row r="9140" spans="151:151" ht="14.4" x14ac:dyDescent="0.25">
      <c r="EU9140" s="104"/>
    </row>
    <row r="9141" spans="151:151" ht="14.4" x14ac:dyDescent="0.25">
      <c r="EU9141" s="104"/>
    </row>
    <row r="9142" spans="151:151" ht="14.4" x14ac:dyDescent="0.25">
      <c r="EU9142" s="104"/>
    </row>
    <row r="9143" spans="151:151" ht="14.4" x14ac:dyDescent="0.25">
      <c r="EU9143" s="104"/>
    </row>
    <row r="9144" spans="151:151" ht="14.4" x14ac:dyDescent="0.25">
      <c r="EU9144" s="104"/>
    </row>
    <row r="9145" spans="151:151" ht="14.4" x14ac:dyDescent="0.25">
      <c r="EU9145" s="104"/>
    </row>
    <row r="9146" spans="151:151" ht="14.4" x14ac:dyDescent="0.25">
      <c r="EU9146" s="104"/>
    </row>
    <row r="9147" spans="151:151" ht="14.4" x14ac:dyDescent="0.25">
      <c r="EU9147" s="104"/>
    </row>
    <row r="9148" spans="151:151" ht="14.4" x14ac:dyDescent="0.25">
      <c r="EU9148" s="104"/>
    </row>
    <row r="9149" spans="151:151" ht="14.4" x14ac:dyDescent="0.25">
      <c r="EU9149" s="104"/>
    </row>
    <row r="9150" spans="151:151" ht="14.4" x14ac:dyDescent="0.25">
      <c r="EU9150" s="104"/>
    </row>
    <row r="9151" spans="151:151" ht="14.4" x14ac:dyDescent="0.25">
      <c r="EU9151" s="104"/>
    </row>
    <row r="9152" spans="151:151" ht="14.4" x14ac:dyDescent="0.25">
      <c r="EU9152" s="104"/>
    </row>
    <row r="9153" spans="151:151" ht="14.4" x14ac:dyDescent="0.25">
      <c r="EU9153" s="104"/>
    </row>
    <row r="9154" spans="151:151" ht="14.4" x14ac:dyDescent="0.25">
      <c r="EU9154" s="104"/>
    </row>
    <row r="9155" spans="151:151" ht="14.4" x14ac:dyDescent="0.25">
      <c r="EU9155" s="104"/>
    </row>
    <row r="9156" spans="151:151" ht="14.4" x14ac:dyDescent="0.25">
      <c r="EU9156" s="104"/>
    </row>
    <row r="9157" spans="151:151" ht="14.4" x14ac:dyDescent="0.25">
      <c r="EU9157" s="104"/>
    </row>
    <row r="9158" spans="151:151" ht="14.4" x14ac:dyDescent="0.25">
      <c r="EU9158" s="104"/>
    </row>
    <row r="9159" spans="151:151" ht="14.4" x14ac:dyDescent="0.25">
      <c r="EU9159" s="104"/>
    </row>
    <row r="9160" spans="151:151" ht="14.4" x14ac:dyDescent="0.25">
      <c r="EU9160" s="104"/>
    </row>
    <row r="9161" spans="151:151" ht="14.4" x14ac:dyDescent="0.25">
      <c r="EU9161" s="104"/>
    </row>
    <row r="9162" spans="151:151" ht="14.4" x14ac:dyDescent="0.25">
      <c r="EU9162" s="104"/>
    </row>
    <row r="9163" spans="151:151" ht="14.4" x14ac:dyDescent="0.25">
      <c r="EU9163" s="104"/>
    </row>
    <row r="9164" spans="151:151" ht="14.4" x14ac:dyDescent="0.25">
      <c r="EU9164" s="104"/>
    </row>
    <row r="9165" spans="151:151" ht="14.4" x14ac:dyDescent="0.25">
      <c r="EU9165" s="104"/>
    </row>
    <row r="9166" spans="151:151" ht="14.4" x14ac:dyDescent="0.25">
      <c r="EU9166" s="104"/>
    </row>
    <row r="9167" spans="151:151" ht="14.4" x14ac:dyDescent="0.25">
      <c r="EU9167" s="104"/>
    </row>
    <row r="9168" spans="151:151" ht="14.4" x14ac:dyDescent="0.25">
      <c r="EU9168" s="104"/>
    </row>
    <row r="9169" spans="151:151" ht="14.4" x14ac:dyDescent="0.25">
      <c r="EU9169" s="104"/>
    </row>
    <row r="9170" spans="151:151" ht="14.4" x14ac:dyDescent="0.25">
      <c r="EU9170" s="104"/>
    </row>
    <row r="9171" spans="151:151" ht="14.4" x14ac:dyDescent="0.25">
      <c r="EU9171" s="104"/>
    </row>
    <row r="9172" spans="151:151" ht="14.4" x14ac:dyDescent="0.25">
      <c r="EU9172" s="104"/>
    </row>
    <row r="9173" spans="151:151" ht="14.4" x14ac:dyDescent="0.25">
      <c r="EU9173" s="104"/>
    </row>
    <row r="9174" spans="151:151" ht="14.4" x14ac:dyDescent="0.25">
      <c r="EU9174" s="104"/>
    </row>
    <row r="9175" spans="151:151" ht="14.4" x14ac:dyDescent="0.25">
      <c r="EU9175" s="104"/>
    </row>
    <row r="9176" spans="151:151" ht="14.4" x14ac:dyDescent="0.25">
      <c r="EU9176" s="104"/>
    </row>
    <row r="9177" spans="151:151" ht="14.4" x14ac:dyDescent="0.25">
      <c r="EU9177" s="104"/>
    </row>
    <row r="9178" spans="151:151" ht="14.4" x14ac:dyDescent="0.25">
      <c r="EU9178" s="104"/>
    </row>
    <row r="9179" spans="151:151" ht="14.4" x14ac:dyDescent="0.25">
      <c r="EU9179" s="104"/>
    </row>
    <row r="9180" spans="151:151" ht="14.4" x14ac:dyDescent="0.25">
      <c r="EU9180" s="104"/>
    </row>
    <row r="9181" spans="151:151" ht="14.4" x14ac:dyDescent="0.25">
      <c r="EU9181" s="104"/>
    </row>
    <row r="9182" spans="151:151" ht="14.4" x14ac:dyDescent="0.25">
      <c r="EU9182" s="104"/>
    </row>
    <row r="9183" spans="151:151" ht="14.4" x14ac:dyDescent="0.25">
      <c r="EU9183" s="104"/>
    </row>
    <row r="9184" spans="151:151" ht="14.4" x14ac:dyDescent="0.25">
      <c r="EU9184" s="104"/>
    </row>
    <row r="9185" spans="151:151" ht="14.4" x14ac:dyDescent="0.25">
      <c r="EU9185" s="104"/>
    </row>
    <row r="9186" spans="151:151" ht="14.4" x14ac:dyDescent="0.25">
      <c r="EU9186" s="104"/>
    </row>
    <row r="9187" spans="151:151" ht="14.4" x14ac:dyDescent="0.25">
      <c r="EU9187" s="104"/>
    </row>
    <row r="9188" spans="151:151" ht="14.4" x14ac:dyDescent="0.25">
      <c r="EU9188" s="104"/>
    </row>
    <row r="9189" spans="151:151" ht="14.4" x14ac:dyDescent="0.25">
      <c r="EU9189" s="104"/>
    </row>
    <row r="9190" spans="151:151" ht="14.4" x14ac:dyDescent="0.25">
      <c r="EU9190" s="104"/>
    </row>
    <row r="9191" spans="151:151" ht="14.4" x14ac:dyDescent="0.25">
      <c r="EU9191" s="104"/>
    </row>
    <row r="9192" spans="151:151" ht="14.4" x14ac:dyDescent="0.25">
      <c r="EU9192" s="104"/>
    </row>
    <row r="9193" spans="151:151" ht="14.4" x14ac:dyDescent="0.25">
      <c r="EU9193" s="104"/>
    </row>
    <row r="9194" spans="151:151" ht="14.4" x14ac:dyDescent="0.25">
      <c r="EU9194" s="104"/>
    </row>
    <row r="9195" spans="151:151" ht="14.4" x14ac:dyDescent="0.25">
      <c r="EU9195" s="104"/>
    </row>
    <row r="9196" spans="151:151" ht="14.4" x14ac:dyDescent="0.25">
      <c r="EU9196" s="104"/>
    </row>
    <row r="9197" spans="151:151" ht="14.4" x14ac:dyDescent="0.25">
      <c r="EU9197" s="104"/>
    </row>
    <row r="9198" spans="151:151" ht="14.4" x14ac:dyDescent="0.25">
      <c r="EU9198" s="104"/>
    </row>
    <row r="9199" spans="151:151" ht="14.4" x14ac:dyDescent="0.25">
      <c r="EU9199" s="104"/>
    </row>
    <row r="9200" spans="151:151" ht="14.4" x14ac:dyDescent="0.25">
      <c r="EU9200" s="104"/>
    </row>
    <row r="9201" spans="151:151" ht="14.4" x14ac:dyDescent="0.25">
      <c r="EU9201" s="104"/>
    </row>
    <row r="9202" spans="151:151" ht="14.4" x14ac:dyDescent="0.25">
      <c r="EU9202" s="104"/>
    </row>
    <row r="9203" spans="151:151" ht="14.4" x14ac:dyDescent="0.25">
      <c r="EU9203" s="104"/>
    </row>
    <row r="9204" spans="151:151" ht="14.4" x14ac:dyDescent="0.25">
      <c r="EU9204" s="104"/>
    </row>
    <row r="9205" spans="151:151" ht="14.4" x14ac:dyDescent="0.25">
      <c r="EU9205" s="104"/>
    </row>
    <row r="9206" spans="151:151" ht="14.4" x14ac:dyDescent="0.25">
      <c r="EU9206" s="104"/>
    </row>
    <row r="9207" spans="151:151" ht="14.4" x14ac:dyDescent="0.25">
      <c r="EU9207" s="104"/>
    </row>
    <row r="9208" spans="151:151" ht="14.4" x14ac:dyDescent="0.25">
      <c r="EU9208" s="104"/>
    </row>
    <row r="9209" spans="151:151" ht="14.4" x14ac:dyDescent="0.25">
      <c r="EU9209" s="104"/>
    </row>
    <row r="9210" spans="151:151" ht="14.4" x14ac:dyDescent="0.25">
      <c r="EU9210" s="104"/>
    </row>
    <row r="9211" spans="151:151" ht="14.4" x14ac:dyDescent="0.25">
      <c r="EU9211" s="104"/>
    </row>
    <row r="9212" spans="151:151" ht="14.4" x14ac:dyDescent="0.25">
      <c r="EU9212" s="104"/>
    </row>
    <row r="9213" spans="151:151" ht="14.4" x14ac:dyDescent="0.25">
      <c r="EU9213" s="104"/>
    </row>
    <row r="9214" spans="151:151" ht="14.4" x14ac:dyDescent="0.25">
      <c r="EU9214" s="104"/>
    </row>
    <row r="9215" spans="151:151" ht="14.4" x14ac:dyDescent="0.25">
      <c r="EU9215" s="104"/>
    </row>
    <row r="9216" spans="151:151" ht="14.4" x14ac:dyDescent="0.25">
      <c r="EU9216" s="104"/>
    </row>
    <row r="9217" spans="151:151" ht="14.4" x14ac:dyDescent="0.25">
      <c r="EU9217" s="104"/>
    </row>
    <row r="9218" spans="151:151" ht="14.4" x14ac:dyDescent="0.25">
      <c r="EU9218" s="104"/>
    </row>
    <row r="9219" spans="151:151" ht="14.4" x14ac:dyDescent="0.25">
      <c r="EU9219" s="104"/>
    </row>
    <row r="9220" spans="151:151" ht="14.4" x14ac:dyDescent="0.25">
      <c r="EU9220" s="104"/>
    </row>
    <row r="9221" spans="151:151" ht="14.4" x14ac:dyDescent="0.25">
      <c r="EU9221" s="104"/>
    </row>
    <row r="9222" spans="151:151" ht="14.4" x14ac:dyDescent="0.25">
      <c r="EU9222" s="104"/>
    </row>
    <row r="9223" spans="151:151" ht="14.4" x14ac:dyDescent="0.25">
      <c r="EU9223" s="104"/>
    </row>
    <row r="9224" spans="151:151" ht="14.4" x14ac:dyDescent="0.25">
      <c r="EU9224" s="104"/>
    </row>
    <row r="9225" spans="151:151" ht="14.4" x14ac:dyDescent="0.25">
      <c r="EU9225" s="104"/>
    </row>
    <row r="9226" spans="151:151" ht="14.4" x14ac:dyDescent="0.25">
      <c r="EU9226" s="104"/>
    </row>
    <row r="9227" spans="151:151" ht="14.4" x14ac:dyDescent="0.25">
      <c r="EU9227" s="104"/>
    </row>
    <row r="9228" spans="151:151" ht="14.4" x14ac:dyDescent="0.25">
      <c r="EU9228" s="104"/>
    </row>
    <row r="9229" spans="151:151" ht="14.4" x14ac:dyDescent="0.25">
      <c r="EU9229" s="104"/>
    </row>
    <row r="9230" spans="151:151" ht="14.4" x14ac:dyDescent="0.25">
      <c r="EU9230" s="104"/>
    </row>
    <row r="9231" spans="151:151" ht="14.4" x14ac:dyDescent="0.25">
      <c r="EU9231" s="104"/>
    </row>
    <row r="9232" spans="151:151" ht="14.4" x14ac:dyDescent="0.25">
      <c r="EU9232" s="104"/>
    </row>
    <row r="9233" spans="151:151" ht="14.4" x14ac:dyDescent="0.25">
      <c r="EU9233" s="104"/>
    </row>
    <row r="9234" spans="151:151" ht="14.4" x14ac:dyDescent="0.25">
      <c r="EU9234" s="104"/>
    </row>
    <row r="9235" spans="151:151" ht="14.4" x14ac:dyDescent="0.25">
      <c r="EU9235" s="104"/>
    </row>
    <row r="9236" spans="151:151" ht="14.4" x14ac:dyDescent="0.25">
      <c r="EU9236" s="104"/>
    </row>
    <row r="9237" spans="151:151" ht="14.4" x14ac:dyDescent="0.25">
      <c r="EU9237" s="104"/>
    </row>
    <row r="9238" spans="151:151" ht="14.4" x14ac:dyDescent="0.25">
      <c r="EU9238" s="104"/>
    </row>
    <row r="9239" spans="151:151" ht="14.4" x14ac:dyDescent="0.25">
      <c r="EU9239" s="104"/>
    </row>
    <row r="9240" spans="151:151" ht="14.4" x14ac:dyDescent="0.25">
      <c r="EU9240" s="104"/>
    </row>
    <row r="9241" spans="151:151" ht="14.4" x14ac:dyDescent="0.25">
      <c r="EU9241" s="104"/>
    </row>
    <row r="9242" spans="151:151" ht="14.4" x14ac:dyDescent="0.25">
      <c r="EU9242" s="104"/>
    </row>
    <row r="9243" spans="151:151" ht="14.4" x14ac:dyDescent="0.25">
      <c r="EU9243" s="104"/>
    </row>
    <row r="9244" spans="151:151" ht="14.4" x14ac:dyDescent="0.25">
      <c r="EU9244" s="104"/>
    </row>
    <row r="9245" spans="151:151" ht="14.4" x14ac:dyDescent="0.25">
      <c r="EU9245" s="104"/>
    </row>
    <row r="9246" spans="151:151" ht="14.4" x14ac:dyDescent="0.25">
      <c r="EU9246" s="104"/>
    </row>
    <row r="9247" spans="151:151" ht="14.4" x14ac:dyDescent="0.25">
      <c r="EU9247" s="104"/>
    </row>
    <row r="9248" spans="151:151" ht="14.4" x14ac:dyDescent="0.25">
      <c r="EU9248" s="104"/>
    </row>
    <row r="9249" spans="151:151" ht="14.4" x14ac:dyDescent="0.25">
      <c r="EU9249" s="104"/>
    </row>
    <row r="9250" spans="151:151" ht="14.4" x14ac:dyDescent="0.25">
      <c r="EU9250" s="104"/>
    </row>
    <row r="9251" spans="151:151" ht="14.4" x14ac:dyDescent="0.25">
      <c r="EU9251" s="104"/>
    </row>
    <row r="9252" spans="151:151" ht="14.4" x14ac:dyDescent="0.25">
      <c r="EU9252" s="104"/>
    </row>
    <row r="9253" spans="151:151" ht="14.4" x14ac:dyDescent="0.25">
      <c r="EU9253" s="104"/>
    </row>
    <row r="9254" spans="151:151" ht="14.4" x14ac:dyDescent="0.25">
      <c r="EU9254" s="104"/>
    </row>
    <row r="9255" spans="151:151" ht="14.4" x14ac:dyDescent="0.25">
      <c r="EU9255" s="104"/>
    </row>
    <row r="9256" spans="151:151" ht="14.4" x14ac:dyDescent="0.25">
      <c r="EU9256" s="104"/>
    </row>
    <row r="9257" spans="151:151" ht="14.4" x14ac:dyDescent="0.25">
      <c r="EU9257" s="104"/>
    </row>
    <row r="9258" spans="151:151" ht="14.4" x14ac:dyDescent="0.25">
      <c r="EU9258" s="104"/>
    </row>
    <row r="9259" spans="151:151" ht="14.4" x14ac:dyDescent="0.25">
      <c r="EU9259" s="104"/>
    </row>
    <row r="9260" spans="151:151" ht="14.4" x14ac:dyDescent="0.25">
      <c r="EU9260" s="104"/>
    </row>
    <row r="9261" spans="151:151" ht="14.4" x14ac:dyDescent="0.25">
      <c r="EU9261" s="104"/>
    </row>
    <row r="9262" spans="151:151" ht="14.4" x14ac:dyDescent="0.25">
      <c r="EU9262" s="104"/>
    </row>
    <row r="9263" spans="151:151" ht="14.4" x14ac:dyDescent="0.25">
      <c r="EU9263" s="104"/>
    </row>
    <row r="9264" spans="151:151" ht="14.4" x14ac:dyDescent="0.25">
      <c r="EU9264" s="104"/>
    </row>
    <row r="9265" spans="151:151" ht="14.4" x14ac:dyDescent="0.25">
      <c r="EU9265" s="104"/>
    </row>
    <row r="9266" spans="151:151" ht="14.4" x14ac:dyDescent="0.25">
      <c r="EU9266" s="104"/>
    </row>
    <row r="9267" spans="151:151" ht="14.4" x14ac:dyDescent="0.25">
      <c r="EU9267" s="104"/>
    </row>
    <row r="9268" spans="151:151" ht="14.4" x14ac:dyDescent="0.25">
      <c r="EU9268" s="104"/>
    </row>
    <row r="9269" spans="151:151" ht="14.4" x14ac:dyDescent="0.25">
      <c r="EU9269" s="104"/>
    </row>
    <row r="9270" spans="151:151" ht="14.4" x14ac:dyDescent="0.25">
      <c r="EU9270" s="104"/>
    </row>
    <row r="9271" spans="151:151" ht="14.4" x14ac:dyDescent="0.25">
      <c r="EU9271" s="104"/>
    </row>
    <row r="9272" spans="151:151" ht="14.4" x14ac:dyDescent="0.25">
      <c r="EU9272" s="104"/>
    </row>
    <row r="9273" spans="151:151" ht="14.4" x14ac:dyDescent="0.25">
      <c r="EU9273" s="104"/>
    </row>
    <row r="9274" spans="151:151" ht="14.4" x14ac:dyDescent="0.25">
      <c r="EU9274" s="104"/>
    </row>
    <row r="9275" spans="151:151" ht="14.4" x14ac:dyDescent="0.25">
      <c r="EU9275" s="104"/>
    </row>
    <row r="9276" spans="151:151" ht="14.4" x14ac:dyDescent="0.25">
      <c r="EU9276" s="104"/>
    </row>
    <row r="9277" spans="151:151" ht="14.4" x14ac:dyDescent="0.25">
      <c r="EU9277" s="104"/>
    </row>
    <row r="9278" spans="151:151" ht="14.4" x14ac:dyDescent="0.25">
      <c r="EU9278" s="104"/>
    </row>
    <row r="9279" spans="151:151" ht="14.4" x14ac:dyDescent="0.25">
      <c r="EU9279" s="104"/>
    </row>
    <row r="9280" spans="151:151" ht="14.4" x14ac:dyDescent="0.25">
      <c r="EU9280" s="104"/>
    </row>
    <row r="9281" spans="151:151" ht="14.4" x14ac:dyDescent="0.25">
      <c r="EU9281" s="104"/>
    </row>
    <row r="9282" spans="151:151" ht="14.4" x14ac:dyDescent="0.25">
      <c r="EU9282" s="104"/>
    </row>
    <row r="9283" spans="151:151" ht="14.4" x14ac:dyDescent="0.25">
      <c r="EU9283" s="104"/>
    </row>
    <row r="9284" spans="151:151" ht="14.4" x14ac:dyDescent="0.25">
      <c r="EU9284" s="104"/>
    </row>
    <row r="9285" spans="151:151" ht="14.4" x14ac:dyDescent="0.25">
      <c r="EU9285" s="104"/>
    </row>
    <row r="9286" spans="151:151" ht="14.4" x14ac:dyDescent="0.25">
      <c r="EU9286" s="104"/>
    </row>
    <row r="9287" spans="151:151" ht="14.4" x14ac:dyDescent="0.25">
      <c r="EU9287" s="104"/>
    </row>
    <row r="9288" spans="151:151" ht="14.4" x14ac:dyDescent="0.25">
      <c r="EU9288" s="104"/>
    </row>
    <row r="9289" spans="151:151" ht="14.4" x14ac:dyDescent="0.25">
      <c r="EU9289" s="104"/>
    </row>
    <row r="9290" spans="151:151" ht="14.4" x14ac:dyDescent="0.25">
      <c r="EU9290" s="104"/>
    </row>
    <row r="9291" spans="151:151" ht="14.4" x14ac:dyDescent="0.25">
      <c r="EU9291" s="104"/>
    </row>
    <row r="9292" spans="151:151" ht="14.4" x14ac:dyDescent="0.25">
      <c r="EU9292" s="104"/>
    </row>
    <row r="9293" spans="151:151" ht="14.4" x14ac:dyDescent="0.25">
      <c r="EU9293" s="104"/>
    </row>
    <row r="9294" spans="151:151" ht="14.4" x14ac:dyDescent="0.25">
      <c r="EU9294" s="104"/>
    </row>
    <row r="9295" spans="151:151" ht="14.4" x14ac:dyDescent="0.25">
      <c r="EU9295" s="104"/>
    </row>
    <row r="9296" spans="151:151" ht="14.4" x14ac:dyDescent="0.25">
      <c r="EU9296" s="104"/>
    </row>
    <row r="9297" spans="151:151" ht="14.4" x14ac:dyDescent="0.25">
      <c r="EU9297" s="104"/>
    </row>
    <row r="9298" spans="151:151" ht="14.4" x14ac:dyDescent="0.25">
      <c r="EU9298" s="104"/>
    </row>
    <row r="9299" spans="151:151" ht="14.4" x14ac:dyDescent="0.25">
      <c r="EU9299" s="104"/>
    </row>
    <row r="9300" spans="151:151" ht="14.4" x14ac:dyDescent="0.25">
      <c r="EU9300" s="104"/>
    </row>
    <row r="9301" spans="151:151" ht="14.4" x14ac:dyDescent="0.25">
      <c r="EU9301" s="104"/>
    </row>
    <row r="9302" spans="151:151" ht="14.4" x14ac:dyDescent="0.25">
      <c r="EU9302" s="104"/>
    </row>
    <row r="9303" spans="151:151" ht="14.4" x14ac:dyDescent="0.25">
      <c r="EU9303" s="104"/>
    </row>
    <row r="9304" spans="151:151" ht="14.4" x14ac:dyDescent="0.25">
      <c r="EU9304" s="104"/>
    </row>
    <row r="9305" spans="151:151" ht="14.4" x14ac:dyDescent="0.25">
      <c r="EU9305" s="104"/>
    </row>
    <row r="9306" spans="151:151" ht="14.4" x14ac:dyDescent="0.25">
      <c r="EU9306" s="104"/>
    </row>
    <row r="9307" spans="151:151" ht="14.4" x14ac:dyDescent="0.25">
      <c r="EU9307" s="104"/>
    </row>
    <row r="9308" spans="151:151" ht="14.4" x14ac:dyDescent="0.25">
      <c r="EU9308" s="104"/>
    </row>
    <row r="9309" spans="151:151" ht="14.4" x14ac:dyDescent="0.25">
      <c r="EU9309" s="104"/>
    </row>
    <row r="9310" spans="151:151" ht="14.4" x14ac:dyDescent="0.25">
      <c r="EU9310" s="104"/>
    </row>
    <row r="9311" spans="151:151" ht="14.4" x14ac:dyDescent="0.25">
      <c r="EU9311" s="104"/>
    </row>
    <row r="9312" spans="151:151" ht="14.4" x14ac:dyDescent="0.25">
      <c r="EU9312" s="104"/>
    </row>
    <row r="9313" spans="151:151" ht="14.4" x14ac:dyDescent="0.25">
      <c r="EU9313" s="104"/>
    </row>
    <row r="9314" spans="151:151" ht="14.4" x14ac:dyDescent="0.25">
      <c r="EU9314" s="104"/>
    </row>
    <row r="9315" spans="151:151" ht="14.4" x14ac:dyDescent="0.25">
      <c r="EU9315" s="104"/>
    </row>
    <row r="9316" spans="151:151" ht="14.4" x14ac:dyDescent="0.25">
      <c r="EU9316" s="104"/>
    </row>
    <row r="9317" spans="151:151" ht="14.4" x14ac:dyDescent="0.25">
      <c r="EU9317" s="104"/>
    </row>
    <row r="9318" spans="151:151" ht="14.4" x14ac:dyDescent="0.25">
      <c r="EU9318" s="104"/>
    </row>
    <row r="9319" spans="151:151" ht="14.4" x14ac:dyDescent="0.25">
      <c r="EU9319" s="104"/>
    </row>
    <row r="9320" spans="151:151" ht="14.4" x14ac:dyDescent="0.25">
      <c r="EU9320" s="104"/>
    </row>
    <row r="9321" spans="151:151" ht="14.4" x14ac:dyDescent="0.25">
      <c r="EU9321" s="104"/>
    </row>
    <row r="9322" spans="151:151" ht="14.4" x14ac:dyDescent="0.25">
      <c r="EU9322" s="104"/>
    </row>
    <row r="9323" spans="151:151" ht="14.4" x14ac:dyDescent="0.25">
      <c r="EU9323" s="104"/>
    </row>
    <row r="9324" spans="151:151" ht="14.4" x14ac:dyDescent="0.25">
      <c r="EU9324" s="104"/>
    </row>
    <row r="9325" spans="151:151" ht="14.4" x14ac:dyDescent="0.25">
      <c r="EU9325" s="104"/>
    </row>
    <row r="9326" spans="151:151" ht="14.4" x14ac:dyDescent="0.25">
      <c r="EU9326" s="104"/>
    </row>
    <row r="9327" spans="151:151" ht="14.4" x14ac:dyDescent="0.25">
      <c r="EU9327" s="104"/>
    </row>
    <row r="9328" spans="151:151" ht="14.4" x14ac:dyDescent="0.25">
      <c r="EU9328" s="104"/>
    </row>
    <row r="9329" spans="151:151" ht="14.4" x14ac:dyDescent="0.25">
      <c r="EU9329" s="104"/>
    </row>
    <row r="9330" spans="151:151" ht="14.4" x14ac:dyDescent="0.25">
      <c r="EU9330" s="104"/>
    </row>
    <row r="9331" spans="151:151" ht="14.4" x14ac:dyDescent="0.25">
      <c r="EU9331" s="104"/>
    </row>
    <row r="9332" spans="151:151" ht="14.4" x14ac:dyDescent="0.25">
      <c r="EU9332" s="104"/>
    </row>
    <row r="9333" spans="151:151" ht="14.4" x14ac:dyDescent="0.25">
      <c r="EU9333" s="104"/>
    </row>
    <row r="9334" spans="151:151" ht="14.4" x14ac:dyDescent="0.25">
      <c r="EU9334" s="104"/>
    </row>
    <row r="9335" spans="151:151" ht="14.4" x14ac:dyDescent="0.25">
      <c r="EU9335" s="104"/>
    </row>
    <row r="9336" spans="151:151" ht="14.4" x14ac:dyDescent="0.25">
      <c r="EU9336" s="104"/>
    </row>
    <row r="9337" spans="151:151" ht="14.4" x14ac:dyDescent="0.25">
      <c r="EU9337" s="104"/>
    </row>
    <row r="9338" spans="151:151" ht="14.4" x14ac:dyDescent="0.25">
      <c r="EU9338" s="104"/>
    </row>
    <row r="9339" spans="151:151" ht="14.4" x14ac:dyDescent="0.25">
      <c r="EU9339" s="104"/>
    </row>
    <row r="9340" spans="151:151" ht="14.4" x14ac:dyDescent="0.25">
      <c r="EU9340" s="104"/>
    </row>
    <row r="9341" spans="151:151" ht="14.4" x14ac:dyDescent="0.25">
      <c r="EU9341" s="104"/>
    </row>
    <row r="9342" spans="151:151" ht="14.4" x14ac:dyDescent="0.25">
      <c r="EU9342" s="104"/>
    </row>
    <row r="9343" spans="151:151" ht="14.4" x14ac:dyDescent="0.25">
      <c r="EU9343" s="104"/>
    </row>
    <row r="9344" spans="151:151" ht="14.4" x14ac:dyDescent="0.25">
      <c r="EU9344" s="104"/>
    </row>
    <row r="9345" spans="151:151" ht="14.4" x14ac:dyDescent="0.25">
      <c r="EU9345" s="104"/>
    </row>
    <row r="9346" spans="151:151" ht="14.4" x14ac:dyDescent="0.25">
      <c r="EU9346" s="104"/>
    </row>
    <row r="9347" spans="151:151" ht="14.4" x14ac:dyDescent="0.25">
      <c r="EU9347" s="104"/>
    </row>
    <row r="9348" spans="151:151" ht="14.4" x14ac:dyDescent="0.25">
      <c r="EU9348" s="104"/>
    </row>
    <row r="9349" spans="151:151" ht="14.4" x14ac:dyDescent="0.25">
      <c r="EU9349" s="104"/>
    </row>
    <row r="9350" spans="151:151" ht="14.4" x14ac:dyDescent="0.25">
      <c r="EU9350" s="104"/>
    </row>
    <row r="9351" spans="151:151" ht="14.4" x14ac:dyDescent="0.25">
      <c r="EU9351" s="104"/>
    </row>
    <row r="9352" spans="151:151" ht="14.4" x14ac:dyDescent="0.25">
      <c r="EU9352" s="104"/>
    </row>
    <row r="9353" spans="151:151" ht="14.4" x14ac:dyDescent="0.25">
      <c r="EU9353" s="104"/>
    </row>
    <row r="9354" spans="151:151" ht="14.4" x14ac:dyDescent="0.25">
      <c r="EU9354" s="104"/>
    </row>
    <row r="9355" spans="151:151" ht="14.4" x14ac:dyDescent="0.25">
      <c r="EU9355" s="104"/>
    </row>
    <row r="9356" spans="151:151" ht="14.4" x14ac:dyDescent="0.25">
      <c r="EU9356" s="104"/>
    </row>
    <row r="9357" spans="151:151" ht="14.4" x14ac:dyDescent="0.25">
      <c r="EU9357" s="104"/>
    </row>
    <row r="9358" spans="151:151" ht="14.4" x14ac:dyDescent="0.25">
      <c r="EU9358" s="104"/>
    </row>
    <row r="9359" spans="151:151" ht="14.4" x14ac:dyDescent="0.25">
      <c r="EU9359" s="104"/>
    </row>
    <row r="9360" spans="151:151" ht="14.4" x14ac:dyDescent="0.25">
      <c r="EU9360" s="104"/>
    </row>
    <row r="9361" spans="151:151" ht="14.4" x14ac:dyDescent="0.25">
      <c r="EU9361" s="104"/>
    </row>
    <row r="9362" spans="151:151" ht="14.4" x14ac:dyDescent="0.25">
      <c r="EU9362" s="104"/>
    </row>
    <row r="9363" spans="151:151" ht="14.4" x14ac:dyDescent="0.25">
      <c r="EU9363" s="104"/>
    </row>
    <row r="9364" spans="151:151" ht="14.4" x14ac:dyDescent="0.25">
      <c r="EU9364" s="104"/>
    </row>
    <row r="9365" spans="151:151" ht="14.4" x14ac:dyDescent="0.25">
      <c r="EU9365" s="104"/>
    </row>
    <row r="9366" spans="151:151" ht="14.4" x14ac:dyDescent="0.25">
      <c r="EU9366" s="104"/>
    </row>
    <row r="9367" spans="151:151" ht="14.4" x14ac:dyDescent="0.25">
      <c r="EU9367" s="104"/>
    </row>
    <row r="9368" spans="151:151" ht="14.4" x14ac:dyDescent="0.25">
      <c r="EU9368" s="104"/>
    </row>
    <row r="9369" spans="151:151" ht="14.4" x14ac:dyDescent="0.25">
      <c r="EU9369" s="104"/>
    </row>
    <row r="9370" spans="151:151" ht="14.4" x14ac:dyDescent="0.25">
      <c r="EU9370" s="104"/>
    </row>
    <row r="9371" spans="151:151" ht="14.4" x14ac:dyDescent="0.25">
      <c r="EU9371" s="104"/>
    </row>
    <row r="9372" spans="151:151" ht="14.4" x14ac:dyDescent="0.25">
      <c r="EU9372" s="104"/>
    </row>
    <row r="9373" spans="151:151" ht="14.4" x14ac:dyDescent="0.25">
      <c r="EU9373" s="104"/>
    </row>
    <row r="9374" spans="151:151" ht="14.4" x14ac:dyDescent="0.25">
      <c r="EU9374" s="104"/>
    </row>
    <row r="9375" spans="151:151" ht="14.4" x14ac:dyDescent="0.25">
      <c r="EU9375" s="104"/>
    </row>
    <row r="9376" spans="151:151" ht="14.4" x14ac:dyDescent="0.25">
      <c r="EU9376" s="104"/>
    </row>
    <row r="9377" spans="151:151" ht="14.4" x14ac:dyDescent="0.25">
      <c r="EU9377" s="104"/>
    </row>
    <row r="9378" spans="151:151" ht="14.4" x14ac:dyDescent="0.25">
      <c r="EU9378" s="104"/>
    </row>
    <row r="9379" spans="151:151" ht="14.4" x14ac:dyDescent="0.25">
      <c r="EU9379" s="104"/>
    </row>
    <row r="9380" spans="151:151" ht="14.4" x14ac:dyDescent="0.25">
      <c r="EU9380" s="104"/>
    </row>
    <row r="9381" spans="151:151" ht="14.4" x14ac:dyDescent="0.25">
      <c r="EU9381" s="104"/>
    </row>
    <row r="9382" spans="151:151" ht="14.4" x14ac:dyDescent="0.25">
      <c r="EU9382" s="104"/>
    </row>
    <row r="9383" spans="151:151" ht="14.4" x14ac:dyDescent="0.25">
      <c r="EU9383" s="104"/>
    </row>
    <row r="9384" spans="151:151" ht="14.4" x14ac:dyDescent="0.25">
      <c r="EU9384" s="104"/>
    </row>
    <row r="9385" spans="151:151" ht="14.4" x14ac:dyDescent="0.25">
      <c r="EU9385" s="104"/>
    </row>
    <row r="9386" spans="151:151" ht="14.4" x14ac:dyDescent="0.25">
      <c r="EU9386" s="104"/>
    </row>
    <row r="9387" spans="151:151" ht="14.4" x14ac:dyDescent="0.25">
      <c r="EU9387" s="104"/>
    </row>
    <row r="9388" spans="151:151" ht="14.4" x14ac:dyDescent="0.25">
      <c r="EU9388" s="104"/>
    </row>
    <row r="9389" spans="151:151" ht="14.4" x14ac:dyDescent="0.25">
      <c r="EU9389" s="104"/>
    </row>
    <row r="9390" spans="151:151" ht="14.4" x14ac:dyDescent="0.25">
      <c r="EU9390" s="104"/>
    </row>
    <row r="9391" spans="151:151" ht="14.4" x14ac:dyDescent="0.25">
      <c r="EU9391" s="104"/>
    </row>
    <row r="9392" spans="151:151" ht="14.4" x14ac:dyDescent="0.25">
      <c r="EU9392" s="104"/>
    </row>
    <row r="9393" spans="151:151" ht="14.4" x14ac:dyDescent="0.25">
      <c r="EU9393" s="104"/>
    </row>
    <row r="9394" spans="151:151" ht="14.4" x14ac:dyDescent="0.25">
      <c r="EU9394" s="104"/>
    </row>
    <row r="9395" spans="151:151" ht="14.4" x14ac:dyDescent="0.25">
      <c r="EU9395" s="104"/>
    </row>
    <row r="9396" spans="151:151" ht="14.4" x14ac:dyDescent="0.25">
      <c r="EU9396" s="104"/>
    </row>
    <row r="9397" spans="151:151" ht="14.4" x14ac:dyDescent="0.25">
      <c r="EU9397" s="104"/>
    </row>
    <row r="9398" spans="151:151" ht="14.4" x14ac:dyDescent="0.25">
      <c r="EU9398" s="104"/>
    </row>
    <row r="9399" spans="151:151" ht="14.4" x14ac:dyDescent="0.25">
      <c r="EU9399" s="104"/>
    </row>
    <row r="9400" spans="151:151" ht="14.4" x14ac:dyDescent="0.25">
      <c r="EU9400" s="104"/>
    </row>
    <row r="9401" spans="151:151" ht="14.4" x14ac:dyDescent="0.25">
      <c r="EU9401" s="104"/>
    </row>
    <row r="9402" spans="151:151" ht="14.4" x14ac:dyDescent="0.25">
      <c r="EU9402" s="104"/>
    </row>
    <row r="9403" spans="151:151" ht="14.4" x14ac:dyDescent="0.25">
      <c r="EU9403" s="104"/>
    </row>
    <row r="9404" spans="151:151" ht="14.4" x14ac:dyDescent="0.25">
      <c r="EU9404" s="104"/>
    </row>
    <row r="9405" spans="151:151" ht="14.4" x14ac:dyDescent="0.25">
      <c r="EU9405" s="104"/>
    </row>
    <row r="9406" spans="151:151" ht="14.4" x14ac:dyDescent="0.25">
      <c r="EU9406" s="104"/>
    </row>
    <row r="9407" spans="151:151" ht="14.4" x14ac:dyDescent="0.25">
      <c r="EU9407" s="104"/>
    </row>
    <row r="9408" spans="151:151" ht="14.4" x14ac:dyDescent="0.25">
      <c r="EU9408" s="104"/>
    </row>
    <row r="9409" spans="151:151" ht="14.4" x14ac:dyDescent="0.25">
      <c r="EU9409" s="104"/>
    </row>
    <row r="9410" spans="151:151" ht="14.4" x14ac:dyDescent="0.25">
      <c r="EU9410" s="104"/>
    </row>
    <row r="9411" spans="151:151" ht="14.4" x14ac:dyDescent="0.25">
      <c r="EU9411" s="104"/>
    </row>
    <row r="9412" spans="151:151" ht="14.4" x14ac:dyDescent="0.25">
      <c r="EU9412" s="104"/>
    </row>
    <row r="9413" spans="151:151" ht="14.4" x14ac:dyDescent="0.25">
      <c r="EU9413" s="104"/>
    </row>
    <row r="9414" spans="151:151" ht="14.4" x14ac:dyDescent="0.25">
      <c r="EU9414" s="104"/>
    </row>
    <row r="9415" spans="151:151" ht="14.4" x14ac:dyDescent="0.25">
      <c r="EU9415" s="104"/>
    </row>
    <row r="9416" spans="151:151" ht="14.4" x14ac:dyDescent="0.25">
      <c r="EU9416" s="104"/>
    </row>
    <row r="9417" spans="151:151" ht="14.4" x14ac:dyDescent="0.25">
      <c r="EU9417" s="104"/>
    </row>
    <row r="9418" spans="151:151" ht="14.4" x14ac:dyDescent="0.25">
      <c r="EU9418" s="104"/>
    </row>
    <row r="9419" spans="151:151" ht="14.4" x14ac:dyDescent="0.25">
      <c r="EU9419" s="104"/>
    </row>
    <row r="9420" spans="151:151" ht="14.4" x14ac:dyDescent="0.25">
      <c r="EU9420" s="104"/>
    </row>
    <row r="9421" spans="151:151" ht="14.4" x14ac:dyDescent="0.25">
      <c r="EU9421" s="104"/>
    </row>
    <row r="9422" spans="151:151" ht="14.4" x14ac:dyDescent="0.25">
      <c r="EU9422" s="104"/>
    </row>
    <row r="9423" spans="151:151" ht="14.4" x14ac:dyDescent="0.25">
      <c r="EU9423" s="104"/>
    </row>
    <row r="9424" spans="151:151" ht="14.4" x14ac:dyDescent="0.25">
      <c r="EU9424" s="104"/>
    </row>
    <row r="9425" spans="151:151" ht="14.4" x14ac:dyDescent="0.25">
      <c r="EU9425" s="104"/>
    </row>
    <row r="9426" spans="151:151" ht="14.4" x14ac:dyDescent="0.25">
      <c r="EU9426" s="104"/>
    </row>
    <row r="9427" spans="151:151" ht="14.4" x14ac:dyDescent="0.25">
      <c r="EU9427" s="104"/>
    </row>
    <row r="9428" spans="151:151" ht="14.4" x14ac:dyDescent="0.25">
      <c r="EU9428" s="104"/>
    </row>
    <row r="9429" spans="151:151" ht="14.4" x14ac:dyDescent="0.25">
      <c r="EU9429" s="104"/>
    </row>
    <row r="9430" spans="151:151" ht="14.4" x14ac:dyDescent="0.25">
      <c r="EU9430" s="104"/>
    </row>
    <row r="9431" spans="151:151" ht="14.4" x14ac:dyDescent="0.25">
      <c r="EU9431" s="104"/>
    </row>
    <row r="9432" spans="151:151" ht="14.4" x14ac:dyDescent="0.25">
      <c r="EU9432" s="104"/>
    </row>
    <row r="9433" spans="151:151" ht="14.4" x14ac:dyDescent="0.25">
      <c r="EU9433" s="104"/>
    </row>
    <row r="9434" spans="151:151" ht="14.4" x14ac:dyDescent="0.25">
      <c r="EU9434" s="104"/>
    </row>
    <row r="9435" spans="151:151" ht="14.4" x14ac:dyDescent="0.25">
      <c r="EU9435" s="104"/>
    </row>
    <row r="9436" spans="151:151" ht="14.4" x14ac:dyDescent="0.25">
      <c r="EU9436" s="104"/>
    </row>
    <row r="9437" spans="151:151" ht="14.4" x14ac:dyDescent="0.25">
      <c r="EU9437" s="104"/>
    </row>
    <row r="9438" spans="151:151" ht="14.4" x14ac:dyDescent="0.25">
      <c r="EU9438" s="104"/>
    </row>
    <row r="9439" spans="151:151" ht="14.4" x14ac:dyDescent="0.25">
      <c r="EU9439" s="104"/>
    </row>
    <row r="9440" spans="151:151" ht="14.4" x14ac:dyDescent="0.25">
      <c r="EU9440" s="104"/>
    </row>
    <row r="9441" spans="151:151" ht="14.4" x14ac:dyDescent="0.25">
      <c r="EU9441" s="104"/>
    </row>
    <row r="9442" spans="151:151" ht="14.4" x14ac:dyDescent="0.25">
      <c r="EU9442" s="104"/>
    </row>
    <row r="9443" spans="151:151" ht="14.4" x14ac:dyDescent="0.25">
      <c r="EU9443" s="104"/>
    </row>
    <row r="9444" spans="151:151" ht="14.4" x14ac:dyDescent="0.25">
      <c r="EU9444" s="104"/>
    </row>
    <row r="9445" spans="151:151" ht="14.4" x14ac:dyDescent="0.25">
      <c r="EU9445" s="104"/>
    </row>
    <row r="9446" spans="151:151" ht="14.4" x14ac:dyDescent="0.25">
      <c r="EU9446" s="104"/>
    </row>
    <row r="9447" spans="151:151" ht="14.4" x14ac:dyDescent="0.25">
      <c r="EU9447" s="104"/>
    </row>
    <row r="9448" spans="151:151" ht="14.4" x14ac:dyDescent="0.25">
      <c r="EU9448" s="104"/>
    </row>
    <row r="9449" spans="151:151" ht="14.4" x14ac:dyDescent="0.25">
      <c r="EU9449" s="104"/>
    </row>
    <row r="9450" spans="151:151" ht="14.4" x14ac:dyDescent="0.25">
      <c r="EU9450" s="104"/>
    </row>
    <row r="9451" spans="151:151" ht="14.4" x14ac:dyDescent="0.25">
      <c r="EU9451" s="104"/>
    </row>
    <row r="9452" spans="151:151" ht="14.4" x14ac:dyDescent="0.25">
      <c r="EU9452" s="104"/>
    </row>
    <row r="9453" spans="151:151" ht="14.4" x14ac:dyDescent="0.25">
      <c r="EU9453" s="104"/>
    </row>
    <row r="9454" spans="151:151" ht="14.4" x14ac:dyDescent="0.25">
      <c r="EU9454" s="104"/>
    </row>
    <row r="9455" spans="151:151" ht="14.4" x14ac:dyDescent="0.25">
      <c r="EU9455" s="104"/>
    </row>
    <row r="9456" spans="151:151" ht="14.4" x14ac:dyDescent="0.25">
      <c r="EU9456" s="104"/>
    </row>
    <row r="9457" spans="151:151" ht="14.4" x14ac:dyDescent="0.25">
      <c r="EU9457" s="104"/>
    </row>
    <row r="9458" spans="151:151" ht="14.4" x14ac:dyDescent="0.25">
      <c r="EU9458" s="104"/>
    </row>
    <row r="9459" spans="151:151" ht="14.4" x14ac:dyDescent="0.25">
      <c r="EU9459" s="104"/>
    </row>
    <row r="9460" spans="151:151" ht="14.4" x14ac:dyDescent="0.25">
      <c r="EU9460" s="104"/>
    </row>
    <row r="9461" spans="151:151" ht="14.4" x14ac:dyDescent="0.25">
      <c r="EU9461" s="104"/>
    </row>
    <row r="9462" spans="151:151" ht="14.4" x14ac:dyDescent="0.25">
      <c r="EU9462" s="104"/>
    </row>
    <row r="9463" spans="151:151" ht="14.4" x14ac:dyDescent="0.25">
      <c r="EU9463" s="104"/>
    </row>
    <row r="9464" spans="151:151" ht="14.4" x14ac:dyDescent="0.25">
      <c r="EU9464" s="104"/>
    </row>
    <row r="9465" spans="151:151" ht="14.4" x14ac:dyDescent="0.25">
      <c r="EU9465" s="104"/>
    </row>
    <row r="9466" spans="151:151" ht="14.4" x14ac:dyDescent="0.25">
      <c r="EU9466" s="104"/>
    </row>
    <row r="9467" spans="151:151" ht="14.4" x14ac:dyDescent="0.25">
      <c r="EU9467" s="104"/>
    </row>
    <row r="9468" spans="151:151" ht="14.4" x14ac:dyDescent="0.25">
      <c r="EU9468" s="104"/>
    </row>
    <row r="9469" spans="151:151" ht="14.4" x14ac:dyDescent="0.25">
      <c r="EU9469" s="104"/>
    </row>
    <row r="9470" spans="151:151" ht="14.4" x14ac:dyDescent="0.25">
      <c r="EU9470" s="104"/>
    </row>
    <row r="9471" spans="151:151" ht="14.4" x14ac:dyDescent="0.25">
      <c r="EU9471" s="104"/>
    </row>
    <row r="9472" spans="151:151" ht="14.4" x14ac:dyDescent="0.25">
      <c r="EU9472" s="104"/>
    </row>
    <row r="9473" spans="151:151" ht="14.4" x14ac:dyDescent="0.25">
      <c r="EU9473" s="104"/>
    </row>
    <row r="9474" spans="151:151" ht="14.4" x14ac:dyDescent="0.25">
      <c r="EU9474" s="104"/>
    </row>
    <row r="9475" spans="151:151" ht="14.4" x14ac:dyDescent="0.25">
      <c r="EU9475" s="104"/>
    </row>
    <row r="9476" spans="151:151" ht="14.4" x14ac:dyDescent="0.25">
      <c r="EU9476" s="104"/>
    </row>
    <row r="9477" spans="151:151" ht="14.4" x14ac:dyDescent="0.25">
      <c r="EU9477" s="104"/>
    </row>
    <row r="9478" spans="151:151" ht="14.4" x14ac:dyDescent="0.25">
      <c r="EU9478" s="104"/>
    </row>
    <row r="9479" spans="151:151" ht="14.4" x14ac:dyDescent="0.25">
      <c r="EU9479" s="104"/>
    </row>
    <row r="9480" spans="151:151" ht="14.4" x14ac:dyDescent="0.25">
      <c r="EU9480" s="104"/>
    </row>
    <row r="9481" spans="151:151" ht="14.4" x14ac:dyDescent="0.25">
      <c r="EU9481" s="104"/>
    </row>
    <row r="9482" spans="151:151" ht="14.4" x14ac:dyDescent="0.25">
      <c r="EU9482" s="104"/>
    </row>
    <row r="9483" spans="151:151" ht="14.4" x14ac:dyDescent="0.25">
      <c r="EU9483" s="104"/>
    </row>
    <row r="9484" spans="151:151" ht="14.4" x14ac:dyDescent="0.25">
      <c r="EU9484" s="104"/>
    </row>
    <row r="9485" spans="151:151" ht="14.4" x14ac:dyDescent="0.25">
      <c r="EU9485" s="104"/>
    </row>
    <row r="9486" spans="151:151" ht="14.4" x14ac:dyDescent="0.25">
      <c r="EU9486" s="104"/>
    </row>
    <row r="9487" spans="151:151" ht="14.4" x14ac:dyDescent="0.25">
      <c r="EU9487" s="104"/>
    </row>
    <row r="9488" spans="151:151" ht="14.4" x14ac:dyDescent="0.25">
      <c r="EU9488" s="104"/>
    </row>
    <row r="9489" spans="151:151" ht="14.4" x14ac:dyDescent="0.25">
      <c r="EU9489" s="104"/>
    </row>
    <row r="9490" spans="151:151" ht="14.4" x14ac:dyDescent="0.25">
      <c r="EU9490" s="104"/>
    </row>
    <row r="9491" spans="151:151" ht="14.4" x14ac:dyDescent="0.25">
      <c r="EU9491" s="104"/>
    </row>
    <row r="9492" spans="151:151" ht="14.4" x14ac:dyDescent="0.25">
      <c r="EU9492" s="104"/>
    </row>
    <row r="9493" spans="151:151" ht="14.4" x14ac:dyDescent="0.25">
      <c r="EU9493" s="104"/>
    </row>
    <row r="9494" spans="151:151" ht="14.4" x14ac:dyDescent="0.25">
      <c r="EU9494" s="104"/>
    </row>
    <row r="9495" spans="151:151" ht="14.4" x14ac:dyDescent="0.25">
      <c r="EU9495" s="104"/>
    </row>
    <row r="9496" spans="151:151" ht="14.4" x14ac:dyDescent="0.25">
      <c r="EU9496" s="104"/>
    </row>
    <row r="9497" spans="151:151" ht="14.4" x14ac:dyDescent="0.25">
      <c r="EU9497" s="104"/>
    </row>
    <row r="9498" spans="151:151" ht="14.4" x14ac:dyDescent="0.25">
      <c r="EU9498" s="104"/>
    </row>
    <row r="9499" spans="151:151" ht="14.4" x14ac:dyDescent="0.25">
      <c r="EU9499" s="104"/>
    </row>
    <row r="9500" spans="151:151" ht="14.4" x14ac:dyDescent="0.25">
      <c r="EU9500" s="104"/>
    </row>
    <row r="9501" spans="151:151" ht="14.4" x14ac:dyDescent="0.25">
      <c r="EU9501" s="104"/>
    </row>
    <row r="9502" spans="151:151" ht="14.4" x14ac:dyDescent="0.25">
      <c r="EU9502" s="104"/>
    </row>
    <row r="9503" spans="151:151" ht="14.4" x14ac:dyDescent="0.25">
      <c r="EU9503" s="104"/>
    </row>
    <row r="9504" spans="151:151" ht="14.4" x14ac:dyDescent="0.25">
      <c r="EU9504" s="104"/>
    </row>
    <row r="9505" spans="151:151" ht="14.4" x14ac:dyDescent="0.25">
      <c r="EU9505" s="104"/>
    </row>
    <row r="9506" spans="151:151" ht="14.4" x14ac:dyDescent="0.25">
      <c r="EU9506" s="104"/>
    </row>
    <row r="9507" spans="151:151" ht="14.4" x14ac:dyDescent="0.25">
      <c r="EU9507" s="104"/>
    </row>
    <row r="9508" spans="151:151" ht="14.4" x14ac:dyDescent="0.25">
      <c r="EU9508" s="104"/>
    </row>
    <row r="9509" spans="151:151" ht="14.4" x14ac:dyDescent="0.25">
      <c r="EU9509" s="104"/>
    </row>
    <row r="9510" spans="151:151" ht="14.4" x14ac:dyDescent="0.25">
      <c r="EU9510" s="104"/>
    </row>
    <row r="9511" spans="151:151" ht="14.4" x14ac:dyDescent="0.25">
      <c r="EU9511" s="104"/>
    </row>
    <row r="9512" spans="151:151" ht="14.4" x14ac:dyDescent="0.25">
      <c r="EU9512" s="104"/>
    </row>
    <row r="9513" spans="151:151" ht="14.4" x14ac:dyDescent="0.25">
      <c r="EU9513" s="104"/>
    </row>
    <row r="9514" spans="151:151" ht="14.4" x14ac:dyDescent="0.25">
      <c r="EU9514" s="104"/>
    </row>
    <row r="9515" spans="151:151" ht="14.4" x14ac:dyDescent="0.25">
      <c r="EU9515" s="104"/>
    </row>
    <row r="9516" spans="151:151" ht="14.4" x14ac:dyDescent="0.25">
      <c r="EU9516" s="104"/>
    </row>
    <row r="9517" spans="151:151" ht="14.4" x14ac:dyDescent="0.25">
      <c r="EU9517" s="104"/>
    </row>
    <row r="9518" spans="151:151" ht="14.4" x14ac:dyDescent="0.25">
      <c r="EU9518" s="104"/>
    </row>
    <row r="9519" spans="151:151" ht="14.4" x14ac:dyDescent="0.25">
      <c r="EU9519" s="104"/>
    </row>
    <row r="9520" spans="151:151" ht="14.4" x14ac:dyDescent="0.25">
      <c r="EU9520" s="104"/>
    </row>
    <row r="9521" spans="151:151" ht="14.4" x14ac:dyDescent="0.25">
      <c r="EU9521" s="104"/>
    </row>
    <row r="9522" spans="151:151" ht="14.4" x14ac:dyDescent="0.25">
      <c r="EU9522" s="104"/>
    </row>
    <row r="9523" spans="151:151" ht="14.4" x14ac:dyDescent="0.25">
      <c r="EU9523" s="104"/>
    </row>
    <row r="9524" spans="151:151" ht="14.4" x14ac:dyDescent="0.25">
      <c r="EU9524" s="104"/>
    </row>
    <row r="9525" spans="151:151" ht="14.4" x14ac:dyDescent="0.25">
      <c r="EU9525" s="104"/>
    </row>
    <row r="9526" spans="151:151" ht="14.4" x14ac:dyDescent="0.25">
      <c r="EU9526" s="104"/>
    </row>
    <row r="9527" spans="151:151" ht="14.4" x14ac:dyDescent="0.25">
      <c r="EU9527" s="104"/>
    </row>
    <row r="9528" spans="151:151" ht="14.4" x14ac:dyDescent="0.25">
      <c r="EU9528" s="104"/>
    </row>
    <row r="9529" spans="151:151" ht="14.4" x14ac:dyDescent="0.25">
      <c r="EU9529" s="104"/>
    </row>
    <row r="9530" spans="151:151" ht="14.4" x14ac:dyDescent="0.25">
      <c r="EU9530" s="104"/>
    </row>
    <row r="9531" spans="151:151" ht="14.4" x14ac:dyDescent="0.25">
      <c r="EU9531" s="104"/>
    </row>
    <row r="9532" spans="151:151" ht="14.4" x14ac:dyDescent="0.25">
      <c r="EU9532" s="104"/>
    </row>
    <row r="9533" spans="151:151" ht="14.4" x14ac:dyDescent="0.25">
      <c r="EU9533" s="104"/>
    </row>
    <row r="9534" spans="151:151" ht="14.4" x14ac:dyDescent="0.25">
      <c r="EU9534" s="104"/>
    </row>
    <row r="9535" spans="151:151" ht="14.4" x14ac:dyDescent="0.25">
      <c r="EU9535" s="104"/>
    </row>
    <row r="9536" spans="151:151" ht="14.4" x14ac:dyDescent="0.25">
      <c r="EU9536" s="104"/>
    </row>
    <row r="9537" spans="151:151" ht="14.4" x14ac:dyDescent="0.25">
      <c r="EU9537" s="104"/>
    </row>
    <row r="9538" spans="151:151" ht="14.4" x14ac:dyDescent="0.25">
      <c r="EU9538" s="104"/>
    </row>
    <row r="9539" spans="151:151" ht="14.4" x14ac:dyDescent="0.25">
      <c r="EU9539" s="104"/>
    </row>
    <row r="9540" spans="151:151" ht="14.4" x14ac:dyDescent="0.25">
      <c r="EU9540" s="104"/>
    </row>
    <row r="9541" spans="151:151" ht="14.4" x14ac:dyDescent="0.25">
      <c r="EU9541" s="104"/>
    </row>
    <row r="9542" spans="151:151" ht="14.4" x14ac:dyDescent="0.25">
      <c r="EU9542" s="104"/>
    </row>
    <row r="9543" spans="151:151" ht="14.4" x14ac:dyDescent="0.25">
      <c r="EU9543" s="104"/>
    </row>
    <row r="9544" spans="151:151" ht="14.4" x14ac:dyDescent="0.25">
      <c r="EU9544" s="104"/>
    </row>
    <row r="9545" spans="151:151" ht="14.4" x14ac:dyDescent="0.25">
      <c r="EU9545" s="104"/>
    </row>
    <row r="9546" spans="151:151" ht="14.4" x14ac:dyDescent="0.25">
      <c r="EU9546" s="104"/>
    </row>
    <row r="9547" spans="151:151" ht="14.4" x14ac:dyDescent="0.25">
      <c r="EU9547" s="104"/>
    </row>
    <row r="9548" spans="151:151" ht="14.4" x14ac:dyDescent="0.25">
      <c r="EU9548" s="104"/>
    </row>
    <row r="9549" spans="151:151" ht="14.4" x14ac:dyDescent="0.25">
      <c r="EU9549" s="104"/>
    </row>
    <row r="9550" spans="151:151" ht="14.4" x14ac:dyDescent="0.25">
      <c r="EU9550" s="104"/>
    </row>
    <row r="9551" spans="151:151" ht="14.4" x14ac:dyDescent="0.25">
      <c r="EU9551" s="104"/>
    </row>
    <row r="9552" spans="151:151" ht="14.4" x14ac:dyDescent="0.25">
      <c r="EU9552" s="104"/>
    </row>
    <row r="9553" spans="151:151" ht="14.4" x14ac:dyDescent="0.25">
      <c r="EU9553" s="104"/>
    </row>
    <row r="9554" spans="151:151" ht="14.4" x14ac:dyDescent="0.25">
      <c r="EU9554" s="104"/>
    </row>
    <row r="9555" spans="151:151" ht="14.4" x14ac:dyDescent="0.25">
      <c r="EU9555" s="104"/>
    </row>
    <row r="9556" spans="151:151" ht="14.4" x14ac:dyDescent="0.25">
      <c r="EU9556" s="104"/>
    </row>
    <row r="9557" spans="151:151" ht="14.4" x14ac:dyDescent="0.25">
      <c r="EU9557" s="104"/>
    </row>
    <row r="9558" spans="151:151" ht="14.4" x14ac:dyDescent="0.25">
      <c r="EU9558" s="104"/>
    </row>
    <row r="9559" spans="151:151" ht="14.4" x14ac:dyDescent="0.25">
      <c r="EU9559" s="104"/>
    </row>
    <row r="9560" spans="151:151" ht="14.4" x14ac:dyDescent="0.25">
      <c r="EU9560" s="104"/>
    </row>
    <row r="9561" spans="151:151" ht="14.4" x14ac:dyDescent="0.25">
      <c r="EU9561" s="104"/>
    </row>
    <row r="9562" spans="151:151" ht="14.4" x14ac:dyDescent="0.25">
      <c r="EU9562" s="104"/>
    </row>
    <row r="9563" spans="151:151" ht="14.4" x14ac:dyDescent="0.25">
      <c r="EU9563" s="104"/>
    </row>
    <row r="9564" spans="151:151" ht="14.4" x14ac:dyDescent="0.25">
      <c r="EU9564" s="104"/>
    </row>
    <row r="9565" spans="151:151" ht="14.4" x14ac:dyDescent="0.25">
      <c r="EU9565" s="104"/>
    </row>
    <row r="9566" spans="151:151" ht="14.4" x14ac:dyDescent="0.25">
      <c r="EU9566" s="104"/>
    </row>
    <row r="9567" spans="151:151" ht="14.4" x14ac:dyDescent="0.25">
      <c r="EU9567" s="104"/>
    </row>
    <row r="9568" spans="151:151" ht="14.4" x14ac:dyDescent="0.25">
      <c r="EU9568" s="104"/>
    </row>
    <row r="9569" spans="151:151" ht="14.4" x14ac:dyDescent="0.25">
      <c r="EU9569" s="104"/>
    </row>
    <row r="9570" spans="151:151" ht="14.4" x14ac:dyDescent="0.25">
      <c r="EU9570" s="104"/>
    </row>
    <row r="9571" spans="151:151" ht="14.4" x14ac:dyDescent="0.25">
      <c r="EU9571" s="104"/>
    </row>
    <row r="9572" spans="151:151" ht="14.4" x14ac:dyDescent="0.25">
      <c r="EU9572" s="104"/>
    </row>
    <row r="9573" spans="151:151" ht="14.4" x14ac:dyDescent="0.25">
      <c r="EU9573" s="104"/>
    </row>
    <row r="9574" spans="151:151" ht="14.4" x14ac:dyDescent="0.25">
      <c r="EU9574" s="104"/>
    </row>
    <row r="9575" spans="151:151" ht="14.4" x14ac:dyDescent="0.25">
      <c r="EU9575" s="104"/>
    </row>
    <row r="9576" spans="151:151" ht="14.4" x14ac:dyDescent="0.25">
      <c r="EU9576" s="104"/>
    </row>
    <row r="9577" spans="151:151" ht="14.4" x14ac:dyDescent="0.25">
      <c r="EU9577" s="104"/>
    </row>
    <row r="9578" spans="151:151" ht="14.4" x14ac:dyDescent="0.25">
      <c r="EU9578" s="104"/>
    </row>
    <row r="9579" spans="151:151" ht="14.4" x14ac:dyDescent="0.25">
      <c r="EU9579" s="104"/>
    </row>
    <row r="9580" spans="151:151" ht="14.4" x14ac:dyDescent="0.25">
      <c r="EU9580" s="104"/>
    </row>
    <row r="9581" spans="151:151" ht="14.4" x14ac:dyDescent="0.25">
      <c r="EU9581" s="104"/>
    </row>
    <row r="9582" spans="151:151" ht="14.4" x14ac:dyDescent="0.25">
      <c r="EU9582" s="104"/>
    </row>
    <row r="9583" spans="151:151" ht="14.4" x14ac:dyDescent="0.25">
      <c r="EU9583" s="104"/>
    </row>
    <row r="9584" spans="151:151" ht="14.4" x14ac:dyDescent="0.25">
      <c r="EU9584" s="104"/>
    </row>
    <row r="9585" spans="151:151" ht="14.4" x14ac:dyDescent="0.25">
      <c r="EU9585" s="104"/>
    </row>
    <row r="9586" spans="151:151" ht="14.4" x14ac:dyDescent="0.25">
      <c r="EU9586" s="104"/>
    </row>
    <row r="9587" spans="151:151" ht="14.4" x14ac:dyDescent="0.25">
      <c r="EU9587" s="104"/>
    </row>
    <row r="9588" spans="151:151" ht="14.4" x14ac:dyDescent="0.25">
      <c r="EU9588" s="104"/>
    </row>
    <row r="9589" spans="151:151" ht="14.4" x14ac:dyDescent="0.25">
      <c r="EU9589" s="104"/>
    </row>
    <row r="9590" spans="151:151" ht="14.4" x14ac:dyDescent="0.25">
      <c r="EU9590" s="104"/>
    </row>
    <row r="9591" spans="151:151" ht="14.4" x14ac:dyDescent="0.25">
      <c r="EU9591" s="104"/>
    </row>
    <row r="9592" spans="151:151" ht="14.4" x14ac:dyDescent="0.25">
      <c r="EU9592" s="104"/>
    </row>
    <row r="9593" spans="151:151" ht="14.4" x14ac:dyDescent="0.25">
      <c r="EU9593" s="104"/>
    </row>
    <row r="9594" spans="151:151" ht="14.4" x14ac:dyDescent="0.25">
      <c r="EU9594" s="104"/>
    </row>
    <row r="9595" spans="151:151" ht="14.4" x14ac:dyDescent="0.25">
      <c r="EU9595" s="104"/>
    </row>
    <row r="9596" spans="151:151" ht="14.4" x14ac:dyDescent="0.25">
      <c r="EU9596" s="104"/>
    </row>
    <row r="9597" spans="151:151" ht="14.4" x14ac:dyDescent="0.25">
      <c r="EU9597" s="104"/>
    </row>
    <row r="9598" spans="151:151" ht="14.4" x14ac:dyDescent="0.25">
      <c r="EU9598" s="104"/>
    </row>
    <row r="9599" spans="151:151" ht="14.4" x14ac:dyDescent="0.25">
      <c r="EU9599" s="104"/>
    </row>
    <row r="9600" spans="151:151" ht="14.4" x14ac:dyDescent="0.25">
      <c r="EU9600" s="104"/>
    </row>
    <row r="9601" spans="151:151" ht="14.4" x14ac:dyDescent="0.25">
      <c r="EU9601" s="104"/>
    </row>
    <row r="9602" spans="151:151" ht="14.4" x14ac:dyDescent="0.25">
      <c r="EU9602" s="104"/>
    </row>
    <row r="9603" spans="151:151" ht="14.4" x14ac:dyDescent="0.25">
      <c r="EU9603" s="104"/>
    </row>
    <row r="9604" spans="151:151" ht="14.4" x14ac:dyDescent="0.25">
      <c r="EU9604" s="104"/>
    </row>
    <row r="9605" spans="151:151" ht="14.4" x14ac:dyDescent="0.25">
      <c r="EU9605" s="104"/>
    </row>
    <row r="9606" spans="151:151" ht="14.4" x14ac:dyDescent="0.25">
      <c r="EU9606" s="104"/>
    </row>
    <row r="9607" spans="151:151" ht="14.4" x14ac:dyDescent="0.25">
      <c r="EU9607" s="104"/>
    </row>
    <row r="9608" spans="151:151" ht="14.4" x14ac:dyDescent="0.25">
      <c r="EU9608" s="104"/>
    </row>
    <row r="9609" spans="151:151" ht="14.4" x14ac:dyDescent="0.25">
      <c r="EU9609" s="104"/>
    </row>
    <row r="9610" spans="151:151" ht="14.4" x14ac:dyDescent="0.25">
      <c r="EU9610" s="104"/>
    </row>
    <row r="9611" spans="151:151" ht="14.4" x14ac:dyDescent="0.25">
      <c r="EU9611" s="104"/>
    </row>
    <row r="9612" spans="151:151" ht="14.4" x14ac:dyDescent="0.25">
      <c r="EU9612" s="104"/>
    </row>
    <row r="9613" spans="151:151" ht="14.4" x14ac:dyDescent="0.25">
      <c r="EU9613" s="104"/>
    </row>
    <row r="9614" spans="151:151" ht="14.4" x14ac:dyDescent="0.25">
      <c r="EU9614" s="104"/>
    </row>
    <row r="9615" spans="151:151" ht="14.4" x14ac:dyDescent="0.25">
      <c r="EU9615" s="104"/>
    </row>
    <row r="9616" spans="151:151" ht="14.4" x14ac:dyDescent="0.25">
      <c r="EU9616" s="104"/>
    </row>
    <row r="9617" spans="151:151" ht="14.4" x14ac:dyDescent="0.25">
      <c r="EU9617" s="104"/>
    </row>
    <row r="9618" spans="151:151" ht="14.4" x14ac:dyDescent="0.25">
      <c r="EU9618" s="104"/>
    </row>
    <row r="9619" spans="151:151" ht="14.4" x14ac:dyDescent="0.25">
      <c r="EU9619" s="104"/>
    </row>
    <row r="9620" spans="151:151" ht="14.4" x14ac:dyDescent="0.25">
      <c r="EU9620" s="104"/>
    </row>
    <row r="9621" spans="151:151" ht="14.4" x14ac:dyDescent="0.25">
      <c r="EU9621" s="104"/>
    </row>
    <row r="9622" spans="151:151" ht="14.4" x14ac:dyDescent="0.25">
      <c r="EU9622" s="104"/>
    </row>
    <row r="9623" spans="151:151" ht="14.4" x14ac:dyDescent="0.25">
      <c r="EU9623" s="104"/>
    </row>
    <row r="9624" spans="151:151" ht="14.4" x14ac:dyDescent="0.25">
      <c r="EU9624" s="104"/>
    </row>
    <row r="9625" spans="151:151" ht="14.4" x14ac:dyDescent="0.25">
      <c r="EU9625" s="104"/>
    </row>
    <row r="9626" spans="151:151" ht="14.4" x14ac:dyDescent="0.25">
      <c r="EU9626" s="104"/>
    </row>
    <row r="9627" spans="151:151" ht="14.4" x14ac:dyDescent="0.25">
      <c r="EU9627" s="104"/>
    </row>
    <row r="9628" spans="151:151" ht="14.4" x14ac:dyDescent="0.25">
      <c r="EU9628" s="104"/>
    </row>
    <row r="9629" spans="151:151" ht="14.4" x14ac:dyDescent="0.25">
      <c r="EU9629" s="104"/>
    </row>
    <row r="9630" spans="151:151" ht="14.4" x14ac:dyDescent="0.25">
      <c r="EU9630" s="104"/>
    </row>
    <row r="9631" spans="151:151" ht="14.4" x14ac:dyDescent="0.25">
      <c r="EU9631" s="104"/>
    </row>
    <row r="9632" spans="151:151" ht="14.4" x14ac:dyDescent="0.25">
      <c r="EU9632" s="104"/>
    </row>
    <row r="9633" spans="151:151" ht="14.4" x14ac:dyDescent="0.25">
      <c r="EU9633" s="104"/>
    </row>
    <row r="9634" spans="151:151" ht="14.4" x14ac:dyDescent="0.25">
      <c r="EU9634" s="104"/>
    </row>
    <row r="9635" spans="151:151" ht="14.4" x14ac:dyDescent="0.25">
      <c r="EU9635" s="104"/>
    </row>
    <row r="9636" spans="151:151" ht="14.4" x14ac:dyDescent="0.25">
      <c r="EU9636" s="104"/>
    </row>
    <row r="9637" spans="151:151" ht="14.4" x14ac:dyDescent="0.25">
      <c r="EU9637" s="104"/>
    </row>
    <row r="9638" spans="151:151" ht="14.4" x14ac:dyDescent="0.25">
      <c r="EU9638" s="104"/>
    </row>
    <row r="9639" spans="151:151" ht="14.4" x14ac:dyDescent="0.25">
      <c r="EU9639" s="104"/>
    </row>
    <row r="9640" spans="151:151" ht="14.4" x14ac:dyDescent="0.25">
      <c r="EU9640" s="104"/>
    </row>
    <row r="9641" spans="151:151" ht="14.4" x14ac:dyDescent="0.25">
      <c r="EU9641" s="104"/>
    </row>
    <row r="9642" spans="151:151" ht="14.4" x14ac:dyDescent="0.25">
      <c r="EU9642" s="104"/>
    </row>
    <row r="9643" spans="151:151" ht="14.4" x14ac:dyDescent="0.25">
      <c r="EU9643" s="104"/>
    </row>
    <row r="9644" spans="151:151" ht="14.4" x14ac:dyDescent="0.25">
      <c r="EU9644" s="104"/>
    </row>
    <row r="9645" spans="151:151" ht="14.4" x14ac:dyDescent="0.25">
      <c r="EU9645" s="104"/>
    </row>
    <row r="9646" spans="151:151" ht="14.4" x14ac:dyDescent="0.25">
      <c r="EU9646" s="104"/>
    </row>
    <row r="9647" spans="151:151" ht="14.4" x14ac:dyDescent="0.25">
      <c r="EU9647" s="104"/>
    </row>
    <row r="9648" spans="151:151" ht="14.4" x14ac:dyDescent="0.25">
      <c r="EU9648" s="104"/>
    </row>
    <row r="9649" spans="151:151" ht="14.4" x14ac:dyDescent="0.25">
      <c r="EU9649" s="104"/>
    </row>
    <row r="9650" spans="151:151" ht="14.4" x14ac:dyDescent="0.25">
      <c r="EU9650" s="104"/>
    </row>
    <row r="9651" spans="151:151" ht="14.4" x14ac:dyDescent="0.25">
      <c r="EU9651" s="104"/>
    </row>
    <row r="9652" spans="151:151" ht="14.4" x14ac:dyDescent="0.25">
      <c r="EU9652" s="104"/>
    </row>
    <row r="9653" spans="151:151" ht="14.4" x14ac:dyDescent="0.25">
      <c r="EU9653" s="104"/>
    </row>
    <row r="9654" spans="151:151" ht="14.4" x14ac:dyDescent="0.25">
      <c r="EU9654" s="104"/>
    </row>
    <row r="9655" spans="151:151" ht="14.4" x14ac:dyDescent="0.25">
      <c r="EU9655" s="104"/>
    </row>
    <row r="9656" spans="151:151" ht="14.4" x14ac:dyDescent="0.25">
      <c r="EU9656" s="104"/>
    </row>
    <row r="9657" spans="151:151" ht="14.4" x14ac:dyDescent="0.25">
      <c r="EU9657" s="104"/>
    </row>
    <row r="9658" spans="151:151" ht="14.4" x14ac:dyDescent="0.25">
      <c r="EU9658" s="104"/>
    </row>
    <row r="9659" spans="151:151" ht="14.4" x14ac:dyDescent="0.25">
      <c r="EU9659" s="104"/>
    </row>
    <row r="9660" spans="151:151" ht="14.4" x14ac:dyDescent="0.25">
      <c r="EU9660" s="104"/>
    </row>
    <row r="9661" spans="151:151" ht="14.4" x14ac:dyDescent="0.25">
      <c r="EU9661" s="104"/>
    </row>
    <row r="9662" spans="151:151" ht="14.4" x14ac:dyDescent="0.25">
      <c r="EU9662" s="104"/>
    </row>
    <row r="9663" spans="151:151" ht="14.4" x14ac:dyDescent="0.25">
      <c r="EU9663" s="104"/>
    </row>
    <row r="9664" spans="151:151" ht="14.4" x14ac:dyDescent="0.25">
      <c r="EU9664" s="104"/>
    </row>
    <row r="9665" spans="151:151" ht="14.4" x14ac:dyDescent="0.25">
      <c r="EU9665" s="104"/>
    </row>
    <row r="9666" spans="151:151" ht="14.4" x14ac:dyDescent="0.25">
      <c r="EU9666" s="104"/>
    </row>
    <row r="9667" spans="151:151" ht="14.4" x14ac:dyDescent="0.25">
      <c r="EU9667" s="104"/>
    </row>
    <row r="9668" spans="151:151" ht="14.4" x14ac:dyDescent="0.25">
      <c r="EU9668" s="104"/>
    </row>
    <row r="9669" spans="151:151" ht="14.4" x14ac:dyDescent="0.25">
      <c r="EU9669" s="104"/>
    </row>
    <row r="9670" spans="151:151" ht="14.4" x14ac:dyDescent="0.25">
      <c r="EU9670" s="104"/>
    </row>
    <row r="9671" spans="151:151" ht="14.4" x14ac:dyDescent="0.25">
      <c r="EU9671" s="104"/>
    </row>
    <row r="9672" spans="151:151" ht="14.4" x14ac:dyDescent="0.25">
      <c r="EU9672" s="104"/>
    </row>
    <row r="9673" spans="151:151" ht="14.4" x14ac:dyDescent="0.25">
      <c r="EU9673" s="104"/>
    </row>
    <row r="9674" spans="151:151" ht="14.4" x14ac:dyDescent="0.25">
      <c r="EU9674" s="104"/>
    </row>
    <row r="9675" spans="151:151" ht="14.4" x14ac:dyDescent="0.25">
      <c r="EU9675" s="104"/>
    </row>
    <row r="9676" spans="151:151" ht="14.4" x14ac:dyDescent="0.25">
      <c r="EU9676" s="104"/>
    </row>
    <row r="9677" spans="151:151" ht="14.4" x14ac:dyDescent="0.25">
      <c r="EU9677" s="104"/>
    </row>
    <row r="9678" spans="151:151" ht="14.4" x14ac:dyDescent="0.25">
      <c r="EU9678" s="104"/>
    </row>
    <row r="9679" spans="151:151" ht="14.4" x14ac:dyDescent="0.25">
      <c r="EU9679" s="104"/>
    </row>
    <row r="9680" spans="151:151" ht="14.4" x14ac:dyDescent="0.25">
      <c r="EU9680" s="104"/>
    </row>
    <row r="9681" spans="151:151" ht="14.4" x14ac:dyDescent="0.25">
      <c r="EU9681" s="104"/>
    </row>
    <row r="9682" spans="151:151" ht="14.4" x14ac:dyDescent="0.25">
      <c r="EU9682" s="104"/>
    </row>
    <row r="9683" spans="151:151" ht="14.4" x14ac:dyDescent="0.25">
      <c r="EU9683" s="104"/>
    </row>
    <row r="9684" spans="151:151" ht="14.4" x14ac:dyDescent="0.25">
      <c r="EU9684" s="104"/>
    </row>
    <row r="9685" spans="151:151" ht="14.4" x14ac:dyDescent="0.25">
      <c r="EU9685" s="104"/>
    </row>
    <row r="9686" spans="151:151" ht="14.4" x14ac:dyDescent="0.25">
      <c r="EU9686" s="104"/>
    </row>
    <row r="9687" spans="151:151" ht="14.4" x14ac:dyDescent="0.25">
      <c r="EU9687" s="104"/>
    </row>
    <row r="9688" spans="151:151" ht="14.4" x14ac:dyDescent="0.25">
      <c r="EU9688" s="104"/>
    </row>
    <row r="9689" spans="151:151" ht="14.4" x14ac:dyDescent="0.25">
      <c r="EU9689" s="104"/>
    </row>
    <row r="9690" spans="151:151" ht="14.4" x14ac:dyDescent="0.25">
      <c r="EU9690" s="104"/>
    </row>
    <row r="9691" spans="151:151" ht="14.4" x14ac:dyDescent="0.25">
      <c r="EU9691" s="104"/>
    </row>
    <row r="9692" spans="151:151" ht="14.4" x14ac:dyDescent="0.25">
      <c r="EU9692" s="104"/>
    </row>
    <row r="9693" spans="151:151" ht="14.4" x14ac:dyDescent="0.25">
      <c r="EU9693" s="104"/>
    </row>
    <row r="9694" spans="151:151" ht="14.4" x14ac:dyDescent="0.25">
      <c r="EU9694" s="104"/>
    </row>
    <row r="9695" spans="151:151" ht="14.4" x14ac:dyDescent="0.25">
      <c r="EU9695" s="104"/>
    </row>
    <row r="9696" spans="151:151" ht="14.4" x14ac:dyDescent="0.25">
      <c r="EU9696" s="104"/>
    </row>
    <row r="9697" spans="151:151" ht="14.4" x14ac:dyDescent="0.25">
      <c r="EU9697" s="104"/>
    </row>
    <row r="9698" spans="151:151" ht="14.4" x14ac:dyDescent="0.25">
      <c r="EU9698" s="104"/>
    </row>
    <row r="9699" spans="151:151" ht="14.4" x14ac:dyDescent="0.25">
      <c r="EU9699" s="104"/>
    </row>
    <row r="9700" spans="151:151" ht="14.4" x14ac:dyDescent="0.25">
      <c r="EU9700" s="104"/>
    </row>
    <row r="9701" spans="151:151" ht="14.4" x14ac:dyDescent="0.25">
      <c r="EU9701" s="104"/>
    </row>
    <row r="9702" spans="151:151" ht="14.4" x14ac:dyDescent="0.25">
      <c r="EU9702" s="104"/>
    </row>
    <row r="9703" spans="151:151" ht="14.4" x14ac:dyDescent="0.25">
      <c r="EU9703" s="104"/>
    </row>
    <row r="9704" spans="151:151" ht="14.4" x14ac:dyDescent="0.25">
      <c r="EU9704" s="104"/>
    </row>
    <row r="9705" spans="151:151" ht="14.4" x14ac:dyDescent="0.25">
      <c r="EU9705" s="104"/>
    </row>
    <row r="9706" spans="151:151" ht="14.4" x14ac:dyDescent="0.25">
      <c r="EU9706" s="104"/>
    </row>
    <row r="9707" spans="151:151" ht="14.4" x14ac:dyDescent="0.25">
      <c r="EU9707" s="104"/>
    </row>
    <row r="9708" spans="151:151" ht="14.4" x14ac:dyDescent="0.25">
      <c r="EU9708" s="104"/>
    </row>
    <row r="9709" spans="151:151" ht="14.4" x14ac:dyDescent="0.25">
      <c r="EU9709" s="104"/>
    </row>
    <row r="9710" spans="151:151" ht="14.4" x14ac:dyDescent="0.25">
      <c r="EU9710" s="104"/>
    </row>
    <row r="9711" spans="151:151" ht="14.4" x14ac:dyDescent="0.25">
      <c r="EU9711" s="104"/>
    </row>
    <row r="9712" spans="151:151" ht="14.4" x14ac:dyDescent="0.25">
      <c r="EU9712" s="104"/>
    </row>
    <row r="9713" spans="151:151" ht="14.4" x14ac:dyDescent="0.25">
      <c r="EU9713" s="104"/>
    </row>
    <row r="9714" spans="151:151" ht="14.4" x14ac:dyDescent="0.25">
      <c r="EU9714" s="104"/>
    </row>
    <row r="9715" spans="151:151" ht="14.4" x14ac:dyDescent="0.25">
      <c r="EU9715" s="104"/>
    </row>
    <row r="9716" spans="151:151" ht="14.4" x14ac:dyDescent="0.25">
      <c r="EU9716" s="104"/>
    </row>
    <row r="9717" spans="151:151" ht="14.4" x14ac:dyDescent="0.25">
      <c r="EU9717" s="104"/>
    </row>
    <row r="9718" spans="151:151" ht="14.4" x14ac:dyDescent="0.25">
      <c r="EU9718" s="104"/>
    </row>
    <row r="9719" spans="151:151" ht="14.4" x14ac:dyDescent="0.25">
      <c r="EU9719" s="104"/>
    </row>
    <row r="9720" spans="151:151" ht="14.4" x14ac:dyDescent="0.25">
      <c r="EU9720" s="104"/>
    </row>
    <row r="9721" spans="151:151" ht="14.4" x14ac:dyDescent="0.25">
      <c r="EU9721" s="104"/>
    </row>
    <row r="9722" spans="151:151" ht="14.4" x14ac:dyDescent="0.25">
      <c r="EU9722" s="104"/>
    </row>
    <row r="9723" spans="151:151" ht="14.4" x14ac:dyDescent="0.25">
      <c r="EU9723" s="104"/>
    </row>
    <row r="9724" spans="151:151" ht="14.4" x14ac:dyDescent="0.25">
      <c r="EU9724" s="104"/>
    </row>
    <row r="9725" spans="151:151" ht="14.4" x14ac:dyDescent="0.25">
      <c r="EU9725" s="104"/>
    </row>
    <row r="9726" spans="151:151" ht="14.4" x14ac:dyDescent="0.25">
      <c r="EU9726" s="104"/>
    </row>
    <row r="9727" spans="151:151" ht="14.4" x14ac:dyDescent="0.25">
      <c r="EU9727" s="104"/>
    </row>
    <row r="9728" spans="151:151" ht="14.4" x14ac:dyDescent="0.25">
      <c r="EU9728" s="104"/>
    </row>
    <row r="9729" spans="151:151" ht="14.4" x14ac:dyDescent="0.25">
      <c r="EU9729" s="104"/>
    </row>
    <row r="9730" spans="151:151" ht="14.4" x14ac:dyDescent="0.25">
      <c r="EU9730" s="104"/>
    </row>
    <row r="9731" spans="151:151" ht="14.4" x14ac:dyDescent="0.25">
      <c r="EU9731" s="104"/>
    </row>
    <row r="9732" spans="151:151" ht="14.4" x14ac:dyDescent="0.25">
      <c r="EU9732" s="104"/>
    </row>
    <row r="9733" spans="151:151" ht="14.4" x14ac:dyDescent="0.25">
      <c r="EU9733" s="104"/>
    </row>
    <row r="9734" spans="151:151" ht="14.4" x14ac:dyDescent="0.25">
      <c r="EU9734" s="104"/>
    </row>
    <row r="9735" spans="151:151" ht="14.4" x14ac:dyDescent="0.25">
      <c r="EU9735" s="104"/>
    </row>
    <row r="9736" spans="151:151" ht="14.4" x14ac:dyDescent="0.25">
      <c r="EU9736" s="104"/>
    </row>
    <row r="9737" spans="151:151" ht="14.4" x14ac:dyDescent="0.25">
      <c r="EU9737" s="104"/>
    </row>
    <row r="9738" spans="151:151" ht="14.4" x14ac:dyDescent="0.25">
      <c r="EU9738" s="104"/>
    </row>
    <row r="9739" spans="151:151" ht="14.4" x14ac:dyDescent="0.25">
      <c r="EU9739" s="104"/>
    </row>
    <row r="9740" spans="151:151" ht="14.4" x14ac:dyDescent="0.25">
      <c r="EU9740" s="104"/>
    </row>
    <row r="9741" spans="151:151" ht="14.4" x14ac:dyDescent="0.25">
      <c r="EU9741" s="104"/>
    </row>
    <row r="9742" spans="151:151" ht="14.4" x14ac:dyDescent="0.25">
      <c r="EU9742" s="104"/>
    </row>
    <row r="9743" spans="151:151" ht="14.4" x14ac:dyDescent="0.25">
      <c r="EU9743" s="104"/>
    </row>
    <row r="9744" spans="151:151" ht="14.4" x14ac:dyDescent="0.25">
      <c r="EU9744" s="104"/>
    </row>
    <row r="9745" spans="151:151" ht="14.4" x14ac:dyDescent="0.25">
      <c r="EU9745" s="104"/>
    </row>
    <row r="9746" spans="151:151" ht="14.4" x14ac:dyDescent="0.25">
      <c r="EU9746" s="104"/>
    </row>
    <row r="9747" spans="151:151" ht="14.4" x14ac:dyDescent="0.25">
      <c r="EU9747" s="104"/>
    </row>
    <row r="9748" spans="151:151" ht="14.4" x14ac:dyDescent="0.25">
      <c r="EU9748" s="104"/>
    </row>
    <row r="9749" spans="151:151" ht="14.4" x14ac:dyDescent="0.25">
      <c r="EU9749" s="104"/>
    </row>
    <row r="9750" spans="151:151" ht="14.4" x14ac:dyDescent="0.25">
      <c r="EU9750" s="104"/>
    </row>
    <row r="9751" spans="151:151" ht="14.4" x14ac:dyDescent="0.25">
      <c r="EU9751" s="104"/>
    </row>
    <row r="9752" spans="151:151" ht="14.4" x14ac:dyDescent="0.25">
      <c r="EU9752" s="104"/>
    </row>
    <row r="9753" spans="151:151" ht="14.4" x14ac:dyDescent="0.25">
      <c r="EU9753" s="104"/>
    </row>
    <row r="9754" spans="151:151" ht="14.4" x14ac:dyDescent="0.25">
      <c r="EU9754" s="104"/>
    </row>
    <row r="9755" spans="151:151" ht="14.4" x14ac:dyDescent="0.25">
      <c r="EU9755" s="104"/>
    </row>
    <row r="9756" spans="151:151" ht="14.4" x14ac:dyDescent="0.25">
      <c r="EU9756" s="104"/>
    </row>
    <row r="9757" spans="151:151" ht="14.4" x14ac:dyDescent="0.25">
      <c r="EU9757" s="104"/>
    </row>
    <row r="9758" spans="151:151" ht="14.4" x14ac:dyDescent="0.25">
      <c r="EU9758" s="104"/>
    </row>
    <row r="9759" spans="151:151" ht="14.4" x14ac:dyDescent="0.25">
      <c r="EU9759" s="104"/>
    </row>
    <row r="9760" spans="151:151" ht="14.4" x14ac:dyDescent="0.25">
      <c r="EU9760" s="104"/>
    </row>
    <row r="9761" spans="151:151" ht="14.4" x14ac:dyDescent="0.25">
      <c r="EU9761" s="104"/>
    </row>
    <row r="9762" spans="151:151" ht="14.4" x14ac:dyDescent="0.25">
      <c r="EU9762" s="104"/>
    </row>
    <row r="9763" spans="151:151" ht="14.4" x14ac:dyDescent="0.25">
      <c r="EU9763" s="104"/>
    </row>
    <row r="9764" spans="151:151" ht="14.4" x14ac:dyDescent="0.25">
      <c r="EU9764" s="104"/>
    </row>
    <row r="9765" spans="151:151" ht="14.4" x14ac:dyDescent="0.25">
      <c r="EU9765" s="104"/>
    </row>
    <row r="9766" spans="151:151" ht="14.4" x14ac:dyDescent="0.25">
      <c r="EU9766" s="104"/>
    </row>
    <row r="9767" spans="151:151" ht="14.4" x14ac:dyDescent="0.25">
      <c r="EU9767" s="104"/>
    </row>
    <row r="9768" spans="151:151" ht="14.4" x14ac:dyDescent="0.25">
      <c r="EU9768" s="104"/>
    </row>
    <row r="9769" spans="151:151" ht="14.4" x14ac:dyDescent="0.25">
      <c r="EU9769" s="104"/>
    </row>
    <row r="9770" spans="151:151" ht="14.4" x14ac:dyDescent="0.25">
      <c r="EU9770" s="104"/>
    </row>
    <row r="9771" spans="151:151" ht="14.4" x14ac:dyDescent="0.25">
      <c r="EU9771" s="104"/>
    </row>
    <row r="9772" spans="151:151" ht="14.4" x14ac:dyDescent="0.25">
      <c r="EU9772" s="104"/>
    </row>
    <row r="9773" spans="151:151" ht="14.4" x14ac:dyDescent="0.25">
      <c r="EU9773" s="104"/>
    </row>
    <row r="9774" spans="151:151" ht="14.4" x14ac:dyDescent="0.25">
      <c r="EU9774" s="104"/>
    </row>
    <row r="9775" spans="151:151" ht="14.4" x14ac:dyDescent="0.25">
      <c r="EU9775" s="104"/>
    </row>
    <row r="9776" spans="151:151" ht="14.4" x14ac:dyDescent="0.25">
      <c r="EU9776" s="104"/>
    </row>
    <row r="9777" spans="151:151" ht="14.4" x14ac:dyDescent="0.25">
      <c r="EU9777" s="104"/>
    </row>
    <row r="9778" spans="151:151" ht="14.4" x14ac:dyDescent="0.25">
      <c r="EU9778" s="104"/>
    </row>
    <row r="9779" spans="151:151" ht="14.4" x14ac:dyDescent="0.25">
      <c r="EU9779" s="104"/>
    </row>
    <row r="9780" spans="151:151" ht="14.4" x14ac:dyDescent="0.25">
      <c r="EU9780" s="104"/>
    </row>
    <row r="9781" spans="151:151" ht="14.4" x14ac:dyDescent="0.25">
      <c r="EU9781" s="104"/>
    </row>
    <row r="9782" spans="151:151" ht="14.4" x14ac:dyDescent="0.25">
      <c r="EU9782" s="104"/>
    </row>
    <row r="9783" spans="151:151" ht="14.4" x14ac:dyDescent="0.25">
      <c r="EU9783" s="104"/>
    </row>
    <row r="9784" spans="151:151" ht="14.4" x14ac:dyDescent="0.25">
      <c r="EU9784" s="104"/>
    </row>
    <row r="9785" spans="151:151" ht="14.4" x14ac:dyDescent="0.25">
      <c r="EU9785" s="104"/>
    </row>
    <row r="9786" spans="151:151" ht="14.4" x14ac:dyDescent="0.25">
      <c r="EU9786" s="104"/>
    </row>
    <row r="9787" spans="151:151" ht="14.4" x14ac:dyDescent="0.25">
      <c r="EU9787" s="104"/>
    </row>
    <row r="9788" spans="151:151" ht="14.4" x14ac:dyDescent="0.25">
      <c r="EU9788" s="104"/>
    </row>
    <row r="9789" spans="151:151" ht="14.4" x14ac:dyDescent="0.25">
      <c r="EU9789" s="104"/>
    </row>
    <row r="9790" spans="151:151" ht="14.4" x14ac:dyDescent="0.25">
      <c r="EU9790" s="104"/>
    </row>
    <row r="9791" spans="151:151" ht="14.4" x14ac:dyDescent="0.25">
      <c r="EU9791" s="104"/>
    </row>
    <row r="9792" spans="151:151" ht="14.4" x14ac:dyDescent="0.25">
      <c r="EU9792" s="104"/>
    </row>
    <row r="9793" spans="151:151" ht="14.4" x14ac:dyDescent="0.25">
      <c r="EU9793" s="104"/>
    </row>
    <row r="9794" spans="151:151" ht="14.4" x14ac:dyDescent="0.25">
      <c r="EU9794" s="104"/>
    </row>
    <row r="9795" spans="151:151" ht="14.4" x14ac:dyDescent="0.25">
      <c r="EU9795" s="104"/>
    </row>
    <row r="9796" spans="151:151" ht="14.4" x14ac:dyDescent="0.25">
      <c r="EU9796" s="104"/>
    </row>
    <row r="9797" spans="151:151" ht="14.4" x14ac:dyDescent="0.25">
      <c r="EU9797" s="104"/>
    </row>
    <row r="9798" spans="151:151" ht="14.4" x14ac:dyDescent="0.25">
      <c r="EU9798" s="104"/>
    </row>
    <row r="9799" spans="151:151" ht="14.4" x14ac:dyDescent="0.25">
      <c r="EU9799" s="104"/>
    </row>
    <row r="9800" spans="151:151" ht="14.4" x14ac:dyDescent="0.25">
      <c r="EU9800" s="104"/>
    </row>
    <row r="9801" spans="151:151" ht="14.4" x14ac:dyDescent="0.25">
      <c r="EU9801" s="104"/>
    </row>
    <row r="9802" spans="151:151" ht="14.4" x14ac:dyDescent="0.25">
      <c r="EU9802" s="104"/>
    </row>
    <row r="9803" spans="151:151" ht="14.4" x14ac:dyDescent="0.25">
      <c r="EU9803" s="104"/>
    </row>
    <row r="9804" spans="151:151" ht="14.4" x14ac:dyDescent="0.25">
      <c r="EU9804" s="104"/>
    </row>
    <row r="9805" spans="151:151" ht="14.4" x14ac:dyDescent="0.25">
      <c r="EU9805" s="104"/>
    </row>
    <row r="9806" spans="151:151" ht="14.4" x14ac:dyDescent="0.25">
      <c r="EU9806" s="104"/>
    </row>
    <row r="9807" spans="151:151" ht="14.4" x14ac:dyDescent="0.25">
      <c r="EU9807" s="104"/>
    </row>
    <row r="9808" spans="151:151" ht="14.4" x14ac:dyDescent="0.25">
      <c r="EU9808" s="104"/>
    </row>
    <row r="9809" spans="151:151" ht="14.4" x14ac:dyDescent="0.25">
      <c r="EU9809" s="104"/>
    </row>
    <row r="9810" spans="151:151" ht="14.4" x14ac:dyDescent="0.25">
      <c r="EU9810" s="104"/>
    </row>
    <row r="9811" spans="151:151" ht="14.4" x14ac:dyDescent="0.25">
      <c r="EU9811" s="104"/>
    </row>
    <row r="9812" spans="151:151" ht="14.4" x14ac:dyDescent="0.25">
      <c r="EU9812" s="104"/>
    </row>
    <row r="9813" spans="151:151" ht="14.4" x14ac:dyDescent="0.25">
      <c r="EU9813" s="104"/>
    </row>
    <row r="9814" spans="151:151" ht="14.4" x14ac:dyDescent="0.25">
      <c r="EU9814" s="104"/>
    </row>
    <row r="9815" spans="151:151" ht="14.4" x14ac:dyDescent="0.25">
      <c r="EU9815" s="104"/>
    </row>
    <row r="9816" spans="151:151" ht="14.4" x14ac:dyDescent="0.25">
      <c r="EU9816" s="104"/>
    </row>
    <row r="9817" spans="151:151" ht="14.4" x14ac:dyDescent="0.25">
      <c r="EU9817" s="104"/>
    </row>
    <row r="9818" spans="151:151" ht="14.4" x14ac:dyDescent="0.25">
      <c r="EU9818" s="104"/>
    </row>
    <row r="9819" spans="151:151" ht="14.4" x14ac:dyDescent="0.25">
      <c r="EU9819" s="104"/>
    </row>
    <row r="9820" spans="151:151" ht="14.4" x14ac:dyDescent="0.25">
      <c r="EU9820" s="104"/>
    </row>
    <row r="9821" spans="151:151" ht="14.4" x14ac:dyDescent="0.25">
      <c r="EU9821" s="104"/>
    </row>
    <row r="9822" spans="151:151" ht="14.4" x14ac:dyDescent="0.25">
      <c r="EU9822" s="104"/>
    </row>
    <row r="9823" spans="151:151" ht="14.4" x14ac:dyDescent="0.25">
      <c r="EU9823" s="104"/>
    </row>
    <row r="9824" spans="151:151" ht="14.4" x14ac:dyDescent="0.25">
      <c r="EU9824" s="104"/>
    </row>
    <row r="9825" spans="151:151" ht="14.4" x14ac:dyDescent="0.25">
      <c r="EU9825" s="104"/>
    </row>
    <row r="9826" spans="151:151" ht="14.4" x14ac:dyDescent="0.25">
      <c r="EU9826" s="104"/>
    </row>
    <row r="9827" spans="151:151" ht="14.4" x14ac:dyDescent="0.25">
      <c r="EU9827" s="104"/>
    </row>
    <row r="9828" spans="151:151" ht="14.4" x14ac:dyDescent="0.25">
      <c r="EU9828" s="104"/>
    </row>
    <row r="9829" spans="151:151" ht="14.4" x14ac:dyDescent="0.25">
      <c r="EU9829" s="104"/>
    </row>
    <row r="9830" spans="151:151" ht="14.4" x14ac:dyDescent="0.25">
      <c r="EU9830" s="104"/>
    </row>
    <row r="9831" spans="151:151" ht="14.4" x14ac:dyDescent="0.25">
      <c r="EU9831" s="104"/>
    </row>
    <row r="9832" spans="151:151" ht="14.4" x14ac:dyDescent="0.25">
      <c r="EU9832" s="104"/>
    </row>
    <row r="9833" spans="151:151" ht="14.4" x14ac:dyDescent="0.25">
      <c r="EU9833" s="104"/>
    </row>
    <row r="9834" spans="151:151" ht="14.4" x14ac:dyDescent="0.25">
      <c r="EU9834" s="104"/>
    </row>
    <row r="9835" spans="151:151" ht="14.4" x14ac:dyDescent="0.25">
      <c r="EU9835" s="104"/>
    </row>
    <row r="9836" spans="151:151" ht="14.4" x14ac:dyDescent="0.25">
      <c r="EU9836" s="104"/>
    </row>
    <row r="9837" spans="151:151" ht="14.4" x14ac:dyDescent="0.25">
      <c r="EU9837" s="104"/>
    </row>
    <row r="9838" spans="151:151" ht="14.4" x14ac:dyDescent="0.25">
      <c r="EU9838" s="104"/>
    </row>
    <row r="9839" spans="151:151" ht="14.4" x14ac:dyDescent="0.25">
      <c r="EU9839" s="104"/>
    </row>
    <row r="9840" spans="151:151" ht="14.4" x14ac:dyDescent="0.25">
      <c r="EU9840" s="104"/>
    </row>
    <row r="9841" spans="151:151" ht="14.4" x14ac:dyDescent="0.25">
      <c r="EU9841" s="104"/>
    </row>
    <row r="9842" spans="151:151" ht="14.4" x14ac:dyDescent="0.25">
      <c r="EU9842" s="104"/>
    </row>
    <row r="9843" spans="151:151" ht="14.4" x14ac:dyDescent="0.25">
      <c r="EU9843" s="104"/>
    </row>
    <row r="9844" spans="151:151" ht="14.4" x14ac:dyDescent="0.25">
      <c r="EU9844" s="104"/>
    </row>
    <row r="9845" spans="151:151" ht="14.4" x14ac:dyDescent="0.25">
      <c r="EU9845" s="104"/>
    </row>
    <row r="9846" spans="151:151" ht="14.4" x14ac:dyDescent="0.25">
      <c r="EU9846" s="104"/>
    </row>
    <row r="9847" spans="151:151" ht="14.4" x14ac:dyDescent="0.25">
      <c r="EU9847" s="104"/>
    </row>
    <row r="9848" spans="151:151" ht="14.4" x14ac:dyDescent="0.25">
      <c r="EU9848" s="104"/>
    </row>
    <row r="9849" spans="151:151" ht="14.4" x14ac:dyDescent="0.25">
      <c r="EU9849" s="104"/>
    </row>
    <row r="9850" spans="151:151" ht="14.4" x14ac:dyDescent="0.25">
      <c r="EU9850" s="104"/>
    </row>
    <row r="9851" spans="151:151" ht="14.4" x14ac:dyDescent="0.25">
      <c r="EU9851" s="104"/>
    </row>
    <row r="9852" spans="151:151" ht="14.4" x14ac:dyDescent="0.25">
      <c r="EU9852" s="104"/>
    </row>
    <row r="9853" spans="151:151" ht="14.4" x14ac:dyDescent="0.25">
      <c r="EU9853" s="104"/>
    </row>
    <row r="9854" spans="151:151" ht="14.4" x14ac:dyDescent="0.25">
      <c r="EU9854" s="104"/>
    </row>
    <row r="9855" spans="151:151" ht="14.4" x14ac:dyDescent="0.25">
      <c r="EU9855" s="104"/>
    </row>
    <row r="9856" spans="151:151" ht="14.4" x14ac:dyDescent="0.25">
      <c r="EU9856" s="104"/>
    </row>
    <row r="9857" spans="151:151" ht="14.4" x14ac:dyDescent="0.25">
      <c r="EU9857" s="104"/>
    </row>
    <row r="9858" spans="151:151" ht="14.4" x14ac:dyDescent="0.25">
      <c r="EU9858" s="104"/>
    </row>
    <row r="9859" spans="151:151" ht="14.4" x14ac:dyDescent="0.25">
      <c r="EU9859" s="104"/>
    </row>
    <row r="9860" spans="151:151" ht="14.4" x14ac:dyDescent="0.25">
      <c r="EU9860" s="104"/>
    </row>
    <row r="9861" spans="151:151" ht="14.4" x14ac:dyDescent="0.25">
      <c r="EU9861" s="104"/>
    </row>
    <row r="9862" spans="151:151" ht="14.4" x14ac:dyDescent="0.25">
      <c r="EU9862" s="104"/>
    </row>
    <row r="9863" spans="151:151" ht="14.4" x14ac:dyDescent="0.25">
      <c r="EU9863" s="104"/>
    </row>
    <row r="9864" spans="151:151" ht="14.4" x14ac:dyDescent="0.25">
      <c r="EU9864" s="104"/>
    </row>
    <row r="9865" spans="151:151" ht="14.4" x14ac:dyDescent="0.25">
      <c r="EU9865" s="104"/>
    </row>
    <row r="9866" spans="151:151" ht="14.4" x14ac:dyDescent="0.25">
      <c r="EU9866" s="104"/>
    </row>
    <row r="9867" spans="151:151" ht="14.4" x14ac:dyDescent="0.25">
      <c r="EU9867" s="104"/>
    </row>
    <row r="9868" spans="151:151" ht="14.4" x14ac:dyDescent="0.25">
      <c r="EU9868" s="104"/>
    </row>
    <row r="9869" spans="151:151" ht="14.4" x14ac:dyDescent="0.25">
      <c r="EU9869" s="104"/>
    </row>
    <row r="9870" spans="151:151" ht="14.4" x14ac:dyDescent="0.25">
      <c r="EU9870" s="104"/>
    </row>
    <row r="9871" spans="151:151" ht="14.4" x14ac:dyDescent="0.25">
      <c r="EU9871" s="104"/>
    </row>
    <row r="9872" spans="151:151" ht="14.4" x14ac:dyDescent="0.25">
      <c r="EU9872" s="104"/>
    </row>
    <row r="9873" spans="151:151" ht="14.4" x14ac:dyDescent="0.25">
      <c r="EU9873" s="104"/>
    </row>
    <row r="9874" spans="151:151" ht="14.4" x14ac:dyDescent="0.25">
      <c r="EU9874" s="104"/>
    </row>
    <row r="9875" spans="151:151" ht="14.4" x14ac:dyDescent="0.25">
      <c r="EU9875" s="104"/>
    </row>
    <row r="9876" spans="151:151" ht="14.4" x14ac:dyDescent="0.25">
      <c r="EU9876" s="104"/>
    </row>
    <row r="9877" spans="151:151" ht="14.4" x14ac:dyDescent="0.25">
      <c r="EU9877" s="104"/>
    </row>
    <row r="9878" spans="151:151" ht="14.4" x14ac:dyDescent="0.25">
      <c r="EU9878" s="104"/>
    </row>
    <row r="9879" spans="151:151" ht="14.4" x14ac:dyDescent="0.25">
      <c r="EU9879" s="104"/>
    </row>
    <row r="9880" spans="151:151" ht="14.4" x14ac:dyDescent="0.25">
      <c r="EU9880" s="104"/>
    </row>
    <row r="9881" spans="151:151" ht="14.4" x14ac:dyDescent="0.25">
      <c r="EU9881" s="104"/>
    </row>
    <row r="9882" spans="151:151" ht="14.4" x14ac:dyDescent="0.25">
      <c r="EU9882" s="104"/>
    </row>
    <row r="9883" spans="151:151" ht="14.4" x14ac:dyDescent="0.25">
      <c r="EU9883" s="104"/>
    </row>
    <row r="9884" spans="151:151" ht="14.4" x14ac:dyDescent="0.25">
      <c r="EU9884" s="104"/>
    </row>
    <row r="9885" spans="151:151" ht="14.4" x14ac:dyDescent="0.25">
      <c r="EU9885" s="104"/>
    </row>
    <row r="9886" spans="151:151" ht="14.4" x14ac:dyDescent="0.25">
      <c r="EU9886" s="104"/>
    </row>
    <row r="9887" spans="151:151" ht="14.4" x14ac:dyDescent="0.25">
      <c r="EU9887" s="104"/>
    </row>
    <row r="9888" spans="151:151" ht="14.4" x14ac:dyDescent="0.25">
      <c r="EU9888" s="104"/>
    </row>
    <row r="9889" spans="151:151" ht="14.4" x14ac:dyDescent="0.25">
      <c r="EU9889" s="104"/>
    </row>
    <row r="9890" spans="151:151" ht="14.4" x14ac:dyDescent="0.25">
      <c r="EU9890" s="104"/>
    </row>
    <row r="9891" spans="151:151" ht="14.4" x14ac:dyDescent="0.25">
      <c r="EU9891" s="104"/>
    </row>
    <row r="9892" spans="151:151" ht="14.4" x14ac:dyDescent="0.25">
      <c r="EU9892" s="104"/>
    </row>
    <row r="9893" spans="151:151" ht="14.4" x14ac:dyDescent="0.25">
      <c r="EU9893" s="104"/>
    </row>
    <row r="9894" spans="151:151" ht="14.4" x14ac:dyDescent="0.25">
      <c r="EU9894" s="104"/>
    </row>
    <row r="9895" spans="151:151" ht="14.4" x14ac:dyDescent="0.25">
      <c r="EU9895" s="104"/>
    </row>
    <row r="9896" spans="151:151" ht="14.4" x14ac:dyDescent="0.25">
      <c r="EU9896" s="104"/>
    </row>
    <row r="9897" spans="151:151" ht="14.4" x14ac:dyDescent="0.25">
      <c r="EU9897" s="104"/>
    </row>
    <row r="9898" spans="151:151" ht="14.4" x14ac:dyDescent="0.25">
      <c r="EU9898" s="104"/>
    </row>
    <row r="9899" spans="151:151" ht="14.4" x14ac:dyDescent="0.25">
      <c r="EU9899" s="104"/>
    </row>
    <row r="9900" spans="151:151" ht="14.4" x14ac:dyDescent="0.25">
      <c r="EU9900" s="104"/>
    </row>
    <row r="9901" spans="151:151" ht="14.4" x14ac:dyDescent="0.25">
      <c r="EU9901" s="104"/>
    </row>
    <row r="9902" spans="151:151" ht="14.4" x14ac:dyDescent="0.25">
      <c r="EU9902" s="104"/>
    </row>
    <row r="9903" spans="151:151" ht="14.4" x14ac:dyDescent="0.25">
      <c r="EU9903" s="104"/>
    </row>
    <row r="9904" spans="151:151" ht="14.4" x14ac:dyDescent="0.25">
      <c r="EU9904" s="104"/>
    </row>
    <row r="9905" spans="151:151" ht="14.4" x14ac:dyDescent="0.25">
      <c r="EU9905" s="104"/>
    </row>
    <row r="9906" spans="151:151" ht="14.4" x14ac:dyDescent="0.25">
      <c r="EU9906" s="104"/>
    </row>
    <row r="9907" spans="151:151" ht="14.4" x14ac:dyDescent="0.25">
      <c r="EU9907" s="104"/>
    </row>
    <row r="9908" spans="151:151" ht="14.4" x14ac:dyDescent="0.25">
      <c r="EU9908" s="104"/>
    </row>
    <row r="9909" spans="151:151" ht="14.4" x14ac:dyDescent="0.25">
      <c r="EU9909" s="104"/>
    </row>
    <row r="9910" spans="151:151" ht="14.4" x14ac:dyDescent="0.25">
      <c r="EU9910" s="104"/>
    </row>
    <row r="9911" spans="151:151" ht="14.4" x14ac:dyDescent="0.25">
      <c r="EU9911" s="104"/>
    </row>
    <row r="9912" spans="151:151" ht="14.4" x14ac:dyDescent="0.25">
      <c r="EU9912" s="104"/>
    </row>
    <row r="9913" spans="151:151" ht="14.4" x14ac:dyDescent="0.25">
      <c r="EU9913" s="104"/>
    </row>
    <row r="9914" spans="151:151" ht="14.4" x14ac:dyDescent="0.25">
      <c r="EU9914" s="104"/>
    </row>
    <row r="9915" spans="151:151" ht="14.4" x14ac:dyDescent="0.25">
      <c r="EU9915" s="104"/>
    </row>
    <row r="9916" spans="151:151" ht="14.4" x14ac:dyDescent="0.25">
      <c r="EU9916" s="104"/>
    </row>
    <row r="9917" spans="151:151" ht="14.4" x14ac:dyDescent="0.25">
      <c r="EU9917" s="104"/>
    </row>
    <row r="9918" spans="151:151" ht="14.4" x14ac:dyDescent="0.25">
      <c r="EU9918" s="104"/>
    </row>
    <row r="9919" spans="151:151" ht="14.4" x14ac:dyDescent="0.25">
      <c r="EU9919" s="104"/>
    </row>
    <row r="9920" spans="151:151" ht="14.4" x14ac:dyDescent="0.25">
      <c r="EU9920" s="104"/>
    </row>
    <row r="9921" spans="151:151" ht="14.4" x14ac:dyDescent="0.25">
      <c r="EU9921" s="104"/>
    </row>
    <row r="9922" spans="151:151" ht="14.4" x14ac:dyDescent="0.25">
      <c r="EU9922" s="104"/>
    </row>
    <row r="9923" spans="151:151" ht="14.4" x14ac:dyDescent="0.25">
      <c r="EU9923" s="104"/>
    </row>
    <row r="9924" spans="151:151" ht="14.4" x14ac:dyDescent="0.25">
      <c r="EU9924" s="104"/>
    </row>
    <row r="9925" spans="151:151" ht="14.4" x14ac:dyDescent="0.25">
      <c r="EU9925" s="104"/>
    </row>
    <row r="9926" spans="151:151" ht="14.4" x14ac:dyDescent="0.25">
      <c r="EU9926" s="104"/>
    </row>
    <row r="9927" spans="151:151" ht="14.4" x14ac:dyDescent="0.25">
      <c r="EU9927" s="104"/>
    </row>
    <row r="9928" spans="151:151" ht="14.4" x14ac:dyDescent="0.25">
      <c r="EU9928" s="104"/>
    </row>
    <row r="9929" spans="151:151" ht="14.4" x14ac:dyDescent="0.25">
      <c r="EU9929" s="104"/>
    </row>
    <row r="9930" spans="151:151" ht="14.4" x14ac:dyDescent="0.25">
      <c r="EU9930" s="104"/>
    </row>
    <row r="9931" spans="151:151" ht="14.4" x14ac:dyDescent="0.25">
      <c r="EU9931" s="104"/>
    </row>
    <row r="9932" spans="151:151" ht="14.4" x14ac:dyDescent="0.25">
      <c r="EU9932" s="104"/>
    </row>
    <row r="9933" spans="151:151" ht="14.4" x14ac:dyDescent="0.25">
      <c r="EU9933" s="104"/>
    </row>
    <row r="9934" spans="151:151" ht="14.4" x14ac:dyDescent="0.25">
      <c r="EU9934" s="104"/>
    </row>
    <row r="9935" spans="151:151" ht="14.4" x14ac:dyDescent="0.25">
      <c r="EU9935" s="104"/>
    </row>
    <row r="9936" spans="151:151" ht="14.4" x14ac:dyDescent="0.25">
      <c r="EU9936" s="104"/>
    </row>
    <row r="9937" spans="151:151" ht="14.4" x14ac:dyDescent="0.25">
      <c r="EU9937" s="104"/>
    </row>
    <row r="9938" spans="151:151" ht="14.4" x14ac:dyDescent="0.25">
      <c r="EU9938" s="104"/>
    </row>
    <row r="9939" spans="151:151" ht="14.4" x14ac:dyDescent="0.25">
      <c r="EU9939" s="104"/>
    </row>
    <row r="9940" spans="151:151" ht="14.4" x14ac:dyDescent="0.25">
      <c r="EU9940" s="104"/>
    </row>
    <row r="9941" spans="151:151" ht="14.4" x14ac:dyDescent="0.25">
      <c r="EU9941" s="104"/>
    </row>
    <row r="9942" spans="151:151" ht="14.4" x14ac:dyDescent="0.25">
      <c r="EU9942" s="104"/>
    </row>
    <row r="9943" spans="151:151" ht="14.4" x14ac:dyDescent="0.25">
      <c r="EU9943" s="104"/>
    </row>
    <row r="9944" spans="151:151" ht="14.4" x14ac:dyDescent="0.25">
      <c r="EU9944" s="104"/>
    </row>
    <row r="9945" spans="151:151" ht="14.4" x14ac:dyDescent="0.25">
      <c r="EU9945" s="104"/>
    </row>
    <row r="9946" spans="151:151" ht="14.4" x14ac:dyDescent="0.25">
      <c r="EU9946" s="104"/>
    </row>
    <row r="9947" spans="151:151" ht="14.4" x14ac:dyDescent="0.25">
      <c r="EU9947" s="104"/>
    </row>
    <row r="9948" spans="151:151" ht="14.4" x14ac:dyDescent="0.25">
      <c r="EU9948" s="104"/>
    </row>
    <row r="9949" spans="151:151" ht="14.4" x14ac:dyDescent="0.25">
      <c r="EU9949" s="104"/>
    </row>
    <row r="9950" spans="151:151" ht="14.4" x14ac:dyDescent="0.25">
      <c r="EU9950" s="104"/>
    </row>
    <row r="9951" spans="151:151" ht="14.4" x14ac:dyDescent="0.25">
      <c r="EU9951" s="104"/>
    </row>
    <row r="9952" spans="151:151" ht="14.4" x14ac:dyDescent="0.25">
      <c r="EU9952" s="104"/>
    </row>
    <row r="9953" spans="151:151" ht="14.4" x14ac:dyDescent="0.25">
      <c r="EU9953" s="104"/>
    </row>
    <row r="9954" spans="151:151" ht="14.4" x14ac:dyDescent="0.25">
      <c r="EU9954" s="104"/>
    </row>
    <row r="9955" spans="151:151" ht="14.4" x14ac:dyDescent="0.25">
      <c r="EU9955" s="104"/>
    </row>
    <row r="9956" spans="151:151" ht="14.4" x14ac:dyDescent="0.25">
      <c r="EU9956" s="104"/>
    </row>
    <row r="9957" spans="151:151" ht="14.4" x14ac:dyDescent="0.25">
      <c r="EU9957" s="104"/>
    </row>
    <row r="9958" spans="151:151" ht="14.4" x14ac:dyDescent="0.25">
      <c r="EU9958" s="104"/>
    </row>
    <row r="9959" spans="151:151" ht="14.4" x14ac:dyDescent="0.25">
      <c r="EU9959" s="104"/>
    </row>
    <row r="9960" spans="151:151" ht="14.4" x14ac:dyDescent="0.25">
      <c r="EU9960" s="104"/>
    </row>
    <row r="9961" spans="151:151" ht="14.4" x14ac:dyDescent="0.25">
      <c r="EU9961" s="104"/>
    </row>
    <row r="9962" spans="151:151" ht="14.4" x14ac:dyDescent="0.25">
      <c r="EU9962" s="104"/>
    </row>
    <row r="9963" spans="151:151" ht="14.4" x14ac:dyDescent="0.25">
      <c r="EU9963" s="104"/>
    </row>
    <row r="9964" spans="151:151" ht="14.4" x14ac:dyDescent="0.25">
      <c r="EU9964" s="104"/>
    </row>
    <row r="9965" spans="151:151" ht="14.4" x14ac:dyDescent="0.25">
      <c r="EU9965" s="104"/>
    </row>
    <row r="9966" spans="151:151" ht="14.4" x14ac:dyDescent="0.25">
      <c r="EU9966" s="104"/>
    </row>
    <row r="9967" spans="151:151" ht="14.4" x14ac:dyDescent="0.25">
      <c r="EU9967" s="104"/>
    </row>
    <row r="9968" spans="151:151" ht="14.4" x14ac:dyDescent="0.25">
      <c r="EU9968" s="104"/>
    </row>
    <row r="9969" spans="151:151" ht="14.4" x14ac:dyDescent="0.25">
      <c r="EU9969" s="104"/>
    </row>
    <row r="9970" spans="151:151" ht="14.4" x14ac:dyDescent="0.25">
      <c r="EU9970" s="104"/>
    </row>
    <row r="9971" spans="151:151" ht="14.4" x14ac:dyDescent="0.25">
      <c r="EU9971" s="104"/>
    </row>
    <row r="9972" spans="151:151" ht="14.4" x14ac:dyDescent="0.25">
      <c r="EU9972" s="104"/>
    </row>
    <row r="9973" spans="151:151" ht="14.4" x14ac:dyDescent="0.25">
      <c r="EU9973" s="104"/>
    </row>
    <row r="9974" spans="151:151" ht="14.4" x14ac:dyDescent="0.25">
      <c r="EU9974" s="104"/>
    </row>
    <row r="9975" spans="151:151" ht="14.4" x14ac:dyDescent="0.25">
      <c r="EU9975" s="104"/>
    </row>
    <row r="9976" spans="151:151" ht="14.4" x14ac:dyDescent="0.25">
      <c r="EU9976" s="104"/>
    </row>
    <row r="9977" spans="151:151" ht="14.4" x14ac:dyDescent="0.25">
      <c r="EU9977" s="104"/>
    </row>
    <row r="9978" spans="151:151" ht="14.4" x14ac:dyDescent="0.25">
      <c r="EU9978" s="104"/>
    </row>
    <row r="9979" spans="151:151" ht="14.4" x14ac:dyDescent="0.25">
      <c r="EU9979" s="104"/>
    </row>
    <row r="9980" spans="151:151" ht="14.4" x14ac:dyDescent="0.25">
      <c r="EU9980" s="104"/>
    </row>
    <row r="9981" spans="151:151" ht="14.4" x14ac:dyDescent="0.25">
      <c r="EU9981" s="104"/>
    </row>
    <row r="9982" spans="151:151" ht="14.4" x14ac:dyDescent="0.25">
      <c r="EU9982" s="104"/>
    </row>
    <row r="9983" spans="151:151" ht="14.4" x14ac:dyDescent="0.25">
      <c r="EU9983" s="104"/>
    </row>
    <row r="9984" spans="151:151" ht="14.4" x14ac:dyDescent="0.25">
      <c r="EU9984" s="104"/>
    </row>
    <row r="9985" spans="151:151" ht="14.4" x14ac:dyDescent="0.25">
      <c r="EU9985" s="104"/>
    </row>
    <row r="9986" spans="151:151" ht="14.4" x14ac:dyDescent="0.25">
      <c r="EU9986" s="104"/>
    </row>
    <row r="9987" spans="151:151" ht="14.4" x14ac:dyDescent="0.25">
      <c r="EU9987" s="104"/>
    </row>
    <row r="9988" spans="151:151" ht="14.4" x14ac:dyDescent="0.25">
      <c r="EU9988" s="104"/>
    </row>
    <row r="9989" spans="151:151" ht="14.4" x14ac:dyDescent="0.25">
      <c r="EU9989" s="104"/>
    </row>
    <row r="9990" spans="151:151" ht="14.4" x14ac:dyDescent="0.25">
      <c r="EU9990" s="104"/>
    </row>
    <row r="9991" spans="151:151" ht="14.4" x14ac:dyDescent="0.25">
      <c r="EU9991" s="104"/>
    </row>
    <row r="9992" spans="151:151" ht="14.4" x14ac:dyDescent="0.25">
      <c r="EU9992" s="104"/>
    </row>
    <row r="9993" spans="151:151" ht="14.4" x14ac:dyDescent="0.25">
      <c r="EU9993" s="104"/>
    </row>
    <row r="9994" spans="151:151" ht="14.4" x14ac:dyDescent="0.25">
      <c r="EU9994" s="104"/>
    </row>
    <row r="9995" spans="151:151" ht="14.4" x14ac:dyDescent="0.25">
      <c r="EU9995" s="104"/>
    </row>
    <row r="9996" spans="151:151" ht="14.4" x14ac:dyDescent="0.25">
      <c r="EU9996" s="104"/>
    </row>
    <row r="9997" spans="151:151" ht="14.4" x14ac:dyDescent="0.25">
      <c r="EU9997" s="104"/>
    </row>
    <row r="9998" spans="151:151" ht="14.4" x14ac:dyDescent="0.25">
      <c r="EU9998" s="104"/>
    </row>
    <row r="9999" spans="151:151" ht="14.4" x14ac:dyDescent="0.25">
      <c r="EU9999" s="104"/>
    </row>
    <row r="10000" spans="151:151" ht="14.4" x14ac:dyDescent="0.25">
      <c r="EU10000" s="104"/>
    </row>
    <row r="10001" spans="151:151" ht="14.4" x14ac:dyDescent="0.25">
      <c r="EU10001" s="104"/>
    </row>
    <row r="10002" spans="151:151" ht="14.4" x14ac:dyDescent="0.25">
      <c r="EU10002" s="104"/>
    </row>
    <row r="10003" spans="151:151" ht="14.4" x14ac:dyDescent="0.25">
      <c r="EU10003" s="104"/>
    </row>
    <row r="10004" spans="151:151" ht="14.4" x14ac:dyDescent="0.25">
      <c r="EU10004" s="104"/>
    </row>
    <row r="10005" spans="151:151" ht="14.4" x14ac:dyDescent="0.25">
      <c r="EU10005" s="104"/>
    </row>
    <row r="10006" spans="151:151" ht="14.4" x14ac:dyDescent="0.25">
      <c r="EU10006" s="104"/>
    </row>
    <row r="10007" spans="151:151" ht="14.4" x14ac:dyDescent="0.25">
      <c r="EU10007" s="104"/>
    </row>
    <row r="10008" spans="151:151" ht="14.4" x14ac:dyDescent="0.25">
      <c r="EU10008" s="104"/>
    </row>
    <row r="10009" spans="151:151" ht="14.4" x14ac:dyDescent="0.25">
      <c r="EU10009" s="104"/>
    </row>
    <row r="10010" spans="151:151" ht="14.4" x14ac:dyDescent="0.25">
      <c r="EU10010" s="104"/>
    </row>
    <row r="10011" spans="151:151" ht="14.4" x14ac:dyDescent="0.25">
      <c r="EU10011" s="104"/>
    </row>
    <row r="10012" spans="151:151" ht="14.4" x14ac:dyDescent="0.25">
      <c r="EU10012" s="104"/>
    </row>
    <row r="10013" spans="151:151" ht="14.4" x14ac:dyDescent="0.25">
      <c r="EU10013" s="104"/>
    </row>
    <row r="10014" spans="151:151" ht="14.4" x14ac:dyDescent="0.25">
      <c r="EU10014" s="104"/>
    </row>
    <row r="10015" spans="151:151" ht="14.4" x14ac:dyDescent="0.25">
      <c r="EU10015" s="104"/>
    </row>
    <row r="10016" spans="151:151" ht="14.4" x14ac:dyDescent="0.25">
      <c r="EU10016" s="104"/>
    </row>
    <row r="10017" spans="151:151" ht="14.4" x14ac:dyDescent="0.25">
      <c r="EU10017" s="104"/>
    </row>
    <row r="10018" spans="151:151" ht="14.4" x14ac:dyDescent="0.25">
      <c r="EU10018" s="104"/>
    </row>
    <row r="10019" spans="151:151" ht="14.4" x14ac:dyDescent="0.25">
      <c r="EU10019" s="104"/>
    </row>
    <row r="10020" spans="151:151" ht="14.4" x14ac:dyDescent="0.25">
      <c r="EU10020" s="104"/>
    </row>
    <row r="10021" spans="151:151" ht="14.4" x14ac:dyDescent="0.25">
      <c r="EU10021" s="104"/>
    </row>
    <row r="10022" spans="151:151" ht="14.4" x14ac:dyDescent="0.25">
      <c r="EU10022" s="104"/>
    </row>
    <row r="10023" spans="151:151" ht="14.4" x14ac:dyDescent="0.25">
      <c r="EU10023" s="104"/>
    </row>
    <row r="10024" spans="151:151" ht="14.4" x14ac:dyDescent="0.25">
      <c r="EU10024" s="104"/>
    </row>
    <row r="10025" spans="151:151" ht="14.4" x14ac:dyDescent="0.25">
      <c r="EU10025" s="104"/>
    </row>
    <row r="10026" spans="151:151" ht="14.4" x14ac:dyDescent="0.25">
      <c r="EU10026" s="104"/>
    </row>
    <row r="10027" spans="151:151" ht="14.4" x14ac:dyDescent="0.25">
      <c r="EU10027" s="104"/>
    </row>
    <row r="10028" spans="151:151" ht="14.4" x14ac:dyDescent="0.25">
      <c r="EU10028" s="104"/>
    </row>
    <row r="10029" spans="151:151" ht="14.4" x14ac:dyDescent="0.25">
      <c r="EU10029" s="104"/>
    </row>
    <row r="10030" spans="151:151" ht="14.4" x14ac:dyDescent="0.25">
      <c r="EU10030" s="104"/>
    </row>
    <row r="10031" spans="151:151" ht="14.4" x14ac:dyDescent="0.25">
      <c r="EU10031" s="104"/>
    </row>
    <row r="10032" spans="151:151" ht="14.4" x14ac:dyDescent="0.25">
      <c r="EU10032" s="104"/>
    </row>
    <row r="10033" spans="151:151" ht="14.4" x14ac:dyDescent="0.25">
      <c r="EU10033" s="104"/>
    </row>
    <row r="10034" spans="151:151" ht="14.4" x14ac:dyDescent="0.25">
      <c r="EU10034" s="104"/>
    </row>
    <row r="10035" spans="151:151" ht="14.4" x14ac:dyDescent="0.25">
      <c r="EU10035" s="104"/>
    </row>
    <row r="10036" spans="151:151" ht="14.4" x14ac:dyDescent="0.25">
      <c r="EU10036" s="104"/>
    </row>
    <row r="10037" spans="151:151" ht="14.4" x14ac:dyDescent="0.25">
      <c r="EU10037" s="104"/>
    </row>
    <row r="10038" spans="151:151" ht="14.4" x14ac:dyDescent="0.25">
      <c r="EU10038" s="104"/>
    </row>
    <row r="10039" spans="151:151" ht="14.4" x14ac:dyDescent="0.25">
      <c r="EU10039" s="104"/>
    </row>
    <row r="10040" spans="151:151" ht="14.4" x14ac:dyDescent="0.25">
      <c r="EU10040" s="104"/>
    </row>
    <row r="10041" spans="151:151" ht="14.4" x14ac:dyDescent="0.25">
      <c r="EU10041" s="104"/>
    </row>
    <row r="10042" spans="151:151" ht="14.4" x14ac:dyDescent="0.25">
      <c r="EU10042" s="104"/>
    </row>
    <row r="10043" spans="151:151" ht="14.4" x14ac:dyDescent="0.25">
      <c r="EU10043" s="104"/>
    </row>
    <row r="10044" spans="151:151" ht="14.4" x14ac:dyDescent="0.25">
      <c r="EU10044" s="104"/>
    </row>
    <row r="10045" spans="151:151" ht="14.4" x14ac:dyDescent="0.25">
      <c r="EU10045" s="104"/>
    </row>
    <row r="10046" spans="151:151" ht="14.4" x14ac:dyDescent="0.25">
      <c r="EU10046" s="104"/>
    </row>
    <row r="10047" spans="151:151" ht="14.4" x14ac:dyDescent="0.25">
      <c r="EU10047" s="104"/>
    </row>
    <row r="10048" spans="151:151" ht="14.4" x14ac:dyDescent="0.25">
      <c r="EU10048" s="104"/>
    </row>
    <row r="10049" spans="151:151" ht="14.4" x14ac:dyDescent="0.25">
      <c r="EU10049" s="104"/>
    </row>
    <row r="10050" spans="151:151" ht="14.4" x14ac:dyDescent="0.25">
      <c r="EU10050" s="104"/>
    </row>
    <row r="10051" spans="151:151" ht="14.4" x14ac:dyDescent="0.25">
      <c r="EU10051" s="104"/>
    </row>
    <row r="10052" spans="151:151" ht="14.4" x14ac:dyDescent="0.25">
      <c r="EU10052" s="104"/>
    </row>
    <row r="10053" spans="151:151" ht="14.4" x14ac:dyDescent="0.25">
      <c r="EU10053" s="104"/>
    </row>
    <row r="10054" spans="151:151" ht="14.4" x14ac:dyDescent="0.25">
      <c r="EU10054" s="104"/>
    </row>
    <row r="10055" spans="151:151" ht="14.4" x14ac:dyDescent="0.25">
      <c r="EU10055" s="104"/>
    </row>
    <row r="10056" spans="151:151" ht="14.4" x14ac:dyDescent="0.25">
      <c r="EU10056" s="104"/>
    </row>
    <row r="10057" spans="151:151" ht="14.4" x14ac:dyDescent="0.25">
      <c r="EU10057" s="104"/>
    </row>
    <row r="10058" spans="151:151" ht="14.4" x14ac:dyDescent="0.25">
      <c r="EU10058" s="104"/>
    </row>
    <row r="10059" spans="151:151" ht="14.4" x14ac:dyDescent="0.25">
      <c r="EU10059" s="104"/>
    </row>
    <row r="10060" spans="151:151" ht="14.4" x14ac:dyDescent="0.25">
      <c r="EU10060" s="104"/>
    </row>
    <row r="10061" spans="151:151" ht="14.4" x14ac:dyDescent="0.25">
      <c r="EU10061" s="104"/>
    </row>
    <row r="10062" spans="151:151" ht="14.4" x14ac:dyDescent="0.25">
      <c r="EU10062" s="104"/>
    </row>
    <row r="10063" spans="151:151" ht="14.4" x14ac:dyDescent="0.25">
      <c r="EU10063" s="104"/>
    </row>
    <row r="10064" spans="151:151" ht="14.4" x14ac:dyDescent="0.25">
      <c r="EU10064" s="104"/>
    </row>
    <row r="10065" spans="151:151" ht="14.4" x14ac:dyDescent="0.25">
      <c r="EU10065" s="104"/>
    </row>
    <row r="10066" spans="151:151" ht="14.4" x14ac:dyDescent="0.25">
      <c r="EU10066" s="104"/>
    </row>
    <row r="10067" spans="151:151" ht="14.4" x14ac:dyDescent="0.25">
      <c r="EU10067" s="104"/>
    </row>
    <row r="10068" spans="151:151" ht="14.4" x14ac:dyDescent="0.25">
      <c r="EU10068" s="104"/>
    </row>
    <row r="10069" spans="151:151" ht="14.4" x14ac:dyDescent="0.25">
      <c r="EU10069" s="104"/>
    </row>
    <row r="10070" spans="151:151" ht="14.4" x14ac:dyDescent="0.25">
      <c r="EU10070" s="104"/>
    </row>
    <row r="10071" spans="151:151" ht="14.4" x14ac:dyDescent="0.25">
      <c r="EU10071" s="104"/>
    </row>
    <row r="10072" spans="151:151" ht="14.4" x14ac:dyDescent="0.25">
      <c r="EU10072" s="104"/>
    </row>
    <row r="10073" spans="151:151" ht="14.4" x14ac:dyDescent="0.25">
      <c r="EU10073" s="104"/>
    </row>
    <row r="10074" spans="151:151" ht="14.4" x14ac:dyDescent="0.25">
      <c r="EU10074" s="104"/>
    </row>
    <row r="10075" spans="151:151" ht="14.4" x14ac:dyDescent="0.25">
      <c r="EU10075" s="104"/>
    </row>
    <row r="10076" spans="151:151" ht="14.4" x14ac:dyDescent="0.25">
      <c r="EU10076" s="104"/>
    </row>
    <row r="10077" spans="151:151" ht="14.4" x14ac:dyDescent="0.25">
      <c r="EU10077" s="104"/>
    </row>
    <row r="10078" spans="151:151" ht="14.4" x14ac:dyDescent="0.25">
      <c r="EU10078" s="104"/>
    </row>
    <row r="10079" spans="151:151" ht="14.4" x14ac:dyDescent="0.25">
      <c r="EU10079" s="104"/>
    </row>
    <row r="10080" spans="151:151" ht="14.4" x14ac:dyDescent="0.25">
      <c r="EU10080" s="104"/>
    </row>
    <row r="10081" spans="151:151" ht="14.4" x14ac:dyDescent="0.25">
      <c r="EU10081" s="104"/>
    </row>
    <row r="10082" spans="151:151" ht="14.4" x14ac:dyDescent="0.25">
      <c r="EU10082" s="104"/>
    </row>
    <row r="10083" spans="151:151" ht="14.4" x14ac:dyDescent="0.25">
      <c r="EU10083" s="104"/>
    </row>
    <row r="10084" spans="151:151" ht="14.4" x14ac:dyDescent="0.25">
      <c r="EU10084" s="104"/>
    </row>
    <row r="10085" spans="151:151" ht="14.4" x14ac:dyDescent="0.25">
      <c r="EU10085" s="104"/>
    </row>
    <row r="10086" spans="151:151" ht="14.4" x14ac:dyDescent="0.25">
      <c r="EU10086" s="104"/>
    </row>
    <row r="10087" spans="151:151" ht="14.4" x14ac:dyDescent="0.25">
      <c r="EU10087" s="104"/>
    </row>
    <row r="10088" spans="151:151" ht="14.4" x14ac:dyDescent="0.25">
      <c r="EU10088" s="104"/>
    </row>
    <row r="10089" spans="151:151" ht="14.4" x14ac:dyDescent="0.25">
      <c r="EU10089" s="104"/>
    </row>
    <row r="10090" spans="151:151" ht="14.4" x14ac:dyDescent="0.25">
      <c r="EU10090" s="104"/>
    </row>
    <row r="10091" spans="151:151" ht="14.4" x14ac:dyDescent="0.25">
      <c r="EU10091" s="104"/>
    </row>
    <row r="10092" spans="151:151" ht="14.4" x14ac:dyDescent="0.25">
      <c r="EU10092" s="104"/>
    </row>
    <row r="10093" spans="151:151" ht="14.4" x14ac:dyDescent="0.25">
      <c r="EU10093" s="104"/>
    </row>
    <row r="10094" spans="151:151" ht="14.4" x14ac:dyDescent="0.25">
      <c r="EU10094" s="104"/>
    </row>
    <row r="10095" spans="151:151" ht="14.4" x14ac:dyDescent="0.25">
      <c r="EU10095" s="104"/>
    </row>
    <row r="10096" spans="151:151" ht="14.4" x14ac:dyDescent="0.25">
      <c r="EU10096" s="104"/>
    </row>
    <row r="10097" spans="151:151" ht="14.4" x14ac:dyDescent="0.25">
      <c r="EU10097" s="104"/>
    </row>
    <row r="10098" spans="151:151" ht="14.4" x14ac:dyDescent="0.25">
      <c r="EU10098" s="104"/>
    </row>
    <row r="10099" spans="151:151" ht="14.4" x14ac:dyDescent="0.25">
      <c r="EU10099" s="104"/>
    </row>
    <row r="10100" spans="151:151" ht="14.4" x14ac:dyDescent="0.25">
      <c r="EU10100" s="104"/>
    </row>
    <row r="10101" spans="151:151" ht="14.4" x14ac:dyDescent="0.25">
      <c r="EU10101" s="104"/>
    </row>
    <row r="10102" spans="151:151" ht="14.4" x14ac:dyDescent="0.25">
      <c r="EU10102" s="104"/>
    </row>
    <row r="10103" spans="151:151" ht="14.4" x14ac:dyDescent="0.25">
      <c r="EU10103" s="104"/>
    </row>
    <row r="10104" spans="151:151" ht="14.4" x14ac:dyDescent="0.25">
      <c r="EU10104" s="104"/>
    </row>
    <row r="10105" spans="151:151" ht="14.4" x14ac:dyDescent="0.25">
      <c r="EU10105" s="104"/>
    </row>
    <row r="10106" spans="151:151" ht="14.4" x14ac:dyDescent="0.25">
      <c r="EU10106" s="104"/>
    </row>
    <row r="10107" spans="151:151" ht="14.4" x14ac:dyDescent="0.25">
      <c r="EU10107" s="104"/>
    </row>
    <row r="10108" spans="151:151" ht="14.4" x14ac:dyDescent="0.25">
      <c r="EU10108" s="104"/>
    </row>
    <row r="10109" spans="151:151" ht="14.4" x14ac:dyDescent="0.25">
      <c r="EU10109" s="104"/>
    </row>
    <row r="10110" spans="151:151" ht="14.4" x14ac:dyDescent="0.25">
      <c r="EU10110" s="104"/>
    </row>
    <row r="10111" spans="151:151" ht="14.4" x14ac:dyDescent="0.25">
      <c r="EU10111" s="104"/>
    </row>
    <row r="10112" spans="151:151" ht="14.4" x14ac:dyDescent="0.25">
      <c r="EU10112" s="104"/>
    </row>
    <row r="10113" spans="151:151" ht="14.4" x14ac:dyDescent="0.25">
      <c r="EU10113" s="104"/>
    </row>
    <row r="10114" spans="151:151" ht="14.4" x14ac:dyDescent="0.25">
      <c r="EU10114" s="104"/>
    </row>
    <row r="10115" spans="151:151" ht="14.4" x14ac:dyDescent="0.25">
      <c r="EU10115" s="104"/>
    </row>
    <row r="10116" spans="151:151" ht="14.4" x14ac:dyDescent="0.25">
      <c r="EU10116" s="104"/>
    </row>
    <row r="10117" spans="151:151" ht="14.4" x14ac:dyDescent="0.25">
      <c r="EU10117" s="104"/>
    </row>
    <row r="10118" spans="151:151" ht="14.4" x14ac:dyDescent="0.25">
      <c r="EU10118" s="104"/>
    </row>
    <row r="10119" spans="151:151" ht="14.4" x14ac:dyDescent="0.25">
      <c r="EU10119" s="104"/>
    </row>
    <row r="10120" spans="151:151" ht="14.4" x14ac:dyDescent="0.25">
      <c r="EU10120" s="104"/>
    </row>
    <row r="10121" spans="151:151" ht="14.4" x14ac:dyDescent="0.25">
      <c r="EU10121" s="104"/>
    </row>
    <row r="10122" spans="151:151" ht="14.4" x14ac:dyDescent="0.25">
      <c r="EU10122" s="104"/>
    </row>
    <row r="10123" spans="151:151" ht="14.4" x14ac:dyDescent="0.25">
      <c r="EU10123" s="104"/>
    </row>
    <row r="10124" spans="151:151" ht="14.4" x14ac:dyDescent="0.25">
      <c r="EU10124" s="104"/>
    </row>
    <row r="10125" spans="151:151" ht="14.4" x14ac:dyDescent="0.25">
      <c r="EU10125" s="104"/>
    </row>
    <row r="10126" spans="151:151" ht="14.4" x14ac:dyDescent="0.25">
      <c r="EU10126" s="104"/>
    </row>
    <row r="10127" spans="151:151" ht="14.4" x14ac:dyDescent="0.25">
      <c r="EU10127" s="104"/>
    </row>
    <row r="10128" spans="151:151" ht="14.4" x14ac:dyDescent="0.25">
      <c r="EU10128" s="104"/>
    </row>
    <row r="10129" spans="151:151" ht="14.4" x14ac:dyDescent="0.25">
      <c r="EU10129" s="104"/>
    </row>
    <row r="10130" spans="151:151" ht="14.4" x14ac:dyDescent="0.25">
      <c r="EU10130" s="104"/>
    </row>
    <row r="10131" spans="151:151" ht="14.4" x14ac:dyDescent="0.25">
      <c r="EU10131" s="104"/>
    </row>
    <row r="10132" spans="151:151" ht="14.4" x14ac:dyDescent="0.25">
      <c r="EU10132" s="104"/>
    </row>
    <row r="10133" spans="151:151" ht="14.4" x14ac:dyDescent="0.25">
      <c r="EU10133" s="104"/>
    </row>
    <row r="10134" spans="151:151" ht="14.4" x14ac:dyDescent="0.25">
      <c r="EU10134" s="104"/>
    </row>
    <row r="10135" spans="151:151" ht="14.4" x14ac:dyDescent="0.25">
      <c r="EU10135" s="104"/>
    </row>
    <row r="10136" spans="151:151" ht="14.4" x14ac:dyDescent="0.25">
      <c r="EU10136" s="104"/>
    </row>
    <row r="10137" spans="151:151" ht="14.4" x14ac:dyDescent="0.25">
      <c r="EU10137" s="104"/>
    </row>
    <row r="10138" spans="151:151" ht="14.4" x14ac:dyDescent="0.25">
      <c r="EU10138" s="104"/>
    </row>
    <row r="10139" spans="151:151" ht="14.4" x14ac:dyDescent="0.25">
      <c r="EU10139" s="104"/>
    </row>
    <row r="10140" spans="151:151" ht="14.4" x14ac:dyDescent="0.25">
      <c r="EU10140" s="104"/>
    </row>
    <row r="10141" spans="151:151" ht="14.4" x14ac:dyDescent="0.25">
      <c r="EU10141" s="104"/>
    </row>
    <row r="10142" spans="151:151" ht="14.4" x14ac:dyDescent="0.25">
      <c r="EU10142" s="104"/>
    </row>
    <row r="10143" spans="151:151" ht="14.4" x14ac:dyDescent="0.25">
      <c r="EU10143" s="104"/>
    </row>
    <row r="10144" spans="151:151" ht="14.4" x14ac:dyDescent="0.25">
      <c r="EU10144" s="104"/>
    </row>
    <row r="10145" spans="151:151" ht="14.4" x14ac:dyDescent="0.25">
      <c r="EU10145" s="104"/>
    </row>
    <row r="10146" spans="151:151" ht="14.4" x14ac:dyDescent="0.25">
      <c r="EU10146" s="104"/>
    </row>
    <row r="10147" spans="151:151" ht="14.4" x14ac:dyDescent="0.25">
      <c r="EU10147" s="104"/>
    </row>
    <row r="10148" spans="151:151" ht="14.4" x14ac:dyDescent="0.25">
      <c r="EU10148" s="104"/>
    </row>
    <row r="10149" spans="151:151" ht="14.4" x14ac:dyDescent="0.25">
      <c r="EU10149" s="104"/>
    </row>
    <row r="10150" spans="151:151" ht="14.4" x14ac:dyDescent="0.25">
      <c r="EU10150" s="104"/>
    </row>
    <row r="10151" spans="151:151" ht="14.4" x14ac:dyDescent="0.25">
      <c r="EU10151" s="104"/>
    </row>
    <row r="10152" spans="151:151" ht="14.4" x14ac:dyDescent="0.25">
      <c r="EU10152" s="104"/>
    </row>
    <row r="10153" spans="151:151" ht="14.4" x14ac:dyDescent="0.25">
      <c r="EU10153" s="104"/>
    </row>
    <row r="10154" spans="151:151" ht="14.4" x14ac:dyDescent="0.25">
      <c r="EU10154" s="104"/>
    </row>
    <row r="10155" spans="151:151" ht="14.4" x14ac:dyDescent="0.25">
      <c r="EU10155" s="104"/>
    </row>
    <row r="10156" spans="151:151" ht="14.4" x14ac:dyDescent="0.25">
      <c r="EU10156" s="104"/>
    </row>
    <row r="10157" spans="151:151" ht="14.4" x14ac:dyDescent="0.25">
      <c r="EU10157" s="104"/>
    </row>
    <row r="10158" spans="151:151" ht="14.4" x14ac:dyDescent="0.25">
      <c r="EU10158" s="104"/>
    </row>
    <row r="10159" spans="151:151" ht="14.4" x14ac:dyDescent="0.25">
      <c r="EU10159" s="104"/>
    </row>
    <row r="10160" spans="151:151" ht="14.4" x14ac:dyDescent="0.25">
      <c r="EU10160" s="104"/>
    </row>
    <row r="10161" spans="151:151" ht="14.4" x14ac:dyDescent="0.25">
      <c r="EU10161" s="104"/>
    </row>
    <row r="10162" spans="151:151" ht="14.4" x14ac:dyDescent="0.25">
      <c r="EU10162" s="104"/>
    </row>
    <row r="10163" spans="151:151" ht="14.4" x14ac:dyDescent="0.25">
      <c r="EU10163" s="104"/>
    </row>
    <row r="10164" spans="151:151" ht="14.4" x14ac:dyDescent="0.25">
      <c r="EU10164" s="104"/>
    </row>
    <row r="10165" spans="151:151" ht="14.4" x14ac:dyDescent="0.25">
      <c r="EU10165" s="104"/>
    </row>
    <row r="10166" spans="151:151" ht="14.4" x14ac:dyDescent="0.25">
      <c r="EU10166" s="104"/>
    </row>
    <row r="10167" spans="151:151" ht="14.4" x14ac:dyDescent="0.25">
      <c r="EU10167" s="104"/>
    </row>
    <row r="10168" spans="151:151" ht="14.4" x14ac:dyDescent="0.25">
      <c r="EU10168" s="104"/>
    </row>
    <row r="10169" spans="151:151" ht="14.4" x14ac:dyDescent="0.25">
      <c r="EU10169" s="104"/>
    </row>
    <row r="10170" spans="151:151" ht="14.4" x14ac:dyDescent="0.25">
      <c r="EU10170" s="104"/>
    </row>
    <row r="10171" spans="151:151" ht="14.4" x14ac:dyDescent="0.25">
      <c r="EU10171" s="104"/>
    </row>
    <row r="10172" spans="151:151" ht="14.4" x14ac:dyDescent="0.25">
      <c r="EU10172" s="104"/>
    </row>
    <row r="10173" spans="151:151" ht="14.4" x14ac:dyDescent="0.25">
      <c r="EU10173" s="104"/>
    </row>
    <row r="10174" spans="151:151" ht="14.4" x14ac:dyDescent="0.25">
      <c r="EU10174" s="104"/>
    </row>
    <row r="10175" spans="151:151" ht="14.4" x14ac:dyDescent="0.25">
      <c r="EU10175" s="104"/>
    </row>
    <row r="10176" spans="151:151" ht="14.4" x14ac:dyDescent="0.25">
      <c r="EU10176" s="104"/>
    </row>
    <row r="10177" spans="151:151" ht="14.4" x14ac:dyDescent="0.25">
      <c r="EU10177" s="104"/>
    </row>
    <row r="10178" spans="151:151" ht="14.4" x14ac:dyDescent="0.25">
      <c r="EU10178" s="104"/>
    </row>
    <row r="10179" spans="151:151" ht="14.4" x14ac:dyDescent="0.25">
      <c r="EU10179" s="104"/>
    </row>
    <row r="10180" spans="151:151" ht="14.4" x14ac:dyDescent="0.25">
      <c r="EU10180" s="104"/>
    </row>
    <row r="10181" spans="151:151" ht="14.4" x14ac:dyDescent="0.25">
      <c r="EU10181" s="104"/>
    </row>
    <row r="10182" spans="151:151" ht="14.4" x14ac:dyDescent="0.25">
      <c r="EU10182" s="104"/>
    </row>
    <row r="10183" spans="151:151" ht="14.4" x14ac:dyDescent="0.25">
      <c r="EU10183" s="104"/>
    </row>
    <row r="10184" spans="151:151" ht="14.4" x14ac:dyDescent="0.25">
      <c r="EU10184" s="104"/>
    </row>
    <row r="10185" spans="151:151" ht="14.4" x14ac:dyDescent="0.25">
      <c r="EU10185" s="104"/>
    </row>
    <row r="10186" spans="151:151" ht="14.4" x14ac:dyDescent="0.25">
      <c r="EU10186" s="104"/>
    </row>
    <row r="10187" spans="151:151" ht="14.4" x14ac:dyDescent="0.25">
      <c r="EU10187" s="104"/>
    </row>
    <row r="10188" spans="151:151" ht="14.4" x14ac:dyDescent="0.25">
      <c r="EU10188" s="104"/>
    </row>
    <row r="10189" spans="151:151" ht="14.4" x14ac:dyDescent="0.25">
      <c r="EU10189" s="104"/>
    </row>
    <row r="10190" spans="151:151" ht="14.4" x14ac:dyDescent="0.25">
      <c r="EU10190" s="104"/>
    </row>
    <row r="10191" spans="151:151" ht="14.4" x14ac:dyDescent="0.25">
      <c r="EU10191" s="104"/>
    </row>
    <row r="10192" spans="151:151" ht="14.4" x14ac:dyDescent="0.25">
      <c r="EU10192" s="104"/>
    </row>
    <row r="10193" spans="151:151" ht="14.4" x14ac:dyDescent="0.25">
      <c r="EU10193" s="104"/>
    </row>
    <row r="10194" spans="151:151" ht="14.4" x14ac:dyDescent="0.25">
      <c r="EU10194" s="104"/>
    </row>
    <row r="10195" spans="151:151" ht="14.4" x14ac:dyDescent="0.25">
      <c r="EU10195" s="104"/>
    </row>
    <row r="10196" spans="151:151" ht="14.4" x14ac:dyDescent="0.25">
      <c r="EU10196" s="104"/>
    </row>
    <row r="10197" spans="151:151" ht="14.4" x14ac:dyDescent="0.25">
      <c r="EU10197" s="104"/>
    </row>
    <row r="10198" spans="151:151" ht="14.4" x14ac:dyDescent="0.25">
      <c r="EU10198" s="104"/>
    </row>
    <row r="10199" spans="151:151" ht="14.4" x14ac:dyDescent="0.25">
      <c r="EU10199" s="104"/>
    </row>
    <row r="10200" spans="151:151" ht="14.4" x14ac:dyDescent="0.25">
      <c r="EU10200" s="104"/>
    </row>
    <row r="10201" spans="151:151" ht="14.4" x14ac:dyDescent="0.25">
      <c r="EU10201" s="104"/>
    </row>
    <row r="10202" spans="151:151" ht="14.4" x14ac:dyDescent="0.25">
      <c r="EU10202" s="104"/>
    </row>
    <row r="10203" spans="151:151" ht="14.4" x14ac:dyDescent="0.25">
      <c r="EU10203" s="104"/>
    </row>
    <row r="10204" spans="151:151" ht="14.4" x14ac:dyDescent="0.25">
      <c r="EU10204" s="104"/>
    </row>
    <row r="10205" spans="151:151" ht="14.4" x14ac:dyDescent="0.25">
      <c r="EU10205" s="104"/>
    </row>
    <row r="10206" spans="151:151" ht="14.4" x14ac:dyDescent="0.25">
      <c r="EU10206" s="104"/>
    </row>
    <row r="10207" spans="151:151" ht="14.4" x14ac:dyDescent="0.25">
      <c r="EU10207" s="104"/>
    </row>
    <row r="10208" spans="151:151" ht="14.4" x14ac:dyDescent="0.25">
      <c r="EU10208" s="104"/>
    </row>
    <row r="10209" spans="151:151" ht="14.4" x14ac:dyDescent="0.25">
      <c r="EU10209" s="104"/>
    </row>
    <row r="10210" spans="151:151" ht="14.4" x14ac:dyDescent="0.25">
      <c r="EU10210" s="104"/>
    </row>
    <row r="10211" spans="151:151" ht="14.4" x14ac:dyDescent="0.25">
      <c r="EU10211" s="104"/>
    </row>
    <row r="10212" spans="151:151" ht="14.4" x14ac:dyDescent="0.25">
      <c r="EU10212" s="104"/>
    </row>
    <row r="10213" spans="151:151" ht="14.4" x14ac:dyDescent="0.25">
      <c r="EU10213" s="104"/>
    </row>
    <row r="10214" spans="151:151" ht="14.4" x14ac:dyDescent="0.25">
      <c r="EU10214" s="104"/>
    </row>
    <row r="10215" spans="151:151" ht="14.4" x14ac:dyDescent="0.25">
      <c r="EU10215" s="104"/>
    </row>
    <row r="10216" spans="151:151" ht="14.4" x14ac:dyDescent="0.25">
      <c r="EU10216" s="104"/>
    </row>
    <row r="10217" spans="151:151" ht="14.4" x14ac:dyDescent="0.25">
      <c r="EU10217" s="104"/>
    </row>
    <row r="10218" spans="151:151" ht="14.4" x14ac:dyDescent="0.25">
      <c r="EU10218" s="104"/>
    </row>
    <row r="10219" spans="151:151" ht="14.4" x14ac:dyDescent="0.25">
      <c r="EU10219" s="104"/>
    </row>
    <row r="10220" spans="151:151" ht="14.4" x14ac:dyDescent="0.25">
      <c r="EU10220" s="104"/>
    </row>
    <row r="10221" spans="151:151" ht="14.4" x14ac:dyDescent="0.25">
      <c r="EU10221" s="104"/>
    </row>
    <row r="10222" spans="151:151" ht="14.4" x14ac:dyDescent="0.25">
      <c r="EU10222" s="104"/>
    </row>
    <row r="10223" spans="151:151" ht="14.4" x14ac:dyDescent="0.25">
      <c r="EU10223" s="104"/>
    </row>
    <row r="10224" spans="151:151" ht="14.4" x14ac:dyDescent="0.25">
      <c r="EU10224" s="104"/>
    </row>
    <row r="10225" spans="151:151" ht="14.4" x14ac:dyDescent="0.25">
      <c r="EU10225" s="104"/>
    </row>
    <row r="10226" spans="151:151" ht="14.4" x14ac:dyDescent="0.25">
      <c r="EU10226" s="104"/>
    </row>
    <row r="10227" spans="151:151" ht="14.4" x14ac:dyDescent="0.25">
      <c r="EU10227" s="104"/>
    </row>
    <row r="10228" spans="151:151" ht="14.4" x14ac:dyDescent="0.25">
      <c r="EU10228" s="104"/>
    </row>
    <row r="10229" spans="151:151" ht="14.4" x14ac:dyDescent="0.25">
      <c r="EU10229" s="104"/>
    </row>
    <row r="10230" spans="151:151" ht="14.4" x14ac:dyDescent="0.25">
      <c r="EU10230" s="104"/>
    </row>
    <row r="10231" spans="151:151" ht="14.4" x14ac:dyDescent="0.25">
      <c r="EU10231" s="104"/>
    </row>
    <row r="10232" spans="151:151" ht="14.4" x14ac:dyDescent="0.25">
      <c r="EU10232" s="104"/>
    </row>
    <row r="10233" spans="151:151" ht="14.4" x14ac:dyDescent="0.25">
      <c r="EU10233" s="104"/>
    </row>
    <row r="10234" spans="151:151" ht="14.4" x14ac:dyDescent="0.25">
      <c r="EU10234" s="104"/>
    </row>
    <row r="10235" spans="151:151" ht="14.4" x14ac:dyDescent="0.25">
      <c r="EU10235" s="104"/>
    </row>
    <row r="10236" spans="151:151" ht="14.4" x14ac:dyDescent="0.25">
      <c r="EU10236" s="104"/>
    </row>
    <row r="10237" spans="151:151" ht="14.4" x14ac:dyDescent="0.25">
      <c r="EU10237" s="104"/>
    </row>
    <row r="10238" spans="151:151" ht="14.4" x14ac:dyDescent="0.25">
      <c r="EU10238" s="104"/>
    </row>
    <row r="10239" spans="151:151" ht="14.4" x14ac:dyDescent="0.25">
      <c r="EU10239" s="104"/>
    </row>
    <row r="10240" spans="151:151" ht="14.4" x14ac:dyDescent="0.25">
      <c r="EU10240" s="104"/>
    </row>
    <row r="10241" spans="151:151" ht="14.4" x14ac:dyDescent="0.25">
      <c r="EU10241" s="104"/>
    </row>
    <row r="10242" spans="151:151" ht="14.4" x14ac:dyDescent="0.25">
      <c r="EU10242" s="104"/>
    </row>
    <row r="10243" spans="151:151" ht="14.4" x14ac:dyDescent="0.25">
      <c r="EU10243" s="104"/>
    </row>
    <row r="10244" spans="151:151" ht="14.4" x14ac:dyDescent="0.25">
      <c r="EU10244" s="104"/>
    </row>
    <row r="10245" spans="151:151" ht="14.4" x14ac:dyDescent="0.25">
      <c r="EU10245" s="104"/>
    </row>
    <row r="10246" spans="151:151" ht="14.4" x14ac:dyDescent="0.25">
      <c r="EU10246" s="104"/>
    </row>
    <row r="10247" spans="151:151" ht="14.4" x14ac:dyDescent="0.25">
      <c r="EU10247" s="104"/>
    </row>
    <row r="10248" spans="151:151" ht="14.4" x14ac:dyDescent="0.25">
      <c r="EU10248" s="104"/>
    </row>
    <row r="10249" spans="151:151" ht="14.4" x14ac:dyDescent="0.25">
      <c r="EU10249" s="104"/>
    </row>
    <row r="10250" spans="151:151" ht="14.4" x14ac:dyDescent="0.25">
      <c r="EU10250" s="104"/>
    </row>
    <row r="10251" spans="151:151" ht="14.4" x14ac:dyDescent="0.25">
      <c r="EU10251" s="104"/>
    </row>
    <row r="10252" spans="151:151" ht="14.4" x14ac:dyDescent="0.25">
      <c r="EU10252" s="104"/>
    </row>
    <row r="10253" spans="151:151" ht="14.4" x14ac:dyDescent="0.25">
      <c r="EU10253" s="104"/>
    </row>
    <row r="10254" spans="151:151" ht="14.4" x14ac:dyDescent="0.25">
      <c r="EU10254" s="104"/>
    </row>
    <row r="10255" spans="151:151" ht="14.4" x14ac:dyDescent="0.25">
      <c r="EU10255" s="104"/>
    </row>
    <row r="10256" spans="151:151" ht="14.4" x14ac:dyDescent="0.25">
      <c r="EU10256" s="104"/>
    </row>
    <row r="10257" spans="151:151" ht="14.4" x14ac:dyDescent="0.25">
      <c r="EU10257" s="104"/>
    </row>
    <row r="10258" spans="151:151" ht="14.4" x14ac:dyDescent="0.25">
      <c r="EU10258" s="104"/>
    </row>
    <row r="10259" spans="151:151" ht="14.4" x14ac:dyDescent="0.25">
      <c r="EU10259" s="104"/>
    </row>
    <row r="10260" spans="151:151" ht="14.4" x14ac:dyDescent="0.25">
      <c r="EU10260" s="104"/>
    </row>
    <row r="10261" spans="151:151" ht="14.4" x14ac:dyDescent="0.25">
      <c r="EU10261" s="104"/>
    </row>
    <row r="10262" spans="151:151" ht="14.4" x14ac:dyDescent="0.25">
      <c r="EU10262" s="104"/>
    </row>
    <row r="10263" spans="151:151" ht="14.4" x14ac:dyDescent="0.25">
      <c r="EU10263" s="104"/>
    </row>
    <row r="10264" spans="151:151" ht="14.4" x14ac:dyDescent="0.25">
      <c r="EU10264" s="104"/>
    </row>
    <row r="10265" spans="151:151" ht="14.4" x14ac:dyDescent="0.25">
      <c r="EU10265" s="104"/>
    </row>
    <row r="10266" spans="151:151" ht="14.4" x14ac:dyDescent="0.25">
      <c r="EU10266" s="104"/>
    </row>
    <row r="10267" spans="151:151" ht="14.4" x14ac:dyDescent="0.25">
      <c r="EU10267" s="104"/>
    </row>
    <row r="10268" spans="151:151" ht="14.4" x14ac:dyDescent="0.25">
      <c r="EU10268" s="104"/>
    </row>
    <row r="10269" spans="151:151" ht="14.4" x14ac:dyDescent="0.25">
      <c r="EU10269" s="104"/>
    </row>
    <row r="10270" spans="151:151" ht="14.4" x14ac:dyDescent="0.25">
      <c r="EU10270" s="104"/>
    </row>
    <row r="10271" spans="151:151" ht="14.4" x14ac:dyDescent="0.25">
      <c r="EU10271" s="104"/>
    </row>
    <row r="10272" spans="151:151" ht="14.4" x14ac:dyDescent="0.25">
      <c r="EU10272" s="104"/>
    </row>
    <row r="10273" spans="151:151" ht="14.4" x14ac:dyDescent="0.25">
      <c r="EU10273" s="104"/>
    </row>
    <row r="10274" spans="151:151" ht="14.4" x14ac:dyDescent="0.25">
      <c r="EU10274" s="104"/>
    </row>
    <row r="10275" spans="151:151" ht="14.4" x14ac:dyDescent="0.25">
      <c r="EU10275" s="104"/>
    </row>
    <row r="10276" spans="151:151" ht="14.4" x14ac:dyDescent="0.25">
      <c r="EU10276" s="104"/>
    </row>
    <row r="10277" spans="151:151" ht="14.4" x14ac:dyDescent="0.25">
      <c r="EU10277" s="104"/>
    </row>
    <row r="10278" spans="151:151" ht="14.4" x14ac:dyDescent="0.25">
      <c r="EU10278" s="104"/>
    </row>
    <row r="10279" spans="151:151" ht="14.4" x14ac:dyDescent="0.25">
      <c r="EU10279" s="104"/>
    </row>
    <row r="10280" spans="151:151" ht="14.4" x14ac:dyDescent="0.25">
      <c r="EU10280" s="104"/>
    </row>
    <row r="10281" spans="151:151" ht="14.4" x14ac:dyDescent="0.25">
      <c r="EU10281" s="104"/>
    </row>
    <row r="10282" spans="151:151" ht="14.4" x14ac:dyDescent="0.25">
      <c r="EU10282" s="104"/>
    </row>
    <row r="10283" spans="151:151" ht="14.4" x14ac:dyDescent="0.25">
      <c r="EU10283" s="104"/>
    </row>
    <row r="10284" spans="151:151" ht="14.4" x14ac:dyDescent="0.25">
      <c r="EU10284" s="104"/>
    </row>
    <row r="10285" spans="151:151" ht="14.4" x14ac:dyDescent="0.25">
      <c r="EU10285" s="104"/>
    </row>
    <row r="10286" spans="151:151" ht="14.4" x14ac:dyDescent="0.25">
      <c r="EU10286" s="104"/>
    </row>
    <row r="10287" spans="151:151" ht="14.4" x14ac:dyDescent="0.25">
      <c r="EU10287" s="104"/>
    </row>
    <row r="10288" spans="151:151" ht="14.4" x14ac:dyDescent="0.25">
      <c r="EU10288" s="104"/>
    </row>
    <row r="10289" spans="151:151" ht="14.4" x14ac:dyDescent="0.25">
      <c r="EU10289" s="104"/>
    </row>
    <row r="10290" spans="151:151" ht="14.4" x14ac:dyDescent="0.25">
      <c r="EU10290" s="104"/>
    </row>
    <row r="10291" spans="151:151" ht="14.4" x14ac:dyDescent="0.25">
      <c r="EU10291" s="104"/>
    </row>
    <row r="10292" spans="151:151" ht="14.4" x14ac:dyDescent="0.25">
      <c r="EU10292" s="104"/>
    </row>
    <row r="10293" spans="151:151" ht="14.4" x14ac:dyDescent="0.25">
      <c r="EU10293" s="104"/>
    </row>
    <row r="10294" spans="151:151" ht="14.4" x14ac:dyDescent="0.25">
      <c r="EU10294" s="104"/>
    </row>
    <row r="10295" spans="151:151" ht="14.4" x14ac:dyDescent="0.25">
      <c r="EU10295" s="104"/>
    </row>
    <row r="10296" spans="151:151" ht="14.4" x14ac:dyDescent="0.25">
      <c r="EU10296" s="104"/>
    </row>
    <row r="10297" spans="151:151" ht="14.4" x14ac:dyDescent="0.25">
      <c r="EU10297" s="104"/>
    </row>
    <row r="10298" spans="151:151" ht="14.4" x14ac:dyDescent="0.25">
      <c r="EU10298" s="104"/>
    </row>
    <row r="10299" spans="151:151" ht="14.4" x14ac:dyDescent="0.25">
      <c r="EU10299" s="104"/>
    </row>
    <row r="10300" spans="151:151" ht="14.4" x14ac:dyDescent="0.25">
      <c r="EU10300" s="104"/>
    </row>
    <row r="10301" spans="151:151" ht="14.4" x14ac:dyDescent="0.25">
      <c r="EU10301" s="104"/>
    </row>
    <row r="10302" spans="151:151" ht="14.4" x14ac:dyDescent="0.25">
      <c r="EU10302" s="104"/>
    </row>
    <row r="10303" spans="151:151" ht="14.4" x14ac:dyDescent="0.25">
      <c r="EU10303" s="104"/>
    </row>
    <row r="10304" spans="151:151" ht="14.4" x14ac:dyDescent="0.25">
      <c r="EU10304" s="104"/>
    </row>
    <row r="10305" spans="151:151" ht="14.4" x14ac:dyDescent="0.25">
      <c r="EU10305" s="104"/>
    </row>
    <row r="10306" spans="151:151" ht="14.4" x14ac:dyDescent="0.25">
      <c r="EU10306" s="104"/>
    </row>
    <row r="10307" spans="151:151" ht="14.4" x14ac:dyDescent="0.25">
      <c r="EU10307" s="104"/>
    </row>
    <row r="10308" spans="151:151" ht="14.4" x14ac:dyDescent="0.25">
      <c r="EU10308" s="104"/>
    </row>
    <row r="10309" spans="151:151" ht="14.4" x14ac:dyDescent="0.25">
      <c r="EU10309" s="104"/>
    </row>
    <row r="10310" spans="151:151" ht="14.4" x14ac:dyDescent="0.25">
      <c r="EU10310" s="104"/>
    </row>
    <row r="10311" spans="151:151" ht="14.4" x14ac:dyDescent="0.25">
      <c r="EU10311" s="104"/>
    </row>
    <row r="10312" spans="151:151" ht="14.4" x14ac:dyDescent="0.25">
      <c r="EU10312" s="104"/>
    </row>
    <row r="10313" spans="151:151" ht="14.4" x14ac:dyDescent="0.25">
      <c r="EU10313" s="104"/>
    </row>
    <row r="10314" spans="151:151" ht="14.4" x14ac:dyDescent="0.25">
      <c r="EU10314" s="104"/>
    </row>
    <row r="10315" spans="151:151" ht="14.4" x14ac:dyDescent="0.25">
      <c r="EU10315" s="104"/>
    </row>
    <row r="10316" spans="151:151" ht="14.4" x14ac:dyDescent="0.25">
      <c r="EU10316" s="104"/>
    </row>
    <row r="10317" spans="151:151" ht="14.4" x14ac:dyDescent="0.25">
      <c r="EU10317" s="104"/>
    </row>
    <row r="10318" spans="151:151" ht="14.4" x14ac:dyDescent="0.25">
      <c r="EU10318" s="104"/>
    </row>
    <row r="10319" spans="151:151" ht="14.4" x14ac:dyDescent="0.25">
      <c r="EU10319" s="104"/>
    </row>
    <row r="10320" spans="151:151" ht="14.4" x14ac:dyDescent="0.25">
      <c r="EU10320" s="104"/>
    </row>
    <row r="10321" spans="151:151" ht="14.4" x14ac:dyDescent="0.25">
      <c r="EU10321" s="104"/>
    </row>
    <row r="10322" spans="151:151" ht="14.4" x14ac:dyDescent="0.25">
      <c r="EU10322" s="104"/>
    </row>
    <row r="10323" spans="151:151" ht="14.4" x14ac:dyDescent="0.25">
      <c r="EU10323" s="104"/>
    </row>
    <row r="10324" spans="151:151" ht="14.4" x14ac:dyDescent="0.25">
      <c r="EU10324" s="104"/>
    </row>
    <row r="10325" spans="151:151" ht="14.4" x14ac:dyDescent="0.25">
      <c r="EU10325" s="104"/>
    </row>
    <row r="10326" spans="151:151" ht="14.4" x14ac:dyDescent="0.25">
      <c r="EU10326" s="104"/>
    </row>
    <row r="10327" spans="151:151" ht="14.4" x14ac:dyDescent="0.25">
      <c r="EU10327" s="104"/>
    </row>
    <row r="10328" spans="151:151" ht="14.4" x14ac:dyDescent="0.25">
      <c r="EU10328" s="104"/>
    </row>
    <row r="10329" spans="151:151" ht="14.4" x14ac:dyDescent="0.25">
      <c r="EU10329" s="104"/>
    </row>
    <row r="10330" spans="151:151" ht="14.4" x14ac:dyDescent="0.25">
      <c r="EU10330" s="104"/>
    </row>
    <row r="10331" spans="151:151" ht="14.4" x14ac:dyDescent="0.25">
      <c r="EU10331" s="104"/>
    </row>
    <row r="10332" spans="151:151" ht="14.4" x14ac:dyDescent="0.25">
      <c r="EU10332" s="104"/>
    </row>
    <row r="10333" spans="151:151" ht="14.4" x14ac:dyDescent="0.25">
      <c r="EU10333" s="104"/>
    </row>
    <row r="10334" spans="151:151" ht="14.4" x14ac:dyDescent="0.25">
      <c r="EU10334" s="104"/>
    </row>
    <row r="10335" spans="151:151" ht="14.4" x14ac:dyDescent="0.25">
      <c r="EU10335" s="104"/>
    </row>
    <row r="10336" spans="151:151" ht="14.4" x14ac:dyDescent="0.25">
      <c r="EU10336" s="104"/>
    </row>
    <row r="10337" spans="151:151" ht="14.4" x14ac:dyDescent="0.25">
      <c r="EU10337" s="104"/>
    </row>
    <row r="10338" spans="151:151" ht="14.4" x14ac:dyDescent="0.25">
      <c r="EU10338" s="104"/>
    </row>
    <row r="10339" spans="151:151" ht="14.4" x14ac:dyDescent="0.25">
      <c r="EU10339" s="104"/>
    </row>
    <row r="10340" spans="151:151" ht="14.4" x14ac:dyDescent="0.25">
      <c r="EU10340" s="104"/>
    </row>
    <row r="10341" spans="151:151" ht="14.4" x14ac:dyDescent="0.25">
      <c r="EU10341" s="104"/>
    </row>
    <row r="10342" spans="151:151" ht="14.4" x14ac:dyDescent="0.25">
      <c r="EU10342" s="104"/>
    </row>
    <row r="10343" spans="151:151" ht="14.4" x14ac:dyDescent="0.25">
      <c r="EU10343" s="104"/>
    </row>
    <row r="10344" spans="151:151" ht="14.4" x14ac:dyDescent="0.25">
      <c r="EU10344" s="104"/>
    </row>
    <row r="10345" spans="151:151" ht="14.4" x14ac:dyDescent="0.25">
      <c r="EU10345" s="104"/>
    </row>
    <row r="10346" spans="151:151" ht="14.4" x14ac:dyDescent="0.25">
      <c r="EU10346" s="104"/>
    </row>
    <row r="10347" spans="151:151" ht="14.4" x14ac:dyDescent="0.25">
      <c r="EU10347" s="104"/>
    </row>
    <row r="10348" spans="151:151" ht="14.4" x14ac:dyDescent="0.25">
      <c r="EU10348" s="104"/>
    </row>
    <row r="10349" spans="151:151" ht="14.4" x14ac:dyDescent="0.25">
      <c r="EU10349" s="104"/>
    </row>
    <row r="10350" spans="151:151" ht="14.4" x14ac:dyDescent="0.25">
      <c r="EU10350" s="104"/>
    </row>
    <row r="10351" spans="151:151" ht="14.4" x14ac:dyDescent="0.25">
      <c r="EU10351" s="104"/>
    </row>
    <row r="10352" spans="151:151" ht="14.4" x14ac:dyDescent="0.25">
      <c r="EU10352" s="104"/>
    </row>
    <row r="10353" spans="151:151" ht="14.4" x14ac:dyDescent="0.25">
      <c r="EU10353" s="104"/>
    </row>
    <row r="10354" spans="151:151" ht="14.4" x14ac:dyDescent="0.25">
      <c r="EU10354" s="104"/>
    </row>
    <row r="10355" spans="151:151" ht="14.4" x14ac:dyDescent="0.25">
      <c r="EU10355" s="104"/>
    </row>
    <row r="10356" spans="151:151" ht="14.4" x14ac:dyDescent="0.25">
      <c r="EU10356" s="104"/>
    </row>
    <row r="10357" spans="151:151" ht="14.4" x14ac:dyDescent="0.25">
      <c r="EU10357" s="104"/>
    </row>
    <row r="10358" spans="151:151" ht="14.4" x14ac:dyDescent="0.25">
      <c r="EU10358" s="104"/>
    </row>
    <row r="10359" spans="151:151" ht="14.4" x14ac:dyDescent="0.25">
      <c r="EU10359" s="104"/>
    </row>
    <row r="10360" spans="151:151" ht="14.4" x14ac:dyDescent="0.25">
      <c r="EU10360" s="104"/>
    </row>
    <row r="10361" spans="151:151" ht="14.4" x14ac:dyDescent="0.25">
      <c r="EU10361" s="104"/>
    </row>
    <row r="10362" spans="151:151" ht="14.4" x14ac:dyDescent="0.25">
      <c r="EU10362" s="104"/>
    </row>
    <row r="10363" spans="151:151" ht="14.4" x14ac:dyDescent="0.25">
      <c r="EU10363" s="104"/>
    </row>
    <row r="10364" spans="151:151" ht="14.4" x14ac:dyDescent="0.25">
      <c r="EU10364" s="104"/>
    </row>
    <row r="10365" spans="151:151" ht="14.4" x14ac:dyDescent="0.25">
      <c r="EU10365" s="104"/>
    </row>
    <row r="10366" spans="151:151" ht="14.4" x14ac:dyDescent="0.25">
      <c r="EU10366" s="104"/>
    </row>
    <row r="10367" spans="151:151" ht="14.4" x14ac:dyDescent="0.25">
      <c r="EU10367" s="104"/>
    </row>
    <row r="10368" spans="151:151" ht="14.4" x14ac:dyDescent="0.25">
      <c r="EU10368" s="104"/>
    </row>
    <row r="10369" spans="151:151" ht="14.4" x14ac:dyDescent="0.25">
      <c r="EU10369" s="104"/>
    </row>
    <row r="10370" spans="151:151" ht="14.4" x14ac:dyDescent="0.25">
      <c r="EU10370" s="104"/>
    </row>
    <row r="10371" spans="151:151" ht="14.4" x14ac:dyDescent="0.25">
      <c r="EU10371" s="104"/>
    </row>
    <row r="10372" spans="151:151" ht="14.4" x14ac:dyDescent="0.25">
      <c r="EU10372" s="104"/>
    </row>
    <row r="10373" spans="151:151" ht="14.4" x14ac:dyDescent="0.25">
      <c r="EU10373" s="104"/>
    </row>
    <row r="10374" spans="151:151" ht="14.4" x14ac:dyDescent="0.25">
      <c r="EU10374" s="104"/>
    </row>
    <row r="10375" spans="151:151" ht="14.4" x14ac:dyDescent="0.25">
      <c r="EU10375" s="104"/>
    </row>
    <row r="10376" spans="151:151" ht="14.4" x14ac:dyDescent="0.25">
      <c r="EU10376" s="104"/>
    </row>
    <row r="10377" spans="151:151" ht="14.4" x14ac:dyDescent="0.25">
      <c r="EU10377" s="104"/>
    </row>
    <row r="10378" spans="151:151" ht="14.4" x14ac:dyDescent="0.25">
      <c r="EU10378" s="104"/>
    </row>
    <row r="10379" spans="151:151" ht="14.4" x14ac:dyDescent="0.25">
      <c r="EU10379" s="104"/>
    </row>
    <row r="10380" spans="151:151" ht="14.4" x14ac:dyDescent="0.25">
      <c r="EU10380" s="104"/>
    </row>
    <row r="10381" spans="151:151" ht="14.4" x14ac:dyDescent="0.25">
      <c r="EU10381" s="104"/>
    </row>
    <row r="10382" spans="151:151" ht="14.4" x14ac:dyDescent="0.25">
      <c r="EU10382" s="104"/>
    </row>
    <row r="10383" spans="151:151" ht="14.4" x14ac:dyDescent="0.25">
      <c r="EU10383" s="104"/>
    </row>
    <row r="10384" spans="151:151" ht="14.4" x14ac:dyDescent="0.25">
      <c r="EU10384" s="104"/>
    </row>
    <row r="10385" spans="151:151" ht="14.4" x14ac:dyDescent="0.25">
      <c r="EU10385" s="104"/>
    </row>
    <row r="10386" spans="151:151" ht="14.4" x14ac:dyDescent="0.25">
      <c r="EU10386" s="104"/>
    </row>
    <row r="10387" spans="151:151" ht="14.4" x14ac:dyDescent="0.25">
      <c r="EU10387" s="104"/>
    </row>
    <row r="10388" spans="151:151" ht="14.4" x14ac:dyDescent="0.25">
      <c r="EU10388" s="104"/>
    </row>
    <row r="10389" spans="151:151" ht="14.4" x14ac:dyDescent="0.25">
      <c r="EU10389" s="104"/>
    </row>
    <row r="10390" spans="151:151" ht="14.4" x14ac:dyDescent="0.25">
      <c r="EU10390" s="104"/>
    </row>
    <row r="10391" spans="151:151" ht="14.4" x14ac:dyDescent="0.25">
      <c r="EU10391" s="104"/>
    </row>
    <row r="10392" spans="151:151" ht="14.4" x14ac:dyDescent="0.25">
      <c r="EU10392" s="104"/>
    </row>
    <row r="10393" spans="151:151" ht="14.4" x14ac:dyDescent="0.25">
      <c r="EU10393" s="104"/>
    </row>
    <row r="10394" spans="151:151" ht="14.4" x14ac:dyDescent="0.25">
      <c r="EU10394" s="104"/>
    </row>
    <row r="10395" spans="151:151" ht="14.4" x14ac:dyDescent="0.25">
      <c r="EU10395" s="104"/>
    </row>
    <row r="10396" spans="151:151" ht="14.4" x14ac:dyDescent="0.25">
      <c r="EU10396" s="104"/>
    </row>
    <row r="10397" spans="151:151" ht="14.4" x14ac:dyDescent="0.25">
      <c r="EU10397" s="104"/>
    </row>
    <row r="10398" spans="151:151" ht="14.4" x14ac:dyDescent="0.25">
      <c r="EU10398" s="104"/>
    </row>
    <row r="10399" spans="151:151" ht="14.4" x14ac:dyDescent="0.25">
      <c r="EU10399" s="104"/>
    </row>
    <row r="10400" spans="151:151" ht="14.4" x14ac:dyDescent="0.25">
      <c r="EU10400" s="104"/>
    </row>
    <row r="10401" spans="151:151" ht="14.4" x14ac:dyDescent="0.25">
      <c r="EU10401" s="104"/>
    </row>
    <row r="10402" spans="151:151" ht="14.4" x14ac:dyDescent="0.25">
      <c r="EU10402" s="104"/>
    </row>
    <row r="10403" spans="151:151" ht="14.4" x14ac:dyDescent="0.25">
      <c r="EU10403" s="104"/>
    </row>
    <row r="10404" spans="151:151" ht="14.4" x14ac:dyDescent="0.25">
      <c r="EU10404" s="104"/>
    </row>
    <row r="10405" spans="151:151" ht="14.4" x14ac:dyDescent="0.25">
      <c r="EU10405" s="104"/>
    </row>
    <row r="10406" spans="151:151" ht="14.4" x14ac:dyDescent="0.25">
      <c r="EU10406" s="104"/>
    </row>
    <row r="10407" spans="151:151" ht="14.4" x14ac:dyDescent="0.25">
      <c r="EU10407" s="104"/>
    </row>
    <row r="10408" spans="151:151" ht="14.4" x14ac:dyDescent="0.25">
      <c r="EU10408" s="104"/>
    </row>
    <row r="10409" spans="151:151" ht="14.4" x14ac:dyDescent="0.25">
      <c r="EU10409" s="104"/>
    </row>
    <row r="10410" spans="151:151" ht="14.4" x14ac:dyDescent="0.25">
      <c r="EU10410" s="104"/>
    </row>
    <row r="10411" spans="151:151" ht="14.4" x14ac:dyDescent="0.25">
      <c r="EU10411" s="104"/>
    </row>
    <row r="10412" spans="151:151" ht="14.4" x14ac:dyDescent="0.25">
      <c r="EU10412" s="104"/>
    </row>
    <row r="10413" spans="151:151" ht="14.4" x14ac:dyDescent="0.25">
      <c r="EU10413" s="104"/>
    </row>
    <row r="10414" spans="151:151" ht="14.4" x14ac:dyDescent="0.25">
      <c r="EU10414" s="104"/>
    </row>
    <row r="10415" spans="151:151" ht="14.4" x14ac:dyDescent="0.25">
      <c r="EU10415" s="104"/>
    </row>
    <row r="10416" spans="151:151" ht="14.4" x14ac:dyDescent="0.25">
      <c r="EU10416" s="104"/>
    </row>
    <row r="10417" spans="151:151" ht="14.4" x14ac:dyDescent="0.25">
      <c r="EU10417" s="104"/>
    </row>
    <row r="10418" spans="151:151" ht="14.4" x14ac:dyDescent="0.25">
      <c r="EU10418" s="104"/>
    </row>
    <row r="10419" spans="151:151" ht="14.4" x14ac:dyDescent="0.25">
      <c r="EU10419" s="104"/>
    </row>
    <row r="10420" spans="151:151" ht="14.4" x14ac:dyDescent="0.25">
      <c r="EU10420" s="104"/>
    </row>
    <row r="10421" spans="151:151" ht="14.4" x14ac:dyDescent="0.25">
      <c r="EU10421" s="104"/>
    </row>
    <row r="10422" spans="151:151" ht="14.4" x14ac:dyDescent="0.25">
      <c r="EU10422" s="104"/>
    </row>
    <row r="10423" spans="151:151" ht="14.4" x14ac:dyDescent="0.25">
      <c r="EU10423" s="104"/>
    </row>
    <row r="10424" spans="151:151" ht="14.4" x14ac:dyDescent="0.25">
      <c r="EU10424" s="104"/>
    </row>
    <row r="10425" spans="151:151" ht="14.4" x14ac:dyDescent="0.25">
      <c r="EU10425" s="104"/>
    </row>
    <row r="10426" spans="151:151" ht="14.4" x14ac:dyDescent="0.25">
      <c r="EU10426" s="104"/>
    </row>
    <row r="10427" spans="151:151" ht="14.4" x14ac:dyDescent="0.25">
      <c r="EU10427" s="104"/>
    </row>
    <row r="10428" spans="151:151" ht="14.4" x14ac:dyDescent="0.25">
      <c r="EU10428" s="104"/>
    </row>
    <row r="10429" spans="151:151" ht="14.4" x14ac:dyDescent="0.25">
      <c r="EU10429" s="104"/>
    </row>
    <row r="10430" spans="151:151" ht="14.4" x14ac:dyDescent="0.25">
      <c r="EU10430" s="104"/>
    </row>
    <row r="10431" spans="151:151" ht="14.4" x14ac:dyDescent="0.25">
      <c r="EU10431" s="104"/>
    </row>
    <row r="10432" spans="151:151" ht="14.4" x14ac:dyDescent="0.25">
      <c r="EU10432" s="104"/>
    </row>
    <row r="10433" spans="151:151" ht="14.4" x14ac:dyDescent="0.25">
      <c r="EU10433" s="104"/>
    </row>
    <row r="10434" spans="151:151" ht="14.4" x14ac:dyDescent="0.25">
      <c r="EU10434" s="104"/>
    </row>
    <row r="10435" spans="151:151" ht="14.4" x14ac:dyDescent="0.25">
      <c r="EU10435" s="104"/>
    </row>
    <row r="10436" spans="151:151" ht="14.4" x14ac:dyDescent="0.25">
      <c r="EU10436" s="104"/>
    </row>
    <row r="10437" spans="151:151" ht="14.4" x14ac:dyDescent="0.25">
      <c r="EU10437" s="104"/>
    </row>
    <row r="10438" spans="151:151" ht="14.4" x14ac:dyDescent="0.25">
      <c r="EU10438" s="104"/>
    </row>
    <row r="10439" spans="151:151" ht="14.4" x14ac:dyDescent="0.25">
      <c r="EU10439" s="104"/>
    </row>
    <row r="10440" spans="151:151" ht="14.4" x14ac:dyDescent="0.25">
      <c r="EU10440" s="104"/>
    </row>
    <row r="10441" spans="151:151" ht="14.4" x14ac:dyDescent="0.25">
      <c r="EU10441" s="104"/>
    </row>
    <row r="10442" spans="151:151" ht="14.4" x14ac:dyDescent="0.25">
      <c r="EU10442" s="104"/>
    </row>
    <row r="10443" spans="151:151" ht="14.4" x14ac:dyDescent="0.25">
      <c r="EU10443" s="104"/>
    </row>
    <row r="10444" spans="151:151" ht="14.4" x14ac:dyDescent="0.25">
      <c r="EU10444" s="104"/>
    </row>
    <row r="10445" spans="151:151" ht="14.4" x14ac:dyDescent="0.25">
      <c r="EU10445" s="104"/>
    </row>
    <row r="10446" spans="151:151" ht="14.4" x14ac:dyDescent="0.25">
      <c r="EU10446" s="104"/>
    </row>
    <row r="10447" spans="151:151" ht="14.4" x14ac:dyDescent="0.25">
      <c r="EU10447" s="104"/>
    </row>
    <row r="10448" spans="151:151" ht="14.4" x14ac:dyDescent="0.25">
      <c r="EU10448" s="104"/>
    </row>
    <row r="10449" spans="151:151" ht="14.4" x14ac:dyDescent="0.25">
      <c r="EU10449" s="104"/>
    </row>
    <row r="10450" spans="151:151" ht="14.4" x14ac:dyDescent="0.25">
      <c r="EU10450" s="104"/>
    </row>
    <row r="10451" spans="151:151" ht="14.4" x14ac:dyDescent="0.25">
      <c r="EU10451" s="104"/>
    </row>
    <row r="10452" spans="151:151" ht="14.4" x14ac:dyDescent="0.25">
      <c r="EU10452" s="104"/>
    </row>
    <row r="10453" spans="151:151" ht="14.4" x14ac:dyDescent="0.25">
      <c r="EU10453" s="104"/>
    </row>
    <row r="10454" spans="151:151" ht="14.4" x14ac:dyDescent="0.25">
      <c r="EU10454" s="104"/>
    </row>
    <row r="10455" spans="151:151" ht="14.4" x14ac:dyDescent="0.25">
      <c r="EU10455" s="104"/>
    </row>
    <row r="10456" spans="151:151" ht="14.4" x14ac:dyDescent="0.25">
      <c r="EU10456" s="104"/>
    </row>
    <row r="10457" spans="151:151" ht="14.4" x14ac:dyDescent="0.25">
      <c r="EU10457" s="104"/>
    </row>
    <row r="10458" spans="151:151" ht="14.4" x14ac:dyDescent="0.25">
      <c r="EU10458" s="104"/>
    </row>
    <row r="10459" spans="151:151" ht="14.4" x14ac:dyDescent="0.25">
      <c r="EU10459" s="104"/>
    </row>
    <row r="10460" spans="151:151" ht="14.4" x14ac:dyDescent="0.25">
      <c r="EU10460" s="104"/>
    </row>
    <row r="10461" spans="151:151" ht="14.4" x14ac:dyDescent="0.25">
      <c r="EU10461" s="104"/>
    </row>
    <row r="10462" spans="151:151" ht="14.4" x14ac:dyDescent="0.25">
      <c r="EU10462" s="104"/>
    </row>
    <row r="10463" spans="151:151" ht="14.4" x14ac:dyDescent="0.25">
      <c r="EU10463" s="104"/>
    </row>
    <row r="10464" spans="151:151" ht="14.4" x14ac:dyDescent="0.25">
      <c r="EU10464" s="104"/>
    </row>
    <row r="10465" spans="151:151" ht="14.4" x14ac:dyDescent="0.25">
      <c r="EU10465" s="104"/>
    </row>
    <row r="10466" spans="151:151" ht="14.4" x14ac:dyDescent="0.25">
      <c r="EU10466" s="104"/>
    </row>
    <row r="10467" spans="151:151" ht="14.4" x14ac:dyDescent="0.25">
      <c r="EU10467" s="104"/>
    </row>
    <row r="10468" spans="151:151" ht="14.4" x14ac:dyDescent="0.25">
      <c r="EU10468" s="104"/>
    </row>
    <row r="10469" spans="151:151" ht="14.4" x14ac:dyDescent="0.25">
      <c r="EU10469" s="104"/>
    </row>
    <row r="10470" spans="151:151" ht="14.4" x14ac:dyDescent="0.25">
      <c r="EU10470" s="104"/>
    </row>
    <row r="10471" spans="151:151" ht="14.4" x14ac:dyDescent="0.25">
      <c r="EU10471" s="104"/>
    </row>
    <row r="10472" spans="151:151" ht="14.4" x14ac:dyDescent="0.25">
      <c r="EU10472" s="104"/>
    </row>
    <row r="10473" spans="151:151" ht="14.4" x14ac:dyDescent="0.25">
      <c r="EU10473" s="104"/>
    </row>
    <row r="10474" spans="151:151" ht="14.4" x14ac:dyDescent="0.25">
      <c r="EU10474" s="104"/>
    </row>
    <row r="10475" spans="151:151" ht="14.4" x14ac:dyDescent="0.25">
      <c r="EU10475" s="104"/>
    </row>
    <row r="10476" spans="151:151" ht="14.4" x14ac:dyDescent="0.25">
      <c r="EU10476" s="104"/>
    </row>
    <row r="10477" spans="151:151" ht="14.4" x14ac:dyDescent="0.25">
      <c r="EU10477" s="104"/>
    </row>
    <row r="10478" spans="151:151" ht="14.4" x14ac:dyDescent="0.25">
      <c r="EU10478" s="104"/>
    </row>
    <row r="10479" spans="151:151" ht="14.4" x14ac:dyDescent="0.25">
      <c r="EU10479" s="104"/>
    </row>
    <row r="10480" spans="151:151" ht="14.4" x14ac:dyDescent="0.25">
      <c r="EU10480" s="104"/>
    </row>
    <row r="10481" spans="151:151" ht="14.4" x14ac:dyDescent="0.25">
      <c r="EU10481" s="104"/>
    </row>
    <row r="10482" spans="151:151" ht="14.4" x14ac:dyDescent="0.25">
      <c r="EU10482" s="104"/>
    </row>
    <row r="10483" spans="151:151" ht="14.4" x14ac:dyDescent="0.25">
      <c r="EU10483" s="104"/>
    </row>
    <row r="10484" spans="151:151" ht="14.4" x14ac:dyDescent="0.25">
      <c r="EU10484" s="104"/>
    </row>
    <row r="10485" spans="151:151" ht="14.4" x14ac:dyDescent="0.25">
      <c r="EU10485" s="104"/>
    </row>
    <row r="10486" spans="151:151" ht="14.4" x14ac:dyDescent="0.25">
      <c r="EU10486" s="104"/>
    </row>
    <row r="10487" spans="151:151" ht="14.4" x14ac:dyDescent="0.25">
      <c r="EU10487" s="104"/>
    </row>
    <row r="10488" spans="151:151" ht="14.4" x14ac:dyDescent="0.25">
      <c r="EU10488" s="104"/>
    </row>
    <row r="10489" spans="151:151" ht="14.4" x14ac:dyDescent="0.25">
      <c r="EU10489" s="104"/>
    </row>
    <row r="10490" spans="151:151" ht="14.4" x14ac:dyDescent="0.25">
      <c r="EU10490" s="104"/>
    </row>
    <row r="10491" spans="151:151" ht="14.4" x14ac:dyDescent="0.25">
      <c r="EU10491" s="104"/>
    </row>
    <row r="10492" spans="151:151" ht="14.4" x14ac:dyDescent="0.25">
      <c r="EU10492" s="104"/>
    </row>
    <row r="10493" spans="151:151" ht="14.4" x14ac:dyDescent="0.25">
      <c r="EU10493" s="104"/>
    </row>
    <row r="10494" spans="151:151" ht="14.4" x14ac:dyDescent="0.25">
      <c r="EU10494" s="104"/>
    </row>
    <row r="10495" spans="151:151" ht="14.4" x14ac:dyDescent="0.25">
      <c r="EU10495" s="104"/>
    </row>
    <row r="10496" spans="151:151" ht="14.4" x14ac:dyDescent="0.25">
      <c r="EU10496" s="104"/>
    </row>
    <row r="10497" spans="151:151" ht="14.4" x14ac:dyDescent="0.25">
      <c r="EU10497" s="104"/>
    </row>
    <row r="10498" spans="151:151" ht="14.4" x14ac:dyDescent="0.25">
      <c r="EU10498" s="104"/>
    </row>
    <row r="10499" spans="151:151" ht="14.4" x14ac:dyDescent="0.25">
      <c r="EU10499" s="104"/>
    </row>
    <row r="10500" spans="151:151" ht="14.4" x14ac:dyDescent="0.25">
      <c r="EU10500" s="104"/>
    </row>
    <row r="10501" spans="151:151" ht="14.4" x14ac:dyDescent="0.25">
      <c r="EU10501" s="104"/>
    </row>
    <row r="10502" spans="151:151" ht="14.4" x14ac:dyDescent="0.25">
      <c r="EU10502" s="104"/>
    </row>
    <row r="10503" spans="151:151" ht="14.4" x14ac:dyDescent="0.25">
      <c r="EU10503" s="104"/>
    </row>
    <row r="10504" spans="151:151" ht="14.4" x14ac:dyDescent="0.25">
      <c r="EU10504" s="104"/>
    </row>
    <row r="10505" spans="151:151" ht="14.4" x14ac:dyDescent="0.25">
      <c r="EU10505" s="104"/>
    </row>
    <row r="10506" spans="151:151" ht="14.4" x14ac:dyDescent="0.25">
      <c r="EU10506" s="104"/>
    </row>
    <row r="10507" spans="151:151" ht="14.4" x14ac:dyDescent="0.25">
      <c r="EU10507" s="104"/>
    </row>
    <row r="10508" spans="151:151" ht="14.4" x14ac:dyDescent="0.25">
      <c r="EU10508" s="104"/>
    </row>
    <row r="10509" spans="151:151" ht="14.4" x14ac:dyDescent="0.25">
      <c r="EU10509" s="104"/>
    </row>
    <row r="10510" spans="151:151" ht="14.4" x14ac:dyDescent="0.25">
      <c r="EU10510" s="104"/>
    </row>
    <row r="10511" spans="151:151" ht="14.4" x14ac:dyDescent="0.25">
      <c r="EU10511" s="104"/>
    </row>
    <row r="10512" spans="151:151" ht="14.4" x14ac:dyDescent="0.25">
      <c r="EU10512" s="104"/>
    </row>
    <row r="10513" spans="151:151" ht="14.4" x14ac:dyDescent="0.25">
      <c r="EU10513" s="104"/>
    </row>
    <row r="10514" spans="151:151" ht="14.4" x14ac:dyDescent="0.25">
      <c r="EU10514" s="104"/>
    </row>
    <row r="10515" spans="151:151" ht="14.4" x14ac:dyDescent="0.25">
      <c r="EU10515" s="104"/>
    </row>
    <row r="10516" spans="151:151" ht="14.4" x14ac:dyDescent="0.25">
      <c r="EU10516" s="104"/>
    </row>
    <row r="10517" spans="151:151" ht="14.4" x14ac:dyDescent="0.25">
      <c r="EU10517" s="104"/>
    </row>
    <row r="10518" spans="151:151" ht="14.4" x14ac:dyDescent="0.25">
      <c r="EU10518" s="104"/>
    </row>
    <row r="10519" spans="151:151" ht="14.4" x14ac:dyDescent="0.25">
      <c r="EU10519" s="104"/>
    </row>
    <row r="10520" spans="151:151" ht="14.4" x14ac:dyDescent="0.25">
      <c r="EU10520" s="104"/>
    </row>
    <row r="10521" spans="151:151" ht="14.4" x14ac:dyDescent="0.25">
      <c r="EU10521" s="104"/>
    </row>
    <row r="10522" spans="151:151" ht="14.4" x14ac:dyDescent="0.25">
      <c r="EU10522" s="104"/>
    </row>
    <row r="10523" spans="151:151" ht="14.4" x14ac:dyDescent="0.25">
      <c r="EU10523" s="104"/>
    </row>
    <row r="10524" spans="151:151" ht="14.4" x14ac:dyDescent="0.25">
      <c r="EU10524" s="104"/>
    </row>
    <row r="10525" spans="151:151" ht="14.4" x14ac:dyDescent="0.25">
      <c r="EU10525" s="104"/>
    </row>
    <row r="10526" spans="151:151" ht="14.4" x14ac:dyDescent="0.25">
      <c r="EU10526" s="104"/>
    </row>
    <row r="10527" spans="151:151" ht="14.4" x14ac:dyDescent="0.25">
      <c r="EU10527" s="104"/>
    </row>
    <row r="10528" spans="151:151" ht="14.4" x14ac:dyDescent="0.25">
      <c r="EU10528" s="104"/>
    </row>
    <row r="10529" spans="151:151" ht="14.4" x14ac:dyDescent="0.25">
      <c r="EU10529" s="104"/>
    </row>
    <row r="10530" spans="151:151" ht="14.4" x14ac:dyDescent="0.25">
      <c r="EU10530" s="104"/>
    </row>
    <row r="10531" spans="151:151" ht="14.4" x14ac:dyDescent="0.25">
      <c r="EU10531" s="104"/>
    </row>
    <row r="10532" spans="151:151" ht="14.4" x14ac:dyDescent="0.25">
      <c r="EU10532" s="104"/>
    </row>
    <row r="10533" spans="151:151" ht="14.4" x14ac:dyDescent="0.25">
      <c r="EU10533" s="104"/>
    </row>
    <row r="10534" spans="151:151" ht="14.4" x14ac:dyDescent="0.25">
      <c r="EU10534" s="104"/>
    </row>
    <row r="10535" spans="151:151" ht="14.4" x14ac:dyDescent="0.25">
      <c r="EU10535" s="104"/>
    </row>
    <row r="10536" spans="151:151" ht="14.4" x14ac:dyDescent="0.25">
      <c r="EU10536" s="104"/>
    </row>
    <row r="10537" spans="151:151" ht="14.4" x14ac:dyDescent="0.25">
      <c r="EU10537" s="104"/>
    </row>
    <row r="10538" spans="151:151" ht="14.4" x14ac:dyDescent="0.25">
      <c r="EU10538" s="104"/>
    </row>
    <row r="10539" spans="151:151" ht="14.4" x14ac:dyDescent="0.25">
      <c r="EU10539" s="104"/>
    </row>
    <row r="10540" spans="151:151" ht="14.4" x14ac:dyDescent="0.25">
      <c r="EU10540" s="104"/>
    </row>
    <row r="10541" spans="151:151" ht="14.4" x14ac:dyDescent="0.25">
      <c r="EU10541" s="104"/>
    </row>
    <row r="10542" spans="151:151" ht="14.4" x14ac:dyDescent="0.25">
      <c r="EU10542" s="104"/>
    </row>
    <row r="10543" spans="151:151" ht="14.4" x14ac:dyDescent="0.25">
      <c r="EU10543" s="104"/>
    </row>
    <row r="10544" spans="151:151" ht="14.4" x14ac:dyDescent="0.25">
      <c r="EU10544" s="104"/>
    </row>
    <row r="10545" spans="151:151" ht="14.4" x14ac:dyDescent="0.25">
      <c r="EU10545" s="104"/>
    </row>
    <row r="10546" spans="151:151" ht="14.4" x14ac:dyDescent="0.25">
      <c r="EU10546" s="104"/>
    </row>
    <row r="10547" spans="151:151" ht="14.4" x14ac:dyDescent="0.25">
      <c r="EU10547" s="104"/>
    </row>
    <row r="10548" spans="151:151" ht="14.4" x14ac:dyDescent="0.25">
      <c r="EU10548" s="104"/>
    </row>
    <row r="10549" spans="151:151" ht="14.4" x14ac:dyDescent="0.25">
      <c r="EU10549" s="104"/>
    </row>
    <row r="10550" spans="151:151" ht="14.4" x14ac:dyDescent="0.25">
      <c r="EU10550" s="104"/>
    </row>
    <row r="10551" spans="151:151" ht="14.4" x14ac:dyDescent="0.25">
      <c r="EU10551" s="104"/>
    </row>
    <row r="10552" spans="151:151" ht="14.4" x14ac:dyDescent="0.25">
      <c r="EU10552" s="104"/>
    </row>
    <row r="10553" spans="151:151" ht="14.4" x14ac:dyDescent="0.25">
      <c r="EU10553" s="104"/>
    </row>
    <row r="10554" spans="151:151" ht="14.4" x14ac:dyDescent="0.25">
      <c r="EU10554" s="104"/>
    </row>
    <row r="10555" spans="151:151" ht="14.4" x14ac:dyDescent="0.25">
      <c r="EU10555" s="104"/>
    </row>
    <row r="10556" spans="151:151" ht="14.4" x14ac:dyDescent="0.25">
      <c r="EU10556" s="104"/>
    </row>
    <row r="10557" spans="151:151" ht="14.4" x14ac:dyDescent="0.25">
      <c r="EU10557" s="104"/>
    </row>
    <row r="10558" spans="151:151" ht="14.4" x14ac:dyDescent="0.25">
      <c r="EU10558" s="104"/>
    </row>
    <row r="10559" spans="151:151" ht="14.4" x14ac:dyDescent="0.25">
      <c r="EU10559" s="104"/>
    </row>
    <row r="10560" spans="151:151" ht="14.4" x14ac:dyDescent="0.25">
      <c r="EU10560" s="104"/>
    </row>
    <row r="10561" spans="151:151" ht="14.4" x14ac:dyDescent="0.25">
      <c r="EU10561" s="104"/>
    </row>
    <row r="10562" spans="151:151" ht="14.4" x14ac:dyDescent="0.25">
      <c r="EU10562" s="104"/>
    </row>
    <row r="10563" spans="151:151" ht="14.4" x14ac:dyDescent="0.25">
      <c r="EU10563" s="104"/>
    </row>
    <row r="10564" spans="151:151" ht="14.4" x14ac:dyDescent="0.25">
      <c r="EU10564" s="104"/>
    </row>
    <row r="10565" spans="151:151" ht="14.4" x14ac:dyDescent="0.25">
      <c r="EU10565" s="104"/>
    </row>
    <row r="10566" spans="151:151" ht="14.4" x14ac:dyDescent="0.25">
      <c r="EU10566" s="104"/>
    </row>
    <row r="10567" spans="151:151" ht="14.4" x14ac:dyDescent="0.25">
      <c r="EU10567" s="104"/>
    </row>
    <row r="10568" spans="151:151" ht="14.4" x14ac:dyDescent="0.25">
      <c r="EU10568" s="104"/>
    </row>
    <row r="10569" spans="151:151" ht="14.4" x14ac:dyDescent="0.25">
      <c r="EU10569" s="104"/>
    </row>
    <row r="10570" spans="151:151" ht="14.4" x14ac:dyDescent="0.25">
      <c r="EU10570" s="104"/>
    </row>
    <row r="10571" spans="151:151" ht="14.4" x14ac:dyDescent="0.25">
      <c r="EU10571" s="104"/>
    </row>
    <row r="10572" spans="151:151" ht="14.4" x14ac:dyDescent="0.25">
      <c r="EU10572" s="104"/>
    </row>
    <row r="10573" spans="151:151" ht="14.4" x14ac:dyDescent="0.25">
      <c r="EU10573" s="104"/>
    </row>
    <row r="10574" spans="151:151" ht="14.4" x14ac:dyDescent="0.25">
      <c r="EU10574" s="104"/>
    </row>
    <row r="10575" spans="151:151" ht="14.4" x14ac:dyDescent="0.25">
      <c r="EU10575" s="104"/>
    </row>
    <row r="10576" spans="151:151" ht="14.4" x14ac:dyDescent="0.25">
      <c r="EU10576" s="104"/>
    </row>
    <row r="10577" spans="151:151" ht="14.4" x14ac:dyDescent="0.25">
      <c r="EU10577" s="104"/>
    </row>
    <row r="10578" spans="151:151" ht="14.4" x14ac:dyDescent="0.25">
      <c r="EU10578" s="104"/>
    </row>
    <row r="10579" spans="151:151" ht="14.4" x14ac:dyDescent="0.25">
      <c r="EU10579" s="104"/>
    </row>
    <row r="10580" spans="151:151" ht="14.4" x14ac:dyDescent="0.25">
      <c r="EU10580" s="104"/>
    </row>
    <row r="10581" spans="151:151" ht="14.4" x14ac:dyDescent="0.25">
      <c r="EU10581" s="104"/>
    </row>
    <row r="10582" spans="151:151" ht="14.4" x14ac:dyDescent="0.25">
      <c r="EU10582" s="104"/>
    </row>
    <row r="10583" spans="151:151" ht="14.4" x14ac:dyDescent="0.25">
      <c r="EU10583" s="104"/>
    </row>
    <row r="10584" spans="151:151" ht="14.4" x14ac:dyDescent="0.25">
      <c r="EU10584" s="104"/>
    </row>
    <row r="10585" spans="151:151" ht="14.4" x14ac:dyDescent="0.25">
      <c r="EU10585" s="104"/>
    </row>
    <row r="10586" spans="151:151" ht="14.4" x14ac:dyDescent="0.25">
      <c r="EU10586" s="104"/>
    </row>
    <row r="10587" spans="151:151" ht="14.4" x14ac:dyDescent="0.25">
      <c r="EU10587" s="104"/>
    </row>
    <row r="10588" spans="151:151" ht="14.4" x14ac:dyDescent="0.25">
      <c r="EU10588" s="104"/>
    </row>
    <row r="10589" spans="151:151" ht="14.4" x14ac:dyDescent="0.25">
      <c r="EU10589" s="104"/>
    </row>
    <row r="10590" spans="151:151" ht="14.4" x14ac:dyDescent="0.25">
      <c r="EU10590" s="104"/>
    </row>
    <row r="10591" spans="151:151" ht="14.4" x14ac:dyDescent="0.25">
      <c r="EU10591" s="104"/>
    </row>
    <row r="10592" spans="151:151" ht="14.4" x14ac:dyDescent="0.25">
      <c r="EU10592" s="104"/>
    </row>
    <row r="10593" spans="151:151" ht="14.4" x14ac:dyDescent="0.25">
      <c r="EU10593" s="104"/>
    </row>
    <row r="10594" spans="151:151" ht="14.4" x14ac:dyDescent="0.25">
      <c r="EU10594" s="104"/>
    </row>
    <row r="10595" spans="151:151" ht="14.4" x14ac:dyDescent="0.25">
      <c r="EU10595" s="104"/>
    </row>
    <row r="10596" spans="151:151" ht="14.4" x14ac:dyDescent="0.25">
      <c r="EU10596" s="104"/>
    </row>
    <row r="10597" spans="151:151" ht="14.4" x14ac:dyDescent="0.25">
      <c r="EU10597" s="104"/>
    </row>
    <row r="10598" spans="151:151" ht="14.4" x14ac:dyDescent="0.25">
      <c r="EU10598" s="104"/>
    </row>
    <row r="10599" spans="151:151" ht="14.4" x14ac:dyDescent="0.25">
      <c r="EU10599" s="104"/>
    </row>
    <row r="10600" spans="151:151" ht="14.4" x14ac:dyDescent="0.25">
      <c r="EU10600" s="104"/>
    </row>
    <row r="10601" spans="151:151" ht="14.4" x14ac:dyDescent="0.25">
      <c r="EU10601" s="104"/>
    </row>
    <row r="10602" spans="151:151" ht="14.4" x14ac:dyDescent="0.25">
      <c r="EU10602" s="104"/>
    </row>
    <row r="10603" spans="151:151" ht="14.4" x14ac:dyDescent="0.25">
      <c r="EU10603" s="104"/>
    </row>
    <row r="10604" spans="151:151" ht="14.4" x14ac:dyDescent="0.25">
      <c r="EU10604" s="104"/>
    </row>
    <row r="10605" spans="151:151" ht="14.4" x14ac:dyDescent="0.25">
      <c r="EU10605" s="104"/>
    </row>
    <row r="10606" spans="151:151" ht="14.4" x14ac:dyDescent="0.25">
      <c r="EU10606" s="104"/>
    </row>
    <row r="10607" spans="151:151" ht="14.4" x14ac:dyDescent="0.25">
      <c r="EU10607" s="104"/>
    </row>
    <row r="10608" spans="151:151" ht="14.4" x14ac:dyDescent="0.25">
      <c r="EU10608" s="104"/>
    </row>
    <row r="10609" spans="151:151" ht="14.4" x14ac:dyDescent="0.25">
      <c r="EU10609" s="104"/>
    </row>
    <row r="10610" spans="151:151" ht="14.4" x14ac:dyDescent="0.25">
      <c r="EU10610" s="104"/>
    </row>
    <row r="10611" spans="151:151" ht="14.4" x14ac:dyDescent="0.25">
      <c r="EU10611" s="104"/>
    </row>
    <row r="10612" spans="151:151" ht="14.4" x14ac:dyDescent="0.25">
      <c r="EU10612" s="104"/>
    </row>
    <row r="10613" spans="151:151" ht="14.4" x14ac:dyDescent="0.25">
      <c r="EU10613" s="104"/>
    </row>
    <row r="10614" spans="151:151" ht="14.4" x14ac:dyDescent="0.25">
      <c r="EU10614" s="104"/>
    </row>
    <row r="10615" spans="151:151" ht="14.4" x14ac:dyDescent="0.25">
      <c r="EU10615" s="104"/>
    </row>
    <row r="10616" spans="151:151" ht="14.4" x14ac:dyDescent="0.25">
      <c r="EU10616" s="104"/>
    </row>
    <row r="10617" spans="151:151" ht="14.4" x14ac:dyDescent="0.25">
      <c r="EU10617" s="104"/>
    </row>
    <row r="10618" spans="151:151" ht="14.4" x14ac:dyDescent="0.25">
      <c r="EU10618" s="104"/>
    </row>
    <row r="10619" spans="151:151" ht="14.4" x14ac:dyDescent="0.25">
      <c r="EU10619" s="104"/>
    </row>
    <row r="10620" spans="151:151" ht="14.4" x14ac:dyDescent="0.25">
      <c r="EU10620" s="104"/>
    </row>
    <row r="10621" spans="151:151" ht="14.4" x14ac:dyDescent="0.25">
      <c r="EU10621" s="104"/>
    </row>
    <row r="10622" spans="151:151" ht="14.4" x14ac:dyDescent="0.25">
      <c r="EU10622" s="104"/>
    </row>
    <row r="10623" spans="151:151" ht="14.4" x14ac:dyDescent="0.25">
      <c r="EU10623" s="104"/>
    </row>
    <row r="10624" spans="151:151" ht="14.4" x14ac:dyDescent="0.25">
      <c r="EU10624" s="104"/>
    </row>
    <row r="10625" spans="151:151" ht="14.4" x14ac:dyDescent="0.25">
      <c r="EU10625" s="104"/>
    </row>
    <row r="10626" spans="151:151" ht="14.4" x14ac:dyDescent="0.25">
      <c r="EU10626" s="104"/>
    </row>
    <row r="10627" spans="151:151" ht="14.4" x14ac:dyDescent="0.25">
      <c r="EU10627" s="104"/>
    </row>
    <row r="10628" spans="151:151" ht="14.4" x14ac:dyDescent="0.25">
      <c r="EU10628" s="104"/>
    </row>
    <row r="10629" spans="151:151" ht="14.4" x14ac:dyDescent="0.25">
      <c r="EU10629" s="104"/>
    </row>
    <row r="10630" spans="151:151" ht="14.4" x14ac:dyDescent="0.25">
      <c r="EU10630" s="104"/>
    </row>
    <row r="10631" spans="151:151" ht="14.4" x14ac:dyDescent="0.25">
      <c r="EU10631" s="104"/>
    </row>
    <row r="10632" spans="151:151" ht="14.4" x14ac:dyDescent="0.25">
      <c r="EU10632" s="104"/>
    </row>
    <row r="10633" spans="151:151" ht="14.4" x14ac:dyDescent="0.25">
      <c r="EU10633" s="104"/>
    </row>
    <row r="10634" spans="151:151" ht="14.4" x14ac:dyDescent="0.25">
      <c r="EU10634" s="104"/>
    </row>
    <row r="10635" spans="151:151" ht="14.4" x14ac:dyDescent="0.25">
      <c r="EU10635" s="104"/>
    </row>
    <row r="10636" spans="151:151" ht="14.4" x14ac:dyDescent="0.25">
      <c r="EU10636" s="104"/>
    </row>
    <row r="10637" spans="151:151" ht="14.4" x14ac:dyDescent="0.25">
      <c r="EU10637" s="104"/>
    </row>
    <row r="10638" spans="151:151" ht="14.4" x14ac:dyDescent="0.25">
      <c r="EU10638" s="104"/>
    </row>
    <row r="10639" spans="151:151" ht="14.4" x14ac:dyDescent="0.25">
      <c r="EU10639" s="104"/>
    </row>
    <row r="10640" spans="151:151" ht="14.4" x14ac:dyDescent="0.25">
      <c r="EU10640" s="104"/>
    </row>
    <row r="10641" spans="151:151" ht="14.4" x14ac:dyDescent="0.25">
      <c r="EU10641" s="104"/>
    </row>
    <row r="10642" spans="151:151" ht="14.4" x14ac:dyDescent="0.25">
      <c r="EU10642" s="104"/>
    </row>
    <row r="10643" spans="151:151" ht="14.4" x14ac:dyDescent="0.25">
      <c r="EU10643" s="104"/>
    </row>
    <row r="10644" spans="151:151" ht="14.4" x14ac:dyDescent="0.25">
      <c r="EU10644" s="104"/>
    </row>
    <row r="10645" spans="151:151" ht="14.4" x14ac:dyDescent="0.25">
      <c r="EU10645" s="104"/>
    </row>
    <row r="10646" spans="151:151" ht="14.4" x14ac:dyDescent="0.25">
      <c r="EU10646" s="104"/>
    </row>
    <row r="10647" spans="151:151" ht="14.4" x14ac:dyDescent="0.25">
      <c r="EU10647" s="104"/>
    </row>
    <row r="10648" spans="151:151" ht="14.4" x14ac:dyDescent="0.25">
      <c r="EU10648" s="104"/>
    </row>
    <row r="10649" spans="151:151" ht="14.4" x14ac:dyDescent="0.25">
      <c r="EU10649" s="104"/>
    </row>
    <row r="10650" spans="151:151" ht="14.4" x14ac:dyDescent="0.25">
      <c r="EU10650" s="104"/>
    </row>
    <row r="10651" spans="151:151" ht="14.4" x14ac:dyDescent="0.25">
      <c r="EU10651" s="104"/>
    </row>
    <row r="10652" spans="151:151" ht="14.4" x14ac:dyDescent="0.25">
      <c r="EU10652" s="104"/>
    </row>
    <row r="10653" spans="151:151" ht="14.4" x14ac:dyDescent="0.25">
      <c r="EU10653" s="104"/>
    </row>
    <row r="10654" spans="151:151" ht="14.4" x14ac:dyDescent="0.25">
      <c r="EU10654" s="104"/>
    </row>
    <row r="10655" spans="151:151" ht="14.4" x14ac:dyDescent="0.25">
      <c r="EU10655" s="104"/>
    </row>
    <row r="10656" spans="151:151" ht="14.4" x14ac:dyDescent="0.25">
      <c r="EU10656" s="104"/>
    </row>
    <row r="10657" spans="151:151" ht="14.4" x14ac:dyDescent="0.25">
      <c r="EU10657" s="104"/>
    </row>
    <row r="10658" spans="151:151" ht="14.4" x14ac:dyDescent="0.25">
      <c r="EU10658" s="104"/>
    </row>
    <row r="10659" spans="151:151" ht="14.4" x14ac:dyDescent="0.25">
      <c r="EU10659" s="104"/>
    </row>
    <row r="10660" spans="151:151" ht="14.4" x14ac:dyDescent="0.25">
      <c r="EU10660" s="104"/>
    </row>
    <row r="10661" spans="151:151" ht="14.4" x14ac:dyDescent="0.25">
      <c r="EU10661" s="104"/>
    </row>
    <row r="10662" spans="151:151" ht="14.4" x14ac:dyDescent="0.25">
      <c r="EU10662" s="104"/>
    </row>
    <row r="10663" spans="151:151" ht="14.4" x14ac:dyDescent="0.25">
      <c r="EU10663" s="104"/>
    </row>
    <row r="10664" spans="151:151" ht="14.4" x14ac:dyDescent="0.25">
      <c r="EU10664" s="104"/>
    </row>
    <row r="10665" spans="151:151" ht="14.4" x14ac:dyDescent="0.25">
      <c r="EU10665" s="104"/>
    </row>
    <row r="10666" spans="151:151" ht="14.4" x14ac:dyDescent="0.25">
      <c r="EU10666" s="104"/>
    </row>
    <row r="10667" spans="151:151" ht="14.4" x14ac:dyDescent="0.25">
      <c r="EU10667" s="104"/>
    </row>
    <row r="10668" spans="151:151" ht="14.4" x14ac:dyDescent="0.25">
      <c r="EU10668" s="104"/>
    </row>
    <row r="10669" spans="151:151" ht="14.4" x14ac:dyDescent="0.25">
      <c r="EU10669" s="104"/>
    </row>
    <row r="10670" spans="151:151" ht="14.4" x14ac:dyDescent="0.25">
      <c r="EU10670" s="104"/>
    </row>
    <row r="10671" spans="151:151" ht="14.4" x14ac:dyDescent="0.25">
      <c r="EU10671" s="104"/>
    </row>
    <row r="10672" spans="151:151" ht="14.4" x14ac:dyDescent="0.25">
      <c r="EU10672" s="104"/>
    </row>
    <row r="10673" spans="151:151" ht="14.4" x14ac:dyDescent="0.25">
      <c r="EU10673" s="104"/>
    </row>
    <row r="10674" spans="151:151" ht="14.4" x14ac:dyDescent="0.25">
      <c r="EU10674" s="104"/>
    </row>
    <row r="10675" spans="151:151" ht="14.4" x14ac:dyDescent="0.25">
      <c r="EU10675" s="104"/>
    </row>
    <row r="10676" spans="151:151" ht="14.4" x14ac:dyDescent="0.25">
      <c r="EU10676" s="104"/>
    </row>
    <row r="10677" spans="151:151" ht="14.4" x14ac:dyDescent="0.25">
      <c r="EU10677" s="104"/>
    </row>
    <row r="10678" spans="151:151" ht="14.4" x14ac:dyDescent="0.25">
      <c r="EU10678" s="104"/>
    </row>
    <row r="10679" spans="151:151" ht="14.4" x14ac:dyDescent="0.25">
      <c r="EU10679" s="104"/>
    </row>
    <row r="10680" spans="151:151" ht="14.4" x14ac:dyDescent="0.25">
      <c r="EU10680" s="104"/>
    </row>
    <row r="10681" spans="151:151" ht="14.4" x14ac:dyDescent="0.25">
      <c r="EU10681" s="104"/>
    </row>
    <row r="10682" spans="151:151" ht="14.4" x14ac:dyDescent="0.25">
      <c r="EU10682" s="104"/>
    </row>
    <row r="10683" spans="151:151" ht="14.4" x14ac:dyDescent="0.25">
      <c r="EU10683" s="104"/>
    </row>
    <row r="10684" spans="151:151" ht="14.4" x14ac:dyDescent="0.25">
      <c r="EU10684" s="104"/>
    </row>
    <row r="10685" spans="151:151" ht="14.4" x14ac:dyDescent="0.25">
      <c r="EU10685" s="104"/>
    </row>
    <row r="10686" spans="151:151" ht="14.4" x14ac:dyDescent="0.25">
      <c r="EU10686" s="104"/>
    </row>
    <row r="10687" spans="151:151" ht="14.4" x14ac:dyDescent="0.25">
      <c r="EU10687" s="104"/>
    </row>
    <row r="10688" spans="151:151" ht="14.4" x14ac:dyDescent="0.25">
      <c r="EU10688" s="104"/>
    </row>
    <row r="10689" spans="151:151" ht="14.4" x14ac:dyDescent="0.25">
      <c r="EU10689" s="104"/>
    </row>
    <row r="10690" spans="151:151" ht="14.4" x14ac:dyDescent="0.25">
      <c r="EU10690" s="104"/>
    </row>
    <row r="10691" spans="151:151" ht="14.4" x14ac:dyDescent="0.25">
      <c r="EU10691" s="104"/>
    </row>
    <row r="10692" spans="151:151" ht="14.4" x14ac:dyDescent="0.25">
      <c r="EU10692" s="104"/>
    </row>
    <row r="10693" spans="151:151" ht="14.4" x14ac:dyDescent="0.25">
      <c r="EU10693" s="104"/>
    </row>
    <row r="10694" spans="151:151" ht="14.4" x14ac:dyDescent="0.25">
      <c r="EU10694" s="104"/>
    </row>
    <row r="10695" spans="151:151" ht="14.4" x14ac:dyDescent="0.25">
      <c r="EU10695" s="104"/>
    </row>
    <row r="10696" spans="151:151" ht="14.4" x14ac:dyDescent="0.25">
      <c r="EU10696" s="104"/>
    </row>
    <row r="10697" spans="151:151" ht="14.4" x14ac:dyDescent="0.25">
      <c r="EU10697" s="104"/>
    </row>
    <row r="10698" spans="151:151" ht="14.4" x14ac:dyDescent="0.25">
      <c r="EU10698" s="104"/>
    </row>
    <row r="10699" spans="151:151" ht="14.4" x14ac:dyDescent="0.25">
      <c r="EU10699" s="104"/>
    </row>
    <row r="10700" spans="151:151" ht="14.4" x14ac:dyDescent="0.25">
      <c r="EU10700" s="104"/>
    </row>
    <row r="10701" spans="151:151" ht="14.4" x14ac:dyDescent="0.25">
      <c r="EU10701" s="104"/>
    </row>
    <row r="10702" spans="151:151" ht="14.4" x14ac:dyDescent="0.25">
      <c r="EU10702" s="104"/>
    </row>
    <row r="10703" spans="151:151" ht="14.4" x14ac:dyDescent="0.25">
      <c r="EU10703" s="104"/>
    </row>
    <row r="10704" spans="151:151" ht="14.4" x14ac:dyDescent="0.25">
      <c r="EU10704" s="104"/>
    </row>
    <row r="10705" spans="151:151" ht="14.4" x14ac:dyDescent="0.25">
      <c r="EU10705" s="104"/>
    </row>
    <row r="10706" spans="151:151" ht="14.4" x14ac:dyDescent="0.25">
      <c r="EU10706" s="104"/>
    </row>
    <row r="10707" spans="151:151" ht="14.4" x14ac:dyDescent="0.25">
      <c r="EU10707" s="104"/>
    </row>
    <row r="10708" spans="151:151" ht="14.4" x14ac:dyDescent="0.25">
      <c r="EU10708" s="104"/>
    </row>
    <row r="10709" spans="151:151" ht="14.4" x14ac:dyDescent="0.25">
      <c r="EU10709" s="104"/>
    </row>
    <row r="10710" spans="151:151" ht="14.4" x14ac:dyDescent="0.25">
      <c r="EU10710" s="104"/>
    </row>
    <row r="10711" spans="151:151" ht="14.4" x14ac:dyDescent="0.25">
      <c r="EU10711" s="104"/>
    </row>
    <row r="10712" spans="151:151" ht="14.4" x14ac:dyDescent="0.25">
      <c r="EU10712" s="104"/>
    </row>
    <row r="10713" spans="151:151" ht="14.4" x14ac:dyDescent="0.25">
      <c r="EU10713" s="104"/>
    </row>
    <row r="10714" spans="151:151" ht="14.4" x14ac:dyDescent="0.25">
      <c r="EU10714" s="104"/>
    </row>
    <row r="10715" spans="151:151" ht="14.4" x14ac:dyDescent="0.25">
      <c r="EU10715" s="104"/>
    </row>
    <row r="10716" spans="151:151" ht="14.4" x14ac:dyDescent="0.25">
      <c r="EU10716" s="104"/>
    </row>
    <row r="10717" spans="151:151" ht="14.4" x14ac:dyDescent="0.25">
      <c r="EU10717" s="104"/>
    </row>
    <row r="10718" spans="151:151" ht="14.4" x14ac:dyDescent="0.25">
      <c r="EU10718" s="104"/>
    </row>
    <row r="10719" spans="151:151" ht="14.4" x14ac:dyDescent="0.25">
      <c r="EU10719" s="104"/>
    </row>
    <row r="10720" spans="151:151" ht="14.4" x14ac:dyDescent="0.25">
      <c r="EU10720" s="104"/>
    </row>
    <row r="10721" spans="151:151" ht="14.4" x14ac:dyDescent="0.25">
      <c r="EU10721" s="104"/>
    </row>
    <row r="10722" spans="151:151" ht="14.4" x14ac:dyDescent="0.25">
      <c r="EU10722" s="104"/>
    </row>
    <row r="10723" spans="151:151" ht="14.4" x14ac:dyDescent="0.25">
      <c r="EU10723" s="104"/>
    </row>
    <row r="10724" spans="151:151" ht="14.4" x14ac:dyDescent="0.25">
      <c r="EU10724" s="104"/>
    </row>
    <row r="10725" spans="151:151" ht="14.4" x14ac:dyDescent="0.25">
      <c r="EU10725" s="104"/>
    </row>
    <row r="10726" spans="151:151" ht="14.4" x14ac:dyDescent="0.25">
      <c r="EU10726" s="104"/>
    </row>
    <row r="10727" spans="151:151" ht="14.4" x14ac:dyDescent="0.25">
      <c r="EU10727" s="104"/>
    </row>
    <row r="10728" spans="151:151" ht="14.4" x14ac:dyDescent="0.25">
      <c r="EU10728" s="104"/>
    </row>
    <row r="10729" spans="151:151" ht="14.4" x14ac:dyDescent="0.25">
      <c r="EU10729" s="104"/>
    </row>
    <row r="10730" spans="151:151" ht="14.4" x14ac:dyDescent="0.25">
      <c r="EU10730" s="104"/>
    </row>
    <row r="10731" spans="151:151" ht="14.4" x14ac:dyDescent="0.25">
      <c r="EU10731" s="104"/>
    </row>
    <row r="10732" spans="151:151" ht="14.4" x14ac:dyDescent="0.25">
      <c r="EU10732" s="104"/>
    </row>
    <row r="10733" spans="151:151" ht="14.4" x14ac:dyDescent="0.25">
      <c r="EU10733" s="104"/>
    </row>
    <row r="10734" spans="151:151" ht="14.4" x14ac:dyDescent="0.25">
      <c r="EU10734" s="104"/>
    </row>
    <row r="10735" spans="151:151" ht="14.4" x14ac:dyDescent="0.25">
      <c r="EU10735" s="104"/>
    </row>
    <row r="10736" spans="151:151" ht="14.4" x14ac:dyDescent="0.25">
      <c r="EU10736" s="104"/>
    </row>
    <row r="10737" spans="151:151" ht="14.4" x14ac:dyDescent="0.25">
      <c r="EU10737" s="104"/>
    </row>
    <row r="10738" spans="151:151" ht="14.4" x14ac:dyDescent="0.25">
      <c r="EU10738" s="104"/>
    </row>
    <row r="10739" spans="151:151" ht="14.4" x14ac:dyDescent="0.25">
      <c r="EU10739" s="104"/>
    </row>
    <row r="10740" spans="151:151" ht="14.4" x14ac:dyDescent="0.25">
      <c r="EU10740" s="104"/>
    </row>
    <row r="10741" spans="151:151" ht="14.4" x14ac:dyDescent="0.25">
      <c r="EU10741" s="104"/>
    </row>
    <row r="10742" spans="151:151" ht="14.4" x14ac:dyDescent="0.25">
      <c r="EU10742" s="104"/>
    </row>
    <row r="10743" spans="151:151" ht="14.4" x14ac:dyDescent="0.25">
      <c r="EU10743" s="104"/>
    </row>
    <row r="10744" spans="151:151" ht="14.4" x14ac:dyDescent="0.25">
      <c r="EU10744" s="104"/>
    </row>
    <row r="10745" spans="151:151" ht="14.4" x14ac:dyDescent="0.25">
      <c r="EU10745" s="104"/>
    </row>
    <row r="10746" spans="151:151" ht="14.4" x14ac:dyDescent="0.25">
      <c r="EU10746" s="104"/>
    </row>
    <row r="10747" spans="151:151" ht="14.4" x14ac:dyDescent="0.25">
      <c r="EU10747" s="104"/>
    </row>
    <row r="10748" spans="151:151" ht="14.4" x14ac:dyDescent="0.25">
      <c r="EU10748" s="104"/>
    </row>
    <row r="10749" spans="151:151" ht="14.4" x14ac:dyDescent="0.25">
      <c r="EU10749" s="104"/>
    </row>
    <row r="10750" spans="151:151" ht="14.4" x14ac:dyDescent="0.25">
      <c r="EU10750" s="104"/>
    </row>
    <row r="10751" spans="151:151" ht="14.4" x14ac:dyDescent="0.25">
      <c r="EU10751" s="104"/>
    </row>
    <row r="10752" spans="151:151" ht="14.4" x14ac:dyDescent="0.25">
      <c r="EU10752" s="104"/>
    </row>
    <row r="10753" spans="151:151" ht="14.4" x14ac:dyDescent="0.25">
      <c r="EU10753" s="104"/>
    </row>
    <row r="10754" spans="151:151" ht="14.4" x14ac:dyDescent="0.25">
      <c r="EU10754" s="104"/>
    </row>
    <row r="10755" spans="151:151" ht="14.4" x14ac:dyDescent="0.25">
      <c r="EU10755" s="104"/>
    </row>
    <row r="10756" spans="151:151" ht="14.4" x14ac:dyDescent="0.25">
      <c r="EU10756" s="104"/>
    </row>
    <row r="10757" spans="151:151" ht="14.4" x14ac:dyDescent="0.25">
      <c r="EU10757" s="104"/>
    </row>
    <row r="10758" spans="151:151" ht="14.4" x14ac:dyDescent="0.25">
      <c r="EU10758" s="104"/>
    </row>
    <row r="10759" spans="151:151" ht="14.4" x14ac:dyDescent="0.25">
      <c r="EU10759" s="104"/>
    </row>
    <row r="10760" spans="151:151" ht="14.4" x14ac:dyDescent="0.25">
      <c r="EU10760" s="104"/>
    </row>
    <row r="10761" spans="151:151" ht="14.4" x14ac:dyDescent="0.25">
      <c r="EU10761" s="104"/>
    </row>
    <row r="10762" spans="151:151" ht="14.4" x14ac:dyDescent="0.25">
      <c r="EU10762" s="104"/>
    </row>
    <row r="10763" spans="151:151" ht="14.4" x14ac:dyDescent="0.25">
      <c r="EU10763" s="104"/>
    </row>
    <row r="10764" spans="151:151" ht="14.4" x14ac:dyDescent="0.25">
      <c r="EU10764" s="104"/>
    </row>
    <row r="10765" spans="151:151" ht="14.4" x14ac:dyDescent="0.25">
      <c r="EU10765" s="104"/>
    </row>
    <row r="10766" spans="151:151" ht="14.4" x14ac:dyDescent="0.25">
      <c r="EU10766" s="104"/>
    </row>
    <row r="10767" spans="151:151" ht="14.4" x14ac:dyDescent="0.25">
      <c r="EU10767" s="104"/>
    </row>
    <row r="10768" spans="151:151" ht="14.4" x14ac:dyDescent="0.25">
      <c r="EU10768" s="104"/>
    </row>
    <row r="10769" spans="151:151" ht="14.4" x14ac:dyDescent="0.25">
      <c r="EU10769" s="104"/>
    </row>
    <row r="10770" spans="151:151" ht="14.4" x14ac:dyDescent="0.25">
      <c r="EU10770" s="104"/>
    </row>
    <row r="10771" spans="151:151" ht="14.4" x14ac:dyDescent="0.25">
      <c r="EU10771" s="104"/>
    </row>
    <row r="10772" spans="151:151" ht="14.4" x14ac:dyDescent="0.25">
      <c r="EU10772" s="104"/>
    </row>
    <row r="10773" spans="151:151" ht="14.4" x14ac:dyDescent="0.25">
      <c r="EU10773" s="104"/>
    </row>
    <row r="10774" spans="151:151" ht="14.4" x14ac:dyDescent="0.25">
      <c r="EU10774" s="104"/>
    </row>
    <row r="10775" spans="151:151" ht="14.4" x14ac:dyDescent="0.25">
      <c r="EU10775" s="104"/>
    </row>
    <row r="10776" spans="151:151" ht="14.4" x14ac:dyDescent="0.25">
      <c r="EU10776" s="104"/>
    </row>
    <row r="10777" spans="151:151" ht="14.4" x14ac:dyDescent="0.25">
      <c r="EU10777" s="104"/>
    </row>
    <row r="10778" spans="151:151" ht="14.4" x14ac:dyDescent="0.25">
      <c r="EU10778" s="104"/>
    </row>
    <row r="10779" spans="151:151" ht="14.4" x14ac:dyDescent="0.25">
      <c r="EU10779" s="104"/>
    </row>
    <row r="10780" spans="151:151" ht="14.4" x14ac:dyDescent="0.25">
      <c r="EU10780" s="104"/>
    </row>
    <row r="10781" spans="151:151" ht="14.4" x14ac:dyDescent="0.25">
      <c r="EU10781" s="104"/>
    </row>
    <row r="10782" spans="151:151" ht="14.4" x14ac:dyDescent="0.25">
      <c r="EU10782" s="104"/>
    </row>
    <row r="10783" spans="151:151" ht="14.4" x14ac:dyDescent="0.25">
      <c r="EU10783" s="104"/>
    </row>
    <row r="10784" spans="151:151" ht="14.4" x14ac:dyDescent="0.25">
      <c r="EU10784" s="104"/>
    </row>
    <row r="10785" spans="151:151" ht="14.4" x14ac:dyDescent="0.25">
      <c r="EU10785" s="104"/>
    </row>
    <row r="10786" spans="151:151" ht="14.4" x14ac:dyDescent="0.25">
      <c r="EU10786" s="104"/>
    </row>
    <row r="10787" spans="151:151" ht="14.4" x14ac:dyDescent="0.25">
      <c r="EU10787" s="104"/>
    </row>
    <row r="10788" spans="151:151" ht="14.4" x14ac:dyDescent="0.25">
      <c r="EU10788" s="104"/>
    </row>
    <row r="10789" spans="151:151" ht="14.4" x14ac:dyDescent="0.25">
      <c r="EU10789" s="104"/>
    </row>
    <row r="10790" spans="151:151" ht="14.4" x14ac:dyDescent="0.25">
      <c r="EU10790" s="104"/>
    </row>
    <row r="10791" spans="151:151" ht="14.4" x14ac:dyDescent="0.25">
      <c r="EU10791" s="104"/>
    </row>
    <row r="10792" spans="151:151" ht="14.4" x14ac:dyDescent="0.25">
      <c r="EU10792" s="104"/>
    </row>
    <row r="10793" spans="151:151" ht="14.4" x14ac:dyDescent="0.25">
      <c r="EU10793" s="104"/>
    </row>
    <row r="10794" spans="151:151" ht="14.4" x14ac:dyDescent="0.25">
      <c r="EU10794" s="104"/>
    </row>
    <row r="10795" spans="151:151" ht="14.4" x14ac:dyDescent="0.25">
      <c r="EU10795" s="104"/>
    </row>
    <row r="10796" spans="151:151" ht="14.4" x14ac:dyDescent="0.25">
      <c r="EU10796" s="104"/>
    </row>
    <row r="10797" spans="151:151" ht="14.4" x14ac:dyDescent="0.25">
      <c r="EU10797" s="104"/>
    </row>
    <row r="10798" spans="151:151" ht="14.4" x14ac:dyDescent="0.25">
      <c r="EU10798" s="104"/>
    </row>
    <row r="10799" spans="151:151" ht="14.4" x14ac:dyDescent="0.25">
      <c r="EU10799" s="104"/>
    </row>
    <row r="10800" spans="151:151" ht="14.4" x14ac:dyDescent="0.25">
      <c r="EU10800" s="104"/>
    </row>
    <row r="10801" spans="151:151" ht="14.4" x14ac:dyDescent="0.25">
      <c r="EU10801" s="104"/>
    </row>
    <row r="10802" spans="151:151" ht="14.4" x14ac:dyDescent="0.25">
      <c r="EU10802" s="104"/>
    </row>
    <row r="10803" spans="151:151" ht="14.4" x14ac:dyDescent="0.25">
      <c r="EU10803" s="104"/>
    </row>
    <row r="10804" spans="151:151" ht="14.4" x14ac:dyDescent="0.25">
      <c r="EU10804" s="104"/>
    </row>
    <row r="10805" spans="151:151" ht="14.4" x14ac:dyDescent="0.25">
      <c r="EU10805" s="104"/>
    </row>
    <row r="10806" spans="151:151" ht="14.4" x14ac:dyDescent="0.25">
      <c r="EU10806" s="104"/>
    </row>
    <row r="10807" spans="151:151" ht="14.4" x14ac:dyDescent="0.25">
      <c r="EU10807" s="104"/>
    </row>
    <row r="10808" spans="151:151" ht="14.4" x14ac:dyDescent="0.25">
      <c r="EU10808" s="104"/>
    </row>
    <row r="10809" spans="151:151" ht="14.4" x14ac:dyDescent="0.25">
      <c r="EU10809" s="104"/>
    </row>
    <row r="10810" spans="151:151" ht="14.4" x14ac:dyDescent="0.25">
      <c r="EU10810" s="104"/>
    </row>
    <row r="10811" spans="151:151" ht="14.4" x14ac:dyDescent="0.25">
      <c r="EU10811" s="104"/>
    </row>
    <row r="10812" spans="151:151" ht="14.4" x14ac:dyDescent="0.25">
      <c r="EU10812" s="104"/>
    </row>
    <row r="10813" spans="151:151" ht="14.4" x14ac:dyDescent="0.25">
      <c r="EU10813" s="104"/>
    </row>
    <row r="10814" spans="151:151" ht="14.4" x14ac:dyDescent="0.25">
      <c r="EU10814" s="104"/>
    </row>
    <row r="10815" spans="151:151" ht="14.4" x14ac:dyDescent="0.25">
      <c r="EU10815" s="104"/>
    </row>
    <row r="10816" spans="151:151" ht="14.4" x14ac:dyDescent="0.25">
      <c r="EU10816" s="104"/>
    </row>
    <row r="10817" spans="151:151" ht="14.4" x14ac:dyDescent="0.25">
      <c r="EU10817" s="104"/>
    </row>
    <row r="10818" spans="151:151" ht="14.4" x14ac:dyDescent="0.25">
      <c r="EU10818" s="104"/>
    </row>
    <row r="10819" spans="151:151" ht="14.4" x14ac:dyDescent="0.25">
      <c r="EU10819" s="104"/>
    </row>
    <row r="10820" spans="151:151" ht="14.4" x14ac:dyDescent="0.25">
      <c r="EU10820" s="104"/>
    </row>
    <row r="10821" spans="151:151" ht="14.4" x14ac:dyDescent="0.25">
      <c r="EU10821" s="104"/>
    </row>
    <row r="10822" spans="151:151" ht="14.4" x14ac:dyDescent="0.25">
      <c r="EU10822" s="104"/>
    </row>
    <row r="10823" spans="151:151" ht="14.4" x14ac:dyDescent="0.25">
      <c r="EU10823" s="104"/>
    </row>
    <row r="10824" spans="151:151" ht="14.4" x14ac:dyDescent="0.25">
      <c r="EU10824" s="104"/>
    </row>
    <row r="10825" spans="151:151" ht="14.4" x14ac:dyDescent="0.25">
      <c r="EU10825" s="104"/>
    </row>
    <row r="10826" spans="151:151" ht="14.4" x14ac:dyDescent="0.25">
      <c r="EU10826" s="104"/>
    </row>
    <row r="10827" spans="151:151" ht="14.4" x14ac:dyDescent="0.25">
      <c r="EU10827" s="104"/>
    </row>
    <row r="10828" spans="151:151" ht="14.4" x14ac:dyDescent="0.25">
      <c r="EU10828" s="104"/>
    </row>
    <row r="10829" spans="151:151" ht="14.4" x14ac:dyDescent="0.25">
      <c r="EU10829" s="104"/>
    </row>
    <row r="10830" spans="151:151" ht="14.4" x14ac:dyDescent="0.25">
      <c r="EU10830" s="104"/>
    </row>
    <row r="10831" spans="151:151" ht="14.4" x14ac:dyDescent="0.25">
      <c r="EU10831" s="104"/>
    </row>
    <row r="10832" spans="151:151" ht="14.4" x14ac:dyDescent="0.25">
      <c r="EU10832" s="104"/>
    </row>
    <row r="10833" spans="151:151" ht="14.4" x14ac:dyDescent="0.25">
      <c r="EU10833" s="104"/>
    </row>
    <row r="10834" spans="151:151" ht="14.4" x14ac:dyDescent="0.25">
      <c r="EU10834" s="104"/>
    </row>
    <row r="10835" spans="151:151" ht="14.4" x14ac:dyDescent="0.25">
      <c r="EU10835" s="104"/>
    </row>
    <row r="10836" spans="151:151" ht="14.4" x14ac:dyDescent="0.25">
      <c r="EU10836" s="104"/>
    </row>
    <row r="10837" spans="151:151" ht="14.4" x14ac:dyDescent="0.25">
      <c r="EU10837" s="104"/>
    </row>
    <row r="10838" spans="151:151" ht="14.4" x14ac:dyDescent="0.25">
      <c r="EU10838" s="104"/>
    </row>
    <row r="10839" spans="151:151" ht="14.4" x14ac:dyDescent="0.25">
      <c r="EU10839" s="104"/>
    </row>
    <row r="10840" spans="151:151" ht="14.4" x14ac:dyDescent="0.25">
      <c r="EU10840" s="104"/>
    </row>
    <row r="10841" spans="151:151" ht="14.4" x14ac:dyDescent="0.25">
      <c r="EU10841" s="104"/>
    </row>
    <row r="10842" spans="151:151" ht="14.4" x14ac:dyDescent="0.25">
      <c r="EU10842" s="104"/>
    </row>
    <row r="10843" spans="151:151" ht="14.4" x14ac:dyDescent="0.25">
      <c r="EU10843" s="104"/>
    </row>
    <row r="10844" spans="151:151" ht="14.4" x14ac:dyDescent="0.25">
      <c r="EU10844" s="104"/>
    </row>
    <row r="10845" spans="151:151" ht="14.4" x14ac:dyDescent="0.25">
      <c r="EU10845" s="104"/>
    </row>
    <row r="10846" spans="151:151" ht="14.4" x14ac:dyDescent="0.25">
      <c r="EU10846" s="104"/>
    </row>
    <row r="10847" spans="151:151" ht="14.4" x14ac:dyDescent="0.25">
      <c r="EU10847" s="104"/>
    </row>
    <row r="10848" spans="151:151" ht="14.4" x14ac:dyDescent="0.25">
      <c r="EU10848" s="104"/>
    </row>
    <row r="10849" spans="151:151" ht="14.4" x14ac:dyDescent="0.25">
      <c r="EU10849" s="104"/>
    </row>
    <row r="10850" spans="151:151" ht="14.4" x14ac:dyDescent="0.25">
      <c r="EU10850" s="104"/>
    </row>
    <row r="10851" spans="151:151" ht="14.4" x14ac:dyDescent="0.25">
      <c r="EU10851" s="104"/>
    </row>
    <row r="10852" spans="151:151" ht="14.4" x14ac:dyDescent="0.25">
      <c r="EU10852" s="104"/>
    </row>
    <row r="10853" spans="151:151" ht="14.4" x14ac:dyDescent="0.25">
      <c r="EU10853" s="104"/>
    </row>
    <row r="10854" spans="151:151" ht="14.4" x14ac:dyDescent="0.25">
      <c r="EU10854" s="104"/>
    </row>
    <row r="10855" spans="151:151" ht="14.4" x14ac:dyDescent="0.25">
      <c r="EU10855" s="104"/>
    </row>
    <row r="10856" spans="151:151" ht="14.4" x14ac:dyDescent="0.25">
      <c r="EU10856" s="104"/>
    </row>
    <row r="10857" spans="151:151" ht="14.4" x14ac:dyDescent="0.25">
      <c r="EU10857" s="104"/>
    </row>
    <row r="10858" spans="151:151" ht="14.4" x14ac:dyDescent="0.25">
      <c r="EU10858" s="104"/>
    </row>
    <row r="10859" spans="151:151" ht="14.4" x14ac:dyDescent="0.25">
      <c r="EU10859" s="104"/>
    </row>
    <row r="10860" spans="151:151" ht="14.4" x14ac:dyDescent="0.25">
      <c r="EU10860" s="104"/>
    </row>
    <row r="10861" spans="151:151" ht="14.4" x14ac:dyDescent="0.25">
      <c r="EU10861" s="104"/>
    </row>
    <row r="10862" spans="151:151" ht="14.4" x14ac:dyDescent="0.25">
      <c r="EU10862" s="104"/>
    </row>
    <row r="10863" spans="151:151" ht="14.4" x14ac:dyDescent="0.25">
      <c r="EU10863" s="104"/>
    </row>
    <row r="10864" spans="151:151" ht="14.4" x14ac:dyDescent="0.25">
      <c r="EU10864" s="104"/>
    </row>
    <row r="10865" spans="151:151" ht="14.4" x14ac:dyDescent="0.25">
      <c r="EU10865" s="104"/>
    </row>
    <row r="10866" spans="151:151" ht="14.4" x14ac:dyDescent="0.25">
      <c r="EU10866" s="104"/>
    </row>
    <row r="10867" spans="151:151" ht="14.4" x14ac:dyDescent="0.25">
      <c r="EU10867" s="104"/>
    </row>
    <row r="10868" spans="151:151" ht="14.4" x14ac:dyDescent="0.25">
      <c r="EU10868" s="104"/>
    </row>
    <row r="10869" spans="151:151" ht="14.4" x14ac:dyDescent="0.25">
      <c r="EU10869" s="104"/>
    </row>
    <row r="10870" spans="151:151" ht="14.4" x14ac:dyDescent="0.25">
      <c r="EU10870" s="104"/>
    </row>
    <row r="10871" spans="151:151" ht="14.4" x14ac:dyDescent="0.25">
      <c r="EU10871" s="104"/>
    </row>
    <row r="10872" spans="151:151" ht="14.4" x14ac:dyDescent="0.25">
      <c r="EU10872" s="104"/>
    </row>
    <row r="10873" spans="151:151" ht="14.4" x14ac:dyDescent="0.25">
      <c r="EU10873" s="104"/>
    </row>
    <row r="10874" spans="151:151" ht="14.4" x14ac:dyDescent="0.25">
      <c r="EU10874" s="104"/>
    </row>
    <row r="10875" spans="151:151" ht="14.4" x14ac:dyDescent="0.25">
      <c r="EU10875" s="104"/>
    </row>
    <row r="10876" spans="151:151" ht="14.4" x14ac:dyDescent="0.25">
      <c r="EU10876" s="104"/>
    </row>
    <row r="10877" spans="151:151" ht="14.4" x14ac:dyDescent="0.25">
      <c r="EU10877" s="104"/>
    </row>
    <row r="10878" spans="151:151" ht="14.4" x14ac:dyDescent="0.25">
      <c r="EU10878" s="104"/>
    </row>
    <row r="10879" spans="151:151" ht="14.4" x14ac:dyDescent="0.25">
      <c r="EU10879" s="104"/>
    </row>
    <row r="10880" spans="151:151" ht="14.4" x14ac:dyDescent="0.25">
      <c r="EU10880" s="104"/>
    </row>
    <row r="10881" spans="151:151" ht="14.4" x14ac:dyDescent="0.25">
      <c r="EU10881" s="104"/>
    </row>
    <row r="10882" spans="151:151" ht="14.4" x14ac:dyDescent="0.25">
      <c r="EU10882" s="104"/>
    </row>
    <row r="10883" spans="151:151" ht="14.4" x14ac:dyDescent="0.25">
      <c r="EU10883" s="104"/>
    </row>
    <row r="10884" spans="151:151" ht="14.4" x14ac:dyDescent="0.25">
      <c r="EU10884" s="104"/>
    </row>
    <row r="10885" spans="151:151" ht="14.4" x14ac:dyDescent="0.25">
      <c r="EU10885" s="104"/>
    </row>
    <row r="10886" spans="151:151" ht="14.4" x14ac:dyDescent="0.25">
      <c r="EU10886" s="104"/>
    </row>
    <row r="10887" spans="151:151" ht="14.4" x14ac:dyDescent="0.25">
      <c r="EU10887" s="104"/>
    </row>
    <row r="10888" spans="151:151" ht="14.4" x14ac:dyDescent="0.25">
      <c r="EU10888" s="104"/>
    </row>
    <row r="10889" spans="151:151" ht="14.4" x14ac:dyDescent="0.25">
      <c r="EU10889" s="104"/>
    </row>
    <row r="10890" spans="151:151" ht="14.4" x14ac:dyDescent="0.25">
      <c r="EU10890" s="104"/>
    </row>
    <row r="10891" spans="151:151" ht="14.4" x14ac:dyDescent="0.25">
      <c r="EU10891" s="104"/>
    </row>
    <row r="10892" spans="151:151" ht="14.4" x14ac:dyDescent="0.25">
      <c r="EU10892" s="104"/>
    </row>
    <row r="10893" spans="151:151" ht="14.4" x14ac:dyDescent="0.25">
      <c r="EU10893" s="104"/>
    </row>
    <row r="10894" spans="151:151" ht="14.4" x14ac:dyDescent="0.25">
      <c r="EU10894" s="104"/>
    </row>
    <row r="10895" spans="151:151" ht="14.4" x14ac:dyDescent="0.25">
      <c r="EU10895" s="104"/>
    </row>
    <row r="10896" spans="151:151" ht="14.4" x14ac:dyDescent="0.25">
      <c r="EU10896" s="104"/>
    </row>
    <row r="10897" spans="151:151" ht="14.4" x14ac:dyDescent="0.25">
      <c r="EU10897" s="104"/>
    </row>
    <row r="10898" spans="151:151" ht="14.4" x14ac:dyDescent="0.25">
      <c r="EU10898" s="104"/>
    </row>
    <row r="10899" spans="151:151" ht="14.4" x14ac:dyDescent="0.25">
      <c r="EU10899" s="104"/>
    </row>
    <row r="10900" spans="151:151" ht="14.4" x14ac:dyDescent="0.25">
      <c r="EU10900" s="104"/>
    </row>
    <row r="10901" spans="151:151" ht="14.4" x14ac:dyDescent="0.25">
      <c r="EU10901" s="104"/>
    </row>
    <row r="10902" spans="151:151" ht="14.4" x14ac:dyDescent="0.25">
      <c r="EU10902" s="104"/>
    </row>
    <row r="10903" spans="151:151" ht="14.4" x14ac:dyDescent="0.25">
      <c r="EU10903" s="104"/>
    </row>
    <row r="10904" spans="151:151" ht="14.4" x14ac:dyDescent="0.25">
      <c r="EU10904" s="104"/>
    </row>
    <row r="10905" spans="151:151" ht="14.4" x14ac:dyDescent="0.25">
      <c r="EU10905" s="104"/>
    </row>
    <row r="10906" spans="151:151" ht="14.4" x14ac:dyDescent="0.25">
      <c r="EU10906" s="104"/>
    </row>
    <row r="10907" spans="151:151" ht="14.4" x14ac:dyDescent="0.25">
      <c r="EU10907" s="104"/>
    </row>
    <row r="10908" spans="151:151" ht="14.4" x14ac:dyDescent="0.25">
      <c r="EU10908" s="104"/>
    </row>
    <row r="10909" spans="151:151" ht="14.4" x14ac:dyDescent="0.25">
      <c r="EU10909" s="104"/>
    </row>
    <row r="10910" spans="151:151" ht="14.4" x14ac:dyDescent="0.25">
      <c r="EU10910" s="104"/>
    </row>
    <row r="10911" spans="151:151" ht="14.4" x14ac:dyDescent="0.25">
      <c r="EU10911" s="104"/>
    </row>
    <row r="10912" spans="151:151" ht="14.4" x14ac:dyDescent="0.25">
      <c r="EU10912" s="104"/>
    </row>
    <row r="10913" spans="151:151" ht="14.4" x14ac:dyDescent="0.25">
      <c r="EU10913" s="104"/>
    </row>
    <row r="10914" spans="151:151" ht="14.4" x14ac:dyDescent="0.25">
      <c r="EU10914" s="104"/>
    </row>
    <row r="10915" spans="151:151" ht="14.4" x14ac:dyDescent="0.25">
      <c r="EU10915" s="104"/>
    </row>
    <row r="10916" spans="151:151" ht="14.4" x14ac:dyDescent="0.25">
      <c r="EU10916" s="104"/>
    </row>
    <row r="10917" spans="151:151" ht="14.4" x14ac:dyDescent="0.25">
      <c r="EU10917" s="104"/>
    </row>
    <row r="10918" spans="151:151" ht="14.4" x14ac:dyDescent="0.25">
      <c r="EU10918" s="104"/>
    </row>
    <row r="10919" spans="151:151" ht="14.4" x14ac:dyDescent="0.25">
      <c r="EU10919" s="104"/>
    </row>
    <row r="10920" spans="151:151" ht="14.4" x14ac:dyDescent="0.25">
      <c r="EU10920" s="104"/>
    </row>
    <row r="10921" spans="151:151" ht="14.4" x14ac:dyDescent="0.25">
      <c r="EU10921" s="104"/>
    </row>
    <row r="10922" spans="151:151" ht="14.4" x14ac:dyDescent="0.25">
      <c r="EU10922" s="104"/>
    </row>
    <row r="10923" spans="151:151" ht="14.4" x14ac:dyDescent="0.25">
      <c r="EU10923" s="104"/>
    </row>
    <row r="10924" spans="151:151" ht="14.4" x14ac:dyDescent="0.25">
      <c r="EU10924" s="104"/>
    </row>
    <row r="10925" spans="151:151" ht="14.4" x14ac:dyDescent="0.25">
      <c r="EU10925" s="104"/>
    </row>
    <row r="10926" spans="151:151" ht="14.4" x14ac:dyDescent="0.25">
      <c r="EU10926" s="104"/>
    </row>
    <row r="10927" spans="151:151" ht="14.4" x14ac:dyDescent="0.25">
      <c r="EU10927" s="104"/>
    </row>
    <row r="10928" spans="151:151" ht="14.4" x14ac:dyDescent="0.25">
      <c r="EU10928" s="104"/>
    </row>
    <row r="10929" spans="151:151" ht="14.4" x14ac:dyDescent="0.25">
      <c r="EU10929" s="104"/>
    </row>
    <row r="10930" spans="151:151" ht="14.4" x14ac:dyDescent="0.25">
      <c r="EU10930" s="104"/>
    </row>
    <row r="10931" spans="151:151" ht="14.4" x14ac:dyDescent="0.25">
      <c r="EU10931" s="104"/>
    </row>
    <row r="10932" spans="151:151" ht="14.4" x14ac:dyDescent="0.25">
      <c r="EU10932" s="104"/>
    </row>
    <row r="10933" spans="151:151" ht="14.4" x14ac:dyDescent="0.25">
      <c r="EU10933" s="104"/>
    </row>
    <row r="10934" spans="151:151" ht="14.4" x14ac:dyDescent="0.25">
      <c r="EU10934" s="104"/>
    </row>
    <row r="10935" spans="151:151" ht="14.4" x14ac:dyDescent="0.25">
      <c r="EU10935" s="104"/>
    </row>
    <row r="10936" spans="151:151" ht="14.4" x14ac:dyDescent="0.25">
      <c r="EU10936" s="104"/>
    </row>
    <row r="10937" spans="151:151" ht="14.4" x14ac:dyDescent="0.25">
      <c r="EU10937" s="104"/>
    </row>
    <row r="10938" spans="151:151" ht="14.4" x14ac:dyDescent="0.25">
      <c r="EU10938" s="104"/>
    </row>
    <row r="10939" spans="151:151" ht="14.4" x14ac:dyDescent="0.25">
      <c r="EU10939" s="104"/>
    </row>
    <row r="10940" spans="151:151" ht="14.4" x14ac:dyDescent="0.25">
      <c r="EU10940" s="104"/>
    </row>
    <row r="10941" spans="151:151" ht="14.4" x14ac:dyDescent="0.25">
      <c r="EU10941" s="104"/>
    </row>
    <row r="10942" spans="151:151" ht="14.4" x14ac:dyDescent="0.25">
      <c r="EU10942" s="104"/>
    </row>
    <row r="10943" spans="151:151" ht="14.4" x14ac:dyDescent="0.25">
      <c r="EU10943" s="104"/>
    </row>
    <row r="10944" spans="151:151" ht="14.4" x14ac:dyDescent="0.25">
      <c r="EU10944" s="104"/>
    </row>
    <row r="10945" spans="151:151" ht="14.4" x14ac:dyDescent="0.25">
      <c r="EU10945" s="104"/>
    </row>
    <row r="10946" spans="151:151" ht="14.4" x14ac:dyDescent="0.25">
      <c r="EU10946" s="104"/>
    </row>
    <row r="10947" spans="151:151" ht="14.4" x14ac:dyDescent="0.25">
      <c r="EU10947" s="104"/>
    </row>
    <row r="10948" spans="151:151" ht="14.4" x14ac:dyDescent="0.25">
      <c r="EU10948" s="104"/>
    </row>
    <row r="10949" spans="151:151" ht="14.4" x14ac:dyDescent="0.25">
      <c r="EU10949" s="104"/>
    </row>
    <row r="10950" spans="151:151" ht="14.4" x14ac:dyDescent="0.25">
      <c r="EU10950" s="104"/>
    </row>
    <row r="10951" spans="151:151" ht="14.4" x14ac:dyDescent="0.25">
      <c r="EU10951" s="104"/>
    </row>
    <row r="10952" spans="151:151" ht="14.4" x14ac:dyDescent="0.25">
      <c r="EU10952" s="104"/>
    </row>
    <row r="10953" spans="151:151" ht="14.4" x14ac:dyDescent="0.25">
      <c r="EU10953" s="104"/>
    </row>
    <row r="10954" spans="151:151" ht="14.4" x14ac:dyDescent="0.25">
      <c r="EU10954" s="104"/>
    </row>
    <row r="10955" spans="151:151" ht="14.4" x14ac:dyDescent="0.25">
      <c r="EU10955" s="104"/>
    </row>
    <row r="10956" spans="151:151" ht="14.4" x14ac:dyDescent="0.25">
      <c r="EU10956" s="104"/>
    </row>
    <row r="10957" spans="151:151" ht="14.4" x14ac:dyDescent="0.25">
      <c r="EU10957" s="104"/>
    </row>
    <row r="10958" spans="151:151" ht="14.4" x14ac:dyDescent="0.25">
      <c r="EU10958" s="104"/>
    </row>
    <row r="10959" spans="151:151" ht="14.4" x14ac:dyDescent="0.25">
      <c r="EU10959" s="104"/>
    </row>
    <row r="10960" spans="151:151" ht="14.4" x14ac:dyDescent="0.25">
      <c r="EU10960" s="104"/>
    </row>
    <row r="10961" spans="151:151" ht="14.4" x14ac:dyDescent="0.25">
      <c r="EU10961" s="104"/>
    </row>
    <row r="10962" spans="151:151" ht="14.4" x14ac:dyDescent="0.25">
      <c r="EU10962" s="104"/>
    </row>
    <row r="10963" spans="151:151" ht="14.4" x14ac:dyDescent="0.25">
      <c r="EU10963" s="104"/>
    </row>
    <row r="10964" spans="151:151" ht="14.4" x14ac:dyDescent="0.25">
      <c r="EU10964" s="104"/>
    </row>
    <row r="10965" spans="151:151" ht="14.4" x14ac:dyDescent="0.25">
      <c r="EU10965" s="104"/>
    </row>
    <row r="10966" spans="151:151" ht="14.4" x14ac:dyDescent="0.25">
      <c r="EU10966" s="104"/>
    </row>
    <row r="10967" spans="151:151" ht="14.4" x14ac:dyDescent="0.25">
      <c r="EU10967" s="104"/>
    </row>
    <row r="10968" spans="151:151" ht="14.4" x14ac:dyDescent="0.25">
      <c r="EU10968" s="104"/>
    </row>
    <row r="10969" spans="151:151" ht="14.4" x14ac:dyDescent="0.25">
      <c r="EU10969" s="104"/>
    </row>
    <row r="10970" spans="151:151" ht="14.4" x14ac:dyDescent="0.25">
      <c r="EU10970" s="104"/>
    </row>
    <row r="10971" spans="151:151" ht="14.4" x14ac:dyDescent="0.25">
      <c r="EU10971" s="104"/>
    </row>
    <row r="10972" spans="151:151" ht="14.4" x14ac:dyDescent="0.25">
      <c r="EU10972" s="104"/>
    </row>
    <row r="10973" spans="151:151" ht="14.4" x14ac:dyDescent="0.25">
      <c r="EU10973" s="104"/>
    </row>
    <row r="10974" spans="151:151" ht="14.4" x14ac:dyDescent="0.25">
      <c r="EU10974" s="104"/>
    </row>
    <row r="10975" spans="151:151" ht="14.4" x14ac:dyDescent="0.25">
      <c r="EU10975" s="104"/>
    </row>
    <row r="10976" spans="151:151" ht="14.4" x14ac:dyDescent="0.25">
      <c r="EU10976" s="104"/>
    </row>
    <row r="10977" spans="151:151" ht="14.4" x14ac:dyDescent="0.25">
      <c r="EU10977" s="104"/>
    </row>
    <row r="10978" spans="151:151" ht="14.4" x14ac:dyDescent="0.25">
      <c r="EU10978" s="104"/>
    </row>
    <row r="10979" spans="151:151" ht="14.4" x14ac:dyDescent="0.25">
      <c r="EU10979" s="104"/>
    </row>
    <row r="10980" spans="151:151" ht="14.4" x14ac:dyDescent="0.25">
      <c r="EU10980" s="104"/>
    </row>
    <row r="10981" spans="151:151" ht="14.4" x14ac:dyDescent="0.25">
      <c r="EU10981" s="104"/>
    </row>
    <row r="10982" spans="151:151" ht="14.4" x14ac:dyDescent="0.25">
      <c r="EU10982" s="104"/>
    </row>
    <row r="10983" spans="151:151" ht="14.4" x14ac:dyDescent="0.25">
      <c r="EU10983" s="104"/>
    </row>
    <row r="10984" spans="151:151" ht="14.4" x14ac:dyDescent="0.25">
      <c r="EU10984" s="104"/>
    </row>
    <row r="10985" spans="151:151" ht="14.4" x14ac:dyDescent="0.25">
      <c r="EU10985" s="104"/>
    </row>
    <row r="10986" spans="151:151" ht="14.4" x14ac:dyDescent="0.25">
      <c r="EU10986" s="104"/>
    </row>
    <row r="10987" spans="151:151" ht="14.4" x14ac:dyDescent="0.25">
      <c r="EU10987" s="104"/>
    </row>
    <row r="10988" spans="151:151" ht="14.4" x14ac:dyDescent="0.25">
      <c r="EU10988" s="104"/>
    </row>
    <row r="10989" spans="151:151" ht="14.4" x14ac:dyDescent="0.25">
      <c r="EU10989" s="104"/>
    </row>
    <row r="10990" spans="151:151" ht="14.4" x14ac:dyDescent="0.25">
      <c r="EU10990" s="104"/>
    </row>
    <row r="10991" spans="151:151" ht="14.4" x14ac:dyDescent="0.25">
      <c r="EU10991" s="104"/>
    </row>
    <row r="10992" spans="151:151" ht="14.4" x14ac:dyDescent="0.25">
      <c r="EU10992" s="104"/>
    </row>
    <row r="10993" spans="151:151" ht="14.4" x14ac:dyDescent="0.25">
      <c r="EU10993" s="104"/>
    </row>
    <row r="10994" spans="151:151" ht="14.4" x14ac:dyDescent="0.25">
      <c r="EU10994" s="104"/>
    </row>
    <row r="10995" spans="151:151" ht="14.4" x14ac:dyDescent="0.25">
      <c r="EU10995" s="104"/>
    </row>
    <row r="10996" spans="151:151" ht="14.4" x14ac:dyDescent="0.25">
      <c r="EU10996" s="104"/>
    </row>
    <row r="10997" spans="151:151" ht="14.4" x14ac:dyDescent="0.25">
      <c r="EU10997" s="104"/>
    </row>
    <row r="10998" spans="151:151" ht="14.4" x14ac:dyDescent="0.25">
      <c r="EU10998" s="104"/>
    </row>
    <row r="10999" spans="151:151" ht="14.4" x14ac:dyDescent="0.25">
      <c r="EU10999" s="104"/>
    </row>
    <row r="11000" spans="151:151" ht="14.4" x14ac:dyDescent="0.25">
      <c r="EU11000" s="104"/>
    </row>
    <row r="11001" spans="151:151" ht="14.4" x14ac:dyDescent="0.25">
      <c r="EU11001" s="104"/>
    </row>
    <row r="11002" spans="151:151" ht="14.4" x14ac:dyDescent="0.25">
      <c r="EU11002" s="104"/>
    </row>
    <row r="11003" spans="151:151" ht="14.4" x14ac:dyDescent="0.25">
      <c r="EU11003" s="104"/>
    </row>
    <row r="11004" spans="151:151" ht="14.4" x14ac:dyDescent="0.25">
      <c r="EU11004" s="104"/>
    </row>
    <row r="11005" spans="151:151" ht="14.4" x14ac:dyDescent="0.25">
      <c r="EU11005" s="104"/>
    </row>
    <row r="11006" spans="151:151" ht="14.4" x14ac:dyDescent="0.25">
      <c r="EU11006" s="104"/>
    </row>
    <row r="11007" spans="151:151" ht="14.4" x14ac:dyDescent="0.25">
      <c r="EU11007" s="104"/>
    </row>
    <row r="11008" spans="151:151" ht="14.4" x14ac:dyDescent="0.25">
      <c r="EU11008" s="104"/>
    </row>
    <row r="11009" spans="151:151" ht="14.4" x14ac:dyDescent="0.25">
      <c r="EU11009" s="104"/>
    </row>
    <row r="11010" spans="151:151" ht="14.4" x14ac:dyDescent="0.25">
      <c r="EU11010" s="104"/>
    </row>
    <row r="11011" spans="151:151" ht="14.4" x14ac:dyDescent="0.25">
      <c r="EU11011" s="104"/>
    </row>
    <row r="11012" spans="151:151" ht="14.4" x14ac:dyDescent="0.25">
      <c r="EU11012" s="104"/>
    </row>
    <row r="11013" spans="151:151" ht="14.4" x14ac:dyDescent="0.25">
      <c r="EU11013" s="104"/>
    </row>
    <row r="11014" spans="151:151" ht="14.4" x14ac:dyDescent="0.25">
      <c r="EU11014" s="104"/>
    </row>
    <row r="11015" spans="151:151" ht="14.4" x14ac:dyDescent="0.25">
      <c r="EU11015" s="104"/>
    </row>
    <row r="11016" spans="151:151" ht="14.4" x14ac:dyDescent="0.25">
      <c r="EU11016" s="104"/>
    </row>
    <row r="11017" spans="151:151" ht="14.4" x14ac:dyDescent="0.25">
      <c r="EU11017" s="104"/>
    </row>
    <row r="11018" spans="151:151" ht="14.4" x14ac:dyDescent="0.25">
      <c r="EU11018" s="104"/>
    </row>
    <row r="11019" spans="151:151" ht="14.4" x14ac:dyDescent="0.25">
      <c r="EU11019" s="104"/>
    </row>
    <row r="11020" spans="151:151" ht="14.4" x14ac:dyDescent="0.25">
      <c r="EU11020" s="104"/>
    </row>
    <row r="11021" spans="151:151" ht="14.4" x14ac:dyDescent="0.25">
      <c r="EU11021" s="104"/>
    </row>
    <row r="11022" spans="151:151" ht="14.4" x14ac:dyDescent="0.25">
      <c r="EU11022" s="104"/>
    </row>
    <row r="11023" spans="151:151" ht="14.4" x14ac:dyDescent="0.25">
      <c r="EU11023" s="104"/>
    </row>
    <row r="11024" spans="151:151" ht="14.4" x14ac:dyDescent="0.25">
      <c r="EU11024" s="104"/>
    </row>
    <row r="11025" spans="151:151" ht="14.4" x14ac:dyDescent="0.25">
      <c r="EU11025" s="104"/>
    </row>
    <row r="11026" spans="151:151" ht="14.4" x14ac:dyDescent="0.25">
      <c r="EU11026" s="104"/>
    </row>
    <row r="11027" spans="151:151" ht="14.4" x14ac:dyDescent="0.25">
      <c r="EU11027" s="104"/>
    </row>
    <row r="11028" spans="151:151" ht="14.4" x14ac:dyDescent="0.25">
      <c r="EU11028" s="104"/>
    </row>
    <row r="11029" spans="151:151" ht="14.4" x14ac:dyDescent="0.25">
      <c r="EU11029" s="104"/>
    </row>
    <row r="11030" spans="151:151" ht="14.4" x14ac:dyDescent="0.25">
      <c r="EU11030" s="104"/>
    </row>
    <row r="11031" spans="151:151" ht="14.4" x14ac:dyDescent="0.25">
      <c r="EU11031" s="104"/>
    </row>
    <row r="11032" spans="151:151" ht="14.4" x14ac:dyDescent="0.25">
      <c r="EU11032" s="104"/>
    </row>
    <row r="11033" spans="151:151" ht="14.4" x14ac:dyDescent="0.25">
      <c r="EU11033" s="104"/>
    </row>
    <row r="11034" spans="151:151" ht="14.4" x14ac:dyDescent="0.25">
      <c r="EU11034" s="104"/>
    </row>
    <row r="11035" spans="151:151" ht="14.4" x14ac:dyDescent="0.25">
      <c r="EU11035" s="104"/>
    </row>
    <row r="11036" spans="151:151" ht="14.4" x14ac:dyDescent="0.25">
      <c r="EU11036" s="104"/>
    </row>
    <row r="11037" spans="151:151" ht="14.4" x14ac:dyDescent="0.25">
      <c r="EU11037" s="104"/>
    </row>
    <row r="11038" spans="151:151" ht="14.4" x14ac:dyDescent="0.25">
      <c r="EU11038" s="104"/>
    </row>
    <row r="11039" spans="151:151" ht="14.4" x14ac:dyDescent="0.25">
      <c r="EU11039" s="104"/>
    </row>
    <row r="11040" spans="151:151" ht="14.4" x14ac:dyDescent="0.25">
      <c r="EU11040" s="104"/>
    </row>
    <row r="11041" spans="151:151" ht="14.4" x14ac:dyDescent="0.25">
      <c r="EU11041" s="104"/>
    </row>
    <row r="11042" spans="151:151" ht="14.4" x14ac:dyDescent="0.25">
      <c r="EU11042" s="104"/>
    </row>
    <row r="11043" spans="151:151" ht="14.4" x14ac:dyDescent="0.25">
      <c r="EU11043" s="104"/>
    </row>
    <row r="11044" spans="151:151" ht="14.4" x14ac:dyDescent="0.25">
      <c r="EU11044" s="104"/>
    </row>
    <row r="11045" spans="151:151" ht="14.4" x14ac:dyDescent="0.25">
      <c r="EU11045" s="104"/>
    </row>
    <row r="11046" spans="151:151" ht="14.4" x14ac:dyDescent="0.25">
      <c r="EU11046" s="104"/>
    </row>
    <row r="11047" spans="151:151" ht="14.4" x14ac:dyDescent="0.25">
      <c r="EU11047" s="104"/>
    </row>
    <row r="11048" spans="151:151" ht="14.4" x14ac:dyDescent="0.25">
      <c r="EU11048" s="104"/>
    </row>
    <row r="11049" spans="151:151" ht="14.4" x14ac:dyDescent="0.25">
      <c r="EU11049" s="104"/>
    </row>
    <row r="11050" spans="151:151" ht="14.4" x14ac:dyDescent="0.25">
      <c r="EU11050" s="104"/>
    </row>
    <row r="11051" spans="151:151" ht="14.4" x14ac:dyDescent="0.25">
      <c r="EU11051" s="104"/>
    </row>
    <row r="11052" spans="151:151" ht="14.4" x14ac:dyDescent="0.25">
      <c r="EU11052" s="104"/>
    </row>
    <row r="11053" spans="151:151" ht="14.4" x14ac:dyDescent="0.25">
      <c r="EU11053" s="104"/>
    </row>
    <row r="11054" spans="151:151" ht="14.4" x14ac:dyDescent="0.25">
      <c r="EU11054" s="104"/>
    </row>
    <row r="11055" spans="151:151" ht="14.4" x14ac:dyDescent="0.25">
      <c r="EU11055" s="104"/>
    </row>
    <row r="11056" spans="151:151" ht="14.4" x14ac:dyDescent="0.25">
      <c r="EU11056" s="104"/>
    </row>
    <row r="11057" spans="151:151" ht="14.4" x14ac:dyDescent="0.25">
      <c r="EU11057" s="104"/>
    </row>
    <row r="11058" spans="151:151" ht="14.4" x14ac:dyDescent="0.25">
      <c r="EU11058" s="104"/>
    </row>
    <row r="11059" spans="151:151" ht="14.4" x14ac:dyDescent="0.25">
      <c r="EU11059" s="104"/>
    </row>
    <row r="11060" spans="151:151" ht="14.4" x14ac:dyDescent="0.25">
      <c r="EU11060" s="104"/>
    </row>
    <row r="11061" spans="151:151" ht="14.4" x14ac:dyDescent="0.25">
      <c r="EU11061" s="104"/>
    </row>
    <row r="11062" spans="151:151" ht="14.4" x14ac:dyDescent="0.25">
      <c r="EU11062" s="104"/>
    </row>
    <row r="11063" spans="151:151" ht="14.4" x14ac:dyDescent="0.25">
      <c r="EU11063" s="104"/>
    </row>
    <row r="11064" spans="151:151" ht="14.4" x14ac:dyDescent="0.25">
      <c r="EU11064" s="104"/>
    </row>
    <row r="11065" spans="151:151" ht="14.4" x14ac:dyDescent="0.25">
      <c r="EU11065" s="104"/>
    </row>
    <row r="11066" spans="151:151" ht="14.4" x14ac:dyDescent="0.25">
      <c r="EU11066" s="104"/>
    </row>
    <row r="11067" spans="151:151" ht="14.4" x14ac:dyDescent="0.25">
      <c r="EU11067" s="104"/>
    </row>
    <row r="11068" spans="151:151" ht="14.4" x14ac:dyDescent="0.25">
      <c r="EU11068" s="104"/>
    </row>
    <row r="11069" spans="151:151" ht="14.4" x14ac:dyDescent="0.25">
      <c r="EU11069" s="104"/>
    </row>
    <row r="11070" spans="151:151" ht="14.4" x14ac:dyDescent="0.25">
      <c r="EU11070" s="104"/>
    </row>
    <row r="11071" spans="151:151" ht="14.4" x14ac:dyDescent="0.25">
      <c r="EU11071" s="104"/>
    </row>
    <row r="11072" spans="151:151" ht="14.4" x14ac:dyDescent="0.25">
      <c r="EU11072" s="104"/>
    </row>
    <row r="11073" spans="151:151" ht="14.4" x14ac:dyDescent="0.25">
      <c r="EU11073" s="104"/>
    </row>
    <row r="11074" spans="151:151" ht="14.4" x14ac:dyDescent="0.25">
      <c r="EU11074" s="104"/>
    </row>
    <row r="11075" spans="151:151" ht="14.4" x14ac:dyDescent="0.25">
      <c r="EU11075" s="104"/>
    </row>
    <row r="11076" spans="151:151" ht="14.4" x14ac:dyDescent="0.25">
      <c r="EU11076" s="104"/>
    </row>
    <row r="11077" spans="151:151" ht="14.4" x14ac:dyDescent="0.25">
      <c r="EU11077" s="104"/>
    </row>
    <row r="11078" spans="151:151" ht="14.4" x14ac:dyDescent="0.25">
      <c r="EU11078" s="104"/>
    </row>
    <row r="11079" spans="151:151" ht="14.4" x14ac:dyDescent="0.25">
      <c r="EU11079" s="104"/>
    </row>
    <row r="11080" spans="151:151" ht="14.4" x14ac:dyDescent="0.25">
      <c r="EU11080" s="104"/>
    </row>
    <row r="11081" spans="151:151" ht="14.4" x14ac:dyDescent="0.25">
      <c r="EU11081" s="104"/>
    </row>
    <row r="11082" spans="151:151" ht="14.4" x14ac:dyDescent="0.25">
      <c r="EU11082" s="104"/>
    </row>
    <row r="11083" spans="151:151" ht="14.4" x14ac:dyDescent="0.25">
      <c r="EU11083" s="104"/>
    </row>
    <row r="11084" spans="151:151" ht="14.4" x14ac:dyDescent="0.25">
      <c r="EU11084" s="104"/>
    </row>
    <row r="11085" spans="151:151" ht="14.4" x14ac:dyDescent="0.25">
      <c r="EU11085" s="104"/>
    </row>
    <row r="11086" spans="151:151" ht="14.4" x14ac:dyDescent="0.25">
      <c r="EU11086" s="104"/>
    </row>
    <row r="11087" spans="151:151" ht="14.4" x14ac:dyDescent="0.25">
      <c r="EU11087" s="104"/>
    </row>
    <row r="11088" spans="151:151" ht="14.4" x14ac:dyDescent="0.25">
      <c r="EU11088" s="104"/>
    </row>
    <row r="11089" spans="151:151" ht="14.4" x14ac:dyDescent="0.25">
      <c r="EU11089" s="104"/>
    </row>
    <row r="11090" spans="151:151" ht="14.4" x14ac:dyDescent="0.25">
      <c r="EU11090" s="104"/>
    </row>
    <row r="11091" spans="151:151" ht="14.4" x14ac:dyDescent="0.25">
      <c r="EU11091" s="104"/>
    </row>
    <row r="11092" spans="151:151" ht="14.4" x14ac:dyDescent="0.25">
      <c r="EU11092" s="104"/>
    </row>
    <row r="11093" spans="151:151" ht="14.4" x14ac:dyDescent="0.25">
      <c r="EU11093" s="104"/>
    </row>
    <row r="11094" spans="151:151" ht="14.4" x14ac:dyDescent="0.25">
      <c r="EU11094" s="104"/>
    </row>
    <row r="11095" spans="151:151" ht="14.4" x14ac:dyDescent="0.25">
      <c r="EU11095" s="104"/>
    </row>
    <row r="11096" spans="151:151" ht="14.4" x14ac:dyDescent="0.25">
      <c r="EU11096" s="104"/>
    </row>
    <row r="11097" spans="151:151" ht="14.4" x14ac:dyDescent="0.25">
      <c r="EU11097" s="104"/>
    </row>
    <row r="11098" spans="151:151" ht="14.4" x14ac:dyDescent="0.25">
      <c r="EU11098" s="104"/>
    </row>
    <row r="11099" spans="151:151" ht="14.4" x14ac:dyDescent="0.25">
      <c r="EU11099" s="104"/>
    </row>
    <row r="11100" spans="151:151" ht="14.4" x14ac:dyDescent="0.25">
      <c r="EU11100" s="104"/>
    </row>
    <row r="11101" spans="151:151" ht="14.4" x14ac:dyDescent="0.25">
      <c r="EU11101" s="104"/>
    </row>
    <row r="11102" spans="151:151" ht="14.4" x14ac:dyDescent="0.25">
      <c r="EU11102" s="104"/>
    </row>
    <row r="11103" spans="151:151" ht="14.4" x14ac:dyDescent="0.25">
      <c r="EU11103" s="104"/>
    </row>
    <row r="11104" spans="151:151" ht="14.4" x14ac:dyDescent="0.25">
      <c r="EU11104" s="104"/>
    </row>
    <row r="11105" spans="151:151" ht="14.4" x14ac:dyDescent="0.25">
      <c r="EU11105" s="104"/>
    </row>
    <row r="11106" spans="151:151" ht="14.4" x14ac:dyDescent="0.25">
      <c r="EU11106" s="104"/>
    </row>
    <row r="11107" spans="151:151" ht="14.4" x14ac:dyDescent="0.25">
      <c r="EU11107" s="104"/>
    </row>
    <row r="11108" spans="151:151" ht="14.4" x14ac:dyDescent="0.25">
      <c r="EU11108" s="104"/>
    </row>
    <row r="11109" spans="151:151" ht="14.4" x14ac:dyDescent="0.25">
      <c r="EU11109" s="104"/>
    </row>
    <row r="11110" spans="151:151" ht="14.4" x14ac:dyDescent="0.25">
      <c r="EU11110" s="104"/>
    </row>
    <row r="11111" spans="151:151" ht="14.4" x14ac:dyDescent="0.25">
      <c r="EU11111" s="104"/>
    </row>
    <row r="11112" spans="151:151" ht="14.4" x14ac:dyDescent="0.25">
      <c r="EU11112" s="104"/>
    </row>
    <row r="11113" spans="151:151" ht="14.4" x14ac:dyDescent="0.25">
      <c r="EU11113" s="104"/>
    </row>
    <row r="11114" spans="151:151" ht="14.4" x14ac:dyDescent="0.25">
      <c r="EU11114" s="104"/>
    </row>
    <row r="11115" spans="151:151" ht="14.4" x14ac:dyDescent="0.25">
      <c r="EU11115" s="104"/>
    </row>
    <row r="11116" spans="151:151" ht="14.4" x14ac:dyDescent="0.25">
      <c r="EU11116" s="104"/>
    </row>
    <row r="11117" spans="151:151" ht="14.4" x14ac:dyDescent="0.25">
      <c r="EU11117" s="104"/>
    </row>
    <row r="11118" spans="151:151" ht="14.4" x14ac:dyDescent="0.25">
      <c r="EU11118" s="104"/>
    </row>
    <row r="11119" spans="151:151" ht="14.4" x14ac:dyDescent="0.25">
      <c r="EU11119" s="104"/>
    </row>
    <row r="11120" spans="151:151" ht="14.4" x14ac:dyDescent="0.25">
      <c r="EU11120" s="104"/>
    </row>
    <row r="11121" spans="151:151" ht="14.4" x14ac:dyDescent="0.25">
      <c r="EU11121" s="104"/>
    </row>
    <row r="11122" spans="151:151" ht="14.4" x14ac:dyDescent="0.25">
      <c r="EU11122" s="104"/>
    </row>
    <row r="11123" spans="151:151" ht="14.4" x14ac:dyDescent="0.25">
      <c r="EU11123" s="104"/>
    </row>
    <row r="11124" spans="151:151" ht="14.4" x14ac:dyDescent="0.25">
      <c r="EU11124" s="104"/>
    </row>
    <row r="11125" spans="151:151" ht="14.4" x14ac:dyDescent="0.25">
      <c r="EU11125" s="104"/>
    </row>
    <row r="11126" spans="151:151" ht="14.4" x14ac:dyDescent="0.25">
      <c r="EU11126" s="104"/>
    </row>
    <row r="11127" spans="151:151" ht="14.4" x14ac:dyDescent="0.25">
      <c r="EU11127" s="104"/>
    </row>
    <row r="11128" spans="151:151" ht="14.4" x14ac:dyDescent="0.25">
      <c r="EU11128" s="104"/>
    </row>
    <row r="11129" spans="151:151" ht="14.4" x14ac:dyDescent="0.25">
      <c r="EU11129" s="104"/>
    </row>
    <row r="11130" spans="151:151" ht="14.4" x14ac:dyDescent="0.25">
      <c r="EU11130" s="104"/>
    </row>
    <row r="11131" spans="151:151" ht="14.4" x14ac:dyDescent="0.25">
      <c r="EU11131" s="104"/>
    </row>
    <row r="11132" spans="151:151" ht="14.4" x14ac:dyDescent="0.25">
      <c r="EU11132" s="104"/>
    </row>
    <row r="11133" spans="151:151" ht="14.4" x14ac:dyDescent="0.25">
      <c r="EU11133" s="104"/>
    </row>
    <row r="11134" spans="151:151" ht="14.4" x14ac:dyDescent="0.25">
      <c r="EU11134" s="104"/>
    </row>
    <row r="11135" spans="151:151" ht="14.4" x14ac:dyDescent="0.25">
      <c r="EU11135" s="104"/>
    </row>
    <row r="11136" spans="151:151" ht="14.4" x14ac:dyDescent="0.25">
      <c r="EU11136" s="104"/>
    </row>
    <row r="11137" spans="151:151" ht="14.4" x14ac:dyDescent="0.25">
      <c r="EU11137" s="104"/>
    </row>
    <row r="11138" spans="151:151" ht="14.4" x14ac:dyDescent="0.25">
      <c r="EU11138" s="104"/>
    </row>
    <row r="11139" spans="151:151" ht="14.4" x14ac:dyDescent="0.25">
      <c r="EU11139" s="104"/>
    </row>
    <row r="11140" spans="151:151" ht="14.4" x14ac:dyDescent="0.25">
      <c r="EU11140" s="104"/>
    </row>
    <row r="11141" spans="151:151" ht="14.4" x14ac:dyDescent="0.25">
      <c r="EU11141" s="104"/>
    </row>
    <row r="11142" spans="151:151" ht="14.4" x14ac:dyDescent="0.25">
      <c r="EU11142" s="104"/>
    </row>
    <row r="11143" spans="151:151" ht="14.4" x14ac:dyDescent="0.25">
      <c r="EU11143" s="104"/>
    </row>
    <row r="11144" spans="151:151" ht="14.4" x14ac:dyDescent="0.25">
      <c r="EU11144" s="104"/>
    </row>
    <row r="11145" spans="151:151" ht="14.4" x14ac:dyDescent="0.25">
      <c r="EU11145" s="104"/>
    </row>
    <row r="11146" spans="151:151" ht="14.4" x14ac:dyDescent="0.25">
      <c r="EU11146" s="104"/>
    </row>
    <row r="11147" spans="151:151" ht="14.4" x14ac:dyDescent="0.25">
      <c r="EU11147" s="104"/>
    </row>
    <row r="11148" spans="151:151" ht="14.4" x14ac:dyDescent="0.25">
      <c r="EU11148" s="104"/>
    </row>
    <row r="11149" spans="151:151" ht="14.4" x14ac:dyDescent="0.25">
      <c r="EU11149" s="104"/>
    </row>
    <row r="11150" spans="151:151" ht="14.4" x14ac:dyDescent="0.25">
      <c r="EU11150" s="104"/>
    </row>
    <row r="11151" spans="151:151" ht="14.4" x14ac:dyDescent="0.25">
      <c r="EU11151" s="104"/>
    </row>
    <row r="11152" spans="151:151" ht="14.4" x14ac:dyDescent="0.25">
      <c r="EU11152" s="104"/>
    </row>
    <row r="11153" spans="151:151" ht="14.4" x14ac:dyDescent="0.25">
      <c r="EU11153" s="104"/>
    </row>
    <row r="11154" spans="151:151" ht="14.4" x14ac:dyDescent="0.25">
      <c r="EU11154" s="104"/>
    </row>
    <row r="11155" spans="151:151" ht="14.4" x14ac:dyDescent="0.25">
      <c r="EU11155" s="104"/>
    </row>
    <row r="11156" spans="151:151" ht="14.4" x14ac:dyDescent="0.25">
      <c r="EU11156" s="104"/>
    </row>
    <row r="11157" spans="151:151" ht="14.4" x14ac:dyDescent="0.25">
      <c r="EU11157" s="104"/>
    </row>
    <row r="11158" spans="151:151" ht="14.4" x14ac:dyDescent="0.25">
      <c r="EU11158" s="104"/>
    </row>
    <row r="11159" spans="151:151" ht="14.4" x14ac:dyDescent="0.25">
      <c r="EU11159" s="104"/>
    </row>
    <row r="11160" spans="151:151" ht="14.4" x14ac:dyDescent="0.25">
      <c r="EU11160" s="104"/>
    </row>
    <row r="11161" spans="151:151" ht="14.4" x14ac:dyDescent="0.25">
      <c r="EU11161" s="104"/>
    </row>
    <row r="11162" spans="151:151" ht="14.4" x14ac:dyDescent="0.25">
      <c r="EU11162" s="104"/>
    </row>
    <row r="11163" spans="151:151" ht="14.4" x14ac:dyDescent="0.25">
      <c r="EU11163" s="104"/>
    </row>
    <row r="11164" spans="151:151" ht="14.4" x14ac:dyDescent="0.25">
      <c r="EU11164" s="104"/>
    </row>
    <row r="11165" spans="151:151" ht="14.4" x14ac:dyDescent="0.25">
      <c r="EU11165" s="104"/>
    </row>
    <row r="11166" spans="151:151" ht="14.4" x14ac:dyDescent="0.25">
      <c r="EU11166" s="104"/>
    </row>
    <row r="11167" spans="151:151" ht="14.4" x14ac:dyDescent="0.25">
      <c r="EU11167" s="104"/>
    </row>
    <row r="11168" spans="151:151" ht="14.4" x14ac:dyDescent="0.25">
      <c r="EU11168" s="104"/>
    </row>
    <row r="11169" spans="151:151" ht="14.4" x14ac:dyDescent="0.25">
      <c r="EU11169" s="104"/>
    </row>
    <row r="11170" spans="151:151" ht="14.4" x14ac:dyDescent="0.25">
      <c r="EU11170" s="104"/>
    </row>
    <row r="11171" spans="151:151" ht="14.4" x14ac:dyDescent="0.25">
      <c r="EU11171" s="104"/>
    </row>
    <row r="11172" spans="151:151" ht="14.4" x14ac:dyDescent="0.25">
      <c r="EU11172" s="104"/>
    </row>
    <row r="11173" spans="151:151" ht="14.4" x14ac:dyDescent="0.25">
      <c r="EU11173" s="104"/>
    </row>
    <row r="11174" spans="151:151" ht="14.4" x14ac:dyDescent="0.25">
      <c r="EU11174" s="104"/>
    </row>
    <row r="11175" spans="151:151" ht="14.4" x14ac:dyDescent="0.25">
      <c r="EU11175" s="104"/>
    </row>
    <row r="11176" spans="151:151" ht="14.4" x14ac:dyDescent="0.25">
      <c r="EU11176" s="104"/>
    </row>
    <row r="11177" spans="151:151" ht="14.4" x14ac:dyDescent="0.25">
      <c r="EU11177" s="104"/>
    </row>
    <row r="11178" spans="151:151" ht="14.4" x14ac:dyDescent="0.25">
      <c r="EU11178" s="104"/>
    </row>
    <row r="11179" spans="151:151" ht="14.4" x14ac:dyDescent="0.25">
      <c r="EU11179" s="104"/>
    </row>
    <row r="11180" spans="151:151" ht="14.4" x14ac:dyDescent="0.25">
      <c r="EU11180" s="104"/>
    </row>
    <row r="11181" spans="151:151" ht="14.4" x14ac:dyDescent="0.25">
      <c r="EU11181" s="104"/>
    </row>
    <row r="11182" spans="151:151" ht="14.4" x14ac:dyDescent="0.25">
      <c r="EU11182" s="104"/>
    </row>
    <row r="11183" spans="151:151" ht="14.4" x14ac:dyDescent="0.25">
      <c r="EU11183" s="104"/>
    </row>
    <row r="11184" spans="151:151" ht="14.4" x14ac:dyDescent="0.25">
      <c r="EU11184" s="104"/>
    </row>
    <row r="11185" spans="151:151" ht="14.4" x14ac:dyDescent="0.25">
      <c r="EU11185" s="104"/>
    </row>
    <row r="11186" spans="151:151" ht="14.4" x14ac:dyDescent="0.25">
      <c r="EU11186" s="104"/>
    </row>
    <row r="11187" spans="151:151" ht="14.4" x14ac:dyDescent="0.25">
      <c r="EU11187" s="104"/>
    </row>
    <row r="11188" spans="151:151" ht="14.4" x14ac:dyDescent="0.25">
      <c r="EU11188" s="104"/>
    </row>
    <row r="11189" spans="151:151" ht="14.4" x14ac:dyDescent="0.25">
      <c r="EU11189" s="104"/>
    </row>
    <row r="11190" spans="151:151" ht="14.4" x14ac:dyDescent="0.25">
      <c r="EU11190" s="104"/>
    </row>
    <row r="11191" spans="151:151" ht="14.4" x14ac:dyDescent="0.25">
      <c r="EU11191" s="104"/>
    </row>
    <row r="11192" spans="151:151" ht="14.4" x14ac:dyDescent="0.25">
      <c r="EU11192" s="104"/>
    </row>
    <row r="11193" spans="151:151" ht="14.4" x14ac:dyDescent="0.25">
      <c r="EU11193" s="104"/>
    </row>
    <row r="11194" spans="151:151" ht="14.4" x14ac:dyDescent="0.25">
      <c r="EU11194" s="104"/>
    </row>
    <row r="11195" spans="151:151" ht="14.4" x14ac:dyDescent="0.25">
      <c r="EU11195" s="104"/>
    </row>
    <row r="11196" spans="151:151" ht="14.4" x14ac:dyDescent="0.25">
      <c r="EU11196" s="104"/>
    </row>
    <row r="11197" spans="151:151" ht="14.4" x14ac:dyDescent="0.25">
      <c r="EU11197" s="104"/>
    </row>
    <row r="11198" spans="151:151" ht="14.4" x14ac:dyDescent="0.25">
      <c r="EU11198" s="104"/>
    </row>
    <row r="11199" spans="151:151" ht="14.4" x14ac:dyDescent="0.25">
      <c r="EU11199" s="104"/>
    </row>
    <row r="11200" spans="151:151" ht="14.4" x14ac:dyDescent="0.25">
      <c r="EU11200" s="104"/>
    </row>
    <row r="11201" spans="151:151" ht="14.4" x14ac:dyDescent="0.25">
      <c r="EU11201" s="104"/>
    </row>
    <row r="11202" spans="151:151" ht="14.4" x14ac:dyDescent="0.25">
      <c r="EU11202" s="104"/>
    </row>
    <row r="11203" spans="151:151" ht="14.4" x14ac:dyDescent="0.25">
      <c r="EU11203" s="104"/>
    </row>
    <row r="11204" spans="151:151" ht="14.4" x14ac:dyDescent="0.25">
      <c r="EU11204" s="104"/>
    </row>
    <row r="11205" spans="151:151" ht="14.4" x14ac:dyDescent="0.25">
      <c r="EU11205" s="104"/>
    </row>
    <row r="11206" spans="151:151" ht="14.4" x14ac:dyDescent="0.25">
      <c r="EU11206" s="104"/>
    </row>
    <row r="11207" spans="151:151" ht="14.4" x14ac:dyDescent="0.25">
      <c r="EU11207" s="104"/>
    </row>
    <row r="11208" spans="151:151" ht="14.4" x14ac:dyDescent="0.25">
      <c r="EU11208" s="104"/>
    </row>
    <row r="11209" spans="151:151" ht="14.4" x14ac:dyDescent="0.25">
      <c r="EU11209" s="104"/>
    </row>
    <row r="11210" spans="151:151" ht="14.4" x14ac:dyDescent="0.25">
      <c r="EU11210" s="104"/>
    </row>
    <row r="11211" spans="151:151" ht="14.4" x14ac:dyDescent="0.25">
      <c r="EU11211" s="104"/>
    </row>
    <row r="11212" spans="151:151" ht="14.4" x14ac:dyDescent="0.25">
      <c r="EU11212" s="104"/>
    </row>
    <row r="11213" spans="151:151" ht="14.4" x14ac:dyDescent="0.25">
      <c r="EU11213" s="104"/>
    </row>
    <row r="11214" spans="151:151" ht="14.4" x14ac:dyDescent="0.25">
      <c r="EU11214" s="104"/>
    </row>
    <row r="11215" spans="151:151" ht="14.4" x14ac:dyDescent="0.25">
      <c r="EU11215" s="104"/>
    </row>
    <row r="11216" spans="151:151" ht="14.4" x14ac:dyDescent="0.25">
      <c r="EU11216" s="104"/>
    </row>
    <row r="11217" spans="151:151" ht="14.4" x14ac:dyDescent="0.25">
      <c r="EU11217" s="104"/>
    </row>
    <row r="11218" spans="151:151" ht="14.4" x14ac:dyDescent="0.25">
      <c r="EU11218" s="104"/>
    </row>
    <row r="11219" spans="151:151" ht="14.4" x14ac:dyDescent="0.25">
      <c r="EU11219" s="104"/>
    </row>
    <row r="11220" spans="151:151" ht="14.4" x14ac:dyDescent="0.25">
      <c r="EU11220" s="104"/>
    </row>
    <row r="11221" spans="151:151" ht="14.4" x14ac:dyDescent="0.25">
      <c r="EU11221" s="104"/>
    </row>
    <row r="11222" spans="151:151" ht="14.4" x14ac:dyDescent="0.25">
      <c r="EU11222" s="104"/>
    </row>
    <row r="11223" spans="151:151" ht="14.4" x14ac:dyDescent="0.25">
      <c r="EU11223" s="104"/>
    </row>
    <row r="11224" spans="151:151" ht="14.4" x14ac:dyDescent="0.25">
      <c r="EU11224" s="104"/>
    </row>
    <row r="11225" spans="151:151" ht="14.4" x14ac:dyDescent="0.25">
      <c r="EU11225" s="104"/>
    </row>
    <row r="11226" spans="151:151" ht="14.4" x14ac:dyDescent="0.25">
      <c r="EU11226" s="104"/>
    </row>
    <row r="11227" spans="151:151" ht="14.4" x14ac:dyDescent="0.25">
      <c r="EU11227" s="104"/>
    </row>
    <row r="11228" spans="151:151" ht="14.4" x14ac:dyDescent="0.25">
      <c r="EU11228" s="104"/>
    </row>
    <row r="11229" spans="151:151" ht="14.4" x14ac:dyDescent="0.25">
      <c r="EU11229" s="104"/>
    </row>
    <row r="11230" spans="151:151" ht="14.4" x14ac:dyDescent="0.25">
      <c r="EU11230" s="104"/>
    </row>
    <row r="11231" spans="151:151" ht="14.4" x14ac:dyDescent="0.25">
      <c r="EU11231" s="104"/>
    </row>
    <row r="11232" spans="151:151" ht="14.4" x14ac:dyDescent="0.25">
      <c r="EU11232" s="104"/>
    </row>
    <row r="11233" spans="151:151" ht="14.4" x14ac:dyDescent="0.25">
      <c r="EU11233" s="104"/>
    </row>
    <row r="11234" spans="151:151" ht="14.4" x14ac:dyDescent="0.25">
      <c r="EU11234" s="104"/>
    </row>
    <row r="11235" spans="151:151" ht="14.4" x14ac:dyDescent="0.25">
      <c r="EU11235" s="104"/>
    </row>
    <row r="11236" spans="151:151" ht="14.4" x14ac:dyDescent="0.25">
      <c r="EU11236" s="104"/>
    </row>
    <row r="11237" spans="151:151" ht="14.4" x14ac:dyDescent="0.25">
      <c r="EU11237" s="104"/>
    </row>
    <row r="11238" spans="151:151" ht="14.4" x14ac:dyDescent="0.25">
      <c r="EU11238" s="104"/>
    </row>
    <row r="11239" spans="151:151" ht="14.4" x14ac:dyDescent="0.25">
      <c r="EU11239" s="104"/>
    </row>
    <row r="11240" spans="151:151" ht="14.4" x14ac:dyDescent="0.25">
      <c r="EU11240" s="104"/>
    </row>
    <row r="11241" spans="151:151" ht="14.4" x14ac:dyDescent="0.25">
      <c r="EU11241" s="104"/>
    </row>
    <row r="11242" spans="151:151" ht="14.4" x14ac:dyDescent="0.25">
      <c r="EU11242" s="104"/>
    </row>
    <row r="11243" spans="151:151" ht="14.4" x14ac:dyDescent="0.25">
      <c r="EU11243" s="104"/>
    </row>
    <row r="11244" spans="151:151" ht="14.4" x14ac:dyDescent="0.25">
      <c r="EU11244" s="104"/>
    </row>
    <row r="11245" spans="151:151" ht="14.4" x14ac:dyDescent="0.25">
      <c r="EU11245" s="104"/>
    </row>
    <row r="11246" spans="151:151" ht="14.4" x14ac:dyDescent="0.25">
      <c r="EU11246" s="104"/>
    </row>
    <row r="11247" spans="151:151" ht="14.4" x14ac:dyDescent="0.25">
      <c r="EU11247" s="104"/>
    </row>
    <row r="11248" spans="151:151" ht="14.4" x14ac:dyDescent="0.25">
      <c r="EU11248" s="104"/>
    </row>
    <row r="11249" spans="151:151" ht="14.4" x14ac:dyDescent="0.25">
      <c r="EU11249" s="104"/>
    </row>
    <row r="11250" spans="151:151" ht="14.4" x14ac:dyDescent="0.25">
      <c r="EU11250" s="104"/>
    </row>
    <row r="11251" spans="151:151" ht="14.4" x14ac:dyDescent="0.25">
      <c r="EU11251" s="104"/>
    </row>
    <row r="11252" spans="151:151" ht="14.4" x14ac:dyDescent="0.25">
      <c r="EU11252" s="104"/>
    </row>
    <row r="11253" spans="151:151" ht="14.4" x14ac:dyDescent="0.25">
      <c r="EU11253" s="104"/>
    </row>
    <row r="11254" spans="151:151" ht="14.4" x14ac:dyDescent="0.25">
      <c r="EU11254" s="104"/>
    </row>
    <row r="11255" spans="151:151" ht="14.4" x14ac:dyDescent="0.25">
      <c r="EU11255" s="104"/>
    </row>
    <row r="11256" spans="151:151" ht="14.4" x14ac:dyDescent="0.25">
      <c r="EU11256" s="104"/>
    </row>
    <row r="11257" spans="151:151" ht="14.4" x14ac:dyDescent="0.25">
      <c r="EU11257" s="104"/>
    </row>
    <row r="11258" spans="151:151" ht="14.4" x14ac:dyDescent="0.25">
      <c r="EU11258" s="104"/>
    </row>
    <row r="11259" spans="151:151" ht="14.4" x14ac:dyDescent="0.25">
      <c r="EU11259" s="104"/>
    </row>
    <row r="11260" spans="151:151" ht="14.4" x14ac:dyDescent="0.25">
      <c r="EU11260" s="104"/>
    </row>
    <row r="11261" spans="151:151" ht="14.4" x14ac:dyDescent="0.25">
      <c r="EU11261" s="104"/>
    </row>
    <row r="11262" spans="151:151" ht="14.4" x14ac:dyDescent="0.25">
      <c r="EU11262" s="104"/>
    </row>
    <row r="11263" spans="151:151" ht="14.4" x14ac:dyDescent="0.25">
      <c r="EU11263" s="104"/>
    </row>
    <row r="11264" spans="151:151" ht="14.4" x14ac:dyDescent="0.25">
      <c r="EU11264" s="104"/>
    </row>
    <row r="11265" spans="151:151" ht="14.4" x14ac:dyDescent="0.25">
      <c r="EU11265" s="104"/>
    </row>
    <row r="11266" spans="151:151" ht="14.4" x14ac:dyDescent="0.25">
      <c r="EU11266" s="104"/>
    </row>
    <row r="11267" spans="151:151" ht="14.4" x14ac:dyDescent="0.25">
      <c r="EU11267" s="104"/>
    </row>
    <row r="11268" spans="151:151" ht="14.4" x14ac:dyDescent="0.25">
      <c r="EU11268" s="104"/>
    </row>
    <row r="11269" spans="151:151" ht="14.4" x14ac:dyDescent="0.25">
      <c r="EU11269" s="104"/>
    </row>
    <row r="11270" spans="151:151" ht="14.4" x14ac:dyDescent="0.25">
      <c r="EU11270" s="104"/>
    </row>
    <row r="11271" spans="151:151" ht="14.4" x14ac:dyDescent="0.25">
      <c r="EU11271" s="104"/>
    </row>
    <row r="11272" spans="151:151" ht="14.4" x14ac:dyDescent="0.25">
      <c r="EU11272" s="104"/>
    </row>
    <row r="11273" spans="151:151" ht="14.4" x14ac:dyDescent="0.25">
      <c r="EU11273" s="104"/>
    </row>
    <row r="11274" spans="151:151" ht="14.4" x14ac:dyDescent="0.25">
      <c r="EU11274" s="104"/>
    </row>
    <row r="11275" spans="151:151" ht="14.4" x14ac:dyDescent="0.25">
      <c r="EU11275" s="104"/>
    </row>
    <row r="11276" spans="151:151" ht="14.4" x14ac:dyDescent="0.25">
      <c r="EU11276" s="104"/>
    </row>
    <row r="11277" spans="151:151" ht="14.4" x14ac:dyDescent="0.25">
      <c r="EU11277" s="104"/>
    </row>
    <row r="11278" spans="151:151" ht="14.4" x14ac:dyDescent="0.25">
      <c r="EU11278" s="104"/>
    </row>
    <row r="11279" spans="151:151" ht="14.4" x14ac:dyDescent="0.25">
      <c r="EU11279" s="104"/>
    </row>
    <row r="11280" spans="151:151" ht="14.4" x14ac:dyDescent="0.25">
      <c r="EU11280" s="104"/>
    </row>
    <row r="11281" spans="151:151" ht="14.4" x14ac:dyDescent="0.25">
      <c r="EU11281" s="104"/>
    </row>
    <row r="11282" spans="151:151" ht="14.4" x14ac:dyDescent="0.25">
      <c r="EU11282" s="104"/>
    </row>
    <row r="11283" spans="151:151" ht="14.4" x14ac:dyDescent="0.25">
      <c r="EU11283" s="104"/>
    </row>
    <row r="11284" spans="151:151" ht="14.4" x14ac:dyDescent="0.25">
      <c r="EU11284" s="104"/>
    </row>
    <row r="11285" spans="151:151" ht="14.4" x14ac:dyDescent="0.25">
      <c r="EU11285" s="104"/>
    </row>
    <row r="11286" spans="151:151" ht="14.4" x14ac:dyDescent="0.25">
      <c r="EU11286" s="104"/>
    </row>
    <row r="11287" spans="151:151" ht="14.4" x14ac:dyDescent="0.25">
      <c r="EU11287" s="104"/>
    </row>
    <row r="11288" spans="151:151" ht="14.4" x14ac:dyDescent="0.25">
      <c r="EU11288" s="104"/>
    </row>
    <row r="11289" spans="151:151" ht="14.4" x14ac:dyDescent="0.25">
      <c r="EU11289" s="104"/>
    </row>
    <row r="11290" spans="151:151" ht="14.4" x14ac:dyDescent="0.25">
      <c r="EU11290" s="104"/>
    </row>
    <row r="11291" spans="151:151" ht="14.4" x14ac:dyDescent="0.25">
      <c r="EU11291" s="104"/>
    </row>
    <row r="11292" spans="151:151" ht="14.4" x14ac:dyDescent="0.25">
      <c r="EU11292" s="104"/>
    </row>
    <row r="11293" spans="151:151" ht="14.4" x14ac:dyDescent="0.25">
      <c r="EU11293" s="104"/>
    </row>
    <row r="11294" spans="151:151" ht="14.4" x14ac:dyDescent="0.25">
      <c r="EU11294" s="104"/>
    </row>
    <row r="11295" spans="151:151" ht="14.4" x14ac:dyDescent="0.25">
      <c r="EU11295" s="104"/>
    </row>
    <row r="11296" spans="151:151" ht="14.4" x14ac:dyDescent="0.25">
      <c r="EU11296" s="104"/>
    </row>
    <row r="11297" spans="151:151" ht="14.4" x14ac:dyDescent="0.25">
      <c r="EU11297" s="104"/>
    </row>
    <row r="11298" spans="151:151" ht="14.4" x14ac:dyDescent="0.25">
      <c r="EU11298" s="104"/>
    </row>
    <row r="11299" spans="151:151" ht="14.4" x14ac:dyDescent="0.25">
      <c r="EU11299" s="104"/>
    </row>
    <row r="11300" spans="151:151" ht="14.4" x14ac:dyDescent="0.25">
      <c r="EU11300" s="104"/>
    </row>
    <row r="11301" spans="151:151" ht="14.4" x14ac:dyDescent="0.25">
      <c r="EU11301" s="104"/>
    </row>
    <row r="11302" spans="151:151" ht="14.4" x14ac:dyDescent="0.25">
      <c r="EU11302" s="104"/>
    </row>
    <row r="11303" spans="151:151" ht="14.4" x14ac:dyDescent="0.25">
      <c r="EU11303" s="104"/>
    </row>
    <row r="11304" spans="151:151" ht="14.4" x14ac:dyDescent="0.25">
      <c r="EU11304" s="104"/>
    </row>
    <row r="11305" spans="151:151" ht="14.4" x14ac:dyDescent="0.25">
      <c r="EU11305" s="104"/>
    </row>
    <row r="11306" spans="151:151" ht="14.4" x14ac:dyDescent="0.25">
      <c r="EU11306" s="104"/>
    </row>
    <row r="11307" spans="151:151" ht="14.4" x14ac:dyDescent="0.25">
      <c r="EU11307" s="104"/>
    </row>
    <row r="11308" spans="151:151" ht="14.4" x14ac:dyDescent="0.25">
      <c r="EU11308" s="104"/>
    </row>
    <row r="11309" spans="151:151" ht="14.4" x14ac:dyDescent="0.25">
      <c r="EU11309" s="104"/>
    </row>
    <row r="11310" spans="151:151" ht="14.4" x14ac:dyDescent="0.25">
      <c r="EU11310" s="104"/>
    </row>
    <row r="11311" spans="151:151" ht="14.4" x14ac:dyDescent="0.25">
      <c r="EU11311" s="104"/>
    </row>
    <row r="11312" spans="151:151" ht="14.4" x14ac:dyDescent="0.25">
      <c r="EU11312" s="104"/>
    </row>
    <row r="11313" spans="151:151" ht="14.4" x14ac:dyDescent="0.25">
      <c r="EU11313" s="104"/>
    </row>
    <row r="11314" spans="151:151" ht="14.4" x14ac:dyDescent="0.25">
      <c r="EU11314" s="104"/>
    </row>
    <row r="11315" spans="151:151" ht="14.4" x14ac:dyDescent="0.25">
      <c r="EU11315" s="104"/>
    </row>
    <row r="11316" spans="151:151" ht="14.4" x14ac:dyDescent="0.25">
      <c r="EU11316" s="104"/>
    </row>
    <row r="11317" spans="151:151" ht="14.4" x14ac:dyDescent="0.25">
      <c r="EU11317" s="104"/>
    </row>
    <row r="11318" spans="151:151" ht="14.4" x14ac:dyDescent="0.25">
      <c r="EU11318" s="104"/>
    </row>
    <row r="11319" spans="151:151" ht="14.4" x14ac:dyDescent="0.25">
      <c r="EU11319" s="104"/>
    </row>
    <row r="11320" spans="151:151" ht="14.4" x14ac:dyDescent="0.25">
      <c r="EU11320" s="104"/>
    </row>
    <row r="11321" spans="151:151" ht="14.4" x14ac:dyDescent="0.25">
      <c r="EU11321" s="104"/>
    </row>
    <row r="11322" spans="151:151" ht="14.4" x14ac:dyDescent="0.25">
      <c r="EU11322" s="104"/>
    </row>
    <row r="11323" spans="151:151" ht="14.4" x14ac:dyDescent="0.25">
      <c r="EU11323" s="104"/>
    </row>
    <row r="11324" spans="151:151" ht="14.4" x14ac:dyDescent="0.25">
      <c r="EU11324" s="104"/>
    </row>
    <row r="11325" spans="151:151" ht="14.4" x14ac:dyDescent="0.25">
      <c r="EU11325" s="104"/>
    </row>
    <row r="11326" spans="151:151" ht="14.4" x14ac:dyDescent="0.25">
      <c r="EU11326" s="104"/>
    </row>
    <row r="11327" spans="151:151" ht="14.4" x14ac:dyDescent="0.25">
      <c r="EU11327" s="104"/>
    </row>
    <row r="11328" spans="151:151" ht="14.4" x14ac:dyDescent="0.25">
      <c r="EU11328" s="104"/>
    </row>
    <row r="11329" spans="151:151" ht="14.4" x14ac:dyDescent="0.25">
      <c r="EU11329" s="104"/>
    </row>
    <row r="11330" spans="151:151" ht="14.4" x14ac:dyDescent="0.25">
      <c r="EU11330" s="104"/>
    </row>
    <row r="11331" spans="151:151" ht="14.4" x14ac:dyDescent="0.25">
      <c r="EU11331" s="104"/>
    </row>
    <row r="11332" spans="151:151" ht="14.4" x14ac:dyDescent="0.25">
      <c r="EU11332" s="104"/>
    </row>
    <row r="11333" spans="151:151" ht="14.4" x14ac:dyDescent="0.25">
      <c r="EU11333" s="104"/>
    </row>
    <row r="11334" spans="151:151" ht="14.4" x14ac:dyDescent="0.25">
      <c r="EU11334" s="104"/>
    </row>
    <row r="11335" spans="151:151" ht="14.4" x14ac:dyDescent="0.25">
      <c r="EU11335" s="104"/>
    </row>
    <row r="11336" spans="151:151" ht="14.4" x14ac:dyDescent="0.25">
      <c r="EU11336" s="104"/>
    </row>
    <row r="11337" spans="151:151" ht="14.4" x14ac:dyDescent="0.25">
      <c r="EU11337" s="104"/>
    </row>
    <row r="11338" spans="151:151" ht="14.4" x14ac:dyDescent="0.25">
      <c r="EU11338" s="104"/>
    </row>
    <row r="11339" spans="151:151" ht="14.4" x14ac:dyDescent="0.25">
      <c r="EU11339" s="104"/>
    </row>
    <row r="11340" spans="151:151" ht="14.4" x14ac:dyDescent="0.25">
      <c r="EU11340" s="104"/>
    </row>
    <row r="11341" spans="151:151" ht="14.4" x14ac:dyDescent="0.25">
      <c r="EU11341" s="104"/>
    </row>
    <row r="11342" spans="151:151" ht="14.4" x14ac:dyDescent="0.25">
      <c r="EU11342" s="104"/>
    </row>
    <row r="11343" spans="151:151" ht="14.4" x14ac:dyDescent="0.25">
      <c r="EU11343" s="104"/>
    </row>
    <row r="11344" spans="151:151" ht="14.4" x14ac:dyDescent="0.25">
      <c r="EU11344" s="104"/>
    </row>
    <row r="11345" spans="151:151" ht="14.4" x14ac:dyDescent="0.25">
      <c r="EU11345" s="104"/>
    </row>
    <row r="11346" spans="151:151" ht="14.4" x14ac:dyDescent="0.25">
      <c r="EU11346" s="104"/>
    </row>
    <row r="11347" spans="151:151" ht="14.4" x14ac:dyDescent="0.25">
      <c r="EU11347" s="104"/>
    </row>
    <row r="11348" spans="151:151" ht="14.4" x14ac:dyDescent="0.25">
      <c r="EU11348" s="104"/>
    </row>
    <row r="11349" spans="151:151" ht="14.4" x14ac:dyDescent="0.25">
      <c r="EU11349" s="104"/>
    </row>
    <row r="11350" spans="151:151" ht="14.4" x14ac:dyDescent="0.25">
      <c r="EU11350" s="104"/>
    </row>
    <row r="11351" spans="151:151" ht="14.4" x14ac:dyDescent="0.25">
      <c r="EU11351" s="104"/>
    </row>
    <row r="11352" spans="151:151" ht="14.4" x14ac:dyDescent="0.25">
      <c r="EU11352" s="104"/>
    </row>
    <row r="11353" spans="151:151" ht="14.4" x14ac:dyDescent="0.25">
      <c r="EU11353" s="104"/>
    </row>
    <row r="11354" spans="151:151" ht="14.4" x14ac:dyDescent="0.25">
      <c r="EU11354" s="104"/>
    </row>
    <row r="11355" spans="151:151" ht="14.4" x14ac:dyDescent="0.25">
      <c r="EU11355" s="104"/>
    </row>
    <row r="11356" spans="151:151" ht="14.4" x14ac:dyDescent="0.25">
      <c r="EU11356" s="104"/>
    </row>
    <row r="11357" spans="151:151" ht="14.4" x14ac:dyDescent="0.25">
      <c r="EU11357" s="104"/>
    </row>
    <row r="11358" spans="151:151" ht="14.4" x14ac:dyDescent="0.25">
      <c r="EU11358" s="104"/>
    </row>
    <row r="11359" spans="151:151" ht="14.4" x14ac:dyDescent="0.25">
      <c r="EU11359" s="104"/>
    </row>
    <row r="11360" spans="151:151" ht="14.4" x14ac:dyDescent="0.25">
      <c r="EU11360" s="104"/>
    </row>
    <row r="11361" spans="151:151" ht="14.4" x14ac:dyDescent="0.25">
      <c r="EU11361" s="104"/>
    </row>
    <row r="11362" spans="151:151" ht="14.4" x14ac:dyDescent="0.25">
      <c r="EU11362" s="104"/>
    </row>
    <row r="11363" spans="151:151" ht="14.4" x14ac:dyDescent="0.25">
      <c r="EU11363" s="104"/>
    </row>
    <row r="11364" spans="151:151" ht="14.4" x14ac:dyDescent="0.25">
      <c r="EU11364" s="104"/>
    </row>
    <row r="11365" spans="151:151" ht="14.4" x14ac:dyDescent="0.25">
      <c r="EU11365" s="104"/>
    </row>
    <row r="11366" spans="151:151" ht="14.4" x14ac:dyDescent="0.25">
      <c r="EU11366" s="104"/>
    </row>
    <row r="11367" spans="151:151" ht="14.4" x14ac:dyDescent="0.25">
      <c r="EU11367" s="104"/>
    </row>
    <row r="11368" spans="151:151" ht="14.4" x14ac:dyDescent="0.25">
      <c r="EU11368" s="104"/>
    </row>
    <row r="11369" spans="151:151" ht="14.4" x14ac:dyDescent="0.25">
      <c r="EU11369" s="104"/>
    </row>
    <row r="11370" spans="151:151" ht="14.4" x14ac:dyDescent="0.25">
      <c r="EU11370" s="104"/>
    </row>
    <row r="11371" spans="151:151" ht="14.4" x14ac:dyDescent="0.25">
      <c r="EU11371" s="104"/>
    </row>
    <row r="11372" spans="151:151" ht="14.4" x14ac:dyDescent="0.25">
      <c r="EU11372" s="104"/>
    </row>
    <row r="11373" spans="151:151" ht="14.4" x14ac:dyDescent="0.25">
      <c r="EU11373" s="104"/>
    </row>
    <row r="11374" spans="151:151" ht="14.4" x14ac:dyDescent="0.25">
      <c r="EU11374" s="104"/>
    </row>
    <row r="11375" spans="151:151" ht="14.4" x14ac:dyDescent="0.25">
      <c r="EU11375" s="104"/>
    </row>
    <row r="11376" spans="151:151" ht="14.4" x14ac:dyDescent="0.25">
      <c r="EU11376" s="104"/>
    </row>
    <row r="11377" spans="151:151" ht="14.4" x14ac:dyDescent="0.25">
      <c r="EU11377" s="104"/>
    </row>
    <row r="11378" spans="151:151" ht="14.4" x14ac:dyDescent="0.25">
      <c r="EU11378" s="104"/>
    </row>
    <row r="11379" spans="151:151" ht="14.4" x14ac:dyDescent="0.25">
      <c r="EU11379" s="104"/>
    </row>
    <row r="11380" spans="151:151" ht="14.4" x14ac:dyDescent="0.25">
      <c r="EU11380" s="104"/>
    </row>
    <row r="11381" spans="151:151" ht="14.4" x14ac:dyDescent="0.25">
      <c r="EU11381" s="104"/>
    </row>
    <row r="11382" spans="151:151" ht="14.4" x14ac:dyDescent="0.25">
      <c r="EU11382" s="104"/>
    </row>
    <row r="11383" spans="151:151" ht="14.4" x14ac:dyDescent="0.25">
      <c r="EU11383" s="104"/>
    </row>
    <row r="11384" spans="151:151" ht="14.4" x14ac:dyDescent="0.25">
      <c r="EU11384" s="104"/>
    </row>
    <row r="11385" spans="151:151" ht="14.4" x14ac:dyDescent="0.25">
      <c r="EU11385" s="104"/>
    </row>
    <row r="11386" spans="151:151" ht="14.4" x14ac:dyDescent="0.25">
      <c r="EU11386" s="104"/>
    </row>
    <row r="11387" spans="151:151" ht="14.4" x14ac:dyDescent="0.25">
      <c r="EU11387" s="104"/>
    </row>
    <row r="11388" spans="151:151" ht="14.4" x14ac:dyDescent="0.25">
      <c r="EU11388" s="104"/>
    </row>
    <row r="11389" spans="151:151" ht="14.4" x14ac:dyDescent="0.25">
      <c r="EU11389" s="104"/>
    </row>
    <row r="11390" spans="151:151" ht="14.4" x14ac:dyDescent="0.25">
      <c r="EU11390" s="104"/>
    </row>
    <row r="11391" spans="151:151" ht="14.4" x14ac:dyDescent="0.25">
      <c r="EU11391" s="104"/>
    </row>
    <row r="11392" spans="151:151" ht="14.4" x14ac:dyDescent="0.25">
      <c r="EU11392" s="104"/>
    </row>
    <row r="11393" spans="151:151" ht="14.4" x14ac:dyDescent="0.25">
      <c r="EU11393" s="104"/>
    </row>
    <row r="11394" spans="151:151" ht="14.4" x14ac:dyDescent="0.25">
      <c r="EU11394" s="104"/>
    </row>
    <row r="11395" spans="151:151" ht="14.4" x14ac:dyDescent="0.25">
      <c r="EU11395" s="104"/>
    </row>
    <row r="11396" spans="151:151" ht="14.4" x14ac:dyDescent="0.25">
      <c r="EU11396" s="104"/>
    </row>
    <row r="11397" spans="151:151" ht="14.4" x14ac:dyDescent="0.25">
      <c r="EU11397" s="104"/>
    </row>
    <row r="11398" spans="151:151" ht="14.4" x14ac:dyDescent="0.25">
      <c r="EU11398" s="104"/>
    </row>
    <row r="11399" spans="151:151" ht="14.4" x14ac:dyDescent="0.25">
      <c r="EU11399" s="104"/>
    </row>
    <row r="11400" spans="151:151" ht="14.4" x14ac:dyDescent="0.25">
      <c r="EU11400" s="104"/>
    </row>
    <row r="11401" spans="151:151" ht="14.4" x14ac:dyDescent="0.25">
      <c r="EU11401" s="104"/>
    </row>
    <row r="11402" spans="151:151" ht="14.4" x14ac:dyDescent="0.25">
      <c r="EU11402" s="104"/>
    </row>
    <row r="11403" spans="151:151" ht="14.4" x14ac:dyDescent="0.25">
      <c r="EU11403" s="104"/>
    </row>
    <row r="11404" spans="151:151" ht="14.4" x14ac:dyDescent="0.25">
      <c r="EU11404" s="104"/>
    </row>
    <row r="11405" spans="151:151" ht="14.4" x14ac:dyDescent="0.25">
      <c r="EU11405" s="104"/>
    </row>
    <row r="11406" spans="151:151" ht="14.4" x14ac:dyDescent="0.25">
      <c r="EU11406" s="104"/>
    </row>
    <row r="11407" spans="151:151" ht="14.4" x14ac:dyDescent="0.25">
      <c r="EU11407" s="104"/>
    </row>
    <row r="11408" spans="151:151" ht="14.4" x14ac:dyDescent="0.25">
      <c r="EU11408" s="104"/>
    </row>
    <row r="11409" spans="151:151" ht="14.4" x14ac:dyDescent="0.25">
      <c r="EU11409" s="104"/>
    </row>
    <row r="11410" spans="151:151" ht="14.4" x14ac:dyDescent="0.25">
      <c r="EU11410" s="104"/>
    </row>
    <row r="11411" spans="151:151" ht="14.4" x14ac:dyDescent="0.25">
      <c r="EU11411" s="104"/>
    </row>
    <row r="11412" spans="151:151" ht="14.4" x14ac:dyDescent="0.25">
      <c r="EU11412" s="104"/>
    </row>
    <row r="11413" spans="151:151" ht="14.4" x14ac:dyDescent="0.25">
      <c r="EU11413" s="104"/>
    </row>
    <row r="11414" spans="151:151" ht="14.4" x14ac:dyDescent="0.25">
      <c r="EU11414" s="104"/>
    </row>
    <row r="11415" spans="151:151" ht="14.4" x14ac:dyDescent="0.25">
      <c r="EU11415" s="104"/>
    </row>
    <row r="11416" spans="151:151" ht="14.4" x14ac:dyDescent="0.25">
      <c r="EU11416" s="104"/>
    </row>
    <row r="11417" spans="151:151" ht="14.4" x14ac:dyDescent="0.25">
      <c r="EU11417" s="104"/>
    </row>
    <row r="11418" spans="151:151" ht="14.4" x14ac:dyDescent="0.25">
      <c r="EU11418" s="104"/>
    </row>
    <row r="11419" spans="151:151" ht="14.4" x14ac:dyDescent="0.25">
      <c r="EU11419" s="104"/>
    </row>
    <row r="11420" spans="151:151" ht="14.4" x14ac:dyDescent="0.25">
      <c r="EU11420" s="104"/>
    </row>
    <row r="11421" spans="151:151" ht="14.4" x14ac:dyDescent="0.25">
      <c r="EU11421" s="104"/>
    </row>
    <row r="11422" spans="151:151" ht="14.4" x14ac:dyDescent="0.25">
      <c r="EU11422" s="104"/>
    </row>
    <row r="11423" spans="151:151" ht="14.4" x14ac:dyDescent="0.25">
      <c r="EU11423" s="104"/>
    </row>
    <row r="11424" spans="151:151" ht="14.4" x14ac:dyDescent="0.25">
      <c r="EU11424" s="104"/>
    </row>
    <row r="11425" spans="151:151" ht="14.4" x14ac:dyDescent="0.25">
      <c r="EU11425" s="104"/>
    </row>
    <row r="11426" spans="151:151" ht="14.4" x14ac:dyDescent="0.25">
      <c r="EU11426" s="104"/>
    </row>
    <row r="11427" spans="151:151" ht="14.4" x14ac:dyDescent="0.25">
      <c r="EU11427" s="104"/>
    </row>
    <row r="11428" spans="151:151" ht="14.4" x14ac:dyDescent="0.25">
      <c r="EU11428" s="104"/>
    </row>
    <row r="11429" spans="151:151" ht="14.4" x14ac:dyDescent="0.25">
      <c r="EU11429" s="104"/>
    </row>
    <row r="11430" spans="151:151" ht="14.4" x14ac:dyDescent="0.25">
      <c r="EU11430" s="104"/>
    </row>
    <row r="11431" spans="151:151" ht="14.4" x14ac:dyDescent="0.25">
      <c r="EU11431" s="104"/>
    </row>
    <row r="11432" spans="151:151" ht="14.4" x14ac:dyDescent="0.25">
      <c r="EU11432" s="104"/>
    </row>
    <row r="11433" spans="151:151" ht="14.4" x14ac:dyDescent="0.25">
      <c r="EU11433" s="104"/>
    </row>
    <row r="11434" spans="151:151" ht="14.4" x14ac:dyDescent="0.25">
      <c r="EU11434" s="104"/>
    </row>
    <row r="11435" spans="151:151" ht="14.4" x14ac:dyDescent="0.25">
      <c r="EU11435" s="104"/>
    </row>
    <row r="11436" spans="151:151" ht="14.4" x14ac:dyDescent="0.25">
      <c r="EU11436" s="104"/>
    </row>
    <row r="11437" spans="151:151" ht="14.4" x14ac:dyDescent="0.25">
      <c r="EU11437" s="104"/>
    </row>
    <row r="11438" spans="151:151" ht="14.4" x14ac:dyDescent="0.25">
      <c r="EU11438" s="104"/>
    </row>
    <row r="11439" spans="151:151" ht="14.4" x14ac:dyDescent="0.25">
      <c r="EU11439" s="104"/>
    </row>
    <row r="11440" spans="151:151" ht="14.4" x14ac:dyDescent="0.25">
      <c r="EU11440" s="104"/>
    </row>
    <row r="11441" spans="151:151" ht="14.4" x14ac:dyDescent="0.25">
      <c r="EU11441" s="104"/>
    </row>
    <row r="11442" spans="151:151" ht="14.4" x14ac:dyDescent="0.25">
      <c r="EU11442" s="104"/>
    </row>
    <row r="11443" spans="151:151" ht="14.4" x14ac:dyDescent="0.25">
      <c r="EU11443" s="104"/>
    </row>
    <row r="11444" spans="151:151" ht="14.4" x14ac:dyDescent="0.25">
      <c r="EU11444" s="104"/>
    </row>
    <row r="11445" spans="151:151" ht="14.4" x14ac:dyDescent="0.25">
      <c r="EU11445" s="104"/>
    </row>
    <row r="11446" spans="151:151" ht="14.4" x14ac:dyDescent="0.25">
      <c r="EU11446" s="104"/>
    </row>
    <row r="11447" spans="151:151" ht="14.4" x14ac:dyDescent="0.25">
      <c r="EU11447" s="104"/>
    </row>
    <row r="11448" spans="151:151" ht="14.4" x14ac:dyDescent="0.25">
      <c r="EU11448" s="104"/>
    </row>
    <row r="11449" spans="151:151" ht="14.4" x14ac:dyDescent="0.25">
      <c r="EU11449" s="104"/>
    </row>
    <row r="11450" spans="151:151" ht="14.4" x14ac:dyDescent="0.25">
      <c r="EU11450" s="104"/>
    </row>
    <row r="11451" spans="151:151" ht="14.4" x14ac:dyDescent="0.25">
      <c r="EU11451" s="104"/>
    </row>
    <row r="11452" spans="151:151" ht="14.4" x14ac:dyDescent="0.25">
      <c r="EU11452" s="104"/>
    </row>
    <row r="11453" spans="151:151" ht="14.4" x14ac:dyDescent="0.25">
      <c r="EU11453" s="104"/>
    </row>
    <row r="11454" spans="151:151" ht="14.4" x14ac:dyDescent="0.25">
      <c r="EU11454" s="104"/>
    </row>
    <row r="11455" spans="151:151" ht="14.4" x14ac:dyDescent="0.25">
      <c r="EU11455" s="104"/>
    </row>
    <row r="11456" spans="151:151" ht="14.4" x14ac:dyDescent="0.25">
      <c r="EU11456" s="104"/>
    </row>
    <row r="11457" spans="151:151" ht="14.4" x14ac:dyDescent="0.25">
      <c r="EU11457" s="104"/>
    </row>
    <row r="11458" spans="151:151" ht="14.4" x14ac:dyDescent="0.25">
      <c r="EU11458" s="104"/>
    </row>
    <row r="11459" spans="151:151" ht="14.4" x14ac:dyDescent="0.25">
      <c r="EU11459" s="104"/>
    </row>
    <row r="11460" spans="151:151" ht="14.4" x14ac:dyDescent="0.25">
      <c r="EU11460" s="104"/>
    </row>
    <row r="11461" spans="151:151" ht="14.4" x14ac:dyDescent="0.25">
      <c r="EU11461" s="104"/>
    </row>
    <row r="11462" spans="151:151" ht="14.4" x14ac:dyDescent="0.25">
      <c r="EU11462" s="104"/>
    </row>
    <row r="11463" spans="151:151" ht="14.4" x14ac:dyDescent="0.25">
      <c r="EU11463" s="104"/>
    </row>
    <row r="11464" spans="151:151" ht="14.4" x14ac:dyDescent="0.25">
      <c r="EU11464" s="104"/>
    </row>
    <row r="11465" spans="151:151" ht="14.4" x14ac:dyDescent="0.25">
      <c r="EU11465" s="104"/>
    </row>
    <row r="11466" spans="151:151" ht="14.4" x14ac:dyDescent="0.25">
      <c r="EU11466" s="104"/>
    </row>
    <row r="11467" spans="151:151" ht="14.4" x14ac:dyDescent="0.25">
      <c r="EU11467" s="104"/>
    </row>
    <row r="11468" spans="151:151" ht="14.4" x14ac:dyDescent="0.25">
      <c r="EU11468" s="104"/>
    </row>
    <row r="11469" spans="151:151" ht="14.4" x14ac:dyDescent="0.25">
      <c r="EU11469" s="104"/>
    </row>
    <row r="11470" spans="151:151" ht="14.4" x14ac:dyDescent="0.25">
      <c r="EU11470" s="104"/>
    </row>
    <row r="11471" spans="151:151" ht="14.4" x14ac:dyDescent="0.25">
      <c r="EU11471" s="104"/>
    </row>
    <row r="11472" spans="151:151" ht="14.4" x14ac:dyDescent="0.25">
      <c r="EU11472" s="104"/>
    </row>
    <row r="11473" spans="151:151" ht="14.4" x14ac:dyDescent="0.25">
      <c r="EU11473" s="104"/>
    </row>
    <row r="11474" spans="151:151" ht="14.4" x14ac:dyDescent="0.25">
      <c r="EU11474" s="104"/>
    </row>
    <row r="11475" spans="151:151" ht="14.4" x14ac:dyDescent="0.25">
      <c r="EU11475" s="104"/>
    </row>
    <row r="11476" spans="151:151" ht="14.4" x14ac:dyDescent="0.25">
      <c r="EU11476" s="104"/>
    </row>
    <row r="11477" spans="151:151" ht="14.4" x14ac:dyDescent="0.25">
      <c r="EU11477" s="104"/>
    </row>
    <row r="11478" spans="151:151" ht="14.4" x14ac:dyDescent="0.25">
      <c r="EU11478" s="104"/>
    </row>
    <row r="11479" spans="151:151" ht="14.4" x14ac:dyDescent="0.25">
      <c r="EU11479" s="104"/>
    </row>
    <row r="11480" spans="151:151" ht="14.4" x14ac:dyDescent="0.25">
      <c r="EU11480" s="104"/>
    </row>
    <row r="11481" spans="151:151" ht="14.4" x14ac:dyDescent="0.25">
      <c r="EU11481" s="104"/>
    </row>
    <row r="11482" spans="151:151" ht="14.4" x14ac:dyDescent="0.25">
      <c r="EU11482" s="104"/>
    </row>
    <row r="11483" spans="151:151" ht="14.4" x14ac:dyDescent="0.25">
      <c r="EU11483" s="104"/>
    </row>
    <row r="11484" spans="151:151" ht="14.4" x14ac:dyDescent="0.25">
      <c r="EU11484" s="104"/>
    </row>
    <row r="11485" spans="151:151" ht="14.4" x14ac:dyDescent="0.25">
      <c r="EU11485" s="104"/>
    </row>
    <row r="11486" spans="151:151" ht="14.4" x14ac:dyDescent="0.25">
      <c r="EU11486" s="104"/>
    </row>
    <row r="11487" spans="151:151" ht="14.4" x14ac:dyDescent="0.25">
      <c r="EU11487" s="104"/>
    </row>
    <row r="11488" spans="151:151" ht="14.4" x14ac:dyDescent="0.25">
      <c r="EU11488" s="104"/>
    </row>
    <row r="11489" spans="151:151" ht="14.4" x14ac:dyDescent="0.25">
      <c r="EU11489" s="104"/>
    </row>
    <row r="11490" spans="151:151" ht="14.4" x14ac:dyDescent="0.25">
      <c r="EU11490" s="104"/>
    </row>
    <row r="11491" spans="151:151" ht="14.4" x14ac:dyDescent="0.25">
      <c r="EU11491" s="104"/>
    </row>
    <row r="11492" spans="151:151" ht="14.4" x14ac:dyDescent="0.25">
      <c r="EU11492" s="104"/>
    </row>
    <row r="11493" spans="151:151" ht="14.4" x14ac:dyDescent="0.25">
      <c r="EU11493" s="104"/>
    </row>
    <row r="11494" spans="151:151" ht="14.4" x14ac:dyDescent="0.25">
      <c r="EU11494" s="104"/>
    </row>
    <row r="11495" spans="151:151" ht="14.4" x14ac:dyDescent="0.25">
      <c r="EU11495" s="104"/>
    </row>
    <row r="11496" spans="151:151" ht="14.4" x14ac:dyDescent="0.25">
      <c r="EU11496" s="104"/>
    </row>
    <row r="11497" spans="151:151" ht="14.4" x14ac:dyDescent="0.25">
      <c r="EU11497" s="104"/>
    </row>
    <row r="11498" spans="151:151" ht="14.4" x14ac:dyDescent="0.25">
      <c r="EU11498" s="104"/>
    </row>
    <row r="11499" spans="151:151" ht="14.4" x14ac:dyDescent="0.25">
      <c r="EU11499" s="104"/>
    </row>
    <row r="11500" spans="151:151" ht="14.4" x14ac:dyDescent="0.25">
      <c r="EU11500" s="104"/>
    </row>
    <row r="11501" spans="151:151" ht="14.4" x14ac:dyDescent="0.25">
      <c r="EU11501" s="104"/>
    </row>
    <row r="11502" spans="151:151" ht="14.4" x14ac:dyDescent="0.25">
      <c r="EU11502" s="104"/>
    </row>
    <row r="11503" spans="151:151" ht="14.4" x14ac:dyDescent="0.25">
      <c r="EU11503" s="104"/>
    </row>
    <row r="11504" spans="151:151" ht="14.4" x14ac:dyDescent="0.25">
      <c r="EU11504" s="104"/>
    </row>
    <row r="11505" spans="151:151" ht="14.4" x14ac:dyDescent="0.25">
      <c r="EU11505" s="104"/>
    </row>
    <row r="11506" spans="151:151" ht="14.4" x14ac:dyDescent="0.25">
      <c r="EU11506" s="104"/>
    </row>
    <row r="11507" spans="151:151" ht="14.4" x14ac:dyDescent="0.25">
      <c r="EU11507" s="104"/>
    </row>
    <row r="11508" spans="151:151" ht="14.4" x14ac:dyDescent="0.25">
      <c r="EU11508" s="104"/>
    </row>
    <row r="11509" spans="151:151" ht="14.4" x14ac:dyDescent="0.25">
      <c r="EU11509" s="104"/>
    </row>
    <row r="11510" spans="151:151" ht="14.4" x14ac:dyDescent="0.25">
      <c r="EU11510" s="104"/>
    </row>
    <row r="11511" spans="151:151" ht="14.4" x14ac:dyDescent="0.25">
      <c r="EU11511" s="104"/>
    </row>
    <row r="11512" spans="151:151" ht="14.4" x14ac:dyDescent="0.25">
      <c r="EU11512" s="104"/>
    </row>
    <row r="11513" spans="151:151" ht="14.4" x14ac:dyDescent="0.25">
      <c r="EU11513" s="104"/>
    </row>
    <row r="11514" spans="151:151" ht="14.4" x14ac:dyDescent="0.25">
      <c r="EU11514" s="104"/>
    </row>
    <row r="11515" spans="151:151" ht="14.4" x14ac:dyDescent="0.25">
      <c r="EU11515" s="104"/>
    </row>
    <row r="11516" spans="151:151" ht="14.4" x14ac:dyDescent="0.25">
      <c r="EU11516" s="104"/>
    </row>
    <row r="11517" spans="151:151" ht="14.4" x14ac:dyDescent="0.25">
      <c r="EU11517" s="104"/>
    </row>
    <row r="11518" spans="151:151" ht="14.4" x14ac:dyDescent="0.25">
      <c r="EU11518" s="104"/>
    </row>
    <row r="11519" spans="151:151" ht="14.4" x14ac:dyDescent="0.25">
      <c r="EU11519" s="104"/>
    </row>
    <row r="11520" spans="151:151" ht="14.4" x14ac:dyDescent="0.25">
      <c r="EU11520" s="104"/>
    </row>
    <row r="11521" spans="151:151" ht="14.4" x14ac:dyDescent="0.25">
      <c r="EU11521" s="104"/>
    </row>
    <row r="11522" spans="151:151" ht="14.4" x14ac:dyDescent="0.25">
      <c r="EU11522" s="104"/>
    </row>
    <row r="11523" spans="151:151" ht="14.4" x14ac:dyDescent="0.25">
      <c r="EU11523" s="104"/>
    </row>
    <row r="11524" spans="151:151" ht="14.4" x14ac:dyDescent="0.25">
      <c r="EU11524" s="104"/>
    </row>
    <row r="11525" spans="151:151" ht="14.4" x14ac:dyDescent="0.25">
      <c r="EU11525" s="104"/>
    </row>
    <row r="11526" spans="151:151" ht="14.4" x14ac:dyDescent="0.25">
      <c r="EU11526" s="104"/>
    </row>
    <row r="11527" spans="151:151" ht="14.4" x14ac:dyDescent="0.25">
      <c r="EU11527" s="104"/>
    </row>
    <row r="11528" spans="151:151" ht="14.4" x14ac:dyDescent="0.25">
      <c r="EU11528" s="104"/>
    </row>
    <row r="11529" spans="151:151" ht="14.4" x14ac:dyDescent="0.25">
      <c r="EU11529" s="104"/>
    </row>
    <row r="11530" spans="151:151" ht="14.4" x14ac:dyDescent="0.25">
      <c r="EU11530" s="104"/>
    </row>
    <row r="11531" spans="151:151" ht="14.4" x14ac:dyDescent="0.25">
      <c r="EU11531" s="104"/>
    </row>
    <row r="11532" spans="151:151" ht="14.4" x14ac:dyDescent="0.25">
      <c r="EU11532" s="104"/>
    </row>
    <row r="11533" spans="151:151" ht="14.4" x14ac:dyDescent="0.25">
      <c r="EU11533" s="104"/>
    </row>
    <row r="11534" spans="151:151" ht="14.4" x14ac:dyDescent="0.25">
      <c r="EU11534" s="104"/>
    </row>
    <row r="11535" spans="151:151" ht="14.4" x14ac:dyDescent="0.25">
      <c r="EU11535" s="104"/>
    </row>
    <row r="11536" spans="151:151" ht="14.4" x14ac:dyDescent="0.25">
      <c r="EU11536" s="104"/>
    </row>
    <row r="11537" spans="151:151" ht="14.4" x14ac:dyDescent="0.25">
      <c r="EU11537" s="104"/>
    </row>
    <row r="11538" spans="151:151" ht="14.4" x14ac:dyDescent="0.25">
      <c r="EU11538" s="104"/>
    </row>
    <row r="11539" spans="151:151" ht="14.4" x14ac:dyDescent="0.25">
      <c r="EU11539" s="104"/>
    </row>
    <row r="11540" spans="151:151" ht="14.4" x14ac:dyDescent="0.25">
      <c r="EU11540" s="104"/>
    </row>
    <row r="11541" spans="151:151" ht="14.4" x14ac:dyDescent="0.25">
      <c r="EU11541" s="104"/>
    </row>
    <row r="11542" spans="151:151" ht="14.4" x14ac:dyDescent="0.25">
      <c r="EU11542" s="104"/>
    </row>
    <row r="11543" spans="151:151" ht="14.4" x14ac:dyDescent="0.25">
      <c r="EU11543" s="104"/>
    </row>
    <row r="11544" spans="151:151" ht="14.4" x14ac:dyDescent="0.25">
      <c r="EU11544" s="104"/>
    </row>
    <row r="11545" spans="151:151" ht="14.4" x14ac:dyDescent="0.25">
      <c r="EU11545" s="104"/>
    </row>
    <row r="11546" spans="151:151" ht="14.4" x14ac:dyDescent="0.25">
      <c r="EU11546" s="104"/>
    </row>
    <row r="11547" spans="151:151" ht="14.4" x14ac:dyDescent="0.25">
      <c r="EU11547" s="104"/>
    </row>
    <row r="11548" spans="151:151" ht="14.4" x14ac:dyDescent="0.25">
      <c r="EU11548" s="104"/>
    </row>
    <row r="11549" spans="151:151" ht="14.4" x14ac:dyDescent="0.25">
      <c r="EU11549" s="104"/>
    </row>
    <row r="11550" spans="151:151" ht="14.4" x14ac:dyDescent="0.25">
      <c r="EU11550" s="104"/>
    </row>
    <row r="11551" spans="151:151" ht="14.4" x14ac:dyDescent="0.25">
      <c r="EU11551" s="104"/>
    </row>
    <row r="11552" spans="151:151" ht="14.4" x14ac:dyDescent="0.25">
      <c r="EU11552" s="104"/>
    </row>
    <row r="11553" spans="151:151" ht="14.4" x14ac:dyDescent="0.25">
      <c r="EU11553" s="104"/>
    </row>
    <row r="11554" spans="151:151" ht="14.4" x14ac:dyDescent="0.25">
      <c r="EU11554" s="104"/>
    </row>
    <row r="11555" spans="151:151" ht="14.4" x14ac:dyDescent="0.25">
      <c r="EU11555" s="104"/>
    </row>
    <row r="11556" spans="151:151" ht="14.4" x14ac:dyDescent="0.25">
      <c r="EU11556" s="104"/>
    </row>
    <row r="11557" spans="151:151" ht="14.4" x14ac:dyDescent="0.25">
      <c r="EU11557" s="104"/>
    </row>
    <row r="11558" spans="151:151" ht="14.4" x14ac:dyDescent="0.25">
      <c r="EU11558" s="104"/>
    </row>
    <row r="11559" spans="151:151" ht="14.4" x14ac:dyDescent="0.25">
      <c r="EU11559" s="104"/>
    </row>
    <row r="11560" spans="151:151" ht="14.4" x14ac:dyDescent="0.25">
      <c r="EU11560" s="104"/>
    </row>
    <row r="11561" spans="151:151" ht="14.4" x14ac:dyDescent="0.25">
      <c r="EU11561" s="104"/>
    </row>
    <row r="11562" spans="151:151" ht="14.4" x14ac:dyDescent="0.25">
      <c r="EU11562" s="104"/>
    </row>
    <row r="11563" spans="151:151" ht="14.4" x14ac:dyDescent="0.25">
      <c r="EU11563" s="104"/>
    </row>
    <row r="11564" spans="151:151" ht="14.4" x14ac:dyDescent="0.25">
      <c r="EU11564" s="104"/>
    </row>
    <row r="11565" spans="151:151" ht="14.4" x14ac:dyDescent="0.25">
      <c r="EU11565" s="104"/>
    </row>
    <row r="11566" spans="151:151" ht="14.4" x14ac:dyDescent="0.25">
      <c r="EU11566" s="104"/>
    </row>
    <row r="11567" spans="151:151" ht="14.4" x14ac:dyDescent="0.25">
      <c r="EU11567" s="104"/>
    </row>
    <row r="11568" spans="151:151" ht="14.4" x14ac:dyDescent="0.25">
      <c r="EU11568" s="104"/>
    </row>
    <row r="11569" spans="151:151" ht="14.4" x14ac:dyDescent="0.25">
      <c r="EU11569" s="104"/>
    </row>
    <row r="11570" spans="151:151" ht="14.4" x14ac:dyDescent="0.25">
      <c r="EU11570" s="104"/>
    </row>
    <row r="11571" spans="151:151" ht="14.4" x14ac:dyDescent="0.25">
      <c r="EU11571" s="104"/>
    </row>
    <row r="11572" spans="151:151" ht="14.4" x14ac:dyDescent="0.25">
      <c r="EU11572" s="104"/>
    </row>
    <row r="11573" spans="151:151" ht="14.4" x14ac:dyDescent="0.25">
      <c r="EU11573" s="104"/>
    </row>
    <row r="11574" spans="151:151" ht="14.4" x14ac:dyDescent="0.25">
      <c r="EU11574" s="104"/>
    </row>
    <row r="11575" spans="151:151" ht="14.4" x14ac:dyDescent="0.25">
      <c r="EU11575" s="104"/>
    </row>
    <row r="11576" spans="151:151" ht="14.4" x14ac:dyDescent="0.25">
      <c r="EU11576" s="104"/>
    </row>
    <row r="11577" spans="151:151" ht="14.4" x14ac:dyDescent="0.25">
      <c r="EU11577" s="104"/>
    </row>
    <row r="11578" spans="151:151" ht="14.4" x14ac:dyDescent="0.25">
      <c r="EU11578" s="104"/>
    </row>
    <row r="11579" spans="151:151" ht="14.4" x14ac:dyDescent="0.25">
      <c r="EU11579" s="104"/>
    </row>
    <row r="11580" spans="151:151" ht="14.4" x14ac:dyDescent="0.25">
      <c r="EU11580" s="104"/>
    </row>
    <row r="11581" spans="151:151" ht="14.4" x14ac:dyDescent="0.25">
      <c r="EU11581" s="104"/>
    </row>
    <row r="11582" spans="151:151" ht="14.4" x14ac:dyDescent="0.25">
      <c r="EU11582" s="104"/>
    </row>
    <row r="11583" spans="151:151" ht="14.4" x14ac:dyDescent="0.25">
      <c r="EU11583" s="104"/>
    </row>
    <row r="11584" spans="151:151" ht="14.4" x14ac:dyDescent="0.25">
      <c r="EU11584" s="104"/>
    </row>
    <row r="11585" spans="151:151" ht="14.4" x14ac:dyDescent="0.25">
      <c r="EU11585" s="104"/>
    </row>
    <row r="11586" spans="151:151" ht="14.4" x14ac:dyDescent="0.25">
      <c r="EU11586" s="104"/>
    </row>
    <row r="11587" spans="151:151" ht="14.4" x14ac:dyDescent="0.25">
      <c r="EU11587" s="104"/>
    </row>
    <row r="11588" spans="151:151" ht="14.4" x14ac:dyDescent="0.25">
      <c r="EU11588" s="104"/>
    </row>
    <row r="11589" spans="151:151" ht="14.4" x14ac:dyDescent="0.25">
      <c r="EU11589" s="104"/>
    </row>
    <row r="11590" spans="151:151" ht="14.4" x14ac:dyDescent="0.25">
      <c r="EU11590" s="104"/>
    </row>
    <row r="11591" spans="151:151" ht="14.4" x14ac:dyDescent="0.25">
      <c r="EU11591" s="104"/>
    </row>
    <row r="11592" spans="151:151" ht="14.4" x14ac:dyDescent="0.25">
      <c r="EU11592" s="104"/>
    </row>
    <row r="11593" spans="151:151" ht="14.4" x14ac:dyDescent="0.25">
      <c r="EU11593" s="104"/>
    </row>
    <row r="11594" spans="151:151" ht="14.4" x14ac:dyDescent="0.25">
      <c r="EU11594" s="104"/>
    </row>
    <row r="11595" spans="151:151" ht="14.4" x14ac:dyDescent="0.25">
      <c r="EU11595" s="104"/>
    </row>
    <row r="11596" spans="151:151" ht="14.4" x14ac:dyDescent="0.25">
      <c r="EU11596" s="104"/>
    </row>
    <row r="11597" spans="151:151" ht="14.4" x14ac:dyDescent="0.25">
      <c r="EU11597" s="104"/>
    </row>
    <row r="11598" spans="151:151" ht="14.4" x14ac:dyDescent="0.25">
      <c r="EU11598" s="104"/>
    </row>
    <row r="11599" spans="151:151" ht="14.4" x14ac:dyDescent="0.25">
      <c r="EU11599" s="104"/>
    </row>
    <row r="11600" spans="151:151" ht="14.4" x14ac:dyDescent="0.25">
      <c r="EU11600" s="104"/>
    </row>
    <row r="11601" spans="151:151" ht="14.4" x14ac:dyDescent="0.25">
      <c r="EU11601" s="104"/>
    </row>
    <row r="11602" spans="151:151" ht="14.4" x14ac:dyDescent="0.25">
      <c r="EU11602" s="104"/>
    </row>
    <row r="11603" spans="151:151" ht="14.4" x14ac:dyDescent="0.25">
      <c r="EU11603" s="104"/>
    </row>
    <row r="11604" spans="151:151" ht="14.4" x14ac:dyDescent="0.25">
      <c r="EU11604" s="104"/>
    </row>
    <row r="11605" spans="151:151" ht="14.4" x14ac:dyDescent="0.25">
      <c r="EU11605" s="104"/>
    </row>
    <row r="11606" spans="151:151" ht="14.4" x14ac:dyDescent="0.25">
      <c r="EU11606" s="104"/>
    </row>
    <row r="11607" spans="151:151" ht="14.4" x14ac:dyDescent="0.25">
      <c r="EU11607" s="104"/>
    </row>
    <row r="11608" spans="151:151" ht="14.4" x14ac:dyDescent="0.25">
      <c r="EU11608" s="104"/>
    </row>
    <row r="11609" spans="151:151" ht="14.4" x14ac:dyDescent="0.25">
      <c r="EU11609" s="104"/>
    </row>
    <row r="11610" spans="151:151" ht="14.4" x14ac:dyDescent="0.25">
      <c r="EU11610" s="104"/>
    </row>
    <row r="11611" spans="151:151" ht="14.4" x14ac:dyDescent="0.25">
      <c r="EU11611" s="104"/>
    </row>
    <row r="11612" spans="151:151" ht="14.4" x14ac:dyDescent="0.25">
      <c r="EU11612" s="104"/>
    </row>
    <row r="11613" spans="151:151" ht="14.4" x14ac:dyDescent="0.25">
      <c r="EU11613" s="104"/>
    </row>
    <row r="11614" spans="151:151" ht="14.4" x14ac:dyDescent="0.25">
      <c r="EU11614" s="104"/>
    </row>
    <row r="11615" spans="151:151" ht="14.4" x14ac:dyDescent="0.25">
      <c r="EU11615" s="104"/>
    </row>
    <row r="11616" spans="151:151" ht="14.4" x14ac:dyDescent="0.25">
      <c r="EU11616" s="104"/>
    </row>
    <row r="11617" spans="151:151" ht="14.4" x14ac:dyDescent="0.25">
      <c r="EU11617" s="104"/>
    </row>
    <row r="11618" spans="151:151" ht="14.4" x14ac:dyDescent="0.25">
      <c r="EU11618" s="104"/>
    </row>
    <row r="11619" spans="151:151" ht="14.4" x14ac:dyDescent="0.25">
      <c r="EU11619" s="104"/>
    </row>
    <row r="11620" spans="151:151" ht="14.4" x14ac:dyDescent="0.25">
      <c r="EU11620" s="104"/>
    </row>
    <row r="11621" spans="151:151" ht="14.4" x14ac:dyDescent="0.25">
      <c r="EU11621" s="104"/>
    </row>
    <row r="11622" spans="151:151" ht="14.4" x14ac:dyDescent="0.25">
      <c r="EU11622" s="104"/>
    </row>
    <row r="11623" spans="151:151" ht="14.4" x14ac:dyDescent="0.25">
      <c r="EU11623" s="104"/>
    </row>
    <row r="11624" spans="151:151" ht="14.4" x14ac:dyDescent="0.25">
      <c r="EU11624" s="104"/>
    </row>
    <row r="11625" spans="151:151" ht="14.4" x14ac:dyDescent="0.25">
      <c r="EU11625" s="104"/>
    </row>
    <row r="11626" spans="151:151" ht="14.4" x14ac:dyDescent="0.25">
      <c r="EU11626" s="104"/>
    </row>
    <row r="11627" spans="151:151" ht="14.4" x14ac:dyDescent="0.25">
      <c r="EU11627" s="104"/>
    </row>
    <row r="11628" spans="151:151" ht="14.4" x14ac:dyDescent="0.25">
      <c r="EU11628" s="104"/>
    </row>
    <row r="11629" spans="151:151" ht="14.4" x14ac:dyDescent="0.25">
      <c r="EU11629" s="104"/>
    </row>
    <row r="11630" spans="151:151" ht="14.4" x14ac:dyDescent="0.25">
      <c r="EU11630" s="104"/>
    </row>
    <row r="11631" spans="151:151" ht="14.4" x14ac:dyDescent="0.25">
      <c r="EU11631" s="104"/>
    </row>
    <row r="11632" spans="151:151" ht="14.4" x14ac:dyDescent="0.25">
      <c r="EU11632" s="104"/>
    </row>
    <row r="11633" spans="151:151" ht="14.4" x14ac:dyDescent="0.25">
      <c r="EU11633" s="104"/>
    </row>
    <row r="11634" spans="151:151" ht="14.4" x14ac:dyDescent="0.25">
      <c r="EU11634" s="104"/>
    </row>
    <row r="11635" spans="151:151" ht="14.4" x14ac:dyDescent="0.25">
      <c r="EU11635" s="104"/>
    </row>
    <row r="11636" spans="151:151" ht="14.4" x14ac:dyDescent="0.25">
      <c r="EU11636" s="104"/>
    </row>
    <row r="11637" spans="151:151" ht="14.4" x14ac:dyDescent="0.25">
      <c r="EU11637" s="104"/>
    </row>
    <row r="11638" spans="151:151" ht="14.4" x14ac:dyDescent="0.25">
      <c r="EU11638" s="104"/>
    </row>
    <row r="11639" spans="151:151" ht="14.4" x14ac:dyDescent="0.25">
      <c r="EU11639" s="104"/>
    </row>
    <row r="11640" spans="151:151" ht="14.4" x14ac:dyDescent="0.25">
      <c r="EU11640" s="104"/>
    </row>
    <row r="11641" spans="151:151" ht="14.4" x14ac:dyDescent="0.25">
      <c r="EU11641" s="104"/>
    </row>
    <row r="11642" spans="151:151" ht="14.4" x14ac:dyDescent="0.25">
      <c r="EU11642" s="104"/>
    </row>
    <row r="11643" spans="151:151" ht="14.4" x14ac:dyDescent="0.25">
      <c r="EU11643" s="104"/>
    </row>
    <row r="11644" spans="151:151" ht="14.4" x14ac:dyDescent="0.25">
      <c r="EU11644" s="104"/>
    </row>
    <row r="11645" spans="151:151" ht="14.4" x14ac:dyDescent="0.25">
      <c r="EU11645" s="104"/>
    </row>
    <row r="11646" spans="151:151" ht="14.4" x14ac:dyDescent="0.25">
      <c r="EU11646" s="104"/>
    </row>
    <row r="11647" spans="151:151" ht="14.4" x14ac:dyDescent="0.25">
      <c r="EU11647" s="104"/>
    </row>
    <row r="11648" spans="151:151" ht="14.4" x14ac:dyDescent="0.25">
      <c r="EU11648" s="104"/>
    </row>
    <row r="11649" spans="151:151" ht="14.4" x14ac:dyDescent="0.25">
      <c r="EU11649" s="104"/>
    </row>
    <row r="11650" spans="151:151" ht="14.4" x14ac:dyDescent="0.25">
      <c r="EU11650" s="104"/>
    </row>
    <row r="11651" spans="151:151" ht="14.4" x14ac:dyDescent="0.25">
      <c r="EU11651" s="104"/>
    </row>
    <row r="11652" spans="151:151" ht="14.4" x14ac:dyDescent="0.25">
      <c r="EU11652" s="104"/>
    </row>
    <row r="11653" spans="151:151" ht="14.4" x14ac:dyDescent="0.25">
      <c r="EU11653" s="104"/>
    </row>
    <row r="11654" spans="151:151" ht="14.4" x14ac:dyDescent="0.25">
      <c r="EU11654" s="104"/>
    </row>
    <row r="11655" spans="151:151" ht="14.4" x14ac:dyDescent="0.25">
      <c r="EU11655" s="104"/>
    </row>
    <row r="11656" spans="151:151" ht="14.4" x14ac:dyDescent="0.25">
      <c r="EU11656" s="104"/>
    </row>
    <row r="11657" spans="151:151" ht="14.4" x14ac:dyDescent="0.25">
      <c r="EU11657" s="104"/>
    </row>
    <row r="11658" spans="151:151" ht="14.4" x14ac:dyDescent="0.25">
      <c r="EU11658" s="104"/>
    </row>
    <row r="11659" spans="151:151" ht="14.4" x14ac:dyDescent="0.25">
      <c r="EU11659" s="104"/>
    </row>
    <row r="11660" spans="151:151" ht="14.4" x14ac:dyDescent="0.25">
      <c r="EU11660" s="104"/>
    </row>
    <row r="11661" spans="151:151" ht="14.4" x14ac:dyDescent="0.25">
      <c r="EU11661" s="104"/>
    </row>
    <row r="11662" spans="151:151" ht="14.4" x14ac:dyDescent="0.25">
      <c r="EU11662" s="104"/>
    </row>
    <row r="11663" spans="151:151" ht="14.4" x14ac:dyDescent="0.25">
      <c r="EU11663" s="104"/>
    </row>
    <row r="11664" spans="151:151" ht="14.4" x14ac:dyDescent="0.25">
      <c r="EU11664" s="104"/>
    </row>
    <row r="11665" spans="151:151" ht="14.4" x14ac:dyDescent="0.25">
      <c r="EU11665" s="104"/>
    </row>
    <row r="11666" spans="151:151" ht="14.4" x14ac:dyDescent="0.25">
      <c r="EU11666" s="104"/>
    </row>
    <row r="11667" spans="151:151" ht="14.4" x14ac:dyDescent="0.25">
      <c r="EU11667" s="104"/>
    </row>
    <row r="11668" spans="151:151" ht="14.4" x14ac:dyDescent="0.25">
      <c r="EU11668" s="104"/>
    </row>
    <row r="11669" spans="151:151" ht="14.4" x14ac:dyDescent="0.25">
      <c r="EU11669" s="104"/>
    </row>
    <row r="11670" spans="151:151" ht="14.4" x14ac:dyDescent="0.25">
      <c r="EU11670" s="104"/>
    </row>
    <row r="11671" spans="151:151" ht="14.4" x14ac:dyDescent="0.25">
      <c r="EU11671" s="104"/>
    </row>
    <row r="11672" spans="151:151" ht="14.4" x14ac:dyDescent="0.25">
      <c r="EU11672" s="104"/>
    </row>
    <row r="11673" spans="151:151" ht="14.4" x14ac:dyDescent="0.25">
      <c r="EU11673" s="104"/>
    </row>
    <row r="11674" spans="151:151" ht="14.4" x14ac:dyDescent="0.25">
      <c r="EU11674" s="104"/>
    </row>
    <row r="11675" spans="151:151" ht="14.4" x14ac:dyDescent="0.25">
      <c r="EU11675" s="104"/>
    </row>
    <row r="11676" spans="151:151" ht="14.4" x14ac:dyDescent="0.25">
      <c r="EU11676" s="104"/>
    </row>
    <row r="11677" spans="151:151" ht="14.4" x14ac:dyDescent="0.25">
      <c r="EU11677" s="104"/>
    </row>
    <row r="11678" spans="151:151" ht="14.4" x14ac:dyDescent="0.25">
      <c r="EU11678" s="104"/>
    </row>
    <row r="11679" spans="151:151" ht="14.4" x14ac:dyDescent="0.25">
      <c r="EU11679" s="104"/>
    </row>
    <row r="11680" spans="151:151" ht="14.4" x14ac:dyDescent="0.25">
      <c r="EU11680" s="104"/>
    </row>
    <row r="11681" spans="151:151" ht="14.4" x14ac:dyDescent="0.25">
      <c r="EU11681" s="104"/>
    </row>
    <row r="11682" spans="151:151" ht="14.4" x14ac:dyDescent="0.25">
      <c r="EU11682" s="104"/>
    </row>
    <row r="11683" spans="151:151" ht="14.4" x14ac:dyDescent="0.25">
      <c r="EU11683" s="104"/>
    </row>
    <row r="11684" spans="151:151" ht="14.4" x14ac:dyDescent="0.25">
      <c r="EU11684" s="104"/>
    </row>
    <row r="11685" spans="151:151" ht="14.4" x14ac:dyDescent="0.25">
      <c r="EU11685" s="104"/>
    </row>
    <row r="11686" spans="151:151" ht="14.4" x14ac:dyDescent="0.25">
      <c r="EU11686" s="104"/>
    </row>
    <row r="11687" spans="151:151" ht="14.4" x14ac:dyDescent="0.25">
      <c r="EU11687" s="104"/>
    </row>
    <row r="11688" spans="151:151" ht="14.4" x14ac:dyDescent="0.25">
      <c r="EU11688" s="104"/>
    </row>
    <row r="11689" spans="151:151" ht="14.4" x14ac:dyDescent="0.25">
      <c r="EU11689" s="104"/>
    </row>
    <row r="11690" spans="151:151" ht="14.4" x14ac:dyDescent="0.25">
      <c r="EU11690" s="104"/>
    </row>
    <row r="11691" spans="151:151" ht="14.4" x14ac:dyDescent="0.25">
      <c r="EU11691" s="104"/>
    </row>
    <row r="11692" spans="151:151" ht="14.4" x14ac:dyDescent="0.25">
      <c r="EU11692" s="104"/>
    </row>
    <row r="11693" spans="151:151" ht="14.4" x14ac:dyDescent="0.25">
      <c r="EU11693" s="104"/>
    </row>
    <row r="11694" spans="151:151" ht="14.4" x14ac:dyDescent="0.25">
      <c r="EU11694" s="104"/>
    </row>
    <row r="11695" spans="151:151" ht="14.4" x14ac:dyDescent="0.25">
      <c r="EU11695" s="104"/>
    </row>
    <row r="11696" spans="151:151" ht="14.4" x14ac:dyDescent="0.25">
      <c r="EU11696" s="104"/>
    </row>
    <row r="11697" spans="151:151" ht="14.4" x14ac:dyDescent="0.25">
      <c r="EU11697" s="104"/>
    </row>
    <row r="11698" spans="151:151" ht="14.4" x14ac:dyDescent="0.25">
      <c r="EU11698" s="104"/>
    </row>
    <row r="11699" spans="151:151" ht="14.4" x14ac:dyDescent="0.25">
      <c r="EU11699" s="104"/>
    </row>
    <row r="11700" spans="151:151" ht="14.4" x14ac:dyDescent="0.25">
      <c r="EU11700" s="104"/>
    </row>
    <row r="11701" spans="151:151" ht="14.4" x14ac:dyDescent="0.25">
      <c r="EU11701" s="104"/>
    </row>
    <row r="11702" spans="151:151" ht="14.4" x14ac:dyDescent="0.25">
      <c r="EU11702" s="104"/>
    </row>
    <row r="11703" spans="151:151" ht="14.4" x14ac:dyDescent="0.25">
      <c r="EU11703" s="104"/>
    </row>
    <row r="11704" spans="151:151" ht="14.4" x14ac:dyDescent="0.25">
      <c r="EU11704" s="104"/>
    </row>
    <row r="11705" spans="151:151" ht="14.4" x14ac:dyDescent="0.25">
      <c r="EU11705" s="104"/>
    </row>
    <row r="11706" spans="151:151" ht="14.4" x14ac:dyDescent="0.25">
      <c r="EU11706" s="104"/>
    </row>
    <row r="11707" spans="151:151" ht="14.4" x14ac:dyDescent="0.25">
      <c r="EU11707" s="104"/>
    </row>
    <row r="11708" spans="151:151" ht="14.4" x14ac:dyDescent="0.25">
      <c r="EU11708" s="104"/>
    </row>
    <row r="11709" spans="151:151" ht="14.4" x14ac:dyDescent="0.25">
      <c r="EU11709" s="104"/>
    </row>
    <row r="11710" spans="151:151" ht="14.4" x14ac:dyDescent="0.25">
      <c r="EU11710" s="104"/>
    </row>
    <row r="11711" spans="151:151" ht="14.4" x14ac:dyDescent="0.25">
      <c r="EU11711" s="104"/>
    </row>
    <row r="11712" spans="151:151" ht="14.4" x14ac:dyDescent="0.25">
      <c r="EU11712" s="104"/>
    </row>
    <row r="11713" spans="151:151" ht="14.4" x14ac:dyDescent="0.25">
      <c r="EU11713" s="104"/>
    </row>
    <row r="11714" spans="151:151" ht="14.4" x14ac:dyDescent="0.25">
      <c r="EU11714" s="104"/>
    </row>
    <row r="11715" spans="151:151" ht="14.4" x14ac:dyDescent="0.25">
      <c r="EU11715" s="104"/>
    </row>
    <row r="11716" spans="151:151" ht="14.4" x14ac:dyDescent="0.25">
      <c r="EU11716" s="104"/>
    </row>
    <row r="11717" spans="151:151" ht="14.4" x14ac:dyDescent="0.25">
      <c r="EU11717" s="104"/>
    </row>
    <row r="11718" spans="151:151" ht="14.4" x14ac:dyDescent="0.25">
      <c r="EU11718" s="104"/>
    </row>
    <row r="11719" spans="151:151" ht="14.4" x14ac:dyDescent="0.25">
      <c r="EU11719" s="104"/>
    </row>
    <row r="11720" spans="151:151" ht="14.4" x14ac:dyDescent="0.25">
      <c r="EU11720" s="104"/>
    </row>
    <row r="11721" spans="151:151" ht="14.4" x14ac:dyDescent="0.25">
      <c r="EU11721" s="104"/>
    </row>
    <row r="11722" spans="151:151" ht="14.4" x14ac:dyDescent="0.25">
      <c r="EU11722" s="104"/>
    </row>
    <row r="11723" spans="151:151" ht="14.4" x14ac:dyDescent="0.25">
      <c r="EU11723" s="104"/>
    </row>
    <row r="11724" spans="151:151" ht="14.4" x14ac:dyDescent="0.25">
      <c r="EU11724" s="104"/>
    </row>
    <row r="11725" spans="151:151" ht="14.4" x14ac:dyDescent="0.25">
      <c r="EU11725" s="104"/>
    </row>
    <row r="11726" spans="151:151" ht="14.4" x14ac:dyDescent="0.25">
      <c r="EU11726" s="104"/>
    </row>
    <row r="11727" spans="151:151" ht="14.4" x14ac:dyDescent="0.25">
      <c r="EU11727" s="104"/>
    </row>
    <row r="11728" spans="151:151" ht="14.4" x14ac:dyDescent="0.25">
      <c r="EU11728" s="104"/>
    </row>
    <row r="11729" spans="151:151" ht="14.4" x14ac:dyDescent="0.25">
      <c r="EU11729" s="104"/>
    </row>
    <row r="11730" spans="151:151" ht="14.4" x14ac:dyDescent="0.25">
      <c r="EU11730" s="104"/>
    </row>
    <row r="11731" spans="151:151" ht="14.4" x14ac:dyDescent="0.25">
      <c r="EU11731" s="104"/>
    </row>
    <row r="11732" spans="151:151" ht="14.4" x14ac:dyDescent="0.25">
      <c r="EU11732" s="104"/>
    </row>
    <row r="11733" spans="151:151" ht="14.4" x14ac:dyDescent="0.25">
      <c r="EU11733" s="104"/>
    </row>
    <row r="11734" spans="151:151" ht="14.4" x14ac:dyDescent="0.25">
      <c r="EU11734" s="104"/>
    </row>
    <row r="11735" spans="151:151" ht="14.4" x14ac:dyDescent="0.25">
      <c r="EU11735" s="104"/>
    </row>
    <row r="11736" spans="151:151" ht="14.4" x14ac:dyDescent="0.25">
      <c r="EU11736" s="104"/>
    </row>
    <row r="11737" spans="151:151" ht="14.4" x14ac:dyDescent="0.25">
      <c r="EU11737" s="104"/>
    </row>
    <row r="11738" spans="151:151" ht="14.4" x14ac:dyDescent="0.25">
      <c r="EU11738" s="104"/>
    </row>
    <row r="11739" spans="151:151" ht="14.4" x14ac:dyDescent="0.25">
      <c r="EU11739" s="104"/>
    </row>
    <row r="11740" spans="151:151" ht="14.4" x14ac:dyDescent="0.25">
      <c r="EU11740" s="104"/>
    </row>
    <row r="11741" spans="151:151" ht="14.4" x14ac:dyDescent="0.25">
      <c r="EU11741" s="104"/>
    </row>
    <row r="11742" spans="151:151" ht="14.4" x14ac:dyDescent="0.25">
      <c r="EU11742" s="104"/>
    </row>
    <row r="11743" spans="151:151" ht="14.4" x14ac:dyDescent="0.25">
      <c r="EU11743" s="104"/>
    </row>
    <row r="11744" spans="151:151" ht="14.4" x14ac:dyDescent="0.25">
      <c r="EU11744" s="104"/>
    </row>
    <row r="11745" spans="151:151" ht="14.4" x14ac:dyDescent="0.25">
      <c r="EU11745" s="104"/>
    </row>
    <row r="11746" spans="151:151" ht="14.4" x14ac:dyDescent="0.25">
      <c r="EU11746" s="104"/>
    </row>
    <row r="11747" spans="151:151" ht="14.4" x14ac:dyDescent="0.25">
      <c r="EU11747" s="104"/>
    </row>
    <row r="11748" spans="151:151" ht="14.4" x14ac:dyDescent="0.25">
      <c r="EU11748" s="104"/>
    </row>
    <row r="11749" spans="151:151" ht="14.4" x14ac:dyDescent="0.25">
      <c r="EU11749" s="104"/>
    </row>
    <row r="11750" spans="151:151" ht="14.4" x14ac:dyDescent="0.25">
      <c r="EU11750" s="104"/>
    </row>
    <row r="11751" spans="151:151" ht="14.4" x14ac:dyDescent="0.25">
      <c r="EU11751" s="104"/>
    </row>
    <row r="11752" spans="151:151" ht="14.4" x14ac:dyDescent="0.25">
      <c r="EU11752" s="104"/>
    </row>
    <row r="11753" spans="151:151" ht="14.4" x14ac:dyDescent="0.25">
      <c r="EU11753" s="104"/>
    </row>
    <row r="11754" spans="151:151" ht="14.4" x14ac:dyDescent="0.25">
      <c r="EU11754" s="104"/>
    </row>
    <row r="11755" spans="151:151" ht="14.4" x14ac:dyDescent="0.25">
      <c r="EU11755" s="104"/>
    </row>
    <row r="11756" spans="151:151" ht="14.4" x14ac:dyDescent="0.25">
      <c r="EU11756" s="104"/>
    </row>
    <row r="11757" spans="151:151" ht="14.4" x14ac:dyDescent="0.25">
      <c r="EU11757" s="104"/>
    </row>
    <row r="11758" spans="151:151" ht="14.4" x14ac:dyDescent="0.25">
      <c r="EU11758" s="104"/>
    </row>
    <row r="11759" spans="151:151" ht="14.4" x14ac:dyDescent="0.25">
      <c r="EU11759" s="104"/>
    </row>
    <row r="11760" spans="151:151" ht="14.4" x14ac:dyDescent="0.25">
      <c r="EU11760" s="104"/>
    </row>
    <row r="11761" spans="151:151" ht="14.4" x14ac:dyDescent="0.25">
      <c r="EU11761" s="104"/>
    </row>
    <row r="11762" spans="151:151" ht="14.4" x14ac:dyDescent="0.25">
      <c r="EU11762" s="104"/>
    </row>
    <row r="11763" spans="151:151" ht="14.4" x14ac:dyDescent="0.25">
      <c r="EU11763" s="104"/>
    </row>
    <row r="11764" spans="151:151" ht="14.4" x14ac:dyDescent="0.25">
      <c r="EU11764" s="104"/>
    </row>
    <row r="11765" spans="151:151" ht="14.4" x14ac:dyDescent="0.25">
      <c r="EU11765" s="104"/>
    </row>
    <row r="11766" spans="151:151" ht="14.4" x14ac:dyDescent="0.25">
      <c r="EU11766" s="104"/>
    </row>
    <row r="11767" spans="151:151" ht="14.4" x14ac:dyDescent="0.25">
      <c r="EU11767" s="104"/>
    </row>
    <row r="11768" spans="151:151" ht="14.4" x14ac:dyDescent="0.25">
      <c r="EU11768" s="104"/>
    </row>
    <row r="11769" spans="151:151" ht="14.4" x14ac:dyDescent="0.25">
      <c r="EU11769" s="104"/>
    </row>
    <row r="11770" spans="151:151" ht="14.4" x14ac:dyDescent="0.25">
      <c r="EU11770" s="104"/>
    </row>
    <row r="11771" spans="151:151" ht="14.4" x14ac:dyDescent="0.25">
      <c r="EU11771" s="104"/>
    </row>
    <row r="11772" spans="151:151" ht="14.4" x14ac:dyDescent="0.25">
      <c r="EU11772" s="104"/>
    </row>
    <row r="11773" spans="151:151" ht="14.4" x14ac:dyDescent="0.25">
      <c r="EU11773" s="104"/>
    </row>
    <row r="11774" spans="151:151" ht="14.4" x14ac:dyDescent="0.25">
      <c r="EU11774" s="104"/>
    </row>
    <row r="11775" spans="151:151" ht="14.4" x14ac:dyDescent="0.25">
      <c r="EU11775" s="104"/>
    </row>
    <row r="11776" spans="151:151" ht="14.4" x14ac:dyDescent="0.25">
      <c r="EU11776" s="104"/>
    </row>
    <row r="11777" spans="151:151" ht="14.4" x14ac:dyDescent="0.25">
      <c r="EU11777" s="104"/>
    </row>
    <row r="11778" spans="151:151" ht="14.4" x14ac:dyDescent="0.25">
      <c r="EU11778" s="104"/>
    </row>
    <row r="11779" spans="151:151" ht="14.4" x14ac:dyDescent="0.25">
      <c r="EU11779" s="104"/>
    </row>
    <row r="11780" spans="151:151" ht="14.4" x14ac:dyDescent="0.25">
      <c r="EU11780" s="104"/>
    </row>
    <row r="11781" spans="151:151" ht="14.4" x14ac:dyDescent="0.25">
      <c r="EU11781" s="104"/>
    </row>
    <row r="11782" spans="151:151" ht="14.4" x14ac:dyDescent="0.25">
      <c r="EU11782" s="104"/>
    </row>
    <row r="11783" spans="151:151" ht="14.4" x14ac:dyDescent="0.25">
      <c r="EU11783" s="104"/>
    </row>
    <row r="11784" spans="151:151" ht="14.4" x14ac:dyDescent="0.25">
      <c r="EU11784" s="104"/>
    </row>
    <row r="11785" spans="151:151" ht="14.4" x14ac:dyDescent="0.25">
      <c r="EU11785" s="104"/>
    </row>
    <row r="11786" spans="151:151" ht="14.4" x14ac:dyDescent="0.25">
      <c r="EU11786" s="104"/>
    </row>
    <row r="11787" spans="151:151" ht="14.4" x14ac:dyDescent="0.25">
      <c r="EU11787" s="104"/>
    </row>
    <row r="11788" spans="151:151" ht="14.4" x14ac:dyDescent="0.25">
      <c r="EU11788" s="104"/>
    </row>
    <row r="11789" spans="151:151" ht="14.4" x14ac:dyDescent="0.25">
      <c r="EU11789" s="104"/>
    </row>
    <row r="11790" spans="151:151" ht="14.4" x14ac:dyDescent="0.25">
      <c r="EU11790" s="104"/>
    </row>
    <row r="11791" spans="151:151" ht="14.4" x14ac:dyDescent="0.25">
      <c r="EU11791" s="104"/>
    </row>
    <row r="11792" spans="151:151" ht="14.4" x14ac:dyDescent="0.25">
      <c r="EU11792" s="104"/>
    </row>
    <row r="11793" spans="151:151" ht="14.4" x14ac:dyDescent="0.25">
      <c r="EU11793" s="104"/>
    </row>
    <row r="11794" spans="151:151" ht="14.4" x14ac:dyDescent="0.25">
      <c r="EU11794" s="104"/>
    </row>
    <row r="11795" spans="151:151" ht="14.4" x14ac:dyDescent="0.25">
      <c r="EU11795" s="104"/>
    </row>
    <row r="11796" spans="151:151" ht="14.4" x14ac:dyDescent="0.25">
      <c r="EU11796" s="104"/>
    </row>
    <row r="11797" spans="151:151" ht="14.4" x14ac:dyDescent="0.25">
      <c r="EU11797" s="104"/>
    </row>
    <row r="11798" spans="151:151" ht="14.4" x14ac:dyDescent="0.25">
      <c r="EU11798" s="104"/>
    </row>
    <row r="11799" spans="151:151" ht="14.4" x14ac:dyDescent="0.25">
      <c r="EU11799" s="104"/>
    </row>
    <row r="11800" spans="151:151" ht="14.4" x14ac:dyDescent="0.25">
      <c r="EU11800" s="104"/>
    </row>
    <row r="11801" spans="151:151" ht="14.4" x14ac:dyDescent="0.25">
      <c r="EU11801" s="104"/>
    </row>
    <row r="11802" spans="151:151" ht="14.4" x14ac:dyDescent="0.25">
      <c r="EU11802" s="104"/>
    </row>
    <row r="11803" spans="151:151" ht="14.4" x14ac:dyDescent="0.25">
      <c r="EU11803" s="104"/>
    </row>
    <row r="11804" spans="151:151" ht="14.4" x14ac:dyDescent="0.25">
      <c r="EU11804" s="104"/>
    </row>
    <row r="11805" spans="151:151" ht="14.4" x14ac:dyDescent="0.25">
      <c r="EU11805" s="104"/>
    </row>
    <row r="11806" spans="151:151" ht="14.4" x14ac:dyDescent="0.25">
      <c r="EU11806" s="104"/>
    </row>
    <row r="11807" spans="151:151" ht="14.4" x14ac:dyDescent="0.25">
      <c r="EU11807" s="104"/>
    </row>
    <row r="11808" spans="151:151" ht="14.4" x14ac:dyDescent="0.25">
      <c r="EU11808" s="104"/>
    </row>
    <row r="11809" spans="151:151" ht="14.4" x14ac:dyDescent="0.25">
      <c r="EU11809" s="104"/>
    </row>
    <row r="11810" spans="151:151" ht="14.4" x14ac:dyDescent="0.25">
      <c r="EU11810" s="104"/>
    </row>
    <row r="11811" spans="151:151" ht="14.4" x14ac:dyDescent="0.25">
      <c r="EU11811" s="104"/>
    </row>
    <row r="11812" spans="151:151" ht="14.4" x14ac:dyDescent="0.25">
      <c r="EU11812" s="104"/>
    </row>
    <row r="11813" spans="151:151" ht="14.4" x14ac:dyDescent="0.25">
      <c r="EU11813" s="104"/>
    </row>
    <row r="11814" spans="151:151" ht="14.4" x14ac:dyDescent="0.25">
      <c r="EU11814" s="104"/>
    </row>
    <row r="11815" spans="151:151" ht="14.4" x14ac:dyDescent="0.25">
      <c r="EU11815" s="104"/>
    </row>
    <row r="11816" spans="151:151" ht="14.4" x14ac:dyDescent="0.25">
      <c r="EU11816" s="104"/>
    </row>
    <row r="11817" spans="151:151" ht="14.4" x14ac:dyDescent="0.25">
      <c r="EU11817" s="104"/>
    </row>
    <row r="11818" spans="151:151" ht="14.4" x14ac:dyDescent="0.25">
      <c r="EU11818" s="104"/>
    </row>
    <row r="11819" spans="151:151" ht="14.4" x14ac:dyDescent="0.25">
      <c r="EU11819" s="104"/>
    </row>
    <row r="11820" spans="151:151" ht="14.4" x14ac:dyDescent="0.25">
      <c r="EU11820" s="104"/>
    </row>
    <row r="11821" spans="151:151" ht="14.4" x14ac:dyDescent="0.25">
      <c r="EU11821" s="104"/>
    </row>
    <row r="11822" spans="151:151" ht="14.4" x14ac:dyDescent="0.25">
      <c r="EU11822" s="104"/>
    </row>
    <row r="11823" spans="151:151" ht="14.4" x14ac:dyDescent="0.25">
      <c r="EU11823" s="104"/>
    </row>
    <row r="11824" spans="151:151" ht="14.4" x14ac:dyDescent="0.25">
      <c r="EU11824" s="104"/>
    </row>
    <row r="11825" spans="151:151" ht="14.4" x14ac:dyDescent="0.25">
      <c r="EU11825" s="104"/>
    </row>
    <row r="11826" spans="151:151" ht="14.4" x14ac:dyDescent="0.25">
      <c r="EU11826" s="104"/>
    </row>
    <row r="11827" spans="151:151" ht="14.4" x14ac:dyDescent="0.25">
      <c r="EU11827" s="104"/>
    </row>
    <row r="11828" spans="151:151" ht="14.4" x14ac:dyDescent="0.25">
      <c r="EU11828" s="104"/>
    </row>
    <row r="11829" spans="151:151" ht="14.4" x14ac:dyDescent="0.25">
      <c r="EU11829" s="104"/>
    </row>
    <row r="11830" spans="151:151" ht="14.4" x14ac:dyDescent="0.25">
      <c r="EU11830" s="104"/>
    </row>
    <row r="11831" spans="151:151" ht="14.4" x14ac:dyDescent="0.25">
      <c r="EU11831" s="104"/>
    </row>
    <row r="11832" spans="151:151" ht="14.4" x14ac:dyDescent="0.25">
      <c r="EU11832" s="104"/>
    </row>
    <row r="11833" spans="151:151" ht="14.4" x14ac:dyDescent="0.25">
      <c r="EU11833" s="104"/>
    </row>
    <row r="11834" spans="151:151" ht="14.4" x14ac:dyDescent="0.25">
      <c r="EU11834" s="104"/>
    </row>
    <row r="11835" spans="151:151" ht="14.4" x14ac:dyDescent="0.25">
      <c r="EU11835" s="104"/>
    </row>
    <row r="11836" spans="151:151" ht="14.4" x14ac:dyDescent="0.25">
      <c r="EU11836" s="104"/>
    </row>
    <row r="11837" spans="151:151" ht="14.4" x14ac:dyDescent="0.25">
      <c r="EU11837" s="104"/>
    </row>
    <row r="11838" spans="151:151" ht="14.4" x14ac:dyDescent="0.25">
      <c r="EU11838" s="104"/>
    </row>
    <row r="11839" spans="151:151" ht="14.4" x14ac:dyDescent="0.25">
      <c r="EU11839" s="104"/>
    </row>
    <row r="11840" spans="151:151" ht="14.4" x14ac:dyDescent="0.25">
      <c r="EU11840" s="104"/>
    </row>
    <row r="11841" spans="151:151" ht="14.4" x14ac:dyDescent="0.25">
      <c r="EU11841" s="104"/>
    </row>
    <row r="11842" spans="151:151" ht="14.4" x14ac:dyDescent="0.25">
      <c r="EU11842" s="104"/>
    </row>
    <row r="11843" spans="151:151" ht="14.4" x14ac:dyDescent="0.25">
      <c r="EU11843" s="104"/>
    </row>
    <row r="11844" spans="151:151" ht="14.4" x14ac:dyDescent="0.25">
      <c r="EU11844" s="104"/>
    </row>
    <row r="11845" spans="151:151" ht="14.4" x14ac:dyDescent="0.25">
      <c r="EU11845" s="104"/>
    </row>
    <row r="11846" spans="151:151" ht="14.4" x14ac:dyDescent="0.25">
      <c r="EU11846" s="104"/>
    </row>
    <row r="11847" spans="151:151" ht="14.4" x14ac:dyDescent="0.25">
      <c r="EU11847" s="104"/>
    </row>
    <row r="11848" spans="151:151" ht="14.4" x14ac:dyDescent="0.25">
      <c r="EU11848" s="104"/>
    </row>
    <row r="11849" spans="151:151" ht="14.4" x14ac:dyDescent="0.25">
      <c r="EU11849" s="104"/>
    </row>
    <row r="11850" spans="151:151" ht="14.4" x14ac:dyDescent="0.25">
      <c r="EU11850" s="104"/>
    </row>
    <row r="11851" spans="151:151" ht="14.4" x14ac:dyDescent="0.25">
      <c r="EU11851" s="104"/>
    </row>
    <row r="11852" spans="151:151" ht="14.4" x14ac:dyDescent="0.25">
      <c r="EU11852" s="104"/>
    </row>
    <row r="11853" spans="151:151" ht="14.4" x14ac:dyDescent="0.25">
      <c r="EU11853" s="104"/>
    </row>
    <row r="11854" spans="151:151" ht="14.4" x14ac:dyDescent="0.25">
      <c r="EU11854" s="104"/>
    </row>
    <row r="11855" spans="151:151" ht="14.4" x14ac:dyDescent="0.25">
      <c r="EU11855" s="104"/>
    </row>
    <row r="11856" spans="151:151" ht="14.4" x14ac:dyDescent="0.25">
      <c r="EU11856" s="104"/>
    </row>
    <row r="11857" spans="151:151" ht="14.4" x14ac:dyDescent="0.25">
      <c r="EU11857" s="104"/>
    </row>
    <row r="11858" spans="151:151" ht="14.4" x14ac:dyDescent="0.25">
      <c r="EU11858" s="104"/>
    </row>
    <row r="11859" spans="151:151" ht="14.4" x14ac:dyDescent="0.25">
      <c r="EU11859" s="104"/>
    </row>
    <row r="11860" spans="151:151" ht="14.4" x14ac:dyDescent="0.25">
      <c r="EU11860" s="104"/>
    </row>
    <row r="11861" spans="151:151" ht="14.4" x14ac:dyDescent="0.25">
      <c r="EU11861" s="104"/>
    </row>
    <row r="11862" spans="151:151" ht="14.4" x14ac:dyDescent="0.25">
      <c r="EU11862" s="104"/>
    </row>
    <row r="11863" spans="151:151" ht="14.4" x14ac:dyDescent="0.25">
      <c r="EU11863" s="104"/>
    </row>
    <row r="11864" spans="151:151" ht="14.4" x14ac:dyDescent="0.25">
      <c r="EU11864" s="104"/>
    </row>
    <row r="11865" spans="151:151" ht="14.4" x14ac:dyDescent="0.25">
      <c r="EU11865" s="104"/>
    </row>
    <row r="11866" spans="151:151" ht="14.4" x14ac:dyDescent="0.25">
      <c r="EU11866" s="104"/>
    </row>
    <row r="11867" spans="151:151" ht="14.4" x14ac:dyDescent="0.25">
      <c r="EU11867" s="104"/>
    </row>
    <row r="11868" spans="151:151" ht="14.4" x14ac:dyDescent="0.25">
      <c r="EU11868" s="104"/>
    </row>
    <row r="11869" spans="151:151" ht="14.4" x14ac:dyDescent="0.25">
      <c r="EU11869" s="104"/>
    </row>
    <row r="11870" spans="151:151" ht="14.4" x14ac:dyDescent="0.25">
      <c r="EU11870" s="104"/>
    </row>
    <row r="11871" spans="151:151" ht="14.4" x14ac:dyDescent="0.25">
      <c r="EU11871" s="104"/>
    </row>
    <row r="11872" spans="151:151" ht="14.4" x14ac:dyDescent="0.25">
      <c r="EU11872" s="104"/>
    </row>
    <row r="11873" spans="151:151" ht="14.4" x14ac:dyDescent="0.25">
      <c r="EU11873" s="104"/>
    </row>
    <row r="11874" spans="151:151" ht="14.4" x14ac:dyDescent="0.25">
      <c r="EU11874" s="104"/>
    </row>
    <row r="11875" spans="151:151" ht="14.4" x14ac:dyDescent="0.25">
      <c r="EU11875" s="104"/>
    </row>
    <row r="11876" spans="151:151" ht="14.4" x14ac:dyDescent="0.25">
      <c r="EU11876" s="104"/>
    </row>
    <row r="11877" spans="151:151" ht="14.4" x14ac:dyDescent="0.25">
      <c r="EU11877" s="104"/>
    </row>
    <row r="11878" spans="151:151" ht="14.4" x14ac:dyDescent="0.25">
      <c r="EU11878" s="104"/>
    </row>
    <row r="11879" spans="151:151" ht="14.4" x14ac:dyDescent="0.25">
      <c r="EU11879" s="104"/>
    </row>
    <row r="11880" spans="151:151" ht="14.4" x14ac:dyDescent="0.25">
      <c r="EU11880" s="104"/>
    </row>
    <row r="11881" spans="151:151" ht="14.4" x14ac:dyDescent="0.25">
      <c r="EU11881" s="104"/>
    </row>
    <row r="11882" spans="151:151" ht="14.4" x14ac:dyDescent="0.25">
      <c r="EU11882" s="104"/>
    </row>
    <row r="11883" spans="151:151" ht="14.4" x14ac:dyDescent="0.25">
      <c r="EU11883" s="104"/>
    </row>
    <row r="11884" spans="151:151" ht="14.4" x14ac:dyDescent="0.25">
      <c r="EU11884" s="104"/>
    </row>
    <row r="11885" spans="151:151" ht="14.4" x14ac:dyDescent="0.25">
      <c r="EU11885" s="104"/>
    </row>
    <row r="11886" spans="151:151" ht="14.4" x14ac:dyDescent="0.25">
      <c r="EU11886" s="104"/>
    </row>
    <row r="11887" spans="151:151" ht="14.4" x14ac:dyDescent="0.25">
      <c r="EU11887" s="104"/>
    </row>
    <row r="11888" spans="151:151" ht="14.4" x14ac:dyDescent="0.25">
      <c r="EU11888" s="104"/>
    </row>
    <row r="11889" spans="151:151" ht="14.4" x14ac:dyDescent="0.25">
      <c r="EU11889" s="104"/>
    </row>
    <row r="11890" spans="151:151" ht="14.4" x14ac:dyDescent="0.25">
      <c r="EU11890" s="104"/>
    </row>
    <row r="11891" spans="151:151" ht="14.4" x14ac:dyDescent="0.25">
      <c r="EU11891" s="104"/>
    </row>
    <row r="11892" spans="151:151" ht="14.4" x14ac:dyDescent="0.25">
      <c r="EU11892" s="104"/>
    </row>
    <row r="11893" spans="151:151" ht="14.4" x14ac:dyDescent="0.25">
      <c r="EU11893" s="104"/>
    </row>
    <row r="11894" spans="151:151" ht="14.4" x14ac:dyDescent="0.25">
      <c r="EU11894" s="104"/>
    </row>
    <row r="11895" spans="151:151" ht="14.4" x14ac:dyDescent="0.25">
      <c r="EU11895" s="104"/>
    </row>
    <row r="11896" spans="151:151" ht="14.4" x14ac:dyDescent="0.25">
      <c r="EU11896" s="104"/>
    </row>
    <row r="11897" spans="151:151" ht="14.4" x14ac:dyDescent="0.25">
      <c r="EU11897" s="104"/>
    </row>
    <row r="11898" spans="151:151" ht="14.4" x14ac:dyDescent="0.25">
      <c r="EU11898" s="104"/>
    </row>
    <row r="11899" spans="151:151" ht="14.4" x14ac:dyDescent="0.25">
      <c r="EU11899" s="104"/>
    </row>
    <row r="11900" spans="151:151" ht="14.4" x14ac:dyDescent="0.25">
      <c r="EU11900" s="104"/>
    </row>
    <row r="11901" spans="151:151" ht="14.4" x14ac:dyDescent="0.25">
      <c r="EU11901" s="104"/>
    </row>
    <row r="11902" spans="151:151" ht="14.4" x14ac:dyDescent="0.25">
      <c r="EU11902" s="104"/>
    </row>
    <row r="11903" spans="151:151" ht="14.4" x14ac:dyDescent="0.25">
      <c r="EU11903" s="104"/>
    </row>
    <row r="11904" spans="151:151" ht="14.4" x14ac:dyDescent="0.25">
      <c r="EU11904" s="104"/>
    </row>
    <row r="11905" spans="151:151" ht="14.4" x14ac:dyDescent="0.25">
      <c r="EU11905" s="104"/>
    </row>
    <row r="11906" spans="151:151" ht="14.4" x14ac:dyDescent="0.25">
      <c r="EU11906" s="104"/>
    </row>
    <row r="11907" spans="151:151" ht="14.4" x14ac:dyDescent="0.25">
      <c r="EU11907" s="104"/>
    </row>
    <row r="11908" spans="151:151" ht="14.4" x14ac:dyDescent="0.25">
      <c r="EU11908" s="104"/>
    </row>
    <row r="11909" spans="151:151" ht="14.4" x14ac:dyDescent="0.25">
      <c r="EU11909" s="104"/>
    </row>
    <row r="11910" spans="151:151" ht="14.4" x14ac:dyDescent="0.25">
      <c r="EU11910" s="104"/>
    </row>
    <row r="11911" spans="151:151" ht="14.4" x14ac:dyDescent="0.25">
      <c r="EU11911" s="104"/>
    </row>
    <row r="11912" spans="151:151" ht="14.4" x14ac:dyDescent="0.25">
      <c r="EU11912" s="104"/>
    </row>
    <row r="11913" spans="151:151" ht="14.4" x14ac:dyDescent="0.25">
      <c r="EU11913" s="104"/>
    </row>
    <row r="11914" spans="151:151" ht="14.4" x14ac:dyDescent="0.25">
      <c r="EU11914" s="104"/>
    </row>
    <row r="11915" spans="151:151" ht="14.4" x14ac:dyDescent="0.25">
      <c r="EU11915" s="104"/>
    </row>
    <row r="11916" spans="151:151" ht="14.4" x14ac:dyDescent="0.25">
      <c r="EU11916" s="104"/>
    </row>
    <row r="11917" spans="151:151" ht="14.4" x14ac:dyDescent="0.25">
      <c r="EU11917" s="104"/>
    </row>
    <row r="11918" spans="151:151" ht="14.4" x14ac:dyDescent="0.25">
      <c r="EU11918" s="104"/>
    </row>
    <row r="11919" spans="151:151" ht="14.4" x14ac:dyDescent="0.25">
      <c r="EU11919" s="104"/>
    </row>
    <row r="11920" spans="151:151" ht="14.4" x14ac:dyDescent="0.25">
      <c r="EU11920" s="104"/>
    </row>
    <row r="11921" spans="151:151" ht="14.4" x14ac:dyDescent="0.25">
      <c r="EU11921" s="104"/>
    </row>
    <row r="11922" spans="151:151" ht="14.4" x14ac:dyDescent="0.25">
      <c r="EU11922" s="104"/>
    </row>
    <row r="11923" spans="151:151" ht="14.4" x14ac:dyDescent="0.25">
      <c r="EU11923" s="104"/>
    </row>
    <row r="11924" spans="151:151" ht="14.4" x14ac:dyDescent="0.25">
      <c r="EU11924" s="104"/>
    </row>
    <row r="11925" spans="151:151" ht="14.4" x14ac:dyDescent="0.25">
      <c r="EU11925" s="104"/>
    </row>
    <row r="11926" spans="151:151" ht="14.4" x14ac:dyDescent="0.25">
      <c r="EU11926" s="104"/>
    </row>
    <row r="11927" spans="151:151" ht="14.4" x14ac:dyDescent="0.25">
      <c r="EU11927" s="104"/>
    </row>
    <row r="11928" spans="151:151" ht="14.4" x14ac:dyDescent="0.25">
      <c r="EU11928" s="104"/>
    </row>
    <row r="11929" spans="151:151" ht="14.4" x14ac:dyDescent="0.25">
      <c r="EU11929" s="104"/>
    </row>
    <row r="11930" spans="151:151" ht="14.4" x14ac:dyDescent="0.25">
      <c r="EU11930" s="104"/>
    </row>
    <row r="11931" spans="151:151" ht="14.4" x14ac:dyDescent="0.25">
      <c r="EU11931" s="104"/>
    </row>
    <row r="11932" spans="151:151" ht="14.4" x14ac:dyDescent="0.25">
      <c r="EU11932" s="104"/>
    </row>
    <row r="11933" spans="151:151" ht="14.4" x14ac:dyDescent="0.25">
      <c r="EU11933" s="104"/>
    </row>
    <row r="11934" spans="151:151" ht="14.4" x14ac:dyDescent="0.25">
      <c r="EU11934" s="104"/>
    </row>
    <row r="11935" spans="151:151" ht="14.4" x14ac:dyDescent="0.25">
      <c r="EU11935" s="104"/>
    </row>
    <row r="11936" spans="151:151" ht="14.4" x14ac:dyDescent="0.25">
      <c r="EU11936" s="104"/>
    </row>
    <row r="11937" spans="151:151" ht="14.4" x14ac:dyDescent="0.25">
      <c r="EU11937" s="104"/>
    </row>
    <row r="11938" spans="151:151" ht="14.4" x14ac:dyDescent="0.25">
      <c r="EU11938" s="104"/>
    </row>
    <row r="11939" spans="151:151" ht="14.4" x14ac:dyDescent="0.25">
      <c r="EU11939" s="104"/>
    </row>
    <row r="11940" spans="151:151" ht="14.4" x14ac:dyDescent="0.25">
      <c r="EU11940" s="104"/>
    </row>
    <row r="11941" spans="151:151" ht="14.4" x14ac:dyDescent="0.25">
      <c r="EU11941" s="104"/>
    </row>
    <row r="11942" spans="151:151" ht="14.4" x14ac:dyDescent="0.25">
      <c r="EU11942" s="104"/>
    </row>
    <row r="11943" spans="151:151" ht="14.4" x14ac:dyDescent="0.25">
      <c r="EU11943" s="104"/>
    </row>
    <row r="11944" spans="151:151" ht="14.4" x14ac:dyDescent="0.25">
      <c r="EU11944" s="104"/>
    </row>
    <row r="11945" spans="151:151" ht="14.4" x14ac:dyDescent="0.25">
      <c r="EU11945" s="104"/>
    </row>
    <row r="11946" spans="151:151" ht="14.4" x14ac:dyDescent="0.25">
      <c r="EU11946" s="104"/>
    </row>
    <row r="11947" spans="151:151" ht="14.4" x14ac:dyDescent="0.25">
      <c r="EU11947" s="104"/>
    </row>
    <row r="11948" spans="151:151" ht="14.4" x14ac:dyDescent="0.25">
      <c r="EU11948" s="104"/>
    </row>
    <row r="11949" spans="151:151" ht="14.4" x14ac:dyDescent="0.25">
      <c r="EU11949" s="104"/>
    </row>
    <row r="11950" spans="151:151" ht="14.4" x14ac:dyDescent="0.25">
      <c r="EU11950" s="104"/>
    </row>
    <row r="11951" spans="151:151" ht="14.4" x14ac:dyDescent="0.25">
      <c r="EU11951" s="104"/>
    </row>
    <row r="11952" spans="151:151" ht="14.4" x14ac:dyDescent="0.25">
      <c r="EU11952" s="104"/>
    </row>
    <row r="11953" spans="151:151" ht="14.4" x14ac:dyDescent="0.25">
      <c r="EU11953" s="104"/>
    </row>
    <row r="11954" spans="151:151" ht="14.4" x14ac:dyDescent="0.25">
      <c r="EU11954" s="104"/>
    </row>
    <row r="11955" spans="151:151" ht="14.4" x14ac:dyDescent="0.25">
      <c r="EU11955" s="104"/>
    </row>
    <row r="11956" spans="151:151" ht="14.4" x14ac:dyDescent="0.25">
      <c r="EU11956" s="104"/>
    </row>
    <row r="11957" spans="151:151" ht="14.4" x14ac:dyDescent="0.25">
      <c r="EU11957" s="104"/>
    </row>
    <row r="11958" spans="151:151" ht="14.4" x14ac:dyDescent="0.25">
      <c r="EU11958" s="104"/>
    </row>
    <row r="11959" spans="151:151" ht="14.4" x14ac:dyDescent="0.25">
      <c r="EU11959" s="104"/>
    </row>
    <row r="11960" spans="151:151" ht="14.4" x14ac:dyDescent="0.25">
      <c r="EU11960" s="104"/>
    </row>
    <row r="11961" spans="151:151" ht="14.4" x14ac:dyDescent="0.25">
      <c r="EU11961" s="104"/>
    </row>
    <row r="11962" spans="151:151" ht="14.4" x14ac:dyDescent="0.25">
      <c r="EU11962" s="104"/>
    </row>
    <row r="11963" spans="151:151" ht="14.4" x14ac:dyDescent="0.25">
      <c r="EU11963" s="104"/>
    </row>
    <row r="11964" spans="151:151" ht="14.4" x14ac:dyDescent="0.25">
      <c r="EU11964" s="104"/>
    </row>
    <row r="11965" spans="151:151" ht="14.4" x14ac:dyDescent="0.25">
      <c r="EU11965" s="104"/>
    </row>
    <row r="11966" spans="151:151" ht="14.4" x14ac:dyDescent="0.25">
      <c r="EU11966" s="104"/>
    </row>
    <row r="11967" spans="151:151" ht="14.4" x14ac:dyDescent="0.25">
      <c r="EU11967" s="104"/>
    </row>
    <row r="11968" spans="151:151" ht="14.4" x14ac:dyDescent="0.25">
      <c r="EU11968" s="104"/>
    </row>
    <row r="11969" spans="151:151" ht="14.4" x14ac:dyDescent="0.25">
      <c r="EU11969" s="104"/>
    </row>
    <row r="11970" spans="151:151" ht="14.4" x14ac:dyDescent="0.25">
      <c r="EU11970" s="104"/>
    </row>
    <row r="11971" spans="151:151" ht="14.4" x14ac:dyDescent="0.25">
      <c r="EU11971" s="104"/>
    </row>
    <row r="11972" spans="151:151" ht="14.4" x14ac:dyDescent="0.25">
      <c r="EU11972" s="104"/>
    </row>
    <row r="11973" spans="151:151" ht="14.4" x14ac:dyDescent="0.25">
      <c r="EU11973" s="104"/>
    </row>
    <row r="11974" spans="151:151" ht="14.4" x14ac:dyDescent="0.25">
      <c r="EU11974" s="104"/>
    </row>
    <row r="11975" spans="151:151" ht="14.4" x14ac:dyDescent="0.25">
      <c r="EU11975" s="104"/>
    </row>
    <row r="11976" spans="151:151" ht="14.4" x14ac:dyDescent="0.25">
      <c r="EU11976" s="104"/>
    </row>
    <row r="11977" spans="151:151" ht="14.4" x14ac:dyDescent="0.25">
      <c r="EU11977" s="104"/>
    </row>
    <row r="11978" spans="151:151" ht="14.4" x14ac:dyDescent="0.25">
      <c r="EU11978" s="104"/>
    </row>
    <row r="11979" spans="151:151" ht="14.4" x14ac:dyDescent="0.25">
      <c r="EU11979" s="104"/>
    </row>
    <row r="11980" spans="151:151" ht="14.4" x14ac:dyDescent="0.25">
      <c r="EU11980" s="104"/>
    </row>
    <row r="11981" spans="151:151" ht="14.4" x14ac:dyDescent="0.25">
      <c r="EU11981" s="104"/>
    </row>
    <row r="11982" spans="151:151" ht="14.4" x14ac:dyDescent="0.25">
      <c r="EU11982" s="104"/>
    </row>
    <row r="11983" spans="151:151" ht="14.4" x14ac:dyDescent="0.25">
      <c r="EU11983" s="104"/>
    </row>
    <row r="11984" spans="151:151" ht="14.4" x14ac:dyDescent="0.25">
      <c r="EU11984" s="104"/>
    </row>
    <row r="11985" spans="151:151" ht="14.4" x14ac:dyDescent="0.25">
      <c r="EU11985" s="104"/>
    </row>
    <row r="11986" spans="151:151" ht="14.4" x14ac:dyDescent="0.25">
      <c r="EU11986" s="104"/>
    </row>
    <row r="11987" spans="151:151" ht="14.4" x14ac:dyDescent="0.25">
      <c r="EU11987" s="104"/>
    </row>
    <row r="11988" spans="151:151" ht="14.4" x14ac:dyDescent="0.25">
      <c r="EU11988" s="104"/>
    </row>
    <row r="11989" spans="151:151" ht="14.4" x14ac:dyDescent="0.25">
      <c r="EU11989" s="104"/>
    </row>
    <row r="11990" spans="151:151" ht="14.4" x14ac:dyDescent="0.25">
      <c r="EU11990" s="104"/>
    </row>
    <row r="11991" spans="151:151" ht="14.4" x14ac:dyDescent="0.25">
      <c r="EU11991" s="104"/>
    </row>
    <row r="11992" spans="151:151" ht="14.4" x14ac:dyDescent="0.25">
      <c r="EU11992" s="104"/>
    </row>
    <row r="11993" spans="151:151" ht="14.4" x14ac:dyDescent="0.25">
      <c r="EU11993" s="104"/>
    </row>
    <row r="11994" spans="151:151" ht="14.4" x14ac:dyDescent="0.25">
      <c r="EU11994" s="104"/>
    </row>
    <row r="11995" spans="151:151" ht="14.4" x14ac:dyDescent="0.25">
      <c r="EU11995" s="104"/>
    </row>
    <row r="11996" spans="151:151" ht="14.4" x14ac:dyDescent="0.25">
      <c r="EU11996" s="104"/>
    </row>
    <row r="11997" spans="151:151" ht="14.4" x14ac:dyDescent="0.25">
      <c r="EU11997" s="104"/>
    </row>
    <row r="11998" spans="151:151" ht="14.4" x14ac:dyDescent="0.25">
      <c r="EU11998" s="104"/>
    </row>
    <row r="11999" spans="151:151" ht="14.4" x14ac:dyDescent="0.25">
      <c r="EU11999" s="104"/>
    </row>
    <row r="12000" spans="151:151" ht="14.4" x14ac:dyDescent="0.25">
      <c r="EU12000" s="104"/>
    </row>
    <row r="12001" spans="151:151" ht="14.4" x14ac:dyDescent="0.25">
      <c r="EU12001" s="104"/>
    </row>
    <row r="12002" spans="151:151" ht="14.4" x14ac:dyDescent="0.25">
      <c r="EU12002" s="104"/>
    </row>
    <row r="12003" spans="151:151" ht="14.4" x14ac:dyDescent="0.25">
      <c r="EU12003" s="104"/>
    </row>
    <row r="12004" spans="151:151" ht="14.4" x14ac:dyDescent="0.25">
      <c r="EU12004" s="104"/>
    </row>
    <row r="12005" spans="151:151" ht="14.4" x14ac:dyDescent="0.25">
      <c r="EU12005" s="104"/>
    </row>
    <row r="12006" spans="151:151" ht="14.4" x14ac:dyDescent="0.25">
      <c r="EU12006" s="104"/>
    </row>
    <row r="12007" spans="151:151" ht="14.4" x14ac:dyDescent="0.25">
      <c r="EU12007" s="104"/>
    </row>
    <row r="12008" spans="151:151" ht="14.4" x14ac:dyDescent="0.25">
      <c r="EU12008" s="104"/>
    </row>
    <row r="12009" spans="151:151" ht="14.4" x14ac:dyDescent="0.25">
      <c r="EU12009" s="104"/>
    </row>
    <row r="12010" spans="151:151" ht="14.4" x14ac:dyDescent="0.25">
      <c r="EU12010" s="104"/>
    </row>
    <row r="12011" spans="151:151" ht="14.4" x14ac:dyDescent="0.25">
      <c r="EU12011" s="104"/>
    </row>
    <row r="12012" spans="151:151" ht="14.4" x14ac:dyDescent="0.25">
      <c r="EU12012" s="104"/>
    </row>
    <row r="12013" spans="151:151" ht="14.4" x14ac:dyDescent="0.25">
      <c r="EU12013" s="104"/>
    </row>
    <row r="12014" spans="151:151" ht="14.4" x14ac:dyDescent="0.25">
      <c r="EU12014" s="104"/>
    </row>
    <row r="12015" spans="151:151" ht="14.4" x14ac:dyDescent="0.25">
      <c r="EU12015" s="104"/>
    </row>
    <row r="12016" spans="151:151" ht="14.4" x14ac:dyDescent="0.25">
      <c r="EU12016" s="104"/>
    </row>
    <row r="12017" spans="151:151" ht="14.4" x14ac:dyDescent="0.25">
      <c r="EU12017" s="104"/>
    </row>
    <row r="12018" spans="151:151" ht="14.4" x14ac:dyDescent="0.25">
      <c r="EU12018" s="104"/>
    </row>
    <row r="12019" spans="151:151" ht="14.4" x14ac:dyDescent="0.25">
      <c r="EU12019" s="104"/>
    </row>
    <row r="12020" spans="151:151" ht="14.4" x14ac:dyDescent="0.25">
      <c r="EU12020" s="104"/>
    </row>
    <row r="12021" spans="151:151" ht="14.4" x14ac:dyDescent="0.25">
      <c r="EU12021" s="104"/>
    </row>
    <row r="12022" spans="151:151" ht="14.4" x14ac:dyDescent="0.25">
      <c r="EU12022" s="104"/>
    </row>
    <row r="12023" spans="151:151" ht="14.4" x14ac:dyDescent="0.25">
      <c r="EU12023" s="104"/>
    </row>
    <row r="12024" spans="151:151" ht="14.4" x14ac:dyDescent="0.25">
      <c r="EU12024" s="104"/>
    </row>
    <row r="12025" spans="151:151" ht="14.4" x14ac:dyDescent="0.25">
      <c r="EU12025" s="104"/>
    </row>
    <row r="12026" spans="151:151" ht="14.4" x14ac:dyDescent="0.25">
      <c r="EU12026" s="104"/>
    </row>
    <row r="12027" spans="151:151" ht="14.4" x14ac:dyDescent="0.25">
      <c r="EU12027" s="104"/>
    </row>
    <row r="12028" spans="151:151" ht="14.4" x14ac:dyDescent="0.25">
      <c r="EU12028" s="104"/>
    </row>
    <row r="12029" spans="151:151" ht="14.4" x14ac:dyDescent="0.25">
      <c r="EU12029" s="104"/>
    </row>
    <row r="12030" spans="151:151" ht="14.4" x14ac:dyDescent="0.25">
      <c r="EU12030" s="104"/>
    </row>
    <row r="12031" spans="151:151" ht="14.4" x14ac:dyDescent="0.25">
      <c r="EU12031" s="104"/>
    </row>
    <row r="12032" spans="151:151" ht="14.4" x14ac:dyDescent="0.25">
      <c r="EU12032" s="104"/>
    </row>
    <row r="12033" spans="151:151" ht="14.4" x14ac:dyDescent="0.25">
      <c r="EU12033" s="104"/>
    </row>
    <row r="12034" spans="151:151" ht="14.4" x14ac:dyDescent="0.25">
      <c r="EU12034" s="104"/>
    </row>
    <row r="12035" spans="151:151" ht="14.4" x14ac:dyDescent="0.25">
      <c r="EU12035" s="104"/>
    </row>
    <row r="12036" spans="151:151" ht="14.4" x14ac:dyDescent="0.25">
      <c r="EU12036" s="104"/>
    </row>
    <row r="12037" spans="151:151" ht="14.4" x14ac:dyDescent="0.25">
      <c r="EU12037" s="104"/>
    </row>
    <row r="12038" spans="151:151" ht="14.4" x14ac:dyDescent="0.25">
      <c r="EU12038" s="104"/>
    </row>
    <row r="12039" spans="151:151" ht="14.4" x14ac:dyDescent="0.25">
      <c r="EU12039" s="104"/>
    </row>
    <row r="12040" spans="151:151" ht="14.4" x14ac:dyDescent="0.25">
      <c r="EU12040" s="104"/>
    </row>
    <row r="12041" spans="151:151" ht="14.4" x14ac:dyDescent="0.25">
      <c r="EU12041" s="104"/>
    </row>
    <row r="12042" spans="151:151" ht="14.4" x14ac:dyDescent="0.25">
      <c r="EU12042" s="104"/>
    </row>
    <row r="12043" spans="151:151" ht="14.4" x14ac:dyDescent="0.25">
      <c r="EU12043" s="104"/>
    </row>
    <row r="12044" spans="151:151" ht="14.4" x14ac:dyDescent="0.25">
      <c r="EU12044" s="104"/>
    </row>
    <row r="12045" spans="151:151" ht="14.4" x14ac:dyDescent="0.25">
      <c r="EU12045" s="104"/>
    </row>
    <row r="12046" spans="151:151" ht="14.4" x14ac:dyDescent="0.25">
      <c r="EU12046" s="104"/>
    </row>
    <row r="12047" spans="151:151" ht="14.4" x14ac:dyDescent="0.25">
      <c r="EU12047" s="104"/>
    </row>
    <row r="12048" spans="151:151" ht="14.4" x14ac:dyDescent="0.25">
      <c r="EU12048" s="104"/>
    </row>
    <row r="12049" spans="151:151" ht="14.4" x14ac:dyDescent="0.25">
      <c r="EU12049" s="104"/>
    </row>
    <row r="12050" spans="151:151" ht="14.4" x14ac:dyDescent="0.25">
      <c r="EU12050" s="104"/>
    </row>
    <row r="12051" spans="151:151" ht="14.4" x14ac:dyDescent="0.25">
      <c r="EU12051" s="104"/>
    </row>
    <row r="12052" spans="151:151" ht="14.4" x14ac:dyDescent="0.25">
      <c r="EU12052" s="104"/>
    </row>
    <row r="12053" spans="151:151" ht="14.4" x14ac:dyDescent="0.25">
      <c r="EU12053" s="104"/>
    </row>
    <row r="12054" spans="151:151" ht="14.4" x14ac:dyDescent="0.25">
      <c r="EU12054" s="104"/>
    </row>
    <row r="12055" spans="151:151" ht="14.4" x14ac:dyDescent="0.25">
      <c r="EU12055" s="104"/>
    </row>
    <row r="12056" spans="151:151" ht="14.4" x14ac:dyDescent="0.25">
      <c r="EU12056" s="104"/>
    </row>
    <row r="12057" spans="151:151" ht="14.4" x14ac:dyDescent="0.25">
      <c r="EU12057" s="104"/>
    </row>
    <row r="12058" spans="151:151" ht="14.4" x14ac:dyDescent="0.25">
      <c r="EU12058" s="104"/>
    </row>
    <row r="12059" spans="151:151" ht="14.4" x14ac:dyDescent="0.25">
      <c r="EU12059" s="104"/>
    </row>
    <row r="12060" spans="151:151" ht="14.4" x14ac:dyDescent="0.25">
      <c r="EU12060" s="104"/>
    </row>
    <row r="12061" spans="151:151" ht="14.4" x14ac:dyDescent="0.25">
      <c r="EU12061" s="104"/>
    </row>
    <row r="12062" spans="151:151" ht="14.4" x14ac:dyDescent="0.25">
      <c r="EU12062" s="104"/>
    </row>
    <row r="12063" spans="151:151" ht="14.4" x14ac:dyDescent="0.25">
      <c r="EU12063" s="104"/>
    </row>
    <row r="12064" spans="151:151" ht="14.4" x14ac:dyDescent="0.25">
      <c r="EU12064" s="104"/>
    </row>
    <row r="12065" spans="151:151" ht="14.4" x14ac:dyDescent="0.25">
      <c r="EU12065" s="104"/>
    </row>
    <row r="12066" spans="151:151" ht="14.4" x14ac:dyDescent="0.25">
      <c r="EU12066" s="104"/>
    </row>
    <row r="12067" spans="151:151" ht="14.4" x14ac:dyDescent="0.25">
      <c r="EU12067" s="104"/>
    </row>
    <row r="12068" spans="151:151" ht="14.4" x14ac:dyDescent="0.25">
      <c r="EU12068" s="104"/>
    </row>
    <row r="12069" spans="151:151" ht="14.4" x14ac:dyDescent="0.25">
      <c r="EU12069" s="104"/>
    </row>
    <row r="12070" spans="151:151" ht="14.4" x14ac:dyDescent="0.25">
      <c r="EU12070" s="104"/>
    </row>
    <row r="12071" spans="151:151" ht="14.4" x14ac:dyDescent="0.25">
      <c r="EU12071" s="104"/>
    </row>
    <row r="12072" spans="151:151" ht="14.4" x14ac:dyDescent="0.25">
      <c r="EU12072" s="104"/>
    </row>
    <row r="12073" spans="151:151" ht="14.4" x14ac:dyDescent="0.25">
      <c r="EU12073" s="104"/>
    </row>
    <row r="12074" spans="151:151" ht="14.4" x14ac:dyDescent="0.25">
      <c r="EU12074" s="104"/>
    </row>
    <row r="12075" spans="151:151" ht="14.4" x14ac:dyDescent="0.25">
      <c r="EU12075" s="104"/>
    </row>
    <row r="12076" spans="151:151" ht="14.4" x14ac:dyDescent="0.25">
      <c r="EU12076" s="104"/>
    </row>
    <row r="12077" spans="151:151" ht="14.4" x14ac:dyDescent="0.25">
      <c r="EU12077" s="104"/>
    </row>
    <row r="12078" spans="151:151" ht="14.4" x14ac:dyDescent="0.25">
      <c r="EU12078" s="104"/>
    </row>
    <row r="12079" spans="151:151" ht="14.4" x14ac:dyDescent="0.25">
      <c r="EU12079" s="104"/>
    </row>
    <row r="12080" spans="151:151" ht="14.4" x14ac:dyDescent="0.25">
      <c r="EU12080" s="104"/>
    </row>
    <row r="12081" spans="151:151" ht="14.4" x14ac:dyDescent="0.25">
      <c r="EU12081" s="104"/>
    </row>
    <row r="12082" spans="151:151" ht="14.4" x14ac:dyDescent="0.25">
      <c r="EU12082" s="104"/>
    </row>
    <row r="12083" spans="151:151" ht="14.4" x14ac:dyDescent="0.25">
      <c r="EU12083" s="104"/>
    </row>
    <row r="12084" spans="151:151" ht="14.4" x14ac:dyDescent="0.25">
      <c r="EU12084" s="104"/>
    </row>
    <row r="12085" spans="151:151" ht="14.4" x14ac:dyDescent="0.25">
      <c r="EU12085" s="104"/>
    </row>
    <row r="12086" spans="151:151" ht="14.4" x14ac:dyDescent="0.25">
      <c r="EU12086" s="104"/>
    </row>
    <row r="12087" spans="151:151" ht="14.4" x14ac:dyDescent="0.25">
      <c r="EU12087" s="104"/>
    </row>
    <row r="12088" spans="151:151" ht="14.4" x14ac:dyDescent="0.25">
      <c r="EU12088" s="104"/>
    </row>
    <row r="12089" spans="151:151" ht="14.4" x14ac:dyDescent="0.25">
      <c r="EU12089" s="104"/>
    </row>
    <row r="12090" spans="151:151" ht="14.4" x14ac:dyDescent="0.25">
      <c r="EU12090" s="104"/>
    </row>
    <row r="12091" spans="151:151" ht="14.4" x14ac:dyDescent="0.25">
      <c r="EU12091" s="104"/>
    </row>
    <row r="12092" spans="151:151" ht="14.4" x14ac:dyDescent="0.25">
      <c r="EU12092" s="104"/>
    </row>
    <row r="12093" spans="151:151" ht="14.4" x14ac:dyDescent="0.25">
      <c r="EU12093" s="104"/>
    </row>
    <row r="12094" spans="151:151" ht="14.4" x14ac:dyDescent="0.25">
      <c r="EU12094" s="104"/>
    </row>
    <row r="12095" spans="151:151" ht="14.4" x14ac:dyDescent="0.25">
      <c r="EU12095" s="104"/>
    </row>
    <row r="12096" spans="151:151" ht="14.4" x14ac:dyDescent="0.25">
      <c r="EU12096" s="104"/>
    </row>
    <row r="12097" spans="151:151" ht="14.4" x14ac:dyDescent="0.25">
      <c r="EU12097" s="104"/>
    </row>
    <row r="12098" spans="151:151" ht="14.4" x14ac:dyDescent="0.25">
      <c r="EU12098" s="104"/>
    </row>
    <row r="12099" spans="151:151" ht="14.4" x14ac:dyDescent="0.25">
      <c r="EU12099" s="104"/>
    </row>
    <row r="12100" spans="151:151" ht="14.4" x14ac:dyDescent="0.25">
      <c r="EU12100" s="104"/>
    </row>
    <row r="12101" spans="151:151" ht="14.4" x14ac:dyDescent="0.25">
      <c r="EU12101" s="104"/>
    </row>
    <row r="12102" spans="151:151" ht="14.4" x14ac:dyDescent="0.25">
      <c r="EU12102" s="104"/>
    </row>
    <row r="12103" spans="151:151" ht="14.4" x14ac:dyDescent="0.25">
      <c r="EU12103" s="104"/>
    </row>
    <row r="12104" spans="151:151" ht="14.4" x14ac:dyDescent="0.25">
      <c r="EU12104" s="104"/>
    </row>
    <row r="12105" spans="151:151" ht="14.4" x14ac:dyDescent="0.25">
      <c r="EU12105" s="104"/>
    </row>
    <row r="12106" spans="151:151" ht="14.4" x14ac:dyDescent="0.25">
      <c r="EU12106" s="104"/>
    </row>
    <row r="12107" spans="151:151" ht="14.4" x14ac:dyDescent="0.25">
      <c r="EU12107" s="104"/>
    </row>
    <row r="12108" spans="151:151" ht="14.4" x14ac:dyDescent="0.25">
      <c r="EU12108" s="104"/>
    </row>
    <row r="12109" spans="151:151" ht="14.4" x14ac:dyDescent="0.25">
      <c r="EU12109" s="104"/>
    </row>
    <row r="12110" spans="151:151" ht="14.4" x14ac:dyDescent="0.25">
      <c r="EU12110" s="104"/>
    </row>
    <row r="12111" spans="151:151" ht="14.4" x14ac:dyDescent="0.25">
      <c r="EU12111" s="104"/>
    </row>
    <row r="12112" spans="151:151" ht="14.4" x14ac:dyDescent="0.25">
      <c r="EU12112" s="104"/>
    </row>
    <row r="12113" spans="151:151" ht="14.4" x14ac:dyDescent="0.25">
      <c r="EU12113" s="104"/>
    </row>
    <row r="12114" spans="151:151" ht="14.4" x14ac:dyDescent="0.25">
      <c r="EU12114" s="104"/>
    </row>
    <row r="12115" spans="151:151" ht="14.4" x14ac:dyDescent="0.25">
      <c r="EU12115" s="104"/>
    </row>
    <row r="12116" spans="151:151" ht="14.4" x14ac:dyDescent="0.25">
      <c r="EU12116" s="104"/>
    </row>
    <row r="12117" spans="151:151" ht="14.4" x14ac:dyDescent="0.25">
      <c r="EU12117" s="104"/>
    </row>
    <row r="12118" spans="151:151" ht="14.4" x14ac:dyDescent="0.25">
      <c r="EU12118" s="104"/>
    </row>
    <row r="12119" spans="151:151" ht="14.4" x14ac:dyDescent="0.25">
      <c r="EU12119" s="104"/>
    </row>
    <row r="12120" spans="151:151" ht="14.4" x14ac:dyDescent="0.25">
      <c r="EU12120" s="104"/>
    </row>
    <row r="12121" spans="151:151" ht="14.4" x14ac:dyDescent="0.25">
      <c r="EU12121" s="104"/>
    </row>
    <row r="12122" spans="151:151" ht="14.4" x14ac:dyDescent="0.25">
      <c r="EU12122" s="104"/>
    </row>
    <row r="12123" spans="151:151" ht="14.4" x14ac:dyDescent="0.25">
      <c r="EU12123" s="104"/>
    </row>
    <row r="12124" spans="151:151" ht="14.4" x14ac:dyDescent="0.25">
      <c r="EU12124" s="104"/>
    </row>
    <row r="12125" spans="151:151" ht="14.4" x14ac:dyDescent="0.25">
      <c r="EU12125" s="104"/>
    </row>
    <row r="12126" spans="151:151" ht="14.4" x14ac:dyDescent="0.25">
      <c r="EU12126" s="104"/>
    </row>
    <row r="12127" spans="151:151" ht="14.4" x14ac:dyDescent="0.25">
      <c r="EU12127" s="104"/>
    </row>
    <row r="12128" spans="151:151" ht="14.4" x14ac:dyDescent="0.25">
      <c r="EU12128" s="104"/>
    </row>
    <row r="12129" spans="151:151" ht="14.4" x14ac:dyDescent="0.25">
      <c r="EU12129" s="104"/>
    </row>
    <row r="12130" spans="151:151" ht="14.4" x14ac:dyDescent="0.25">
      <c r="EU12130" s="104"/>
    </row>
    <row r="12131" spans="151:151" ht="14.4" x14ac:dyDescent="0.25">
      <c r="EU12131" s="104"/>
    </row>
    <row r="12132" spans="151:151" ht="14.4" x14ac:dyDescent="0.25">
      <c r="EU12132" s="104"/>
    </row>
    <row r="12133" spans="151:151" ht="14.4" x14ac:dyDescent="0.25">
      <c r="EU12133" s="104"/>
    </row>
    <row r="12134" spans="151:151" ht="14.4" x14ac:dyDescent="0.25">
      <c r="EU12134" s="104"/>
    </row>
    <row r="12135" spans="151:151" ht="14.4" x14ac:dyDescent="0.25">
      <c r="EU12135" s="104"/>
    </row>
    <row r="12136" spans="151:151" ht="14.4" x14ac:dyDescent="0.25">
      <c r="EU12136" s="104"/>
    </row>
    <row r="12137" spans="151:151" ht="14.4" x14ac:dyDescent="0.25">
      <c r="EU12137" s="104"/>
    </row>
    <row r="12138" spans="151:151" ht="14.4" x14ac:dyDescent="0.25">
      <c r="EU12138" s="104"/>
    </row>
    <row r="12139" spans="151:151" ht="14.4" x14ac:dyDescent="0.25">
      <c r="EU12139" s="104"/>
    </row>
    <row r="12140" spans="151:151" ht="14.4" x14ac:dyDescent="0.25">
      <c r="EU12140" s="104"/>
    </row>
    <row r="12141" spans="151:151" ht="14.4" x14ac:dyDescent="0.25">
      <c r="EU12141" s="104"/>
    </row>
    <row r="12142" spans="151:151" ht="14.4" x14ac:dyDescent="0.25">
      <c r="EU12142" s="104"/>
    </row>
    <row r="12143" spans="151:151" ht="14.4" x14ac:dyDescent="0.25">
      <c r="EU12143" s="104"/>
    </row>
    <row r="12144" spans="151:151" ht="14.4" x14ac:dyDescent="0.25">
      <c r="EU12144" s="104"/>
    </row>
    <row r="12145" spans="151:151" ht="14.4" x14ac:dyDescent="0.25">
      <c r="EU12145" s="104"/>
    </row>
    <row r="12146" spans="151:151" ht="14.4" x14ac:dyDescent="0.25">
      <c r="EU12146" s="104"/>
    </row>
    <row r="12147" spans="151:151" ht="14.4" x14ac:dyDescent="0.25">
      <c r="EU12147" s="104"/>
    </row>
    <row r="12148" spans="151:151" ht="14.4" x14ac:dyDescent="0.25">
      <c r="EU12148" s="104"/>
    </row>
    <row r="12149" spans="151:151" ht="14.4" x14ac:dyDescent="0.25">
      <c r="EU12149" s="104"/>
    </row>
    <row r="12150" spans="151:151" ht="14.4" x14ac:dyDescent="0.25">
      <c r="EU12150" s="104"/>
    </row>
    <row r="12151" spans="151:151" ht="14.4" x14ac:dyDescent="0.25">
      <c r="EU12151" s="104"/>
    </row>
    <row r="12152" spans="151:151" ht="14.4" x14ac:dyDescent="0.25">
      <c r="EU12152" s="104"/>
    </row>
    <row r="12153" spans="151:151" ht="14.4" x14ac:dyDescent="0.25">
      <c r="EU12153" s="104"/>
    </row>
    <row r="12154" spans="151:151" ht="14.4" x14ac:dyDescent="0.25">
      <c r="EU12154" s="104"/>
    </row>
    <row r="12155" spans="151:151" ht="14.4" x14ac:dyDescent="0.25">
      <c r="EU12155" s="104"/>
    </row>
    <row r="12156" spans="151:151" ht="14.4" x14ac:dyDescent="0.25">
      <c r="EU12156" s="104"/>
    </row>
    <row r="12157" spans="151:151" ht="14.4" x14ac:dyDescent="0.25">
      <c r="EU12157" s="104"/>
    </row>
    <row r="12158" spans="151:151" ht="14.4" x14ac:dyDescent="0.25">
      <c r="EU12158" s="104"/>
    </row>
    <row r="12159" spans="151:151" ht="14.4" x14ac:dyDescent="0.25">
      <c r="EU12159" s="104"/>
    </row>
    <row r="12160" spans="151:151" ht="14.4" x14ac:dyDescent="0.25">
      <c r="EU12160" s="104"/>
    </row>
    <row r="12161" spans="151:151" ht="14.4" x14ac:dyDescent="0.25">
      <c r="EU12161" s="104"/>
    </row>
    <row r="12162" spans="151:151" ht="14.4" x14ac:dyDescent="0.25">
      <c r="EU12162" s="104"/>
    </row>
    <row r="12163" spans="151:151" ht="14.4" x14ac:dyDescent="0.25">
      <c r="EU12163" s="104"/>
    </row>
    <row r="12164" spans="151:151" ht="14.4" x14ac:dyDescent="0.25">
      <c r="EU12164" s="104"/>
    </row>
    <row r="12165" spans="151:151" ht="14.4" x14ac:dyDescent="0.25">
      <c r="EU12165" s="104"/>
    </row>
    <row r="12166" spans="151:151" ht="14.4" x14ac:dyDescent="0.25">
      <c r="EU12166" s="104"/>
    </row>
    <row r="12167" spans="151:151" ht="14.4" x14ac:dyDescent="0.25">
      <c r="EU12167" s="104"/>
    </row>
    <row r="12168" spans="151:151" ht="14.4" x14ac:dyDescent="0.25">
      <c r="EU12168" s="104"/>
    </row>
    <row r="12169" spans="151:151" ht="14.4" x14ac:dyDescent="0.25">
      <c r="EU12169" s="104"/>
    </row>
    <row r="12170" spans="151:151" ht="14.4" x14ac:dyDescent="0.25">
      <c r="EU12170" s="104"/>
    </row>
    <row r="12171" spans="151:151" ht="14.4" x14ac:dyDescent="0.25">
      <c r="EU12171" s="104"/>
    </row>
    <row r="12172" spans="151:151" ht="14.4" x14ac:dyDescent="0.25">
      <c r="EU12172" s="104"/>
    </row>
    <row r="12173" spans="151:151" ht="14.4" x14ac:dyDescent="0.25">
      <c r="EU12173" s="104"/>
    </row>
    <row r="12174" spans="151:151" ht="14.4" x14ac:dyDescent="0.25">
      <c r="EU12174" s="104"/>
    </row>
    <row r="12175" spans="151:151" ht="14.4" x14ac:dyDescent="0.25">
      <c r="EU12175" s="104"/>
    </row>
    <row r="12176" spans="151:151" ht="14.4" x14ac:dyDescent="0.25">
      <c r="EU12176" s="104"/>
    </row>
    <row r="12177" spans="151:151" ht="14.4" x14ac:dyDescent="0.25">
      <c r="EU12177" s="104"/>
    </row>
    <row r="12178" spans="151:151" ht="14.4" x14ac:dyDescent="0.25">
      <c r="EU12178" s="104"/>
    </row>
    <row r="12179" spans="151:151" ht="14.4" x14ac:dyDescent="0.25">
      <c r="EU12179" s="104"/>
    </row>
    <row r="12180" spans="151:151" ht="14.4" x14ac:dyDescent="0.25">
      <c r="EU12180" s="104"/>
    </row>
    <row r="12181" spans="151:151" ht="14.4" x14ac:dyDescent="0.25">
      <c r="EU12181" s="104"/>
    </row>
    <row r="12182" spans="151:151" ht="14.4" x14ac:dyDescent="0.25">
      <c r="EU12182" s="104"/>
    </row>
    <row r="12183" spans="151:151" ht="14.4" x14ac:dyDescent="0.25">
      <c r="EU12183" s="104"/>
    </row>
    <row r="12184" spans="151:151" ht="14.4" x14ac:dyDescent="0.25">
      <c r="EU12184" s="104"/>
    </row>
    <row r="12185" spans="151:151" ht="14.4" x14ac:dyDescent="0.25">
      <c r="EU12185" s="104"/>
    </row>
    <row r="12186" spans="151:151" ht="14.4" x14ac:dyDescent="0.25">
      <c r="EU12186" s="104"/>
    </row>
    <row r="12187" spans="151:151" ht="14.4" x14ac:dyDescent="0.25">
      <c r="EU12187" s="104"/>
    </row>
    <row r="12188" spans="151:151" ht="14.4" x14ac:dyDescent="0.25">
      <c r="EU12188" s="104"/>
    </row>
    <row r="12189" spans="151:151" ht="14.4" x14ac:dyDescent="0.25">
      <c r="EU12189" s="104"/>
    </row>
    <row r="12190" spans="151:151" ht="14.4" x14ac:dyDescent="0.25">
      <c r="EU12190" s="104"/>
    </row>
    <row r="12191" spans="151:151" ht="14.4" x14ac:dyDescent="0.25">
      <c r="EU12191" s="104"/>
    </row>
    <row r="12192" spans="151:151" ht="14.4" x14ac:dyDescent="0.25">
      <c r="EU12192" s="104"/>
    </row>
    <row r="12193" spans="151:151" ht="14.4" x14ac:dyDescent="0.25">
      <c r="EU12193" s="104"/>
    </row>
    <row r="12194" spans="151:151" ht="14.4" x14ac:dyDescent="0.25">
      <c r="EU12194" s="104"/>
    </row>
    <row r="12195" spans="151:151" ht="14.4" x14ac:dyDescent="0.25">
      <c r="EU12195" s="104"/>
    </row>
    <row r="12196" spans="151:151" ht="14.4" x14ac:dyDescent="0.25">
      <c r="EU12196" s="104"/>
    </row>
    <row r="12197" spans="151:151" ht="14.4" x14ac:dyDescent="0.25">
      <c r="EU12197" s="104"/>
    </row>
    <row r="12198" spans="151:151" ht="14.4" x14ac:dyDescent="0.25">
      <c r="EU12198" s="104"/>
    </row>
    <row r="12199" spans="151:151" ht="14.4" x14ac:dyDescent="0.25">
      <c r="EU12199" s="104"/>
    </row>
    <row r="12200" spans="151:151" ht="14.4" x14ac:dyDescent="0.25">
      <c r="EU12200" s="104"/>
    </row>
    <row r="12201" spans="151:151" ht="14.4" x14ac:dyDescent="0.25">
      <c r="EU12201" s="104"/>
    </row>
    <row r="12202" spans="151:151" ht="14.4" x14ac:dyDescent="0.25">
      <c r="EU12202" s="104"/>
    </row>
    <row r="12203" spans="151:151" ht="14.4" x14ac:dyDescent="0.25">
      <c r="EU12203" s="104"/>
    </row>
    <row r="12204" spans="151:151" ht="14.4" x14ac:dyDescent="0.25">
      <c r="EU12204" s="104"/>
    </row>
    <row r="12205" spans="151:151" ht="14.4" x14ac:dyDescent="0.25">
      <c r="EU12205" s="104"/>
    </row>
    <row r="12206" spans="151:151" ht="14.4" x14ac:dyDescent="0.25">
      <c r="EU12206" s="104"/>
    </row>
    <row r="12207" spans="151:151" ht="14.4" x14ac:dyDescent="0.25">
      <c r="EU12207" s="104"/>
    </row>
    <row r="12208" spans="151:151" ht="14.4" x14ac:dyDescent="0.25">
      <c r="EU12208" s="104"/>
    </row>
    <row r="12209" spans="151:151" ht="14.4" x14ac:dyDescent="0.25">
      <c r="EU12209" s="104"/>
    </row>
    <row r="12210" spans="151:151" ht="14.4" x14ac:dyDescent="0.25">
      <c r="EU12210" s="104"/>
    </row>
    <row r="12211" spans="151:151" ht="14.4" x14ac:dyDescent="0.25">
      <c r="EU12211" s="104"/>
    </row>
    <row r="12212" spans="151:151" ht="14.4" x14ac:dyDescent="0.25">
      <c r="EU12212" s="104"/>
    </row>
    <row r="12213" spans="151:151" ht="14.4" x14ac:dyDescent="0.25">
      <c r="EU12213" s="104"/>
    </row>
    <row r="12214" spans="151:151" ht="14.4" x14ac:dyDescent="0.25">
      <c r="EU12214" s="104"/>
    </row>
    <row r="12215" spans="151:151" ht="14.4" x14ac:dyDescent="0.25">
      <c r="EU12215" s="104"/>
    </row>
    <row r="12216" spans="151:151" ht="14.4" x14ac:dyDescent="0.25">
      <c r="EU12216" s="104"/>
    </row>
    <row r="12217" spans="151:151" ht="14.4" x14ac:dyDescent="0.25">
      <c r="EU12217" s="104"/>
    </row>
    <row r="12218" spans="151:151" ht="14.4" x14ac:dyDescent="0.25">
      <c r="EU12218" s="104"/>
    </row>
    <row r="12219" spans="151:151" ht="14.4" x14ac:dyDescent="0.25">
      <c r="EU12219" s="104"/>
    </row>
    <row r="12220" spans="151:151" ht="14.4" x14ac:dyDescent="0.25">
      <c r="EU12220" s="104"/>
    </row>
    <row r="12221" spans="151:151" ht="14.4" x14ac:dyDescent="0.25">
      <c r="EU12221" s="104"/>
    </row>
    <row r="12222" spans="151:151" ht="14.4" x14ac:dyDescent="0.25">
      <c r="EU12222" s="104"/>
    </row>
    <row r="12223" spans="151:151" ht="14.4" x14ac:dyDescent="0.25">
      <c r="EU12223" s="104"/>
    </row>
    <row r="12224" spans="151:151" ht="14.4" x14ac:dyDescent="0.25">
      <c r="EU12224" s="104"/>
    </row>
    <row r="12225" spans="151:151" ht="14.4" x14ac:dyDescent="0.25">
      <c r="EU12225" s="104"/>
    </row>
    <row r="12226" spans="151:151" ht="14.4" x14ac:dyDescent="0.25">
      <c r="EU12226" s="104"/>
    </row>
    <row r="12227" spans="151:151" ht="14.4" x14ac:dyDescent="0.25">
      <c r="EU12227" s="104"/>
    </row>
    <row r="12228" spans="151:151" ht="14.4" x14ac:dyDescent="0.25">
      <c r="EU12228" s="104"/>
    </row>
    <row r="12229" spans="151:151" ht="14.4" x14ac:dyDescent="0.25">
      <c r="EU12229" s="104"/>
    </row>
    <row r="12230" spans="151:151" ht="14.4" x14ac:dyDescent="0.25">
      <c r="EU12230" s="104"/>
    </row>
    <row r="12231" spans="151:151" ht="14.4" x14ac:dyDescent="0.25">
      <c r="EU12231" s="104"/>
    </row>
    <row r="12232" spans="151:151" ht="14.4" x14ac:dyDescent="0.25">
      <c r="EU12232" s="104"/>
    </row>
    <row r="12233" spans="151:151" ht="14.4" x14ac:dyDescent="0.25">
      <c r="EU12233" s="104"/>
    </row>
    <row r="12234" spans="151:151" ht="14.4" x14ac:dyDescent="0.25">
      <c r="EU12234" s="104"/>
    </row>
    <row r="12235" spans="151:151" ht="14.4" x14ac:dyDescent="0.25">
      <c r="EU12235" s="104"/>
    </row>
    <row r="12236" spans="151:151" ht="14.4" x14ac:dyDescent="0.25">
      <c r="EU12236" s="104"/>
    </row>
    <row r="12237" spans="151:151" ht="14.4" x14ac:dyDescent="0.25">
      <c r="EU12237" s="104"/>
    </row>
    <row r="12238" spans="151:151" ht="14.4" x14ac:dyDescent="0.25">
      <c r="EU12238" s="104"/>
    </row>
    <row r="12239" spans="151:151" ht="14.4" x14ac:dyDescent="0.25">
      <c r="EU12239" s="104"/>
    </row>
    <row r="12240" spans="151:151" ht="14.4" x14ac:dyDescent="0.25">
      <c r="EU12240" s="104"/>
    </row>
    <row r="12241" spans="151:151" ht="14.4" x14ac:dyDescent="0.25">
      <c r="EU12241" s="104"/>
    </row>
    <row r="12242" spans="151:151" ht="14.4" x14ac:dyDescent="0.25">
      <c r="EU12242" s="104"/>
    </row>
    <row r="12243" spans="151:151" ht="14.4" x14ac:dyDescent="0.25">
      <c r="EU12243" s="104"/>
    </row>
    <row r="12244" spans="151:151" ht="14.4" x14ac:dyDescent="0.25">
      <c r="EU12244" s="104"/>
    </row>
    <row r="12245" spans="151:151" ht="14.4" x14ac:dyDescent="0.25">
      <c r="EU12245" s="104"/>
    </row>
    <row r="12246" spans="151:151" ht="14.4" x14ac:dyDescent="0.25">
      <c r="EU12246" s="104"/>
    </row>
    <row r="12247" spans="151:151" ht="14.4" x14ac:dyDescent="0.25">
      <c r="EU12247" s="104"/>
    </row>
    <row r="12248" spans="151:151" ht="14.4" x14ac:dyDescent="0.25">
      <c r="EU12248" s="104"/>
    </row>
    <row r="12249" spans="151:151" ht="14.4" x14ac:dyDescent="0.25">
      <c r="EU12249" s="104"/>
    </row>
    <row r="12250" spans="151:151" ht="14.4" x14ac:dyDescent="0.25">
      <c r="EU12250" s="104"/>
    </row>
    <row r="12251" spans="151:151" ht="14.4" x14ac:dyDescent="0.25">
      <c r="EU12251" s="104"/>
    </row>
    <row r="12252" spans="151:151" ht="14.4" x14ac:dyDescent="0.25">
      <c r="EU12252" s="104"/>
    </row>
    <row r="12253" spans="151:151" ht="14.4" x14ac:dyDescent="0.25">
      <c r="EU12253" s="104"/>
    </row>
    <row r="12254" spans="151:151" ht="14.4" x14ac:dyDescent="0.25">
      <c r="EU12254" s="104"/>
    </row>
    <row r="12255" spans="151:151" ht="14.4" x14ac:dyDescent="0.25">
      <c r="EU12255" s="104"/>
    </row>
    <row r="12256" spans="151:151" ht="14.4" x14ac:dyDescent="0.25">
      <c r="EU12256" s="104"/>
    </row>
    <row r="12257" spans="151:151" ht="14.4" x14ac:dyDescent="0.25">
      <c r="EU12257" s="104"/>
    </row>
    <row r="12258" spans="151:151" ht="14.4" x14ac:dyDescent="0.25">
      <c r="EU12258" s="104"/>
    </row>
    <row r="12259" spans="151:151" ht="14.4" x14ac:dyDescent="0.25">
      <c r="EU12259" s="104"/>
    </row>
    <row r="12260" spans="151:151" ht="14.4" x14ac:dyDescent="0.25">
      <c r="EU12260" s="104"/>
    </row>
    <row r="12261" spans="151:151" ht="14.4" x14ac:dyDescent="0.25">
      <c r="EU12261" s="104"/>
    </row>
    <row r="12262" spans="151:151" ht="14.4" x14ac:dyDescent="0.25">
      <c r="EU12262" s="104"/>
    </row>
    <row r="12263" spans="151:151" ht="14.4" x14ac:dyDescent="0.25">
      <c r="EU12263" s="104"/>
    </row>
    <row r="12264" spans="151:151" ht="14.4" x14ac:dyDescent="0.25">
      <c r="EU12264" s="104"/>
    </row>
    <row r="12265" spans="151:151" ht="14.4" x14ac:dyDescent="0.25">
      <c r="EU12265" s="104"/>
    </row>
    <row r="12266" spans="151:151" ht="14.4" x14ac:dyDescent="0.25">
      <c r="EU12266" s="104"/>
    </row>
    <row r="12267" spans="151:151" ht="14.4" x14ac:dyDescent="0.25">
      <c r="EU12267" s="104"/>
    </row>
    <row r="12268" spans="151:151" ht="14.4" x14ac:dyDescent="0.25">
      <c r="EU12268" s="104"/>
    </row>
    <row r="12269" spans="151:151" ht="14.4" x14ac:dyDescent="0.25">
      <c r="EU12269" s="104"/>
    </row>
    <row r="12270" spans="151:151" ht="14.4" x14ac:dyDescent="0.25">
      <c r="EU12270" s="104"/>
    </row>
    <row r="12271" spans="151:151" ht="14.4" x14ac:dyDescent="0.25">
      <c r="EU12271" s="104"/>
    </row>
    <row r="12272" spans="151:151" ht="14.4" x14ac:dyDescent="0.25">
      <c r="EU12272" s="104"/>
    </row>
    <row r="12273" spans="151:151" ht="14.4" x14ac:dyDescent="0.25">
      <c r="EU12273" s="104"/>
    </row>
    <row r="12274" spans="151:151" ht="14.4" x14ac:dyDescent="0.25">
      <c r="EU12274" s="104"/>
    </row>
    <row r="12275" spans="151:151" ht="14.4" x14ac:dyDescent="0.25">
      <c r="EU12275" s="104"/>
    </row>
    <row r="12276" spans="151:151" ht="14.4" x14ac:dyDescent="0.25">
      <c r="EU12276" s="104"/>
    </row>
    <row r="12277" spans="151:151" ht="14.4" x14ac:dyDescent="0.25">
      <c r="EU12277" s="104"/>
    </row>
    <row r="12278" spans="151:151" ht="14.4" x14ac:dyDescent="0.25">
      <c r="EU12278" s="104"/>
    </row>
    <row r="12279" spans="151:151" ht="14.4" x14ac:dyDescent="0.25">
      <c r="EU12279" s="104"/>
    </row>
    <row r="12280" spans="151:151" ht="14.4" x14ac:dyDescent="0.25">
      <c r="EU12280" s="104"/>
    </row>
    <row r="12281" spans="151:151" ht="14.4" x14ac:dyDescent="0.25">
      <c r="EU12281" s="104"/>
    </row>
    <row r="12282" spans="151:151" ht="14.4" x14ac:dyDescent="0.25">
      <c r="EU12282" s="104"/>
    </row>
    <row r="12283" spans="151:151" ht="14.4" x14ac:dyDescent="0.25">
      <c r="EU12283" s="104"/>
    </row>
    <row r="12284" spans="151:151" ht="14.4" x14ac:dyDescent="0.25">
      <c r="EU12284" s="104"/>
    </row>
    <row r="12285" spans="151:151" ht="14.4" x14ac:dyDescent="0.25">
      <c r="EU12285" s="104"/>
    </row>
    <row r="12286" spans="151:151" ht="14.4" x14ac:dyDescent="0.25">
      <c r="EU12286" s="104"/>
    </row>
    <row r="12287" spans="151:151" ht="14.4" x14ac:dyDescent="0.25">
      <c r="EU12287" s="104"/>
    </row>
    <row r="12288" spans="151:151" ht="14.4" x14ac:dyDescent="0.25">
      <c r="EU12288" s="104"/>
    </row>
    <row r="12289" spans="151:151" ht="14.4" x14ac:dyDescent="0.25">
      <c r="EU12289" s="104"/>
    </row>
    <row r="12290" spans="151:151" ht="14.4" x14ac:dyDescent="0.25">
      <c r="EU12290" s="104"/>
    </row>
    <row r="12291" spans="151:151" ht="14.4" x14ac:dyDescent="0.25">
      <c r="EU12291" s="104"/>
    </row>
    <row r="12292" spans="151:151" ht="14.4" x14ac:dyDescent="0.25">
      <c r="EU12292" s="104"/>
    </row>
    <row r="12293" spans="151:151" ht="14.4" x14ac:dyDescent="0.25">
      <c r="EU12293" s="104"/>
    </row>
    <row r="12294" spans="151:151" ht="14.4" x14ac:dyDescent="0.25">
      <c r="EU12294" s="104"/>
    </row>
    <row r="12295" spans="151:151" ht="14.4" x14ac:dyDescent="0.25">
      <c r="EU12295" s="104"/>
    </row>
    <row r="12296" spans="151:151" ht="14.4" x14ac:dyDescent="0.25">
      <c r="EU12296" s="104"/>
    </row>
    <row r="12297" spans="151:151" ht="14.4" x14ac:dyDescent="0.25">
      <c r="EU12297" s="104"/>
    </row>
    <row r="12298" spans="151:151" ht="14.4" x14ac:dyDescent="0.25">
      <c r="EU12298" s="104"/>
    </row>
    <row r="12299" spans="151:151" ht="14.4" x14ac:dyDescent="0.25">
      <c r="EU12299" s="104"/>
    </row>
    <row r="12300" spans="151:151" ht="14.4" x14ac:dyDescent="0.25">
      <c r="EU12300" s="104"/>
    </row>
    <row r="12301" spans="151:151" ht="14.4" x14ac:dyDescent="0.25">
      <c r="EU12301" s="104"/>
    </row>
    <row r="12302" spans="151:151" ht="14.4" x14ac:dyDescent="0.25">
      <c r="EU12302" s="104"/>
    </row>
    <row r="12303" spans="151:151" ht="14.4" x14ac:dyDescent="0.25">
      <c r="EU12303" s="104"/>
    </row>
    <row r="12304" spans="151:151" ht="14.4" x14ac:dyDescent="0.25">
      <c r="EU12304" s="104"/>
    </row>
    <row r="12305" spans="151:151" ht="14.4" x14ac:dyDescent="0.25">
      <c r="EU12305" s="104"/>
    </row>
    <row r="12306" spans="151:151" ht="14.4" x14ac:dyDescent="0.25">
      <c r="EU12306" s="104"/>
    </row>
    <row r="12307" spans="151:151" ht="14.4" x14ac:dyDescent="0.25">
      <c r="EU12307" s="104"/>
    </row>
    <row r="12308" spans="151:151" ht="14.4" x14ac:dyDescent="0.25">
      <c r="EU12308" s="104"/>
    </row>
    <row r="12309" spans="151:151" ht="14.4" x14ac:dyDescent="0.25">
      <c r="EU12309" s="104"/>
    </row>
    <row r="12310" spans="151:151" ht="14.4" x14ac:dyDescent="0.25">
      <c r="EU12310" s="104"/>
    </row>
    <row r="12311" spans="151:151" ht="14.4" x14ac:dyDescent="0.25">
      <c r="EU12311" s="104"/>
    </row>
    <row r="12312" spans="151:151" ht="14.4" x14ac:dyDescent="0.25">
      <c r="EU12312" s="104"/>
    </row>
    <row r="12313" spans="151:151" ht="14.4" x14ac:dyDescent="0.25">
      <c r="EU12313" s="104"/>
    </row>
    <row r="12314" spans="151:151" ht="14.4" x14ac:dyDescent="0.25">
      <c r="EU12314" s="104"/>
    </row>
    <row r="12315" spans="151:151" ht="14.4" x14ac:dyDescent="0.25">
      <c r="EU12315" s="104"/>
    </row>
    <row r="12316" spans="151:151" ht="14.4" x14ac:dyDescent="0.25">
      <c r="EU12316" s="104"/>
    </row>
    <row r="12317" spans="151:151" ht="14.4" x14ac:dyDescent="0.25">
      <c r="EU12317" s="104"/>
    </row>
    <row r="12318" spans="151:151" ht="14.4" x14ac:dyDescent="0.25">
      <c r="EU12318" s="104"/>
    </row>
    <row r="12319" spans="151:151" ht="14.4" x14ac:dyDescent="0.25">
      <c r="EU12319" s="104"/>
    </row>
    <row r="12320" spans="151:151" ht="14.4" x14ac:dyDescent="0.25">
      <c r="EU12320" s="104"/>
    </row>
    <row r="12321" spans="151:151" ht="14.4" x14ac:dyDescent="0.25">
      <c r="EU12321" s="104"/>
    </row>
    <row r="12322" spans="151:151" ht="14.4" x14ac:dyDescent="0.25">
      <c r="EU12322" s="104"/>
    </row>
    <row r="12323" spans="151:151" ht="14.4" x14ac:dyDescent="0.25">
      <c r="EU12323" s="104"/>
    </row>
    <row r="12324" spans="151:151" ht="14.4" x14ac:dyDescent="0.25">
      <c r="EU12324" s="104"/>
    </row>
    <row r="12325" spans="151:151" ht="14.4" x14ac:dyDescent="0.25">
      <c r="EU12325" s="104"/>
    </row>
    <row r="12326" spans="151:151" ht="14.4" x14ac:dyDescent="0.25">
      <c r="EU12326" s="104"/>
    </row>
    <row r="12327" spans="151:151" ht="14.4" x14ac:dyDescent="0.25">
      <c r="EU12327" s="104"/>
    </row>
    <row r="12328" spans="151:151" ht="14.4" x14ac:dyDescent="0.25">
      <c r="EU12328" s="104"/>
    </row>
    <row r="12329" spans="151:151" ht="14.4" x14ac:dyDescent="0.25">
      <c r="EU12329" s="104"/>
    </row>
    <row r="12330" spans="151:151" ht="14.4" x14ac:dyDescent="0.25">
      <c r="EU12330" s="104"/>
    </row>
    <row r="12331" spans="151:151" ht="14.4" x14ac:dyDescent="0.25">
      <c r="EU12331" s="104"/>
    </row>
    <row r="12332" spans="151:151" ht="14.4" x14ac:dyDescent="0.25">
      <c r="EU12332" s="104"/>
    </row>
    <row r="12333" spans="151:151" ht="14.4" x14ac:dyDescent="0.25">
      <c r="EU12333" s="104"/>
    </row>
    <row r="12334" spans="151:151" ht="14.4" x14ac:dyDescent="0.25">
      <c r="EU12334" s="104"/>
    </row>
    <row r="12335" spans="151:151" ht="14.4" x14ac:dyDescent="0.25">
      <c r="EU12335" s="104"/>
    </row>
    <row r="12336" spans="151:151" ht="14.4" x14ac:dyDescent="0.25">
      <c r="EU12336" s="104"/>
    </row>
    <row r="12337" spans="151:151" ht="14.4" x14ac:dyDescent="0.25">
      <c r="EU12337" s="104"/>
    </row>
    <row r="12338" spans="151:151" ht="14.4" x14ac:dyDescent="0.25">
      <c r="EU12338" s="104"/>
    </row>
    <row r="12339" spans="151:151" ht="14.4" x14ac:dyDescent="0.25">
      <c r="EU12339" s="104"/>
    </row>
    <row r="12340" spans="151:151" ht="14.4" x14ac:dyDescent="0.25">
      <c r="EU12340" s="104"/>
    </row>
    <row r="12341" spans="151:151" ht="14.4" x14ac:dyDescent="0.25">
      <c r="EU12341" s="104"/>
    </row>
    <row r="12342" spans="151:151" ht="14.4" x14ac:dyDescent="0.25">
      <c r="EU12342" s="104"/>
    </row>
    <row r="12343" spans="151:151" ht="14.4" x14ac:dyDescent="0.25">
      <c r="EU12343" s="104"/>
    </row>
    <row r="12344" spans="151:151" ht="14.4" x14ac:dyDescent="0.25">
      <c r="EU12344" s="104"/>
    </row>
    <row r="12345" spans="151:151" ht="14.4" x14ac:dyDescent="0.25">
      <c r="EU12345" s="104"/>
    </row>
    <row r="12346" spans="151:151" ht="14.4" x14ac:dyDescent="0.25">
      <c r="EU12346" s="104"/>
    </row>
    <row r="12347" spans="151:151" ht="14.4" x14ac:dyDescent="0.25">
      <c r="EU12347" s="104"/>
    </row>
    <row r="12348" spans="151:151" ht="14.4" x14ac:dyDescent="0.25">
      <c r="EU12348" s="104"/>
    </row>
    <row r="12349" spans="151:151" ht="14.4" x14ac:dyDescent="0.25">
      <c r="EU12349" s="104"/>
    </row>
    <row r="12350" spans="151:151" ht="14.4" x14ac:dyDescent="0.25">
      <c r="EU12350" s="104"/>
    </row>
    <row r="12351" spans="151:151" ht="14.4" x14ac:dyDescent="0.25">
      <c r="EU12351" s="104"/>
    </row>
    <row r="12352" spans="151:151" ht="14.4" x14ac:dyDescent="0.25">
      <c r="EU12352" s="104"/>
    </row>
    <row r="12353" spans="151:151" ht="14.4" x14ac:dyDescent="0.25">
      <c r="EU12353" s="104"/>
    </row>
    <row r="12354" spans="151:151" ht="14.4" x14ac:dyDescent="0.25">
      <c r="EU12354" s="104"/>
    </row>
    <row r="12355" spans="151:151" ht="14.4" x14ac:dyDescent="0.25">
      <c r="EU12355" s="104"/>
    </row>
    <row r="12356" spans="151:151" ht="14.4" x14ac:dyDescent="0.25">
      <c r="EU12356" s="104"/>
    </row>
    <row r="12357" spans="151:151" ht="14.4" x14ac:dyDescent="0.25">
      <c r="EU12357" s="104"/>
    </row>
    <row r="12358" spans="151:151" ht="14.4" x14ac:dyDescent="0.25">
      <c r="EU12358" s="104"/>
    </row>
    <row r="12359" spans="151:151" ht="14.4" x14ac:dyDescent="0.25">
      <c r="EU12359" s="104"/>
    </row>
    <row r="12360" spans="151:151" ht="14.4" x14ac:dyDescent="0.25">
      <c r="EU12360" s="104"/>
    </row>
    <row r="12361" spans="151:151" ht="14.4" x14ac:dyDescent="0.25">
      <c r="EU12361" s="104"/>
    </row>
    <row r="12362" spans="151:151" ht="14.4" x14ac:dyDescent="0.25">
      <c r="EU12362" s="104"/>
    </row>
    <row r="12363" spans="151:151" ht="14.4" x14ac:dyDescent="0.25">
      <c r="EU12363" s="104"/>
    </row>
    <row r="12364" spans="151:151" ht="14.4" x14ac:dyDescent="0.25">
      <c r="EU12364" s="104"/>
    </row>
    <row r="12365" spans="151:151" ht="14.4" x14ac:dyDescent="0.25">
      <c r="EU12365" s="104"/>
    </row>
    <row r="12366" spans="151:151" ht="14.4" x14ac:dyDescent="0.25">
      <c r="EU12366" s="104"/>
    </row>
    <row r="12367" spans="151:151" ht="14.4" x14ac:dyDescent="0.25">
      <c r="EU12367" s="104"/>
    </row>
    <row r="12368" spans="151:151" ht="14.4" x14ac:dyDescent="0.25">
      <c r="EU12368" s="104"/>
    </row>
    <row r="12369" spans="151:151" ht="14.4" x14ac:dyDescent="0.25">
      <c r="EU12369" s="104"/>
    </row>
    <row r="12370" spans="151:151" ht="14.4" x14ac:dyDescent="0.25">
      <c r="EU12370" s="104"/>
    </row>
    <row r="12371" spans="151:151" ht="14.4" x14ac:dyDescent="0.25">
      <c r="EU12371" s="104"/>
    </row>
    <row r="12372" spans="151:151" ht="14.4" x14ac:dyDescent="0.25">
      <c r="EU12372" s="104"/>
    </row>
    <row r="12373" spans="151:151" ht="14.4" x14ac:dyDescent="0.25">
      <c r="EU12373" s="104"/>
    </row>
    <row r="12374" spans="151:151" ht="14.4" x14ac:dyDescent="0.25">
      <c r="EU12374" s="104"/>
    </row>
    <row r="12375" spans="151:151" ht="14.4" x14ac:dyDescent="0.25">
      <c r="EU12375" s="104"/>
    </row>
    <row r="12376" spans="151:151" ht="14.4" x14ac:dyDescent="0.25">
      <c r="EU12376" s="104"/>
    </row>
    <row r="12377" spans="151:151" ht="14.4" x14ac:dyDescent="0.25">
      <c r="EU12377" s="104"/>
    </row>
    <row r="12378" spans="151:151" ht="14.4" x14ac:dyDescent="0.25">
      <c r="EU12378" s="104"/>
    </row>
    <row r="12379" spans="151:151" ht="14.4" x14ac:dyDescent="0.25">
      <c r="EU12379" s="104"/>
    </row>
    <row r="12380" spans="151:151" ht="14.4" x14ac:dyDescent="0.25">
      <c r="EU12380" s="104"/>
    </row>
    <row r="12381" spans="151:151" ht="14.4" x14ac:dyDescent="0.25">
      <c r="EU12381" s="104"/>
    </row>
    <row r="12382" spans="151:151" ht="14.4" x14ac:dyDescent="0.25">
      <c r="EU12382" s="104"/>
    </row>
    <row r="12383" spans="151:151" ht="14.4" x14ac:dyDescent="0.25">
      <c r="EU12383" s="104"/>
    </row>
    <row r="12384" spans="151:151" ht="14.4" x14ac:dyDescent="0.25">
      <c r="EU12384" s="104"/>
    </row>
    <row r="12385" spans="151:151" ht="14.4" x14ac:dyDescent="0.25">
      <c r="EU12385" s="104"/>
    </row>
    <row r="12386" spans="151:151" ht="14.4" x14ac:dyDescent="0.25">
      <c r="EU12386" s="104"/>
    </row>
    <row r="12387" spans="151:151" ht="14.4" x14ac:dyDescent="0.25">
      <c r="EU12387" s="104"/>
    </row>
    <row r="12388" spans="151:151" ht="14.4" x14ac:dyDescent="0.25">
      <c r="EU12388" s="104"/>
    </row>
    <row r="12389" spans="151:151" ht="14.4" x14ac:dyDescent="0.25">
      <c r="EU12389" s="104"/>
    </row>
    <row r="12390" spans="151:151" ht="14.4" x14ac:dyDescent="0.25">
      <c r="EU12390" s="104"/>
    </row>
    <row r="12391" spans="151:151" ht="14.4" x14ac:dyDescent="0.25">
      <c r="EU12391" s="104"/>
    </row>
    <row r="12392" spans="151:151" ht="14.4" x14ac:dyDescent="0.25">
      <c r="EU12392" s="104"/>
    </row>
    <row r="12393" spans="151:151" ht="14.4" x14ac:dyDescent="0.25">
      <c r="EU12393" s="104"/>
    </row>
    <row r="12394" spans="151:151" ht="14.4" x14ac:dyDescent="0.25">
      <c r="EU12394" s="104"/>
    </row>
    <row r="12395" spans="151:151" ht="14.4" x14ac:dyDescent="0.25">
      <c r="EU12395" s="104"/>
    </row>
    <row r="12396" spans="151:151" ht="14.4" x14ac:dyDescent="0.25">
      <c r="EU12396" s="104"/>
    </row>
    <row r="12397" spans="151:151" ht="14.4" x14ac:dyDescent="0.25">
      <c r="EU12397" s="104"/>
    </row>
    <row r="12398" spans="151:151" ht="14.4" x14ac:dyDescent="0.25">
      <c r="EU12398" s="104"/>
    </row>
    <row r="12399" spans="151:151" ht="14.4" x14ac:dyDescent="0.25">
      <c r="EU12399" s="104"/>
    </row>
    <row r="12400" spans="151:151" ht="14.4" x14ac:dyDescent="0.25">
      <c r="EU12400" s="104"/>
    </row>
    <row r="12401" spans="151:151" ht="14.4" x14ac:dyDescent="0.25">
      <c r="EU12401" s="104"/>
    </row>
    <row r="12402" spans="151:151" ht="14.4" x14ac:dyDescent="0.25">
      <c r="EU12402" s="104"/>
    </row>
    <row r="12403" spans="151:151" ht="14.4" x14ac:dyDescent="0.25">
      <c r="EU12403" s="104"/>
    </row>
    <row r="12404" spans="151:151" ht="14.4" x14ac:dyDescent="0.25">
      <c r="EU12404" s="104"/>
    </row>
    <row r="12405" spans="151:151" ht="14.4" x14ac:dyDescent="0.25">
      <c r="EU12405" s="104"/>
    </row>
    <row r="12406" spans="151:151" ht="14.4" x14ac:dyDescent="0.25">
      <c r="EU12406" s="104"/>
    </row>
    <row r="12407" spans="151:151" ht="14.4" x14ac:dyDescent="0.25">
      <c r="EU12407" s="104"/>
    </row>
    <row r="12408" spans="151:151" ht="14.4" x14ac:dyDescent="0.25">
      <c r="EU12408" s="104"/>
    </row>
    <row r="12409" spans="151:151" ht="14.4" x14ac:dyDescent="0.25">
      <c r="EU12409" s="104"/>
    </row>
    <row r="12410" spans="151:151" ht="14.4" x14ac:dyDescent="0.25">
      <c r="EU12410" s="104"/>
    </row>
    <row r="12411" spans="151:151" ht="14.4" x14ac:dyDescent="0.25">
      <c r="EU12411" s="104"/>
    </row>
    <row r="12412" spans="151:151" ht="14.4" x14ac:dyDescent="0.25">
      <c r="EU12412" s="104"/>
    </row>
    <row r="12413" spans="151:151" ht="14.4" x14ac:dyDescent="0.25">
      <c r="EU12413" s="104"/>
    </row>
    <row r="12414" spans="151:151" ht="14.4" x14ac:dyDescent="0.25">
      <c r="EU12414" s="104"/>
    </row>
    <row r="12415" spans="151:151" ht="14.4" x14ac:dyDescent="0.25">
      <c r="EU12415" s="104"/>
    </row>
    <row r="12416" spans="151:151" ht="14.4" x14ac:dyDescent="0.25">
      <c r="EU12416" s="104"/>
    </row>
    <row r="12417" spans="151:151" ht="14.4" x14ac:dyDescent="0.25">
      <c r="EU12417" s="104"/>
    </row>
    <row r="12418" spans="151:151" ht="14.4" x14ac:dyDescent="0.25">
      <c r="EU12418" s="104"/>
    </row>
    <row r="12419" spans="151:151" ht="14.4" x14ac:dyDescent="0.25">
      <c r="EU12419" s="104"/>
    </row>
    <row r="12420" spans="151:151" ht="14.4" x14ac:dyDescent="0.25">
      <c r="EU12420" s="104"/>
    </row>
    <row r="12421" spans="151:151" ht="14.4" x14ac:dyDescent="0.25">
      <c r="EU12421" s="104"/>
    </row>
    <row r="12422" spans="151:151" ht="14.4" x14ac:dyDescent="0.25">
      <c r="EU12422" s="104"/>
    </row>
    <row r="12423" spans="151:151" ht="14.4" x14ac:dyDescent="0.25">
      <c r="EU12423" s="104"/>
    </row>
    <row r="12424" spans="151:151" ht="14.4" x14ac:dyDescent="0.25">
      <c r="EU12424" s="104"/>
    </row>
    <row r="12425" spans="151:151" ht="14.4" x14ac:dyDescent="0.25">
      <c r="EU12425" s="104"/>
    </row>
    <row r="12426" spans="151:151" ht="14.4" x14ac:dyDescent="0.25">
      <c r="EU12426" s="104"/>
    </row>
    <row r="12427" spans="151:151" ht="14.4" x14ac:dyDescent="0.25">
      <c r="EU12427" s="104"/>
    </row>
    <row r="12428" spans="151:151" ht="14.4" x14ac:dyDescent="0.25">
      <c r="EU12428" s="104"/>
    </row>
    <row r="12429" spans="151:151" ht="14.4" x14ac:dyDescent="0.25">
      <c r="EU12429" s="104"/>
    </row>
    <row r="12430" spans="151:151" ht="14.4" x14ac:dyDescent="0.25">
      <c r="EU12430" s="104"/>
    </row>
    <row r="12431" spans="151:151" ht="14.4" x14ac:dyDescent="0.25">
      <c r="EU12431" s="104"/>
    </row>
    <row r="12432" spans="151:151" ht="14.4" x14ac:dyDescent="0.25">
      <c r="EU12432" s="104"/>
    </row>
    <row r="12433" spans="151:151" ht="14.4" x14ac:dyDescent="0.25">
      <c r="EU12433" s="104"/>
    </row>
    <row r="12434" spans="151:151" ht="14.4" x14ac:dyDescent="0.25">
      <c r="EU12434" s="104"/>
    </row>
    <row r="12435" spans="151:151" ht="14.4" x14ac:dyDescent="0.25">
      <c r="EU12435" s="104"/>
    </row>
    <row r="12436" spans="151:151" ht="14.4" x14ac:dyDescent="0.25">
      <c r="EU12436" s="104"/>
    </row>
    <row r="12437" spans="151:151" ht="14.4" x14ac:dyDescent="0.25">
      <c r="EU12437" s="104"/>
    </row>
    <row r="12438" spans="151:151" ht="14.4" x14ac:dyDescent="0.25">
      <c r="EU12438" s="104"/>
    </row>
    <row r="12439" spans="151:151" ht="14.4" x14ac:dyDescent="0.25">
      <c r="EU12439" s="104"/>
    </row>
    <row r="12440" spans="151:151" ht="14.4" x14ac:dyDescent="0.25">
      <c r="EU12440" s="104"/>
    </row>
    <row r="12441" spans="151:151" ht="14.4" x14ac:dyDescent="0.25">
      <c r="EU12441" s="104"/>
    </row>
    <row r="12442" spans="151:151" ht="14.4" x14ac:dyDescent="0.25">
      <c r="EU12442" s="104"/>
    </row>
    <row r="12443" spans="151:151" ht="14.4" x14ac:dyDescent="0.25">
      <c r="EU12443" s="104"/>
    </row>
    <row r="12444" spans="151:151" ht="14.4" x14ac:dyDescent="0.25">
      <c r="EU12444" s="104"/>
    </row>
    <row r="12445" spans="151:151" ht="14.4" x14ac:dyDescent="0.25">
      <c r="EU12445" s="104"/>
    </row>
    <row r="12446" spans="151:151" ht="14.4" x14ac:dyDescent="0.25">
      <c r="EU12446" s="104"/>
    </row>
    <row r="12447" spans="151:151" ht="14.4" x14ac:dyDescent="0.25">
      <c r="EU12447" s="104"/>
    </row>
    <row r="12448" spans="151:151" ht="14.4" x14ac:dyDescent="0.25">
      <c r="EU12448" s="104"/>
    </row>
    <row r="12449" spans="151:151" ht="14.4" x14ac:dyDescent="0.25">
      <c r="EU12449" s="104"/>
    </row>
    <row r="12450" spans="151:151" ht="14.4" x14ac:dyDescent="0.25">
      <c r="EU12450" s="104"/>
    </row>
    <row r="12451" spans="151:151" ht="14.4" x14ac:dyDescent="0.25">
      <c r="EU12451" s="104"/>
    </row>
    <row r="12452" spans="151:151" ht="14.4" x14ac:dyDescent="0.25">
      <c r="EU12452" s="104"/>
    </row>
    <row r="12453" spans="151:151" ht="14.4" x14ac:dyDescent="0.25">
      <c r="EU12453" s="104"/>
    </row>
    <row r="12454" spans="151:151" ht="14.4" x14ac:dyDescent="0.25">
      <c r="EU12454" s="104"/>
    </row>
    <row r="12455" spans="151:151" ht="14.4" x14ac:dyDescent="0.25">
      <c r="EU12455" s="104"/>
    </row>
    <row r="12456" spans="151:151" ht="14.4" x14ac:dyDescent="0.25">
      <c r="EU12456" s="104"/>
    </row>
    <row r="12457" spans="151:151" ht="14.4" x14ac:dyDescent="0.25">
      <c r="EU12457" s="104"/>
    </row>
    <row r="12458" spans="151:151" ht="14.4" x14ac:dyDescent="0.25">
      <c r="EU12458" s="104"/>
    </row>
    <row r="12459" spans="151:151" ht="14.4" x14ac:dyDescent="0.25">
      <c r="EU12459" s="104"/>
    </row>
    <row r="12460" spans="151:151" ht="14.4" x14ac:dyDescent="0.25">
      <c r="EU12460" s="104"/>
    </row>
    <row r="12461" spans="151:151" ht="14.4" x14ac:dyDescent="0.25">
      <c r="EU12461" s="104"/>
    </row>
    <row r="12462" spans="151:151" ht="14.4" x14ac:dyDescent="0.25">
      <c r="EU12462" s="104"/>
    </row>
    <row r="12463" spans="151:151" ht="14.4" x14ac:dyDescent="0.25">
      <c r="EU12463" s="104"/>
    </row>
    <row r="12464" spans="151:151" ht="14.4" x14ac:dyDescent="0.25">
      <c r="EU12464" s="104"/>
    </row>
    <row r="12465" spans="151:151" ht="14.4" x14ac:dyDescent="0.25">
      <c r="EU12465" s="104"/>
    </row>
    <row r="12466" spans="151:151" ht="14.4" x14ac:dyDescent="0.25">
      <c r="EU12466" s="104"/>
    </row>
    <row r="12467" spans="151:151" ht="14.4" x14ac:dyDescent="0.25">
      <c r="EU12467" s="104"/>
    </row>
    <row r="12468" spans="151:151" ht="14.4" x14ac:dyDescent="0.25">
      <c r="EU12468" s="104"/>
    </row>
    <row r="12469" spans="151:151" ht="14.4" x14ac:dyDescent="0.25">
      <c r="EU12469" s="104"/>
    </row>
    <row r="12470" spans="151:151" ht="14.4" x14ac:dyDescent="0.25">
      <c r="EU12470" s="104"/>
    </row>
    <row r="12471" spans="151:151" ht="14.4" x14ac:dyDescent="0.25">
      <c r="EU12471" s="104"/>
    </row>
    <row r="12472" spans="151:151" ht="14.4" x14ac:dyDescent="0.25">
      <c r="EU12472" s="104"/>
    </row>
    <row r="12473" spans="151:151" ht="14.4" x14ac:dyDescent="0.25">
      <c r="EU12473" s="104"/>
    </row>
    <row r="12474" spans="151:151" ht="14.4" x14ac:dyDescent="0.25">
      <c r="EU12474" s="104"/>
    </row>
    <row r="12475" spans="151:151" ht="14.4" x14ac:dyDescent="0.25">
      <c r="EU12475" s="104"/>
    </row>
    <row r="12476" spans="151:151" ht="14.4" x14ac:dyDescent="0.25">
      <c r="EU12476" s="104"/>
    </row>
    <row r="12477" spans="151:151" ht="14.4" x14ac:dyDescent="0.25">
      <c r="EU12477" s="104"/>
    </row>
    <row r="12478" spans="151:151" ht="14.4" x14ac:dyDescent="0.25">
      <c r="EU12478" s="104"/>
    </row>
    <row r="12479" spans="151:151" ht="14.4" x14ac:dyDescent="0.25">
      <c r="EU12479" s="104"/>
    </row>
    <row r="12480" spans="151:151" ht="14.4" x14ac:dyDescent="0.25">
      <c r="EU12480" s="104"/>
    </row>
    <row r="12481" spans="151:151" ht="14.4" x14ac:dyDescent="0.25">
      <c r="EU12481" s="104"/>
    </row>
    <row r="12482" spans="151:151" ht="14.4" x14ac:dyDescent="0.25">
      <c r="EU12482" s="104"/>
    </row>
    <row r="12483" spans="151:151" ht="14.4" x14ac:dyDescent="0.25">
      <c r="EU12483" s="104"/>
    </row>
    <row r="12484" spans="151:151" ht="14.4" x14ac:dyDescent="0.25">
      <c r="EU12484" s="104"/>
    </row>
    <row r="12485" spans="151:151" ht="14.4" x14ac:dyDescent="0.25">
      <c r="EU12485" s="104"/>
    </row>
    <row r="12486" spans="151:151" ht="14.4" x14ac:dyDescent="0.25">
      <c r="EU12486" s="104"/>
    </row>
    <row r="12487" spans="151:151" ht="14.4" x14ac:dyDescent="0.25">
      <c r="EU12487" s="104"/>
    </row>
    <row r="12488" spans="151:151" ht="14.4" x14ac:dyDescent="0.25">
      <c r="EU12488" s="104"/>
    </row>
    <row r="12489" spans="151:151" ht="14.4" x14ac:dyDescent="0.25">
      <c r="EU12489" s="104"/>
    </row>
    <row r="12490" spans="151:151" ht="14.4" x14ac:dyDescent="0.25">
      <c r="EU12490" s="104"/>
    </row>
    <row r="12491" spans="151:151" ht="14.4" x14ac:dyDescent="0.25">
      <c r="EU12491" s="104"/>
    </row>
    <row r="12492" spans="151:151" ht="14.4" x14ac:dyDescent="0.25">
      <c r="EU12492" s="104"/>
    </row>
    <row r="12493" spans="151:151" ht="14.4" x14ac:dyDescent="0.25">
      <c r="EU12493" s="104"/>
    </row>
    <row r="12494" spans="151:151" ht="14.4" x14ac:dyDescent="0.25">
      <c r="EU12494" s="104"/>
    </row>
    <row r="12495" spans="151:151" ht="14.4" x14ac:dyDescent="0.25">
      <c r="EU12495" s="104"/>
    </row>
    <row r="12496" spans="151:151" ht="14.4" x14ac:dyDescent="0.25">
      <c r="EU12496" s="104"/>
    </row>
    <row r="12497" spans="151:151" ht="14.4" x14ac:dyDescent="0.25">
      <c r="EU12497" s="104"/>
    </row>
    <row r="12498" spans="151:151" ht="14.4" x14ac:dyDescent="0.25">
      <c r="EU12498" s="104"/>
    </row>
    <row r="12499" spans="151:151" ht="14.4" x14ac:dyDescent="0.25">
      <c r="EU12499" s="104"/>
    </row>
    <row r="12500" spans="151:151" ht="14.4" x14ac:dyDescent="0.25">
      <c r="EU12500" s="104"/>
    </row>
    <row r="12501" spans="151:151" ht="14.4" x14ac:dyDescent="0.25">
      <c r="EU12501" s="104"/>
    </row>
    <row r="12502" spans="151:151" ht="14.4" x14ac:dyDescent="0.25">
      <c r="EU12502" s="104"/>
    </row>
    <row r="12503" spans="151:151" ht="14.4" x14ac:dyDescent="0.25">
      <c r="EU12503" s="104"/>
    </row>
    <row r="12504" spans="151:151" ht="14.4" x14ac:dyDescent="0.25">
      <c r="EU12504" s="104"/>
    </row>
    <row r="12505" spans="151:151" ht="14.4" x14ac:dyDescent="0.25">
      <c r="EU12505" s="104"/>
    </row>
    <row r="12506" spans="151:151" ht="14.4" x14ac:dyDescent="0.25">
      <c r="EU12506" s="104"/>
    </row>
    <row r="12507" spans="151:151" ht="14.4" x14ac:dyDescent="0.25">
      <c r="EU12507" s="104"/>
    </row>
    <row r="12508" spans="151:151" ht="14.4" x14ac:dyDescent="0.25">
      <c r="EU12508" s="104"/>
    </row>
    <row r="12509" spans="151:151" ht="14.4" x14ac:dyDescent="0.25">
      <c r="EU12509" s="104"/>
    </row>
    <row r="12510" spans="151:151" ht="14.4" x14ac:dyDescent="0.25">
      <c r="EU12510" s="104"/>
    </row>
    <row r="12511" spans="151:151" ht="14.4" x14ac:dyDescent="0.25">
      <c r="EU12511" s="104"/>
    </row>
    <row r="12512" spans="151:151" ht="14.4" x14ac:dyDescent="0.25">
      <c r="EU12512" s="104"/>
    </row>
    <row r="12513" spans="151:151" ht="14.4" x14ac:dyDescent="0.25">
      <c r="EU12513" s="104"/>
    </row>
    <row r="12514" spans="151:151" ht="14.4" x14ac:dyDescent="0.25">
      <c r="EU12514" s="104"/>
    </row>
    <row r="12515" spans="151:151" ht="14.4" x14ac:dyDescent="0.25">
      <c r="EU12515" s="104"/>
    </row>
    <row r="12516" spans="151:151" ht="14.4" x14ac:dyDescent="0.25">
      <c r="EU12516" s="104"/>
    </row>
    <row r="12517" spans="151:151" ht="14.4" x14ac:dyDescent="0.25">
      <c r="EU12517" s="104"/>
    </row>
    <row r="12518" spans="151:151" ht="14.4" x14ac:dyDescent="0.25">
      <c r="EU12518" s="104"/>
    </row>
    <row r="12519" spans="151:151" ht="14.4" x14ac:dyDescent="0.25">
      <c r="EU12519" s="104"/>
    </row>
    <row r="12520" spans="151:151" ht="14.4" x14ac:dyDescent="0.25">
      <c r="EU12520" s="104"/>
    </row>
    <row r="12521" spans="151:151" ht="14.4" x14ac:dyDescent="0.25">
      <c r="EU12521" s="104"/>
    </row>
    <row r="12522" spans="151:151" ht="14.4" x14ac:dyDescent="0.25">
      <c r="EU12522" s="104"/>
    </row>
    <row r="12523" spans="151:151" ht="14.4" x14ac:dyDescent="0.25">
      <c r="EU12523" s="104"/>
    </row>
    <row r="12524" spans="151:151" ht="14.4" x14ac:dyDescent="0.25">
      <c r="EU12524" s="104"/>
    </row>
    <row r="12525" spans="151:151" ht="14.4" x14ac:dyDescent="0.25">
      <c r="EU12525" s="104"/>
    </row>
    <row r="12526" spans="151:151" ht="14.4" x14ac:dyDescent="0.25">
      <c r="EU12526" s="104"/>
    </row>
    <row r="12527" spans="151:151" ht="14.4" x14ac:dyDescent="0.25">
      <c r="EU12527" s="104"/>
    </row>
    <row r="12528" spans="151:151" ht="14.4" x14ac:dyDescent="0.25">
      <c r="EU12528" s="104"/>
    </row>
    <row r="12529" spans="151:151" ht="14.4" x14ac:dyDescent="0.25">
      <c r="EU12529" s="104"/>
    </row>
    <row r="12530" spans="151:151" ht="14.4" x14ac:dyDescent="0.25">
      <c r="EU12530" s="104"/>
    </row>
    <row r="12531" spans="151:151" ht="14.4" x14ac:dyDescent="0.25">
      <c r="EU12531" s="104"/>
    </row>
    <row r="12532" spans="151:151" ht="14.4" x14ac:dyDescent="0.25">
      <c r="EU12532" s="104"/>
    </row>
    <row r="12533" spans="151:151" ht="14.4" x14ac:dyDescent="0.25">
      <c r="EU12533" s="104"/>
    </row>
    <row r="12534" spans="151:151" ht="14.4" x14ac:dyDescent="0.25">
      <c r="EU12534" s="104"/>
    </row>
    <row r="12535" spans="151:151" ht="14.4" x14ac:dyDescent="0.25">
      <c r="EU12535" s="104"/>
    </row>
    <row r="12536" spans="151:151" ht="14.4" x14ac:dyDescent="0.25">
      <c r="EU12536" s="104"/>
    </row>
    <row r="12537" spans="151:151" ht="14.4" x14ac:dyDescent="0.25">
      <c r="EU12537" s="104"/>
    </row>
    <row r="12538" spans="151:151" ht="14.4" x14ac:dyDescent="0.25">
      <c r="EU12538" s="104"/>
    </row>
    <row r="12539" spans="151:151" ht="14.4" x14ac:dyDescent="0.25">
      <c r="EU12539" s="104"/>
    </row>
    <row r="12540" spans="151:151" ht="14.4" x14ac:dyDescent="0.25">
      <c r="EU12540" s="104"/>
    </row>
    <row r="12541" spans="151:151" ht="14.4" x14ac:dyDescent="0.25">
      <c r="EU12541" s="104"/>
    </row>
    <row r="12542" spans="151:151" ht="14.4" x14ac:dyDescent="0.25">
      <c r="EU12542" s="104"/>
    </row>
    <row r="12543" spans="151:151" ht="14.4" x14ac:dyDescent="0.25">
      <c r="EU12543" s="104"/>
    </row>
    <row r="12544" spans="151:151" ht="14.4" x14ac:dyDescent="0.25">
      <c r="EU12544" s="104"/>
    </row>
    <row r="12545" spans="151:151" ht="14.4" x14ac:dyDescent="0.25">
      <c r="EU12545" s="104"/>
    </row>
    <row r="12546" spans="151:151" ht="14.4" x14ac:dyDescent="0.25">
      <c r="EU12546" s="104"/>
    </row>
    <row r="12547" spans="151:151" ht="14.4" x14ac:dyDescent="0.25">
      <c r="EU12547" s="104"/>
    </row>
    <row r="12548" spans="151:151" ht="14.4" x14ac:dyDescent="0.25">
      <c r="EU12548" s="104"/>
    </row>
    <row r="12549" spans="151:151" ht="14.4" x14ac:dyDescent="0.25">
      <c r="EU12549" s="104"/>
    </row>
    <row r="12550" spans="151:151" ht="14.4" x14ac:dyDescent="0.25">
      <c r="EU12550" s="104"/>
    </row>
    <row r="12551" spans="151:151" ht="14.4" x14ac:dyDescent="0.25">
      <c r="EU12551" s="104"/>
    </row>
    <row r="12552" spans="151:151" ht="14.4" x14ac:dyDescent="0.25">
      <c r="EU12552" s="104"/>
    </row>
    <row r="12553" spans="151:151" ht="14.4" x14ac:dyDescent="0.25">
      <c r="EU12553" s="104"/>
    </row>
    <row r="12554" spans="151:151" ht="14.4" x14ac:dyDescent="0.25">
      <c r="EU12554" s="104"/>
    </row>
    <row r="12555" spans="151:151" ht="14.4" x14ac:dyDescent="0.25">
      <c r="EU12555" s="104"/>
    </row>
    <row r="12556" spans="151:151" ht="14.4" x14ac:dyDescent="0.25">
      <c r="EU12556" s="104"/>
    </row>
    <row r="12557" spans="151:151" ht="14.4" x14ac:dyDescent="0.25">
      <c r="EU12557" s="104"/>
    </row>
    <row r="12558" spans="151:151" ht="14.4" x14ac:dyDescent="0.25">
      <c r="EU12558" s="104"/>
    </row>
    <row r="12559" spans="151:151" ht="14.4" x14ac:dyDescent="0.25">
      <c r="EU12559" s="104"/>
    </row>
    <row r="12560" spans="151:151" ht="14.4" x14ac:dyDescent="0.25">
      <c r="EU12560" s="104"/>
    </row>
    <row r="12561" spans="151:151" ht="14.4" x14ac:dyDescent="0.25">
      <c r="EU12561" s="104"/>
    </row>
    <row r="12562" spans="151:151" ht="14.4" x14ac:dyDescent="0.25">
      <c r="EU12562" s="104"/>
    </row>
    <row r="12563" spans="151:151" ht="14.4" x14ac:dyDescent="0.25">
      <c r="EU12563" s="104"/>
    </row>
    <row r="12564" spans="151:151" ht="14.4" x14ac:dyDescent="0.25">
      <c r="EU12564" s="104"/>
    </row>
    <row r="12565" spans="151:151" ht="14.4" x14ac:dyDescent="0.25">
      <c r="EU12565" s="104"/>
    </row>
    <row r="12566" spans="151:151" ht="14.4" x14ac:dyDescent="0.25">
      <c r="EU12566" s="104"/>
    </row>
    <row r="12567" spans="151:151" ht="14.4" x14ac:dyDescent="0.25">
      <c r="EU12567" s="104"/>
    </row>
    <row r="12568" spans="151:151" ht="14.4" x14ac:dyDescent="0.25">
      <c r="EU12568" s="104"/>
    </row>
    <row r="12569" spans="151:151" ht="14.4" x14ac:dyDescent="0.25">
      <c r="EU12569" s="104"/>
    </row>
    <row r="12570" spans="151:151" ht="14.4" x14ac:dyDescent="0.25">
      <c r="EU12570" s="104"/>
    </row>
    <row r="12571" spans="151:151" ht="14.4" x14ac:dyDescent="0.25">
      <c r="EU12571" s="104"/>
    </row>
    <row r="12572" spans="151:151" ht="14.4" x14ac:dyDescent="0.25">
      <c r="EU12572" s="104"/>
    </row>
    <row r="12573" spans="151:151" ht="14.4" x14ac:dyDescent="0.25">
      <c r="EU12573" s="104"/>
    </row>
    <row r="12574" spans="151:151" ht="14.4" x14ac:dyDescent="0.25">
      <c r="EU12574" s="104"/>
    </row>
    <row r="12575" spans="151:151" ht="14.4" x14ac:dyDescent="0.25">
      <c r="EU12575" s="104"/>
    </row>
    <row r="12576" spans="151:151" ht="14.4" x14ac:dyDescent="0.25">
      <c r="EU12576" s="104"/>
    </row>
    <row r="12577" spans="151:151" ht="14.4" x14ac:dyDescent="0.25">
      <c r="EU12577" s="104"/>
    </row>
    <row r="12578" spans="151:151" ht="14.4" x14ac:dyDescent="0.25">
      <c r="EU12578" s="104"/>
    </row>
    <row r="12579" spans="151:151" ht="14.4" x14ac:dyDescent="0.25">
      <c r="EU12579" s="104"/>
    </row>
    <row r="12580" spans="151:151" ht="14.4" x14ac:dyDescent="0.25">
      <c r="EU12580" s="104"/>
    </row>
    <row r="12581" spans="151:151" ht="14.4" x14ac:dyDescent="0.25">
      <c r="EU12581" s="104"/>
    </row>
    <row r="12582" spans="151:151" ht="14.4" x14ac:dyDescent="0.25">
      <c r="EU12582" s="104"/>
    </row>
    <row r="12583" spans="151:151" ht="14.4" x14ac:dyDescent="0.25">
      <c r="EU12583" s="104"/>
    </row>
    <row r="12584" spans="151:151" ht="14.4" x14ac:dyDescent="0.25">
      <c r="EU12584" s="104"/>
    </row>
    <row r="12585" spans="151:151" ht="14.4" x14ac:dyDescent="0.25">
      <c r="EU12585" s="104"/>
    </row>
    <row r="12586" spans="151:151" ht="14.4" x14ac:dyDescent="0.25">
      <c r="EU12586" s="104"/>
    </row>
    <row r="12587" spans="151:151" ht="14.4" x14ac:dyDescent="0.25">
      <c r="EU12587" s="104"/>
    </row>
    <row r="12588" spans="151:151" ht="14.4" x14ac:dyDescent="0.25">
      <c r="EU12588" s="104"/>
    </row>
    <row r="12589" spans="151:151" ht="14.4" x14ac:dyDescent="0.25">
      <c r="EU12589" s="104"/>
    </row>
    <row r="12590" spans="151:151" ht="14.4" x14ac:dyDescent="0.25">
      <c r="EU12590" s="104"/>
    </row>
    <row r="12591" spans="151:151" ht="14.4" x14ac:dyDescent="0.25">
      <c r="EU12591" s="104"/>
    </row>
    <row r="12592" spans="151:151" ht="14.4" x14ac:dyDescent="0.25">
      <c r="EU12592" s="104"/>
    </row>
    <row r="12593" spans="151:151" ht="14.4" x14ac:dyDescent="0.25">
      <c r="EU12593" s="104"/>
    </row>
    <row r="12594" spans="151:151" ht="14.4" x14ac:dyDescent="0.25">
      <c r="EU12594" s="104"/>
    </row>
    <row r="12595" spans="151:151" ht="14.4" x14ac:dyDescent="0.25">
      <c r="EU12595" s="104"/>
    </row>
    <row r="12596" spans="151:151" ht="14.4" x14ac:dyDescent="0.25">
      <c r="EU12596" s="104"/>
    </row>
    <row r="12597" spans="151:151" ht="14.4" x14ac:dyDescent="0.25">
      <c r="EU12597" s="104"/>
    </row>
    <row r="12598" spans="151:151" ht="14.4" x14ac:dyDescent="0.25">
      <c r="EU12598" s="104"/>
    </row>
    <row r="12599" spans="151:151" ht="14.4" x14ac:dyDescent="0.25">
      <c r="EU12599" s="104"/>
    </row>
    <row r="12600" spans="151:151" ht="14.4" x14ac:dyDescent="0.25">
      <c r="EU12600" s="104"/>
    </row>
    <row r="12601" spans="151:151" ht="14.4" x14ac:dyDescent="0.25">
      <c r="EU12601" s="104"/>
    </row>
    <row r="12602" spans="151:151" ht="14.4" x14ac:dyDescent="0.25">
      <c r="EU12602" s="104"/>
    </row>
    <row r="12603" spans="151:151" ht="14.4" x14ac:dyDescent="0.25">
      <c r="EU12603" s="104"/>
    </row>
    <row r="12604" spans="151:151" ht="14.4" x14ac:dyDescent="0.25">
      <c r="EU12604" s="104"/>
    </row>
    <row r="12605" spans="151:151" ht="14.4" x14ac:dyDescent="0.25">
      <c r="EU12605" s="104"/>
    </row>
    <row r="12606" spans="151:151" ht="14.4" x14ac:dyDescent="0.25">
      <c r="EU12606" s="104"/>
    </row>
    <row r="12607" spans="151:151" ht="14.4" x14ac:dyDescent="0.25">
      <c r="EU12607" s="104"/>
    </row>
    <row r="12608" spans="151:151" ht="14.4" x14ac:dyDescent="0.25">
      <c r="EU12608" s="104"/>
    </row>
    <row r="12609" spans="151:151" ht="14.4" x14ac:dyDescent="0.25">
      <c r="EU12609" s="104"/>
    </row>
    <row r="12610" spans="151:151" ht="14.4" x14ac:dyDescent="0.25">
      <c r="EU12610" s="104"/>
    </row>
    <row r="12611" spans="151:151" ht="14.4" x14ac:dyDescent="0.25">
      <c r="EU12611" s="104"/>
    </row>
    <row r="12612" spans="151:151" ht="14.4" x14ac:dyDescent="0.25">
      <c r="EU12612" s="104"/>
    </row>
    <row r="12613" spans="151:151" ht="14.4" x14ac:dyDescent="0.25">
      <c r="EU12613" s="104"/>
    </row>
    <row r="12614" spans="151:151" ht="14.4" x14ac:dyDescent="0.25">
      <c r="EU12614" s="104"/>
    </row>
    <row r="12615" spans="151:151" ht="14.4" x14ac:dyDescent="0.25">
      <c r="EU12615" s="104"/>
    </row>
    <row r="12616" spans="151:151" ht="14.4" x14ac:dyDescent="0.25">
      <c r="EU12616" s="104"/>
    </row>
    <row r="12617" spans="151:151" ht="14.4" x14ac:dyDescent="0.25">
      <c r="EU12617" s="104"/>
    </row>
    <row r="12618" spans="151:151" ht="14.4" x14ac:dyDescent="0.25">
      <c r="EU12618" s="104"/>
    </row>
    <row r="12619" spans="151:151" ht="14.4" x14ac:dyDescent="0.25">
      <c r="EU12619" s="104"/>
    </row>
    <row r="12620" spans="151:151" ht="14.4" x14ac:dyDescent="0.25">
      <c r="EU12620" s="104"/>
    </row>
    <row r="12621" spans="151:151" ht="14.4" x14ac:dyDescent="0.25">
      <c r="EU12621" s="104"/>
    </row>
    <row r="12622" spans="151:151" ht="14.4" x14ac:dyDescent="0.25">
      <c r="EU12622" s="104"/>
    </row>
    <row r="12623" spans="151:151" ht="14.4" x14ac:dyDescent="0.25">
      <c r="EU12623" s="104"/>
    </row>
    <row r="12624" spans="151:151" ht="14.4" x14ac:dyDescent="0.25">
      <c r="EU12624" s="104"/>
    </row>
    <row r="12625" spans="151:151" ht="14.4" x14ac:dyDescent="0.25">
      <c r="EU12625" s="104"/>
    </row>
    <row r="12626" spans="151:151" ht="14.4" x14ac:dyDescent="0.25">
      <c r="EU12626" s="104"/>
    </row>
    <row r="12627" spans="151:151" ht="14.4" x14ac:dyDescent="0.25">
      <c r="EU12627" s="104"/>
    </row>
    <row r="12628" spans="151:151" ht="14.4" x14ac:dyDescent="0.25">
      <c r="EU12628" s="104"/>
    </row>
    <row r="12629" spans="151:151" ht="14.4" x14ac:dyDescent="0.25">
      <c r="EU12629" s="104"/>
    </row>
    <row r="12630" spans="151:151" ht="14.4" x14ac:dyDescent="0.25">
      <c r="EU12630" s="104"/>
    </row>
    <row r="12631" spans="151:151" ht="14.4" x14ac:dyDescent="0.25">
      <c r="EU12631" s="104"/>
    </row>
    <row r="12632" spans="151:151" ht="14.4" x14ac:dyDescent="0.25">
      <c r="EU12632" s="104"/>
    </row>
    <row r="12633" spans="151:151" ht="14.4" x14ac:dyDescent="0.25">
      <c r="EU12633" s="104"/>
    </row>
    <row r="12634" spans="151:151" ht="14.4" x14ac:dyDescent="0.25">
      <c r="EU12634" s="104"/>
    </row>
    <row r="12635" spans="151:151" ht="14.4" x14ac:dyDescent="0.25">
      <c r="EU12635" s="104"/>
    </row>
    <row r="12636" spans="151:151" ht="14.4" x14ac:dyDescent="0.25">
      <c r="EU12636" s="104"/>
    </row>
    <row r="12637" spans="151:151" ht="14.4" x14ac:dyDescent="0.25">
      <c r="EU12637" s="104"/>
    </row>
    <row r="12638" spans="151:151" ht="14.4" x14ac:dyDescent="0.25">
      <c r="EU12638" s="104"/>
    </row>
    <row r="12639" spans="151:151" ht="14.4" x14ac:dyDescent="0.25">
      <c r="EU12639" s="104"/>
    </row>
    <row r="12640" spans="151:151" ht="14.4" x14ac:dyDescent="0.25">
      <c r="EU12640" s="104"/>
    </row>
    <row r="12641" spans="151:151" ht="14.4" x14ac:dyDescent="0.25">
      <c r="EU12641" s="104"/>
    </row>
    <row r="12642" spans="151:151" ht="14.4" x14ac:dyDescent="0.25">
      <c r="EU12642" s="104"/>
    </row>
    <row r="12643" spans="151:151" ht="14.4" x14ac:dyDescent="0.25">
      <c r="EU12643" s="104"/>
    </row>
    <row r="12644" spans="151:151" ht="14.4" x14ac:dyDescent="0.25">
      <c r="EU12644" s="104"/>
    </row>
    <row r="12645" spans="151:151" ht="14.4" x14ac:dyDescent="0.25">
      <c r="EU12645" s="104"/>
    </row>
    <row r="12646" spans="151:151" ht="14.4" x14ac:dyDescent="0.25">
      <c r="EU12646" s="104"/>
    </row>
    <row r="12647" spans="151:151" ht="14.4" x14ac:dyDescent="0.25">
      <c r="EU12647" s="104"/>
    </row>
    <row r="12648" spans="151:151" ht="14.4" x14ac:dyDescent="0.25">
      <c r="EU12648" s="104"/>
    </row>
    <row r="12649" spans="151:151" ht="14.4" x14ac:dyDescent="0.25">
      <c r="EU12649" s="104"/>
    </row>
    <row r="12650" spans="151:151" ht="14.4" x14ac:dyDescent="0.25">
      <c r="EU12650" s="104"/>
    </row>
    <row r="12651" spans="151:151" ht="14.4" x14ac:dyDescent="0.25">
      <c r="EU12651" s="104"/>
    </row>
    <row r="12652" spans="151:151" ht="14.4" x14ac:dyDescent="0.25">
      <c r="EU12652" s="104"/>
    </row>
    <row r="12653" spans="151:151" ht="14.4" x14ac:dyDescent="0.25">
      <c r="EU12653" s="104"/>
    </row>
    <row r="12654" spans="151:151" ht="14.4" x14ac:dyDescent="0.25">
      <c r="EU12654" s="104"/>
    </row>
    <row r="12655" spans="151:151" ht="14.4" x14ac:dyDescent="0.25">
      <c r="EU12655" s="104"/>
    </row>
    <row r="12656" spans="151:151" ht="14.4" x14ac:dyDescent="0.25">
      <c r="EU12656" s="104"/>
    </row>
    <row r="12657" spans="151:151" ht="14.4" x14ac:dyDescent="0.25">
      <c r="EU12657" s="104"/>
    </row>
    <row r="12658" spans="151:151" ht="14.4" x14ac:dyDescent="0.25">
      <c r="EU12658" s="104"/>
    </row>
    <row r="12659" spans="151:151" ht="14.4" x14ac:dyDescent="0.25">
      <c r="EU12659" s="104"/>
    </row>
    <row r="12660" spans="151:151" ht="14.4" x14ac:dyDescent="0.25">
      <c r="EU12660" s="104"/>
    </row>
    <row r="12661" spans="151:151" ht="14.4" x14ac:dyDescent="0.25">
      <c r="EU12661" s="104"/>
    </row>
    <row r="12662" spans="151:151" ht="14.4" x14ac:dyDescent="0.25">
      <c r="EU12662" s="104"/>
    </row>
    <row r="12663" spans="151:151" ht="14.4" x14ac:dyDescent="0.25">
      <c r="EU12663" s="104"/>
    </row>
    <row r="12664" spans="151:151" ht="14.4" x14ac:dyDescent="0.25">
      <c r="EU12664" s="104"/>
    </row>
    <row r="12665" spans="151:151" ht="14.4" x14ac:dyDescent="0.25">
      <c r="EU12665" s="104"/>
    </row>
    <row r="12666" spans="151:151" ht="14.4" x14ac:dyDescent="0.25">
      <c r="EU12666" s="104"/>
    </row>
    <row r="12667" spans="151:151" ht="14.4" x14ac:dyDescent="0.25">
      <c r="EU12667" s="104"/>
    </row>
    <row r="12668" spans="151:151" ht="14.4" x14ac:dyDescent="0.25">
      <c r="EU12668" s="104"/>
    </row>
    <row r="12669" spans="151:151" ht="14.4" x14ac:dyDescent="0.25">
      <c r="EU12669" s="104"/>
    </row>
    <row r="12670" spans="151:151" ht="14.4" x14ac:dyDescent="0.25">
      <c r="EU12670" s="104"/>
    </row>
    <row r="12671" spans="151:151" ht="14.4" x14ac:dyDescent="0.25">
      <c r="EU12671" s="104"/>
    </row>
    <row r="12672" spans="151:151" ht="14.4" x14ac:dyDescent="0.25">
      <c r="EU12672" s="104"/>
    </row>
    <row r="12673" spans="151:151" ht="14.4" x14ac:dyDescent="0.25">
      <c r="EU12673" s="104"/>
    </row>
    <row r="12674" spans="151:151" ht="14.4" x14ac:dyDescent="0.25">
      <c r="EU12674" s="104"/>
    </row>
    <row r="12675" spans="151:151" ht="14.4" x14ac:dyDescent="0.25">
      <c r="EU12675" s="104"/>
    </row>
    <row r="12676" spans="151:151" ht="14.4" x14ac:dyDescent="0.25">
      <c r="EU12676" s="104"/>
    </row>
    <row r="12677" spans="151:151" ht="14.4" x14ac:dyDescent="0.25">
      <c r="EU12677" s="104"/>
    </row>
    <row r="12678" spans="151:151" ht="14.4" x14ac:dyDescent="0.25">
      <c r="EU12678" s="104"/>
    </row>
    <row r="12679" spans="151:151" ht="14.4" x14ac:dyDescent="0.25">
      <c r="EU12679" s="104"/>
    </row>
    <row r="12680" spans="151:151" ht="14.4" x14ac:dyDescent="0.25">
      <c r="EU12680" s="104"/>
    </row>
    <row r="12681" spans="151:151" ht="14.4" x14ac:dyDescent="0.25">
      <c r="EU12681" s="104"/>
    </row>
    <row r="12682" spans="151:151" ht="14.4" x14ac:dyDescent="0.25">
      <c r="EU12682" s="104"/>
    </row>
    <row r="12683" spans="151:151" ht="14.4" x14ac:dyDescent="0.25">
      <c r="EU12683" s="104"/>
    </row>
    <row r="12684" spans="151:151" ht="14.4" x14ac:dyDescent="0.25">
      <c r="EU12684" s="104"/>
    </row>
    <row r="12685" spans="151:151" ht="14.4" x14ac:dyDescent="0.25">
      <c r="EU12685" s="104"/>
    </row>
    <row r="12686" spans="151:151" ht="14.4" x14ac:dyDescent="0.25">
      <c r="EU12686" s="104"/>
    </row>
    <row r="12687" spans="151:151" ht="14.4" x14ac:dyDescent="0.25">
      <c r="EU12687" s="104"/>
    </row>
    <row r="12688" spans="151:151" ht="14.4" x14ac:dyDescent="0.25">
      <c r="EU12688" s="104"/>
    </row>
    <row r="12689" spans="151:151" ht="14.4" x14ac:dyDescent="0.25">
      <c r="EU12689" s="104"/>
    </row>
    <row r="12690" spans="151:151" ht="14.4" x14ac:dyDescent="0.25">
      <c r="EU12690" s="104"/>
    </row>
    <row r="12691" spans="151:151" ht="14.4" x14ac:dyDescent="0.25">
      <c r="EU12691" s="104"/>
    </row>
    <row r="12692" spans="151:151" ht="14.4" x14ac:dyDescent="0.25">
      <c r="EU12692" s="104"/>
    </row>
    <row r="12693" spans="151:151" ht="14.4" x14ac:dyDescent="0.25">
      <c r="EU12693" s="104"/>
    </row>
    <row r="12694" spans="151:151" ht="14.4" x14ac:dyDescent="0.25">
      <c r="EU12694" s="104"/>
    </row>
    <row r="12695" spans="151:151" ht="14.4" x14ac:dyDescent="0.25">
      <c r="EU12695" s="104"/>
    </row>
    <row r="12696" spans="151:151" ht="14.4" x14ac:dyDescent="0.25">
      <c r="EU12696" s="104"/>
    </row>
    <row r="12697" spans="151:151" ht="14.4" x14ac:dyDescent="0.25">
      <c r="EU12697" s="104"/>
    </row>
    <row r="12698" spans="151:151" ht="14.4" x14ac:dyDescent="0.25">
      <c r="EU12698" s="104"/>
    </row>
    <row r="12699" spans="151:151" ht="14.4" x14ac:dyDescent="0.25">
      <c r="EU12699" s="104"/>
    </row>
    <row r="12700" spans="151:151" ht="14.4" x14ac:dyDescent="0.25">
      <c r="EU12700" s="104"/>
    </row>
    <row r="12701" spans="151:151" ht="14.4" x14ac:dyDescent="0.25">
      <c r="EU12701" s="104"/>
    </row>
    <row r="12702" spans="151:151" ht="14.4" x14ac:dyDescent="0.25">
      <c r="EU12702" s="104"/>
    </row>
    <row r="12703" spans="151:151" ht="14.4" x14ac:dyDescent="0.25">
      <c r="EU12703" s="104"/>
    </row>
    <row r="12704" spans="151:151" ht="14.4" x14ac:dyDescent="0.25">
      <c r="EU12704" s="104"/>
    </row>
    <row r="12705" spans="151:151" ht="14.4" x14ac:dyDescent="0.25">
      <c r="EU12705" s="104"/>
    </row>
    <row r="12706" spans="151:151" ht="14.4" x14ac:dyDescent="0.25">
      <c r="EU12706" s="104"/>
    </row>
    <row r="12707" spans="151:151" ht="14.4" x14ac:dyDescent="0.25">
      <c r="EU12707" s="104"/>
    </row>
    <row r="12708" spans="151:151" ht="14.4" x14ac:dyDescent="0.25">
      <c r="EU12708" s="104"/>
    </row>
    <row r="12709" spans="151:151" ht="14.4" x14ac:dyDescent="0.25">
      <c r="EU12709" s="104"/>
    </row>
    <row r="12710" spans="151:151" ht="14.4" x14ac:dyDescent="0.25">
      <c r="EU12710" s="104"/>
    </row>
    <row r="12711" spans="151:151" ht="14.4" x14ac:dyDescent="0.25">
      <c r="EU12711" s="104"/>
    </row>
    <row r="12712" spans="151:151" ht="14.4" x14ac:dyDescent="0.25">
      <c r="EU12712" s="104"/>
    </row>
    <row r="12713" spans="151:151" ht="14.4" x14ac:dyDescent="0.25">
      <c r="EU12713" s="104"/>
    </row>
    <row r="12714" spans="151:151" ht="14.4" x14ac:dyDescent="0.25">
      <c r="EU12714" s="104"/>
    </row>
    <row r="12715" spans="151:151" ht="14.4" x14ac:dyDescent="0.25">
      <c r="EU12715" s="104"/>
    </row>
    <row r="12716" spans="151:151" ht="14.4" x14ac:dyDescent="0.25">
      <c r="EU12716" s="104"/>
    </row>
    <row r="12717" spans="151:151" ht="14.4" x14ac:dyDescent="0.25">
      <c r="EU12717" s="104"/>
    </row>
    <row r="12718" spans="151:151" ht="14.4" x14ac:dyDescent="0.25">
      <c r="EU12718" s="104"/>
    </row>
    <row r="12719" spans="151:151" ht="14.4" x14ac:dyDescent="0.25">
      <c r="EU12719" s="104"/>
    </row>
    <row r="12720" spans="151:151" ht="14.4" x14ac:dyDescent="0.25">
      <c r="EU12720" s="104"/>
    </row>
    <row r="12721" spans="151:151" ht="14.4" x14ac:dyDescent="0.25">
      <c r="EU12721" s="104"/>
    </row>
    <row r="12722" spans="151:151" ht="14.4" x14ac:dyDescent="0.25">
      <c r="EU12722" s="104"/>
    </row>
    <row r="12723" spans="151:151" ht="14.4" x14ac:dyDescent="0.25">
      <c r="EU12723" s="104"/>
    </row>
    <row r="12724" spans="151:151" ht="14.4" x14ac:dyDescent="0.25">
      <c r="EU12724" s="104"/>
    </row>
    <row r="12725" spans="151:151" ht="14.4" x14ac:dyDescent="0.25">
      <c r="EU12725" s="104"/>
    </row>
    <row r="12726" spans="151:151" ht="14.4" x14ac:dyDescent="0.25">
      <c r="EU12726" s="104"/>
    </row>
    <row r="12727" spans="151:151" ht="14.4" x14ac:dyDescent="0.25">
      <c r="EU12727" s="104"/>
    </row>
    <row r="12728" spans="151:151" ht="14.4" x14ac:dyDescent="0.25">
      <c r="EU12728" s="104"/>
    </row>
    <row r="12729" spans="151:151" ht="14.4" x14ac:dyDescent="0.25">
      <c r="EU12729" s="104"/>
    </row>
    <row r="12730" spans="151:151" ht="14.4" x14ac:dyDescent="0.25">
      <c r="EU12730" s="104"/>
    </row>
    <row r="12731" spans="151:151" ht="14.4" x14ac:dyDescent="0.25">
      <c r="EU12731" s="104"/>
    </row>
    <row r="12732" spans="151:151" ht="14.4" x14ac:dyDescent="0.25">
      <c r="EU12732" s="104"/>
    </row>
    <row r="12733" spans="151:151" ht="14.4" x14ac:dyDescent="0.25">
      <c r="EU12733" s="104"/>
    </row>
    <row r="12734" spans="151:151" ht="14.4" x14ac:dyDescent="0.25">
      <c r="EU12734" s="104"/>
    </row>
    <row r="12735" spans="151:151" ht="14.4" x14ac:dyDescent="0.25">
      <c r="EU12735" s="104"/>
    </row>
    <row r="12736" spans="151:151" ht="14.4" x14ac:dyDescent="0.25">
      <c r="EU12736" s="104"/>
    </row>
    <row r="12737" spans="151:151" ht="14.4" x14ac:dyDescent="0.25">
      <c r="EU12737" s="104"/>
    </row>
    <row r="12738" spans="151:151" ht="14.4" x14ac:dyDescent="0.25">
      <c r="EU12738" s="104"/>
    </row>
    <row r="12739" spans="151:151" ht="14.4" x14ac:dyDescent="0.25">
      <c r="EU12739" s="104"/>
    </row>
    <row r="12740" spans="151:151" ht="14.4" x14ac:dyDescent="0.25">
      <c r="EU12740" s="104"/>
    </row>
    <row r="12741" spans="151:151" ht="14.4" x14ac:dyDescent="0.25">
      <c r="EU12741" s="104"/>
    </row>
    <row r="12742" spans="151:151" ht="14.4" x14ac:dyDescent="0.25">
      <c r="EU12742" s="104"/>
    </row>
    <row r="12743" spans="151:151" ht="14.4" x14ac:dyDescent="0.25">
      <c r="EU12743" s="104"/>
    </row>
    <row r="12744" spans="151:151" ht="14.4" x14ac:dyDescent="0.25">
      <c r="EU12744" s="104"/>
    </row>
    <row r="12745" spans="151:151" ht="14.4" x14ac:dyDescent="0.25">
      <c r="EU12745" s="104"/>
    </row>
    <row r="12746" spans="151:151" ht="14.4" x14ac:dyDescent="0.25">
      <c r="EU12746" s="104"/>
    </row>
    <row r="12747" spans="151:151" ht="14.4" x14ac:dyDescent="0.25">
      <c r="EU12747" s="104"/>
    </row>
    <row r="12748" spans="151:151" ht="14.4" x14ac:dyDescent="0.25">
      <c r="EU12748" s="104"/>
    </row>
    <row r="12749" spans="151:151" ht="14.4" x14ac:dyDescent="0.25">
      <c r="EU12749" s="104"/>
    </row>
    <row r="12750" spans="151:151" ht="14.4" x14ac:dyDescent="0.25">
      <c r="EU12750" s="104"/>
    </row>
    <row r="12751" spans="151:151" ht="14.4" x14ac:dyDescent="0.25">
      <c r="EU12751" s="104"/>
    </row>
    <row r="12752" spans="151:151" ht="14.4" x14ac:dyDescent="0.25">
      <c r="EU12752" s="104"/>
    </row>
    <row r="12753" spans="151:151" ht="14.4" x14ac:dyDescent="0.25">
      <c r="EU12753" s="104"/>
    </row>
    <row r="12754" spans="151:151" ht="14.4" x14ac:dyDescent="0.25">
      <c r="EU12754" s="104"/>
    </row>
    <row r="12755" spans="151:151" ht="14.4" x14ac:dyDescent="0.25">
      <c r="EU12755" s="104"/>
    </row>
    <row r="12756" spans="151:151" ht="14.4" x14ac:dyDescent="0.25">
      <c r="EU12756" s="104"/>
    </row>
    <row r="12757" spans="151:151" ht="14.4" x14ac:dyDescent="0.25">
      <c r="EU12757" s="104"/>
    </row>
    <row r="12758" spans="151:151" ht="14.4" x14ac:dyDescent="0.25">
      <c r="EU12758" s="104"/>
    </row>
    <row r="12759" spans="151:151" ht="14.4" x14ac:dyDescent="0.25">
      <c r="EU12759" s="104"/>
    </row>
    <row r="12760" spans="151:151" ht="14.4" x14ac:dyDescent="0.25">
      <c r="EU12760" s="104"/>
    </row>
    <row r="12761" spans="151:151" ht="14.4" x14ac:dyDescent="0.25">
      <c r="EU12761" s="104"/>
    </row>
    <row r="12762" spans="151:151" ht="14.4" x14ac:dyDescent="0.25">
      <c r="EU12762" s="104"/>
    </row>
    <row r="12763" spans="151:151" ht="14.4" x14ac:dyDescent="0.25">
      <c r="EU12763" s="104"/>
    </row>
    <row r="12764" spans="151:151" ht="14.4" x14ac:dyDescent="0.25">
      <c r="EU12764" s="104"/>
    </row>
    <row r="12765" spans="151:151" ht="14.4" x14ac:dyDescent="0.25">
      <c r="EU12765" s="104"/>
    </row>
    <row r="12766" spans="151:151" ht="14.4" x14ac:dyDescent="0.25">
      <c r="EU12766" s="104"/>
    </row>
    <row r="12767" spans="151:151" ht="14.4" x14ac:dyDescent="0.25">
      <c r="EU12767" s="104"/>
    </row>
    <row r="12768" spans="151:151" ht="14.4" x14ac:dyDescent="0.25">
      <c r="EU12768" s="104"/>
    </row>
    <row r="12769" spans="151:151" ht="14.4" x14ac:dyDescent="0.25">
      <c r="EU12769" s="104"/>
    </row>
    <row r="12770" spans="151:151" ht="14.4" x14ac:dyDescent="0.25">
      <c r="EU12770" s="104"/>
    </row>
    <row r="12771" spans="151:151" ht="14.4" x14ac:dyDescent="0.25">
      <c r="EU12771" s="104"/>
    </row>
    <row r="12772" spans="151:151" ht="14.4" x14ac:dyDescent="0.25">
      <c r="EU12772" s="104"/>
    </row>
    <row r="12773" spans="151:151" ht="14.4" x14ac:dyDescent="0.25">
      <c r="EU12773" s="104"/>
    </row>
    <row r="12774" spans="151:151" ht="14.4" x14ac:dyDescent="0.25">
      <c r="EU12774" s="104"/>
    </row>
    <row r="12775" spans="151:151" ht="14.4" x14ac:dyDescent="0.25">
      <c r="EU12775" s="104"/>
    </row>
    <row r="12776" spans="151:151" ht="14.4" x14ac:dyDescent="0.25">
      <c r="EU12776" s="104"/>
    </row>
    <row r="12777" spans="151:151" ht="14.4" x14ac:dyDescent="0.25">
      <c r="EU12777" s="104"/>
    </row>
    <row r="12778" spans="151:151" ht="14.4" x14ac:dyDescent="0.25">
      <c r="EU12778" s="104"/>
    </row>
    <row r="12779" spans="151:151" ht="14.4" x14ac:dyDescent="0.25">
      <c r="EU12779" s="104"/>
    </row>
    <row r="12780" spans="151:151" ht="14.4" x14ac:dyDescent="0.25">
      <c r="EU12780" s="104"/>
    </row>
    <row r="12781" spans="151:151" ht="14.4" x14ac:dyDescent="0.25">
      <c r="EU12781" s="104"/>
    </row>
    <row r="12782" spans="151:151" ht="14.4" x14ac:dyDescent="0.25">
      <c r="EU12782" s="104"/>
    </row>
    <row r="12783" spans="151:151" ht="14.4" x14ac:dyDescent="0.25">
      <c r="EU12783" s="104"/>
    </row>
    <row r="12784" spans="151:151" ht="14.4" x14ac:dyDescent="0.25">
      <c r="EU12784" s="104"/>
    </row>
    <row r="12785" spans="151:151" ht="14.4" x14ac:dyDescent="0.25">
      <c r="EU12785" s="104"/>
    </row>
    <row r="12786" spans="151:151" ht="14.4" x14ac:dyDescent="0.25">
      <c r="EU12786" s="104"/>
    </row>
    <row r="12787" spans="151:151" ht="14.4" x14ac:dyDescent="0.25">
      <c r="EU12787" s="104"/>
    </row>
    <row r="12788" spans="151:151" ht="14.4" x14ac:dyDescent="0.25">
      <c r="EU12788" s="104"/>
    </row>
    <row r="12789" spans="151:151" ht="14.4" x14ac:dyDescent="0.25">
      <c r="EU12789" s="104"/>
    </row>
    <row r="12790" spans="151:151" ht="14.4" x14ac:dyDescent="0.25">
      <c r="EU12790" s="104"/>
    </row>
    <row r="12791" spans="151:151" ht="14.4" x14ac:dyDescent="0.25">
      <c r="EU12791" s="104"/>
    </row>
    <row r="12792" spans="151:151" ht="14.4" x14ac:dyDescent="0.25">
      <c r="EU12792" s="104"/>
    </row>
    <row r="12793" spans="151:151" ht="14.4" x14ac:dyDescent="0.25">
      <c r="EU12793" s="104"/>
    </row>
    <row r="12794" spans="151:151" ht="14.4" x14ac:dyDescent="0.25">
      <c r="EU12794" s="104"/>
    </row>
    <row r="12795" spans="151:151" ht="14.4" x14ac:dyDescent="0.25">
      <c r="EU12795" s="104"/>
    </row>
    <row r="12796" spans="151:151" ht="14.4" x14ac:dyDescent="0.25">
      <c r="EU12796" s="104"/>
    </row>
    <row r="12797" spans="151:151" ht="14.4" x14ac:dyDescent="0.25">
      <c r="EU12797" s="104"/>
    </row>
    <row r="12798" spans="151:151" ht="14.4" x14ac:dyDescent="0.25">
      <c r="EU12798" s="104"/>
    </row>
    <row r="12799" spans="151:151" ht="14.4" x14ac:dyDescent="0.25">
      <c r="EU12799" s="104"/>
    </row>
    <row r="12800" spans="151:151" ht="14.4" x14ac:dyDescent="0.25">
      <c r="EU12800" s="104"/>
    </row>
    <row r="12801" spans="151:151" ht="14.4" x14ac:dyDescent="0.25">
      <c r="EU12801" s="104"/>
    </row>
    <row r="12802" spans="151:151" ht="14.4" x14ac:dyDescent="0.25">
      <c r="EU12802" s="104"/>
    </row>
    <row r="12803" spans="151:151" ht="14.4" x14ac:dyDescent="0.25">
      <c r="EU12803" s="104"/>
    </row>
    <row r="12804" spans="151:151" ht="14.4" x14ac:dyDescent="0.25">
      <c r="EU12804" s="104"/>
    </row>
    <row r="12805" spans="151:151" ht="14.4" x14ac:dyDescent="0.25">
      <c r="EU12805" s="104"/>
    </row>
    <row r="12806" spans="151:151" ht="14.4" x14ac:dyDescent="0.25">
      <c r="EU12806" s="104"/>
    </row>
    <row r="12807" spans="151:151" ht="14.4" x14ac:dyDescent="0.25">
      <c r="EU12807" s="104"/>
    </row>
    <row r="12808" spans="151:151" ht="14.4" x14ac:dyDescent="0.25">
      <c r="EU12808" s="104"/>
    </row>
    <row r="12809" spans="151:151" ht="14.4" x14ac:dyDescent="0.25">
      <c r="EU12809" s="104"/>
    </row>
    <row r="12810" spans="151:151" ht="14.4" x14ac:dyDescent="0.25">
      <c r="EU12810" s="104"/>
    </row>
    <row r="12811" spans="151:151" ht="14.4" x14ac:dyDescent="0.25">
      <c r="EU12811" s="104"/>
    </row>
    <row r="12812" spans="151:151" ht="14.4" x14ac:dyDescent="0.25">
      <c r="EU12812" s="104"/>
    </row>
    <row r="12813" spans="151:151" ht="14.4" x14ac:dyDescent="0.25">
      <c r="EU12813" s="104"/>
    </row>
    <row r="12814" spans="151:151" ht="14.4" x14ac:dyDescent="0.25">
      <c r="EU12814" s="104"/>
    </row>
    <row r="12815" spans="151:151" ht="14.4" x14ac:dyDescent="0.25">
      <c r="EU12815" s="104"/>
    </row>
    <row r="12816" spans="151:151" ht="14.4" x14ac:dyDescent="0.25">
      <c r="EU12816" s="104"/>
    </row>
    <row r="12817" spans="151:151" ht="14.4" x14ac:dyDescent="0.25">
      <c r="EU12817" s="104"/>
    </row>
    <row r="12818" spans="151:151" ht="14.4" x14ac:dyDescent="0.25">
      <c r="EU12818" s="104"/>
    </row>
    <row r="12819" spans="151:151" ht="14.4" x14ac:dyDescent="0.25">
      <c r="EU12819" s="104"/>
    </row>
    <row r="12820" spans="151:151" ht="14.4" x14ac:dyDescent="0.25">
      <c r="EU12820" s="104"/>
    </row>
    <row r="12821" spans="151:151" ht="14.4" x14ac:dyDescent="0.25">
      <c r="EU12821" s="104"/>
    </row>
    <row r="12822" spans="151:151" ht="14.4" x14ac:dyDescent="0.25">
      <c r="EU12822" s="104"/>
    </row>
    <row r="12823" spans="151:151" ht="14.4" x14ac:dyDescent="0.25">
      <c r="EU12823" s="104"/>
    </row>
    <row r="12824" spans="151:151" ht="14.4" x14ac:dyDescent="0.25">
      <c r="EU12824" s="104"/>
    </row>
    <row r="12825" spans="151:151" ht="14.4" x14ac:dyDescent="0.25">
      <c r="EU12825" s="104"/>
    </row>
    <row r="12826" spans="151:151" ht="14.4" x14ac:dyDescent="0.25">
      <c r="EU12826" s="104"/>
    </row>
    <row r="12827" spans="151:151" ht="14.4" x14ac:dyDescent="0.25">
      <c r="EU12827" s="104"/>
    </row>
    <row r="12828" spans="151:151" ht="14.4" x14ac:dyDescent="0.25">
      <c r="EU12828" s="104"/>
    </row>
    <row r="12829" spans="151:151" ht="14.4" x14ac:dyDescent="0.25">
      <c r="EU12829" s="104"/>
    </row>
    <row r="12830" spans="151:151" ht="14.4" x14ac:dyDescent="0.25">
      <c r="EU12830" s="104"/>
    </row>
    <row r="12831" spans="151:151" ht="14.4" x14ac:dyDescent="0.25">
      <c r="EU12831" s="104"/>
    </row>
    <row r="12832" spans="151:151" ht="14.4" x14ac:dyDescent="0.25">
      <c r="EU12832" s="104"/>
    </row>
    <row r="12833" spans="151:151" ht="14.4" x14ac:dyDescent="0.25">
      <c r="EU12833" s="104"/>
    </row>
    <row r="12834" spans="151:151" ht="14.4" x14ac:dyDescent="0.25">
      <c r="EU12834" s="104"/>
    </row>
    <row r="12835" spans="151:151" ht="14.4" x14ac:dyDescent="0.25">
      <c r="EU12835" s="104"/>
    </row>
    <row r="12836" spans="151:151" ht="14.4" x14ac:dyDescent="0.25">
      <c r="EU12836" s="104"/>
    </row>
    <row r="12837" spans="151:151" ht="14.4" x14ac:dyDescent="0.25">
      <c r="EU12837" s="104"/>
    </row>
    <row r="12838" spans="151:151" ht="14.4" x14ac:dyDescent="0.25">
      <c r="EU12838" s="104"/>
    </row>
    <row r="12839" spans="151:151" ht="14.4" x14ac:dyDescent="0.25">
      <c r="EU12839" s="104"/>
    </row>
    <row r="12840" spans="151:151" ht="14.4" x14ac:dyDescent="0.25">
      <c r="EU12840" s="104"/>
    </row>
    <row r="12841" spans="151:151" ht="14.4" x14ac:dyDescent="0.25">
      <c r="EU12841" s="104"/>
    </row>
    <row r="12842" spans="151:151" ht="14.4" x14ac:dyDescent="0.25">
      <c r="EU12842" s="104"/>
    </row>
    <row r="12843" spans="151:151" ht="14.4" x14ac:dyDescent="0.25">
      <c r="EU12843" s="104"/>
    </row>
    <row r="12844" spans="151:151" ht="14.4" x14ac:dyDescent="0.25">
      <c r="EU12844" s="104"/>
    </row>
    <row r="12845" spans="151:151" ht="14.4" x14ac:dyDescent="0.25">
      <c r="EU12845" s="104"/>
    </row>
    <row r="12846" spans="151:151" ht="14.4" x14ac:dyDescent="0.25">
      <c r="EU12846" s="104"/>
    </row>
    <row r="12847" spans="151:151" ht="14.4" x14ac:dyDescent="0.25">
      <c r="EU12847" s="104"/>
    </row>
    <row r="12848" spans="151:151" ht="14.4" x14ac:dyDescent="0.25">
      <c r="EU12848" s="104"/>
    </row>
    <row r="12849" spans="151:151" ht="14.4" x14ac:dyDescent="0.25">
      <c r="EU12849" s="104"/>
    </row>
    <row r="12850" spans="151:151" ht="14.4" x14ac:dyDescent="0.25">
      <c r="EU12850" s="104"/>
    </row>
    <row r="12851" spans="151:151" ht="14.4" x14ac:dyDescent="0.25">
      <c r="EU12851" s="104"/>
    </row>
    <row r="12852" spans="151:151" ht="14.4" x14ac:dyDescent="0.25">
      <c r="EU12852" s="104"/>
    </row>
    <row r="12853" spans="151:151" ht="14.4" x14ac:dyDescent="0.25">
      <c r="EU12853" s="104"/>
    </row>
    <row r="12854" spans="151:151" ht="14.4" x14ac:dyDescent="0.25">
      <c r="EU12854" s="104"/>
    </row>
    <row r="12855" spans="151:151" ht="14.4" x14ac:dyDescent="0.25">
      <c r="EU12855" s="104"/>
    </row>
    <row r="12856" spans="151:151" ht="14.4" x14ac:dyDescent="0.25">
      <c r="EU12856" s="104"/>
    </row>
    <row r="12857" spans="151:151" ht="14.4" x14ac:dyDescent="0.25">
      <c r="EU12857" s="104"/>
    </row>
    <row r="12858" spans="151:151" ht="14.4" x14ac:dyDescent="0.25">
      <c r="EU12858" s="104"/>
    </row>
    <row r="12859" spans="151:151" ht="14.4" x14ac:dyDescent="0.25">
      <c r="EU12859" s="104"/>
    </row>
    <row r="12860" spans="151:151" ht="14.4" x14ac:dyDescent="0.25">
      <c r="EU12860" s="104"/>
    </row>
    <row r="12861" spans="151:151" ht="14.4" x14ac:dyDescent="0.25">
      <c r="EU12861" s="104"/>
    </row>
    <row r="12862" spans="151:151" ht="14.4" x14ac:dyDescent="0.25">
      <c r="EU12862" s="104"/>
    </row>
    <row r="12863" spans="151:151" ht="14.4" x14ac:dyDescent="0.25">
      <c r="EU12863" s="104"/>
    </row>
    <row r="12864" spans="151:151" ht="14.4" x14ac:dyDescent="0.25">
      <c r="EU12864" s="104"/>
    </row>
    <row r="12865" spans="151:151" ht="14.4" x14ac:dyDescent="0.25">
      <c r="EU12865" s="104"/>
    </row>
    <row r="12866" spans="151:151" ht="14.4" x14ac:dyDescent="0.25">
      <c r="EU12866" s="104"/>
    </row>
    <row r="12867" spans="151:151" ht="14.4" x14ac:dyDescent="0.25">
      <c r="EU12867" s="104"/>
    </row>
    <row r="12868" spans="151:151" ht="14.4" x14ac:dyDescent="0.25">
      <c r="EU12868" s="104"/>
    </row>
    <row r="12869" spans="151:151" ht="14.4" x14ac:dyDescent="0.25">
      <c r="EU12869" s="104"/>
    </row>
    <row r="12870" spans="151:151" ht="14.4" x14ac:dyDescent="0.25">
      <c r="EU12870" s="104"/>
    </row>
    <row r="12871" spans="151:151" ht="14.4" x14ac:dyDescent="0.25">
      <c r="EU12871" s="104"/>
    </row>
    <row r="12872" spans="151:151" ht="14.4" x14ac:dyDescent="0.25">
      <c r="EU12872" s="104"/>
    </row>
    <row r="12873" spans="151:151" ht="14.4" x14ac:dyDescent="0.25">
      <c r="EU12873" s="104"/>
    </row>
    <row r="12874" spans="151:151" ht="14.4" x14ac:dyDescent="0.25">
      <c r="EU12874" s="104"/>
    </row>
    <row r="12875" spans="151:151" ht="14.4" x14ac:dyDescent="0.25">
      <c r="EU12875" s="104"/>
    </row>
    <row r="12876" spans="151:151" ht="14.4" x14ac:dyDescent="0.25">
      <c r="EU12876" s="104"/>
    </row>
    <row r="12877" spans="151:151" ht="14.4" x14ac:dyDescent="0.25">
      <c r="EU12877" s="104"/>
    </row>
    <row r="12878" spans="151:151" ht="14.4" x14ac:dyDescent="0.25">
      <c r="EU12878" s="104"/>
    </row>
    <row r="12879" spans="151:151" ht="14.4" x14ac:dyDescent="0.25">
      <c r="EU12879" s="104"/>
    </row>
    <row r="12880" spans="151:151" ht="14.4" x14ac:dyDescent="0.25">
      <c r="EU12880" s="104"/>
    </row>
    <row r="12881" spans="151:151" ht="14.4" x14ac:dyDescent="0.25">
      <c r="EU12881" s="104"/>
    </row>
    <row r="12882" spans="151:151" ht="14.4" x14ac:dyDescent="0.25">
      <c r="EU12882" s="104"/>
    </row>
    <row r="12883" spans="151:151" ht="14.4" x14ac:dyDescent="0.25">
      <c r="EU12883" s="104"/>
    </row>
    <row r="12884" spans="151:151" ht="14.4" x14ac:dyDescent="0.25">
      <c r="EU12884" s="104"/>
    </row>
    <row r="12885" spans="151:151" ht="14.4" x14ac:dyDescent="0.25">
      <c r="EU12885" s="104"/>
    </row>
    <row r="12886" spans="151:151" ht="14.4" x14ac:dyDescent="0.25">
      <c r="EU12886" s="104"/>
    </row>
    <row r="12887" spans="151:151" ht="14.4" x14ac:dyDescent="0.25">
      <c r="EU12887" s="104"/>
    </row>
    <row r="12888" spans="151:151" ht="14.4" x14ac:dyDescent="0.25">
      <c r="EU12888" s="104"/>
    </row>
    <row r="12889" spans="151:151" ht="14.4" x14ac:dyDescent="0.25">
      <c r="EU12889" s="104"/>
    </row>
    <row r="12890" spans="151:151" ht="14.4" x14ac:dyDescent="0.25">
      <c r="EU12890" s="104"/>
    </row>
    <row r="12891" spans="151:151" ht="14.4" x14ac:dyDescent="0.25">
      <c r="EU12891" s="104"/>
    </row>
    <row r="12892" spans="151:151" ht="14.4" x14ac:dyDescent="0.25">
      <c r="EU12892" s="104"/>
    </row>
    <row r="12893" spans="151:151" ht="14.4" x14ac:dyDescent="0.25">
      <c r="EU12893" s="104"/>
    </row>
    <row r="12894" spans="151:151" ht="14.4" x14ac:dyDescent="0.25">
      <c r="EU12894" s="104"/>
    </row>
    <row r="12895" spans="151:151" ht="14.4" x14ac:dyDescent="0.25">
      <c r="EU12895" s="104"/>
    </row>
    <row r="12896" spans="151:151" ht="14.4" x14ac:dyDescent="0.25">
      <c r="EU12896" s="104"/>
    </row>
    <row r="12897" spans="151:151" ht="14.4" x14ac:dyDescent="0.25">
      <c r="EU12897" s="104"/>
    </row>
    <row r="12898" spans="151:151" ht="14.4" x14ac:dyDescent="0.25">
      <c r="EU12898" s="104"/>
    </row>
    <row r="12899" spans="151:151" ht="14.4" x14ac:dyDescent="0.25">
      <c r="EU12899" s="104"/>
    </row>
    <row r="12900" spans="151:151" ht="14.4" x14ac:dyDescent="0.25">
      <c r="EU12900" s="104"/>
    </row>
    <row r="12901" spans="151:151" ht="14.4" x14ac:dyDescent="0.25">
      <c r="EU12901" s="104"/>
    </row>
    <row r="12902" spans="151:151" ht="14.4" x14ac:dyDescent="0.25">
      <c r="EU12902" s="104"/>
    </row>
    <row r="12903" spans="151:151" ht="14.4" x14ac:dyDescent="0.25">
      <c r="EU12903" s="104"/>
    </row>
    <row r="12904" spans="151:151" ht="14.4" x14ac:dyDescent="0.25">
      <c r="EU12904" s="104"/>
    </row>
    <row r="12905" spans="151:151" ht="14.4" x14ac:dyDescent="0.25">
      <c r="EU12905" s="104"/>
    </row>
    <row r="12906" spans="151:151" ht="14.4" x14ac:dyDescent="0.25">
      <c r="EU12906" s="104"/>
    </row>
    <row r="12907" spans="151:151" ht="14.4" x14ac:dyDescent="0.25">
      <c r="EU12907" s="104"/>
    </row>
    <row r="12908" spans="151:151" ht="14.4" x14ac:dyDescent="0.25">
      <c r="EU12908" s="104"/>
    </row>
    <row r="12909" spans="151:151" ht="14.4" x14ac:dyDescent="0.25">
      <c r="EU12909" s="104"/>
    </row>
    <row r="12910" spans="151:151" ht="14.4" x14ac:dyDescent="0.25">
      <c r="EU12910" s="104"/>
    </row>
    <row r="12911" spans="151:151" ht="14.4" x14ac:dyDescent="0.25">
      <c r="EU12911" s="104"/>
    </row>
    <row r="12912" spans="151:151" ht="14.4" x14ac:dyDescent="0.25">
      <c r="EU12912" s="104"/>
    </row>
    <row r="12913" spans="151:151" ht="14.4" x14ac:dyDescent="0.25">
      <c r="EU12913" s="104"/>
    </row>
    <row r="12914" spans="151:151" ht="14.4" x14ac:dyDescent="0.25">
      <c r="EU12914" s="104"/>
    </row>
    <row r="12915" spans="151:151" ht="14.4" x14ac:dyDescent="0.25">
      <c r="EU12915" s="104"/>
    </row>
    <row r="12916" spans="151:151" ht="14.4" x14ac:dyDescent="0.25">
      <c r="EU12916" s="104"/>
    </row>
    <row r="12917" spans="151:151" ht="14.4" x14ac:dyDescent="0.25">
      <c r="EU12917" s="104"/>
    </row>
    <row r="12918" spans="151:151" ht="14.4" x14ac:dyDescent="0.25">
      <c r="EU12918" s="104"/>
    </row>
    <row r="12919" spans="151:151" ht="14.4" x14ac:dyDescent="0.25">
      <c r="EU12919" s="104"/>
    </row>
    <row r="12920" spans="151:151" ht="14.4" x14ac:dyDescent="0.25">
      <c r="EU12920" s="104"/>
    </row>
    <row r="12921" spans="151:151" ht="14.4" x14ac:dyDescent="0.25">
      <c r="EU12921" s="104"/>
    </row>
    <row r="12922" spans="151:151" ht="14.4" x14ac:dyDescent="0.25">
      <c r="EU12922" s="104"/>
    </row>
    <row r="12923" spans="151:151" ht="14.4" x14ac:dyDescent="0.25">
      <c r="EU12923" s="104"/>
    </row>
    <row r="12924" spans="151:151" ht="14.4" x14ac:dyDescent="0.25">
      <c r="EU12924" s="104"/>
    </row>
    <row r="12925" spans="151:151" ht="14.4" x14ac:dyDescent="0.25">
      <c r="EU12925" s="104"/>
    </row>
    <row r="12926" spans="151:151" ht="14.4" x14ac:dyDescent="0.25">
      <c r="EU12926" s="104"/>
    </row>
    <row r="12927" spans="151:151" ht="14.4" x14ac:dyDescent="0.25">
      <c r="EU12927" s="104"/>
    </row>
    <row r="12928" spans="151:151" ht="14.4" x14ac:dyDescent="0.25">
      <c r="EU12928" s="104"/>
    </row>
    <row r="12929" spans="151:151" ht="14.4" x14ac:dyDescent="0.25">
      <c r="EU12929" s="104"/>
    </row>
    <row r="12930" spans="151:151" ht="14.4" x14ac:dyDescent="0.25">
      <c r="EU12930" s="104"/>
    </row>
    <row r="12931" spans="151:151" ht="14.4" x14ac:dyDescent="0.25">
      <c r="EU12931" s="104"/>
    </row>
    <row r="12932" spans="151:151" ht="14.4" x14ac:dyDescent="0.25">
      <c r="EU12932" s="104"/>
    </row>
    <row r="12933" spans="151:151" ht="14.4" x14ac:dyDescent="0.25">
      <c r="EU12933" s="104"/>
    </row>
    <row r="12934" spans="151:151" ht="14.4" x14ac:dyDescent="0.25">
      <c r="EU12934" s="104"/>
    </row>
    <row r="12935" spans="151:151" ht="14.4" x14ac:dyDescent="0.25">
      <c r="EU12935" s="104"/>
    </row>
    <row r="12936" spans="151:151" ht="14.4" x14ac:dyDescent="0.25">
      <c r="EU12936" s="104"/>
    </row>
    <row r="12937" spans="151:151" ht="14.4" x14ac:dyDescent="0.25">
      <c r="EU12937" s="104"/>
    </row>
    <row r="12938" spans="151:151" ht="14.4" x14ac:dyDescent="0.25">
      <c r="EU12938" s="104"/>
    </row>
    <row r="12939" spans="151:151" ht="14.4" x14ac:dyDescent="0.25">
      <c r="EU12939" s="104"/>
    </row>
    <row r="12940" spans="151:151" ht="14.4" x14ac:dyDescent="0.25">
      <c r="EU12940" s="104"/>
    </row>
    <row r="12941" spans="151:151" ht="14.4" x14ac:dyDescent="0.25">
      <c r="EU12941" s="104"/>
    </row>
    <row r="12942" spans="151:151" ht="14.4" x14ac:dyDescent="0.25">
      <c r="EU12942" s="104"/>
    </row>
    <row r="12943" spans="151:151" ht="14.4" x14ac:dyDescent="0.25">
      <c r="EU12943" s="104"/>
    </row>
    <row r="12944" spans="151:151" ht="14.4" x14ac:dyDescent="0.25">
      <c r="EU12944" s="104"/>
    </row>
    <row r="12945" spans="151:151" ht="14.4" x14ac:dyDescent="0.25">
      <c r="EU12945" s="104"/>
    </row>
    <row r="12946" spans="151:151" ht="14.4" x14ac:dyDescent="0.25">
      <c r="EU12946" s="104"/>
    </row>
    <row r="12947" spans="151:151" ht="14.4" x14ac:dyDescent="0.25">
      <c r="EU12947" s="104"/>
    </row>
    <row r="12948" spans="151:151" ht="14.4" x14ac:dyDescent="0.25">
      <c r="EU12948" s="104"/>
    </row>
    <row r="12949" spans="151:151" ht="14.4" x14ac:dyDescent="0.25">
      <c r="EU12949" s="104"/>
    </row>
    <row r="12950" spans="151:151" ht="14.4" x14ac:dyDescent="0.25">
      <c r="EU12950" s="104"/>
    </row>
    <row r="12951" spans="151:151" ht="14.4" x14ac:dyDescent="0.25">
      <c r="EU12951" s="104"/>
    </row>
    <row r="12952" spans="151:151" ht="14.4" x14ac:dyDescent="0.25">
      <c r="EU12952" s="104"/>
    </row>
    <row r="12953" spans="151:151" ht="14.4" x14ac:dyDescent="0.25">
      <c r="EU12953" s="104"/>
    </row>
    <row r="12954" spans="151:151" ht="14.4" x14ac:dyDescent="0.25">
      <c r="EU12954" s="104"/>
    </row>
    <row r="12955" spans="151:151" ht="14.4" x14ac:dyDescent="0.25">
      <c r="EU12955" s="104"/>
    </row>
    <row r="12956" spans="151:151" ht="14.4" x14ac:dyDescent="0.25">
      <c r="EU12956" s="104"/>
    </row>
    <row r="12957" spans="151:151" ht="14.4" x14ac:dyDescent="0.25">
      <c r="EU12957" s="104"/>
    </row>
    <row r="12958" spans="151:151" ht="14.4" x14ac:dyDescent="0.25">
      <c r="EU12958" s="104"/>
    </row>
    <row r="12959" spans="151:151" ht="14.4" x14ac:dyDescent="0.25">
      <c r="EU12959" s="104"/>
    </row>
    <row r="12960" spans="151:151" ht="14.4" x14ac:dyDescent="0.25">
      <c r="EU12960" s="104"/>
    </row>
    <row r="12961" spans="151:151" ht="14.4" x14ac:dyDescent="0.25">
      <c r="EU12961" s="104"/>
    </row>
    <row r="12962" spans="151:151" ht="14.4" x14ac:dyDescent="0.25">
      <c r="EU12962" s="104"/>
    </row>
    <row r="12963" spans="151:151" ht="14.4" x14ac:dyDescent="0.25">
      <c r="EU12963" s="104"/>
    </row>
    <row r="12964" spans="151:151" ht="14.4" x14ac:dyDescent="0.25">
      <c r="EU12964" s="104"/>
    </row>
    <row r="12965" spans="151:151" ht="14.4" x14ac:dyDescent="0.25">
      <c r="EU12965" s="104"/>
    </row>
    <row r="12966" spans="151:151" ht="14.4" x14ac:dyDescent="0.25">
      <c r="EU12966" s="104"/>
    </row>
    <row r="12967" spans="151:151" ht="14.4" x14ac:dyDescent="0.25">
      <c r="EU12967" s="104"/>
    </row>
    <row r="12968" spans="151:151" ht="14.4" x14ac:dyDescent="0.25">
      <c r="EU12968" s="104"/>
    </row>
    <row r="12969" spans="151:151" ht="14.4" x14ac:dyDescent="0.25">
      <c r="EU12969" s="104"/>
    </row>
    <row r="12970" spans="151:151" ht="14.4" x14ac:dyDescent="0.25">
      <c r="EU12970" s="104"/>
    </row>
    <row r="12971" spans="151:151" ht="14.4" x14ac:dyDescent="0.25">
      <c r="EU12971" s="104"/>
    </row>
    <row r="12972" spans="151:151" ht="14.4" x14ac:dyDescent="0.25">
      <c r="EU12972" s="104"/>
    </row>
    <row r="12973" spans="151:151" ht="14.4" x14ac:dyDescent="0.25">
      <c r="EU12973" s="104"/>
    </row>
    <row r="12974" spans="151:151" ht="14.4" x14ac:dyDescent="0.25">
      <c r="EU12974" s="104"/>
    </row>
    <row r="12975" spans="151:151" ht="14.4" x14ac:dyDescent="0.25">
      <c r="EU12975" s="104"/>
    </row>
    <row r="12976" spans="151:151" ht="14.4" x14ac:dyDescent="0.25">
      <c r="EU12976" s="104"/>
    </row>
    <row r="12977" spans="151:151" ht="14.4" x14ac:dyDescent="0.25">
      <c r="EU12977" s="104"/>
    </row>
    <row r="12978" spans="151:151" ht="14.4" x14ac:dyDescent="0.25">
      <c r="EU12978" s="104"/>
    </row>
    <row r="12979" spans="151:151" ht="14.4" x14ac:dyDescent="0.25">
      <c r="EU12979" s="104"/>
    </row>
    <row r="12980" spans="151:151" ht="14.4" x14ac:dyDescent="0.25">
      <c r="EU12980" s="104"/>
    </row>
    <row r="12981" spans="151:151" ht="14.4" x14ac:dyDescent="0.25">
      <c r="EU12981" s="104"/>
    </row>
    <row r="12982" spans="151:151" ht="14.4" x14ac:dyDescent="0.25">
      <c r="EU12982" s="104"/>
    </row>
    <row r="12983" spans="151:151" ht="14.4" x14ac:dyDescent="0.25">
      <c r="EU12983" s="104"/>
    </row>
    <row r="12984" spans="151:151" ht="14.4" x14ac:dyDescent="0.25">
      <c r="EU12984" s="104"/>
    </row>
    <row r="12985" spans="151:151" ht="14.4" x14ac:dyDescent="0.25">
      <c r="EU12985" s="104"/>
    </row>
    <row r="12986" spans="151:151" ht="14.4" x14ac:dyDescent="0.25">
      <c r="EU12986" s="104"/>
    </row>
    <row r="12987" spans="151:151" ht="14.4" x14ac:dyDescent="0.25">
      <c r="EU12987" s="104"/>
    </row>
    <row r="12988" spans="151:151" ht="14.4" x14ac:dyDescent="0.25">
      <c r="EU12988" s="104"/>
    </row>
    <row r="12989" spans="151:151" ht="14.4" x14ac:dyDescent="0.25">
      <c r="EU12989" s="104"/>
    </row>
    <row r="12990" spans="151:151" ht="14.4" x14ac:dyDescent="0.25">
      <c r="EU12990" s="104"/>
    </row>
    <row r="12991" spans="151:151" ht="14.4" x14ac:dyDescent="0.25">
      <c r="EU12991" s="104"/>
    </row>
    <row r="12992" spans="151:151" ht="14.4" x14ac:dyDescent="0.25">
      <c r="EU12992" s="104"/>
    </row>
    <row r="12993" spans="151:151" ht="14.4" x14ac:dyDescent="0.25">
      <c r="EU12993" s="104"/>
    </row>
    <row r="12994" spans="151:151" ht="14.4" x14ac:dyDescent="0.25">
      <c r="EU12994" s="104"/>
    </row>
    <row r="12995" spans="151:151" ht="14.4" x14ac:dyDescent="0.25">
      <c r="EU12995" s="104"/>
    </row>
    <row r="12996" spans="151:151" ht="14.4" x14ac:dyDescent="0.25">
      <c r="EU12996" s="104"/>
    </row>
    <row r="12997" spans="151:151" ht="14.4" x14ac:dyDescent="0.25">
      <c r="EU12997" s="104"/>
    </row>
    <row r="12998" spans="151:151" ht="14.4" x14ac:dyDescent="0.25">
      <c r="EU12998" s="104"/>
    </row>
    <row r="12999" spans="151:151" ht="14.4" x14ac:dyDescent="0.25">
      <c r="EU12999" s="104"/>
    </row>
    <row r="13000" spans="151:151" ht="14.4" x14ac:dyDescent="0.25">
      <c r="EU13000" s="104"/>
    </row>
    <row r="13001" spans="151:151" ht="14.4" x14ac:dyDescent="0.25">
      <c r="EU13001" s="104"/>
    </row>
    <row r="13002" spans="151:151" ht="14.4" x14ac:dyDescent="0.25">
      <c r="EU13002" s="104"/>
    </row>
    <row r="13003" spans="151:151" ht="14.4" x14ac:dyDescent="0.25">
      <c r="EU13003" s="104"/>
    </row>
    <row r="13004" spans="151:151" ht="14.4" x14ac:dyDescent="0.25">
      <c r="EU13004" s="104"/>
    </row>
    <row r="13005" spans="151:151" ht="14.4" x14ac:dyDescent="0.25">
      <c r="EU13005" s="104"/>
    </row>
    <row r="13006" spans="151:151" ht="14.4" x14ac:dyDescent="0.25">
      <c r="EU13006" s="104"/>
    </row>
    <row r="13007" spans="151:151" ht="14.4" x14ac:dyDescent="0.25">
      <c r="EU13007" s="104"/>
    </row>
    <row r="13008" spans="151:151" ht="14.4" x14ac:dyDescent="0.25">
      <c r="EU13008" s="104"/>
    </row>
    <row r="13009" spans="151:151" ht="14.4" x14ac:dyDescent="0.25">
      <c r="EU13009" s="104"/>
    </row>
    <row r="13010" spans="151:151" ht="14.4" x14ac:dyDescent="0.25">
      <c r="EU13010" s="104"/>
    </row>
    <row r="13011" spans="151:151" ht="14.4" x14ac:dyDescent="0.25">
      <c r="EU13011" s="104"/>
    </row>
    <row r="13012" spans="151:151" ht="14.4" x14ac:dyDescent="0.25">
      <c r="EU13012" s="104"/>
    </row>
    <row r="13013" spans="151:151" ht="14.4" x14ac:dyDescent="0.25">
      <c r="EU13013" s="104"/>
    </row>
    <row r="13014" spans="151:151" ht="14.4" x14ac:dyDescent="0.25">
      <c r="EU13014" s="104"/>
    </row>
    <row r="13015" spans="151:151" ht="14.4" x14ac:dyDescent="0.25">
      <c r="EU13015" s="104"/>
    </row>
    <row r="13016" spans="151:151" ht="14.4" x14ac:dyDescent="0.25">
      <c r="EU13016" s="104"/>
    </row>
    <row r="13017" spans="151:151" ht="14.4" x14ac:dyDescent="0.25">
      <c r="EU13017" s="104"/>
    </row>
    <row r="13018" spans="151:151" ht="14.4" x14ac:dyDescent="0.25">
      <c r="EU13018" s="104"/>
    </row>
    <row r="13019" spans="151:151" ht="14.4" x14ac:dyDescent="0.25">
      <c r="EU13019" s="104"/>
    </row>
    <row r="13020" spans="151:151" ht="14.4" x14ac:dyDescent="0.25">
      <c r="EU13020" s="104"/>
    </row>
    <row r="13021" spans="151:151" ht="14.4" x14ac:dyDescent="0.25">
      <c r="EU13021" s="104"/>
    </row>
    <row r="13022" spans="151:151" ht="14.4" x14ac:dyDescent="0.25">
      <c r="EU13022" s="104"/>
    </row>
    <row r="13023" spans="151:151" ht="14.4" x14ac:dyDescent="0.25">
      <c r="EU13023" s="104"/>
    </row>
    <row r="13024" spans="151:151" ht="14.4" x14ac:dyDescent="0.25">
      <c r="EU13024" s="104"/>
    </row>
    <row r="13025" spans="151:151" ht="14.4" x14ac:dyDescent="0.25">
      <c r="EU13025" s="104"/>
    </row>
    <row r="13026" spans="151:151" ht="14.4" x14ac:dyDescent="0.25">
      <c r="EU13026" s="104"/>
    </row>
    <row r="13027" spans="151:151" ht="14.4" x14ac:dyDescent="0.25">
      <c r="EU13027" s="104"/>
    </row>
    <row r="13028" spans="151:151" ht="14.4" x14ac:dyDescent="0.25">
      <c r="EU13028" s="104"/>
    </row>
    <row r="13029" spans="151:151" ht="14.4" x14ac:dyDescent="0.25">
      <c r="EU13029" s="104"/>
    </row>
    <row r="13030" spans="151:151" ht="14.4" x14ac:dyDescent="0.25">
      <c r="EU13030" s="104"/>
    </row>
    <row r="13031" spans="151:151" ht="14.4" x14ac:dyDescent="0.25">
      <c r="EU13031" s="104"/>
    </row>
    <row r="13032" spans="151:151" ht="14.4" x14ac:dyDescent="0.25">
      <c r="EU13032" s="104"/>
    </row>
    <row r="13033" spans="151:151" ht="14.4" x14ac:dyDescent="0.25">
      <c r="EU13033" s="104"/>
    </row>
    <row r="13034" spans="151:151" ht="14.4" x14ac:dyDescent="0.25">
      <c r="EU13034" s="104"/>
    </row>
    <row r="13035" spans="151:151" ht="14.4" x14ac:dyDescent="0.25">
      <c r="EU13035" s="104"/>
    </row>
    <row r="13036" spans="151:151" ht="14.4" x14ac:dyDescent="0.25">
      <c r="EU13036" s="104"/>
    </row>
    <row r="13037" spans="151:151" ht="14.4" x14ac:dyDescent="0.25">
      <c r="EU13037" s="104"/>
    </row>
    <row r="13038" spans="151:151" ht="14.4" x14ac:dyDescent="0.25">
      <c r="EU13038" s="104"/>
    </row>
    <row r="13039" spans="151:151" ht="14.4" x14ac:dyDescent="0.25">
      <c r="EU13039" s="104"/>
    </row>
    <row r="13040" spans="151:151" ht="14.4" x14ac:dyDescent="0.25">
      <c r="EU13040" s="104"/>
    </row>
    <row r="13041" spans="151:151" ht="14.4" x14ac:dyDescent="0.25">
      <c r="EU13041" s="104"/>
    </row>
    <row r="13042" spans="151:151" ht="14.4" x14ac:dyDescent="0.25">
      <c r="EU13042" s="104"/>
    </row>
    <row r="13043" spans="151:151" ht="14.4" x14ac:dyDescent="0.25">
      <c r="EU13043" s="104"/>
    </row>
    <row r="13044" spans="151:151" ht="14.4" x14ac:dyDescent="0.25">
      <c r="EU13044" s="104"/>
    </row>
    <row r="13045" spans="151:151" ht="14.4" x14ac:dyDescent="0.25">
      <c r="EU13045" s="104"/>
    </row>
    <row r="13046" spans="151:151" ht="14.4" x14ac:dyDescent="0.25">
      <c r="EU13046" s="104"/>
    </row>
    <row r="13047" spans="151:151" ht="14.4" x14ac:dyDescent="0.25">
      <c r="EU13047" s="104"/>
    </row>
    <row r="13048" spans="151:151" ht="14.4" x14ac:dyDescent="0.25">
      <c r="EU13048" s="104"/>
    </row>
    <row r="13049" spans="151:151" ht="14.4" x14ac:dyDescent="0.25">
      <c r="EU13049" s="104"/>
    </row>
    <row r="13050" spans="151:151" ht="14.4" x14ac:dyDescent="0.25">
      <c r="EU13050" s="104"/>
    </row>
    <row r="13051" spans="151:151" ht="14.4" x14ac:dyDescent="0.25">
      <c r="EU13051" s="104"/>
    </row>
    <row r="13052" spans="151:151" ht="14.4" x14ac:dyDescent="0.25">
      <c r="EU13052" s="104"/>
    </row>
    <row r="13053" spans="151:151" ht="14.4" x14ac:dyDescent="0.25">
      <c r="EU13053" s="104"/>
    </row>
    <row r="13054" spans="151:151" ht="14.4" x14ac:dyDescent="0.25">
      <c r="EU13054" s="104"/>
    </row>
    <row r="13055" spans="151:151" ht="14.4" x14ac:dyDescent="0.25">
      <c r="EU13055" s="104"/>
    </row>
    <row r="13056" spans="151:151" ht="14.4" x14ac:dyDescent="0.25">
      <c r="EU13056" s="104"/>
    </row>
    <row r="13057" spans="151:151" ht="14.4" x14ac:dyDescent="0.25">
      <c r="EU13057" s="104"/>
    </row>
    <row r="13058" spans="151:151" ht="14.4" x14ac:dyDescent="0.25">
      <c r="EU13058" s="104"/>
    </row>
    <row r="13059" spans="151:151" ht="14.4" x14ac:dyDescent="0.25">
      <c r="EU13059" s="104"/>
    </row>
    <row r="13060" spans="151:151" ht="14.4" x14ac:dyDescent="0.25">
      <c r="EU13060" s="104"/>
    </row>
    <row r="13061" spans="151:151" ht="14.4" x14ac:dyDescent="0.25">
      <c r="EU13061" s="104"/>
    </row>
    <row r="13062" spans="151:151" ht="14.4" x14ac:dyDescent="0.25">
      <c r="EU13062" s="104"/>
    </row>
    <row r="13063" spans="151:151" ht="14.4" x14ac:dyDescent="0.25">
      <c r="EU13063" s="104"/>
    </row>
    <row r="13064" spans="151:151" ht="14.4" x14ac:dyDescent="0.25">
      <c r="EU13064" s="104"/>
    </row>
    <row r="13065" spans="151:151" ht="14.4" x14ac:dyDescent="0.25">
      <c r="EU13065" s="104"/>
    </row>
    <row r="13066" spans="151:151" ht="14.4" x14ac:dyDescent="0.25">
      <c r="EU13066" s="104"/>
    </row>
    <row r="13067" spans="151:151" ht="14.4" x14ac:dyDescent="0.25">
      <c r="EU13067" s="104"/>
    </row>
    <row r="13068" spans="151:151" ht="14.4" x14ac:dyDescent="0.25">
      <c r="EU13068" s="104"/>
    </row>
    <row r="13069" spans="151:151" ht="14.4" x14ac:dyDescent="0.25">
      <c r="EU13069" s="104"/>
    </row>
    <row r="13070" spans="151:151" ht="14.4" x14ac:dyDescent="0.25">
      <c r="EU13070" s="104"/>
    </row>
    <row r="13071" spans="151:151" ht="14.4" x14ac:dyDescent="0.25">
      <c r="EU13071" s="104"/>
    </row>
    <row r="13072" spans="151:151" ht="14.4" x14ac:dyDescent="0.25">
      <c r="EU13072" s="104"/>
    </row>
    <row r="13073" spans="151:151" ht="14.4" x14ac:dyDescent="0.25">
      <c r="EU13073" s="104"/>
    </row>
    <row r="13074" spans="151:151" ht="14.4" x14ac:dyDescent="0.25">
      <c r="EU13074" s="104"/>
    </row>
    <row r="13075" spans="151:151" ht="14.4" x14ac:dyDescent="0.25">
      <c r="EU13075" s="104"/>
    </row>
    <row r="13076" spans="151:151" ht="14.4" x14ac:dyDescent="0.25">
      <c r="EU13076" s="104"/>
    </row>
    <row r="13077" spans="151:151" ht="14.4" x14ac:dyDescent="0.25">
      <c r="EU13077" s="104"/>
    </row>
    <row r="13078" spans="151:151" ht="14.4" x14ac:dyDescent="0.25">
      <c r="EU13078" s="104"/>
    </row>
    <row r="13079" spans="151:151" ht="14.4" x14ac:dyDescent="0.25">
      <c r="EU13079" s="104"/>
    </row>
    <row r="13080" spans="151:151" ht="14.4" x14ac:dyDescent="0.25">
      <c r="EU13080" s="104"/>
    </row>
    <row r="13081" spans="151:151" ht="14.4" x14ac:dyDescent="0.25">
      <c r="EU13081" s="104"/>
    </row>
    <row r="13082" spans="151:151" ht="14.4" x14ac:dyDescent="0.25">
      <c r="EU13082" s="104"/>
    </row>
    <row r="13083" spans="151:151" ht="14.4" x14ac:dyDescent="0.25">
      <c r="EU13083" s="104"/>
    </row>
    <row r="13084" spans="151:151" ht="14.4" x14ac:dyDescent="0.25">
      <c r="EU13084" s="104"/>
    </row>
    <row r="13085" spans="151:151" ht="14.4" x14ac:dyDescent="0.25">
      <c r="EU13085" s="104"/>
    </row>
    <row r="13086" spans="151:151" ht="14.4" x14ac:dyDescent="0.25">
      <c r="EU13086" s="104"/>
    </row>
    <row r="13087" spans="151:151" ht="14.4" x14ac:dyDescent="0.25">
      <c r="EU13087" s="104"/>
    </row>
    <row r="13088" spans="151:151" ht="14.4" x14ac:dyDescent="0.25">
      <c r="EU13088" s="104"/>
    </row>
    <row r="13089" spans="151:151" ht="14.4" x14ac:dyDescent="0.25">
      <c r="EU13089" s="104"/>
    </row>
    <row r="13090" spans="151:151" ht="14.4" x14ac:dyDescent="0.25">
      <c r="EU13090" s="104"/>
    </row>
    <row r="13091" spans="151:151" ht="14.4" x14ac:dyDescent="0.25">
      <c r="EU13091" s="104"/>
    </row>
    <row r="13092" spans="151:151" ht="14.4" x14ac:dyDescent="0.25">
      <c r="EU13092" s="104"/>
    </row>
    <row r="13093" spans="151:151" ht="14.4" x14ac:dyDescent="0.25">
      <c r="EU13093" s="104"/>
    </row>
    <row r="13094" spans="151:151" ht="14.4" x14ac:dyDescent="0.25">
      <c r="EU13094" s="104"/>
    </row>
    <row r="13095" spans="151:151" ht="14.4" x14ac:dyDescent="0.25">
      <c r="EU13095" s="104"/>
    </row>
    <row r="13096" spans="151:151" ht="14.4" x14ac:dyDescent="0.25">
      <c r="EU13096" s="104"/>
    </row>
    <row r="13097" spans="151:151" ht="14.4" x14ac:dyDescent="0.25">
      <c r="EU13097" s="104"/>
    </row>
    <row r="13098" spans="151:151" ht="14.4" x14ac:dyDescent="0.25">
      <c r="EU13098" s="104"/>
    </row>
    <row r="13099" spans="151:151" ht="14.4" x14ac:dyDescent="0.25">
      <c r="EU13099" s="104"/>
    </row>
    <row r="13100" spans="151:151" ht="14.4" x14ac:dyDescent="0.25">
      <c r="EU13100" s="104"/>
    </row>
    <row r="13101" spans="151:151" ht="14.4" x14ac:dyDescent="0.25">
      <c r="EU13101" s="104"/>
    </row>
    <row r="13102" spans="151:151" ht="14.4" x14ac:dyDescent="0.25">
      <c r="EU13102" s="104"/>
    </row>
    <row r="13103" spans="151:151" ht="14.4" x14ac:dyDescent="0.25">
      <c r="EU13103" s="104"/>
    </row>
    <row r="13104" spans="151:151" ht="14.4" x14ac:dyDescent="0.25">
      <c r="EU13104" s="104"/>
    </row>
    <row r="13105" spans="151:151" ht="14.4" x14ac:dyDescent="0.25">
      <c r="EU13105" s="104"/>
    </row>
    <row r="13106" spans="151:151" ht="14.4" x14ac:dyDescent="0.25">
      <c r="EU13106" s="104"/>
    </row>
    <row r="13107" spans="151:151" ht="14.4" x14ac:dyDescent="0.25">
      <c r="EU13107" s="104"/>
    </row>
    <row r="13108" spans="151:151" ht="14.4" x14ac:dyDescent="0.25">
      <c r="EU13108" s="104"/>
    </row>
    <row r="13109" spans="151:151" ht="14.4" x14ac:dyDescent="0.25">
      <c r="EU13109" s="104"/>
    </row>
    <row r="13110" spans="151:151" ht="14.4" x14ac:dyDescent="0.25">
      <c r="EU13110" s="104"/>
    </row>
    <row r="13111" spans="151:151" ht="14.4" x14ac:dyDescent="0.25">
      <c r="EU13111" s="104"/>
    </row>
    <row r="13112" spans="151:151" ht="14.4" x14ac:dyDescent="0.25">
      <c r="EU13112" s="104"/>
    </row>
    <row r="13113" spans="151:151" ht="14.4" x14ac:dyDescent="0.25">
      <c r="EU13113" s="104"/>
    </row>
    <row r="13114" spans="151:151" ht="14.4" x14ac:dyDescent="0.25">
      <c r="EU13114" s="104"/>
    </row>
    <row r="13115" spans="151:151" ht="14.4" x14ac:dyDescent="0.25">
      <c r="EU13115" s="104"/>
    </row>
    <row r="13116" spans="151:151" ht="14.4" x14ac:dyDescent="0.25">
      <c r="EU13116" s="104"/>
    </row>
    <row r="13117" spans="151:151" ht="14.4" x14ac:dyDescent="0.25">
      <c r="EU13117" s="104"/>
    </row>
    <row r="13118" spans="151:151" ht="14.4" x14ac:dyDescent="0.25">
      <c r="EU13118" s="104"/>
    </row>
    <row r="13119" spans="151:151" ht="14.4" x14ac:dyDescent="0.25">
      <c r="EU13119" s="104"/>
    </row>
    <row r="13120" spans="151:151" ht="14.4" x14ac:dyDescent="0.25">
      <c r="EU13120" s="104"/>
    </row>
    <row r="13121" spans="151:151" ht="14.4" x14ac:dyDescent="0.25">
      <c r="EU13121" s="104"/>
    </row>
    <row r="13122" spans="151:151" ht="14.4" x14ac:dyDescent="0.25">
      <c r="EU13122" s="104"/>
    </row>
    <row r="13123" spans="151:151" ht="14.4" x14ac:dyDescent="0.25">
      <c r="EU13123" s="104"/>
    </row>
    <row r="13124" spans="151:151" ht="14.4" x14ac:dyDescent="0.25">
      <c r="EU13124" s="104"/>
    </row>
    <row r="13125" spans="151:151" ht="14.4" x14ac:dyDescent="0.25">
      <c r="EU13125" s="104"/>
    </row>
    <row r="13126" spans="151:151" ht="14.4" x14ac:dyDescent="0.25">
      <c r="EU13126" s="104"/>
    </row>
    <row r="13127" spans="151:151" ht="14.4" x14ac:dyDescent="0.25">
      <c r="EU13127" s="104"/>
    </row>
    <row r="13128" spans="151:151" ht="14.4" x14ac:dyDescent="0.25">
      <c r="EU13128" s="104"/>
    </row>
    <row r="13129" spans="151:151" ht="14.4" x14ac:dyDescent="0.25">
      <c r="EU13129" s="104"/>
    </row>
    <row r="13130" spans="151:151" ht="14.4" x14ac:dyDescent="0.25">
      <c r="EU13130" s="104"/>
    </row>
    <row r="13131" spans="151:151" ht="14.4" x14ac:dyDescent="0.25">
      <c r="EU13131" s="104"/>
    </row>
    <row r="13132" spans="151:151" ht="14.4" x14ac:dyDescent="0.25">
      <c r="EU13132" s="104"/>
    </row>
    <row r="13133" spans="151:151" ht="14.4" x14ac:dyDescent="0.25">
      <c r="EU13133" s="104"/>
    </row>
    <row r="13134" spans="151:151" ht="14.4" x14ac:dyDescent="0.25">
      <c r="EU13134" s="104"/>
    </row>
    <row r="13135" spans="151:151" ht="14.4" x14ac:dyDescent="0.25">
      <c r="EU13135" s="104"/>
    </row>
    <row r="13136" spans="151:151" ht="14.4" x14ac:dyDescent="0.25">
      <c r="EU13136" s="104"/>
    </row>
    <row r="13137" spans="151:151" ht="14.4" x14ac:dyDescent="0.25">
      <c r="EU13137" s="104"/>
    </row>
    <row r="13138" spans="151:151" ht="14.4" x14ac:dyDescent="0.25">
      <c r="EU13138" s="104"/>
    </row>
    <row r="13139" spans="151:151" ht="14.4" x14ac:dyDescent="0.25">
      <c r="EU13139" s="104"/>
    </row>
    <row r="13140" spans="151:151" ht="14.4" x14ac:dyDescent="0.25">
      <c r="EU13140" s="104"/>
    </row>
    <row r="13141" spans="151:151" ht="14.4" x14ac:dyDescent="0.25">
      <c r="EU13141" s="104"/>
    </row>
    <row r="13142" spans="151:151" ht="14.4" x14ac:dyDescent="0.25">
      <c r="EU13142" s="104"/>
    </row>
    <row r="13143" spans="151:151" ht="14.4" x14ac:dyDescent="0.25">
      <c r="EU13143" s="104"/>
    </row>
    <row r="13144" spans="151:151" ht="14.4" x14ac:dyDescent="0.25">
      <c r="EU13144" s="104"/>
    </row>
    <row r="13145" spans="151:151" ht="14.4" x14ac:dyDescent="0.25">
      <c r="EU13145" s="104"/>
    </row>
    <row r="13146" spans="151:151" ht="14.4" x14ac:dyDescent="0.25">
      <c r="EU13146" s="104"/>
    </row>
    <row r="13147" spans="151:151" ht="14.4" x14ac:dyDescent="0.25">
      <c r="EU13147" s="104"/>
    </row>
    <row r="13148" spans="151:151" ht="14.4" x14ac:dyDescent="0.25">
      <c r="EU13148" s="104"/>
    </row>
    <row r="13149" spans="151:151" ht="14.4" x14ac:dyDescent="0.25">
      <c r="EU13149" s="104"/>
    </row>
    <row r="13150" spans="151:151" ht="14.4" x14ac:dyDescent="0.25">
      <c r="EU13150" s="104"/>
    </row>
    <row r="13151" spans="151:151" ht="14.4" x14ac:dyDescent="0.25">
      <c r="EU13151" s="104"/>
    </row>
    <row r="13152" spans="151:151" ht="14.4" x14ac:dyDescent="0.25">
      <c r="EU13152" s="104"/>
    </row>
    <row r="13153" spans="151:151" ht="14.4" x14ac:dyDescent="0.25">
      <c r="EU13153" s="104"/>
    </row>
    <row r="13154" spans="151:151" ht="14.4" x14ac:dyDescent="0.25">
      <c r="EU13154" s="104"/>
    </row>
    <row r="13155" spans="151:151" ht="14.4" x14ac:dyDescent="0.25">
      <c r="EU13155" s="104"/>
    </row>
    <row r="13156" spans="151:151" ht="14.4" x14ac:dyDescent="0.25">
      <c r="EU13156" s="104"/>
    </row>
    <row r="13157" spans="151:151" ht="14.4" x14ac:dyDescent="0.25">
      <c r="EU13157" s="104"/>
    </row>
    <row r="13158" spans="151:151" ht="14.4" x14ac:dyDescent="0.25">
      <c r="EU13158" s="104"/>
    </row>
    <row r="13159" spans="151:151" ht="14.4" x14ac:dyDescent="0.25">
      <c r="EU13159" s="104"/>
    </row>
    <row r="13160" spans="151:151" ht="14.4" x14ac:dyDescent="0.25">
      <c r="EU13160" s="104"/>
    </row>
    <row r="13161" spans="151:151" ht="14.4" x14ac:dyDescent="0.25">
      <c r="EU13161" s="104"/>
    </row>
    <row r="13162" spans="151:151" ht="14.4" x14ac:dyDescent="0.25">
      <c r="EU13162" s="104"/>
    </row>
    <row r="13163" spans="151:151" ht="14.4" x14ac:dyDescent="0.25">
      <c r="EU13163" s="104"/>
    </row>
    <row r="13164" spans="151:151" ht="14.4" x14ac:dyDescent="0.25">
      <c r="EU13164" s="104"/>
    </row>
    <row r="13165" spans="151:151" ht="14.4" x14ac:dyDescent="0.25">
      <c r="EU13165" s="104"/>
    </row>
    <row r="13166" spans="151:151" ht="14.4" x14ac:dyDescent="0.25">
      <c r="EU13166" s="104"/>
    </row>
    <row r="13167" spans="151:151" ht="14.4" x14ac:dyDescent="0.25">
      <c r="EU13167" s="104"/>
    </row>
    <row r="13168" spans="151:151" ht="14.4" x14ac:dyDescent="0.25">
      <c r="EU13168" s="104"/>
    </row>
    <row r="13169" spans="151:151" ht="14.4" x14ac:dyDescent="0.25">
      <c r="EU13169" s="104"/>
    </row>
    <row r="13170" spans="151:151" ht="14.4" x14ac:dyDescent="0.25">
      <c r="EU13170" s="104"/>
    </row>
    <row r="13171" spans="151:151" ht="14.4" x14ac:dyDescent="0.25">
      <c r="EU13171" s="104"/>
    </row>
    <row r="13172" spans="151:151" ht="14.4" x14ac:dyDescent="0.25">
      <c r="EU13172" s="104"/>
    </row>
    <row r="13173" spans="151:151" ht="14.4" x14ac:dyDescent="0.25">
      <c r="EU13173" s="104"/>
    </row>
    <row r="13174" spans="151:151" ht="14.4" x14ac:dyDescent="0.25">
      <c r="EU13174" s="104"/>
    </row>
    <row r="13175" spans="151:151" ht="14.4" x14ac:dyDescent="0.25">
      <c r="EU13175" s="104"/>
    </row>
    <row r="13176" spans="151:151" ht="14.4" x14ac:dyDescent="0.25">
      <c r="EU13176" s="104"/>
    </row>
    <row r="13177" spans="151:151" ht="14.4" x14ac:dyDescent="0.25">
      <c r="EU13177" s="104"/>
    </row>
    <row r="13178" spans="151:151" ht="14.4" x14ac:dyDescent="0.25">
      <c r="EU13178" s="104"/>
    </row>
    <row r="13179" spans="151:151" ht="14.4" x14ac:dyDescent="0.25">
      <c r="EU13179" s="104"/>
    </row>
    <row r="13180" spans="151:151" ht="14.4" x14ac:dyDescent="0.25">
      <c r="EU13180" s="104"/>
    </row>
    <row r="13181" spans="151:151" ht="14.4" x14ac:dyDescent="0.25">
      <c r="EU13181" s="104"/>
    </row>
    <row r="13182" spans="151:151" ht="14.4" x14ac:dyDescent="0.25">
      <c r="EU13182" s="104"/>
    </row>
    <row r="13183" spans="151:151" ht="14.4" x14ac:dyDescent="0.25">
      <c r="EU13183" s="104"/>
    </row>
    <row r="13184" spans="151:151" ht="14.4" x14ac:dyDescent="0.25">
      <c r="EU13184" s="104"/>
    </row>
    <row r="13185" spans="151:151" ht="14.4" x14ac:dyDescent="0.25">
      <c r="EU13185" s="104"/>
    </row>
    <row r="13186" spans="151:151" ht="14.4" x14ac:dyDescent="0.25">
      <c r="EU13186" s="104"/>
    </row>
    <row r="13187" spans="151:151" ht="14.4" x14ac:dyDescent="0.25">
      <c r="EU13187" s="104"/>
    </row>
    <row r="13188" spans="151:151" ht="14.4" x14ac:dyDescent="0.25">
      <c r="EU13188" s="104"/>
    </row>
    <row r="13189" spans="151:151" ht="14.4" x14ac:dyDescent="0.25">
      <c r="EU13189" s="104"/>
    </row>
    <row r="13190" spans="151:151" ht="14.4" x14ac:dyDescent="0.25">
      <c r="EU13190" s="104"/>
    </row>
    <row r="13191" spans="151:151" ht="14.4" x14ac:dyDescent="0.25">
      <c r="EU13191" s="104"/>
    </row>
    <row r="13192" spans="151:151" ht="14.4" x14ac:dyDescent="0.25">
      <c r="EU13192" s="104"/>
    </row>
    <row r="13193" spans="151:151" ht="14.4" x14ac:dyDescent="0.25">
      <c r="EU13193" s="104"/>
    </row>
    <row r="13194" spans="151:151" ht="14.4" x14ac:dyDescent="0.25">
      <c r="EU13194" s="104"/>
    </row>
    <row r="13195" spans="151:151" ht="14.4" x14ac:dyDescent="0.25">
      <c r="EU13195" s="104"/>
    </row>
    <row r="13196" spans="151:151" ht="14.4" x14ac:dyDescent="0.25">
      <c r="EU13196" s="104"/>
    </row>
    <row r="13197" spans="151:151" ht="14.4" x14ac:dyDescent="0.25">
      <c r="EU13197" s="104"/>
    </row>
    <row r="13198" spans="151:151" ht="14.4" x14ac:dyDescent="0.25">
      <c r="EU13198" s="104"/>
    </row>
    <row r="13199" spans="151:151" ht="14.4" x14ac:dyDescent="0.25">
      <c r="EU13199" s="104"/>
    </row>
    <row r="13200" spans="151:151" ht="14.4" x14ac:dyDescent="0.25">
      <c r="EU13200" s="104"/>
    </row>
    <row r="13201" spans="151:151" ht="14.4" x14ac:dyDescent="0.25">
      <c r="EU13201" s="104"/>
    </row>
    <row r="13202" spans="151:151" ht="14.4" x14ac:dyDescent="0.25">
      <c r="EU13202" s="104"/>
    </row>
    <row r="13203" spans="151:151" ht="14.4" x14ac:dyDescent="0.25">
      <c r="EU13203" s="104"/>
    </row>
    <row r="13204" spans="151:151" ht="14.4" x14ac:dyDescent="0.25">
      <c r="EU13204" s="104"/>
    </row>
    <row r="13205" spans="151:151" ht="14.4" x14ac:dyDescent="0.25">
      <c r="EU13205" s="104"/>
    </row>
    <row r="13206" spans="151:151" ht="14.4" x14ac:dyDescent="0.25">
      <c r="EU13206" s="104"/>
    </row>
    <row r="13207" spans="151:151" ht="14.4" x14ac:dyDescent="0.25">
      <c r="EU13207" s="104"/>
    </row>
    <row r="13208" spans="151:151" ht="14.4" x14ac:dyDescent="0.25">
      <c r="EU13208" s="104"/>
    </row>
    <row r="13209" spans="151:151" ht="14.4" x14ac:dyDescent="0.25">
      <c r="EU13209" s="104"/>
    </row>
    <row r="13210" spans="151:151" ht="14.4" x14ac:dyDescent="0.25">
      <c r="EU13210" s="104"/>
    </row>
    <row r="13211" spans="151:151" ht="14.4" x14ac:dyDescent="0.25">
      <c r="EU13211" s="104"/>
    </row>
    <row r="13212" spans="151:151" ht="14.4" x14ac:dyDescent="0.25">
      <c r="EU13212" s="104"/>
    </row>
    <row r="13213" spans="151:151" ht="14.4" x14ac:dyDescent="0.25">
      <c r="EU13213" s="104"/>
    </row>
    <row r="13214" spans="151:151" ht="14.4" x14ac:dyDescent="0.25">
      <c r="EU13214" s="104"/>
    </row>
    <row r="13215" spans="151:151" ht="14.4" x14ac:dyDescent="0.25">
      <c r="EU13215" s="104"/>
    </row>
    <row r="13216" spans="151:151" ht="14.4" x14ac:dyDescent="0.25">
      <c r="EU13216" s="104"/>
    </row>
    <row r="13217" spans="151:151" ht="14.4" x14ac:dyDescent="0.25">
      <c r="EU13217" s="104"/>
    </row>
    <row r="13218" spans="151:151" ht="14.4" x14ac:dyDescent="0.25">
      <c r="EU13218" s="104"/>
    </row>
    <row r="13219" spans="151:151" ht="14.4" x14ac:dyDescent="0.25">
      <c r="EU13219" s="104"/>
    </row>
    <row r="13220" spans="151:151" ht="14.4" x14ac:dyDescent="0.25">
      <c r="EU13220" s="104"/>
    </row>
    <row r="13221" spans="151:151" ht="14.4" x14ac:dyDescent="0.25">
      <c r="EU13221" s="104"/>
    </row>
    <row r="13222" spans="151:151" ht="14.4" x14ac:dyDescent="0.25">
      <c r="EU13222" s="104"/>
    </row>
    <row r="13223" spans="151:151" ht="14.4" x14ac:dyDescent="0.25">
      <c r="EU13223" s="104"/>
    </row>
    <row r="13224" spans="151:151" ht="14.4" x14ac:dyDescent="0.25">
      <c r="EU13224" s="104"/>
    </row>
    <row r="13225" spans="151:151" ht="14.4" x14ac:dyDescent="0.25">
      <c r="EU13225" s="104"/>
    </row>
    <row r="13226" spans="151:151" ht="14.4" x14ac:dyDescent="0.25">
      <c r="EU13226" s="104"/>
    </row>
    <row r="13227" spans="151:151" ht="14.4" x14ac:dyDescent="0.25">
      <c r="EU13227" s="104"/>
    </row>
    <row r="13228" spans="151:151" ht="14.4" x14ac:dyDescent="0.25">
      <c r="EU13228" s="104"/>
    </row>
    <row r="13229" spans="151:151" ht="14.4" x14ac:dyDescent="0.25">
      <c r="EU13229" s="104"/>
    </row>
    <row r="13230" spans="151:151" ht="14.4" x14ac:dyDescent="0.25">
      <c r="EU13230" s="104"/>
    </row>
    <row r="13231" spans="151:151" ht="14.4" x14ac:dyDescent="0.25">
      <c r="EU13231" s="104"/>
    </row>
    <row r="13232" spans="151:151" ht="14.4" x14ac:dyDescent="0.25">
      <c r="EU13232" s="104"/>
    </row>
    <row r="13233" spans="151:151" ht="14.4" x14ac:dyDescent="0.25">
      <c r="EU13233" s="104"/>
    </row>
    <row r="13234" spans="151:151" ht="14.4" x14ac:dyDescent="0.25">
      <c r="EU13234" s="104"/>
    </row>
    <row r="13235" spans="151:151" ht="14.4" x14ac:dyDescent="0.25">
      <c r="EU13235" s="104"/>
    </row>
    <row r="13236" spans="151:151" ht="14.4" x14ac:dyDescent="0.25">
      <c r="EU13236" s="104"/>
    </row>
    <row r="13237" spans="151:151" ht="14.4" x14ac:dyDescent="0.25">
      <c r="EU13237" s="104"/>
    </row>
    <row r="13238" spans="151:151" ht="14.4" x14ac:dyDescent="0.25">
      <c r="EU13238" s="104"/>
    </row>
    <row r="13239" spans="151:151" ht="14.4" x14ac:dyDescent="0.25">
      <c r="EU13239" s="104"/>
    </row>
    <row r="13240" spans="151:151" ht="14.4" x14ac:dyDescent="0.25">
      <c r="EU13240" s="104"/>
    </row>
    <row r="13241" spans="151:151" ht="14.4" x14ac:dyDescent="0.25">
      <c r="EU13241" s="104"/>
    </row>
    <row r="13242" spans="151:151" ht="14.4" x14ac:dyDescent="0.25">
      <c r="EU13242" s="104"/>
    </row>
    <row r="13243" spans="151:151" ht="14.4" x14ac:dyDescent="0.25">
      <c r="EU13243" s="104"/>
    </row>
    <row r="13244" spans="151:151" ht="14.4" x14ac:dyDescent="0.25">
      <c r="EU13244" s="104"/>
    </row>
    <row r="13245" spans="151:151" ht="14.4" x14ac:dyDescent="0.25">
      <c r="EU13245" s="104"/>
    </row>
    <row r="13246" spans="151:151" ht="14.4" x14ac:dyDescent="0.25">
      <c r="EU13246" s="104"/>
    </row>
    <row r="13247" spans="151:151" ht="14.4" x14ac:dyDescent="0.25">
      <c r="EU13247" s="104"/>
    </row>
    <row r="13248" spans="151:151" ht="14.4" x14ac:dyDescent="0.25">
      <c r="EU13248" s="104"/>
    </row>
    <row r="13249" spans="151:151" ht="14.4" x14ac:dyDescent="0.25">
      <c r="EU13249" s="104"/>
    </row>
    <row r="13250" spans="151:151" ht="14.4" x14ac:dyDescent="0.25">
      <c r="EU13250" s="104"/>
    </row>
    <row r="13251" spans="151:151" ht="14.4" x14ac:dyDescent="0.25">
      <c r="EU13251" s="104"/>
    </row>
    <row r="13252" spans="151:151" ht="14.4" x14ac:dyDescent="0.25">
      <c r="EU13252" s="104"/>
    </row>
    <row r="13253" spans="151:151" ht="14.4" x14ac:dyDescent="0.25">
      <c r="EU13253" s="104"/>
    </row>
    <row r="13254" spans="151:151" ht="14.4" x14ac:dyDescent="0.25">
      <c r="EU13254" s="104"/>
    </row>
    <row r="13255" spans="151:151" ht="14.4" x14ac:dyDescent="0.25">
      <c r="EU13255" s="104"/>
    </row>
    <row r="13256" spans="151:151" ht="14.4" x14ac:dyDescent="0.25">
      <c r="EU13256" s="104"/>
    </row>
    <row r="13257" spans="151:151" ht="14.4" x14ac:dyDescent="0.25">
      <c r="EU13257" s="104"/>
    </row>
    <row r="13258" spans="151:151" ht="14.4" x14ac:dyDescent="0.25">
      <c r="EU13258" s="104"/>
    </row>
    <row r="13259" spans="151:151" ht="14.4" x14ac:dyDescent="0.25">
      <c r="EU13259" s="104"/>
    </row>
    <row r="13260" spans="151:151" ht="14.4" x14ac:dyDescent="0.25">
      <c r="EU13260" s="104"/>
    </row>
    <row r="13261" spans="151:151" ht="14.4" x14ac:dyDescent="0.25">
      <c r="EU13261" s="104"/>
    </row>
    <row r="13262" spans="151:151" ht="14.4" x14ac:dyDescent="0.25">
      <c r="EU13262" s="104"/>
    </row>
    <row r="13263" spans="151:151" ht="14.4" x14ac:dyDescent="0.25">
      <c r="EU13263" s="104"/>
    </row>
    <row r="13264" spans="151:151" ht="14.4" x14ac:dyDescent="0.25">
      <c r="EU13264" s="104"/>
    </row>
    <row r="13265" spans="151:151" ht="14.4" x14ac:dyDescent="0.25">
      <c r="EU13265" s="104"/>
    </row>
    <row r="13266" spans="151:151" ht="14.4" x14ac:dyDescent="0.25">
      <c r="EU13266" s="104"/>
    </row>
    <row r="13267" spans="151:151" ht="14.4" x14ac:dyDescent="0.25">
      <c r="EU13267" s="104"/>
    </row>
    <row r="13268" spans="151:151" ht="14.4" x14ac:dyDescent="0.25">
      <c r="EU13268" s="104"/>
    </row>
    <row r="13269" spans="151:151" ht="14.4" x14ac:dyDescent="0.25">
      <c r="EU13269" s="104"/>
    </row>
    <row r="13270" spans="151:151" ht="14.4" x14ac:dyDescent="0.25">
      <c r="EU13270" s="104"/>
    </row>
    <row r="13271" spans="151:151" ht="14.4" x14ac:dyDescent="0.25">
      <c r="EU13271" s="104"/>
    </row>
    <row r="13272" spans="151:151" ht="14.4" x14ac:dyDescent="0.25">
      <c r="EU13272" s="104"/>
    </row>
    <row r="13273" spans="151:151" ht="14.4" x14ac:dyDescent="0.25">
      <c r="EU13273" s="104"/>
    </row>
    <row r="13274" spans="151:151" ht="14.4" x14ac:dyDescent="0.25">
      <c r="EU13274" s="104"/>
    </row>
    <row r="13275" spans="151:151" ht="14.4" x14ac:dyDescent="0.25">
      <c r="EU13275" s="104"/>
    </row>
    <row r="13276" spans="151:151" ht="14.4" x14ac:dyDescent="0.25">
      <c r="EU13276" s="104"/>
    </row>
    <row r="13277" spans="151:151" ht="14.4" x14ac:dyDescent="0.25">
      <c r="EU13277" s="104"/>
    </row>
    <row r="13278" spans="151:151" ht="14.4" x14ac:dyDescent="0.25">
      <c r="EU13278" s="104"/>
    </row>
    <row r="13279" spans="151:151" ht="14.4" x14ac:dyDescent="0.25">
      <c r="EU13279" s="104"/>
    </row>
    <row r="13280" spans="151:151" ht="14.4" x14ac:dyDescent="0.25">
      <c r="EU13280" s="104"/>
    </row>
    <row r="13281" spans="151:151" ht="14.4" x14ac:dyDescent="0.25">
      <c r="EU13281" s="104"/>
    </row>
    <row r="13282" spans="151:151" ht="14.4" x14ac:dyDescent="0.25">
      <c r="EU13282" s="104"/>
    </row>
    <row r="13283" spans="151:151" ht="14.4" x14ac:dyDescent="0.25">
      <c r="EU13283" s="104"/>
    </row>
    <row r="13284" spans="151:151" ht="14.4" x14ac:dyDescent="0.25">
      <c r="EU13284" s="104"/>
    </row>
    <row r="13285" spans="151:151" ht="14.4" x14ac:dyDescent="0.25">
      <c r="EU13285" s="104"/>
    </row>
    <row r="13286" spans="151:151" ht="14.4" x14ac:dyDescent="0.25">
      <c r="EU13286" s="104"/>
    </row>
    <row r="13287" spans="151:151" ht="14.4" x14ac:dyDescent="0.25">
      <c r="EU13287" s="104"/>
    </row>
    <row r="13288" spans="151:151" ht="14.4" x14ac:dyDescent="0.25">
      <c r="EU13288" s="104"/>
    </row>
    <row r="13289" spans="151:151" ht="14.4" x14ac:dyDescent="0.25">
      <c r="EU13289" s="104"/>
    </row>
    <row r="13290" spans="151:151" ht="14.4" x14ac:dyDescent="0.25">
      <c r="EU13290" s="104"/>
    </row>
    <row r="13291" spans="151:151" ht="14.4" x14ac:dyDescent="0.25">
      <c r="EU13291" s="104"/>
    </row>
    <row r="13292" spans="151:151" ht="14.4" x14ac:dyDescent="0.25">
      <c r="EU13292" s="104"/>
    </row>
    <row r="13293" spans="151:151" ht="14.4" x14ac:dyDescent="0.25">
      <c r="EU13293" s="104"/>
    </row>
    <row r="13294" spans="151:151" ht="14.4" x14ac:dyDescent="0.25">
      <c r="EU13294" s="104"/>
    </row>
    <row r="13295" spans="151:151" ht="14.4" x14ac:dyDescent="0.25">
      <c r="EU13295" s="104"/>
    </row>
    <row r="13296" spans="151:151" ht="14.4" x14ac:dyDescent="0.25">
      <c r="EU13296" s="104"/>
    </row>
    <row r="13297" spans="151:151" ht="14.4" x14ac:dyDescent="0.25">
      <c r="EU13297" s="104"/>
    </row>
    <row r="13298" spans="151:151" ht="14.4" x14ac:dyDescent="0.25">
      <c r="EU13298" s="104"/>
    </row>
    <row r="13299" spans="151:151" ht="14.4" x14ac:dyDescent="0.25">
      <c r="EU13299" s="104"/>
    </row>
    <row r="13300" spans="151:151" ht="14.4" x14ac:dyDescent="0.25">
      <c r="EU13300" s="104"/>
    </row>
    <row r="13301" spans="151:151" ht="14.4" x14ac:dyDescent="0.25">
      <c r="EU13301" s="104"/>
    </row>
    <row r="13302" spans="151:151" ht="14.4" x14ac:dyDescent="0.25">
      <c r="EU13302" s="104"/>
    </row>
    <row r="13303" spans="151:151" ht="14.4" x14ac:dyDescent="0.25">
      <c r="EU13303" s="104"/>
    </row>
    <row r="13304" spans="151:151" ht="14.4" x14ac:dyDescent="0.25">
      <c r="EU13304" s="104"/>
    </row>
    <row r="13305" spans="151:151" ht="14.4" x14ac:dyDescent="0.25">
      <c r="EU13305" s="104"/>
    </row>
    <row r="13306" spans="151:151" ht="14.4" x14ac:dyDescent="0.25">
      <c r="EU13306" s="104"/>
    </row>
    <row r="13307" spans="151:151" ht="14.4" x14ac:dyDescent="0.25">
      <c r="EU13307" s="104"/>
    </row>
    <row r="13308" spans="151:151" ht="14.4" x14ac:dyDescent="0.25">
      <c r="EU13308" s="104"/>
    </row>
    <row r="13309" spans="151:151" ht="14.4" x14ac:dyDescent="0.25">
      <c r="EU13309" s="104"/>
    </row>
    <row r="13310" spans="151:151" ht="14.4" x14ac:dyDescent="0.25">
      <c r="EU13310" s="104"/>
    </row>
    <row r="13311" spans="151:151" ht="14.4" x14ac:dyDescent="0.25">
      <c r="EU13311" s="104"/>
    </row>
    <row r="13312" spans="151:151" ht="14.4" x14ac:dyDescent="0.25">
      <c r="EU13312" s="104"/>
    </row>
    <row r="13313" spans="151:151" ht="14.4" x14ac:dyDescent="0.25">
      <c r="EU13313" s="104"/>
    </row>
    <row r="13314" spans="151:151" ht="14.4" x14ac:dyDescent="0.25">
      <c r="EU13314" s="104"/>
    </row>
    <row r="13315" spans="151:151" ht="14.4" x14ac:dyDescent="0.25">
      <c r="EU13315" s="104"/>
    </row>
    <row r="13316" spans="151:151" ht="14.4" x14ac:dyDescent="0.25">
      <c r="EU13316" s="104"/>
    </row>
    <row r="13317" spans="151:151" ht="14.4" x14ac:dyDescent="0.25">
      <c r="EU13317" s="104"/>
    </row>
    <row r="13318" spans="151:151" ht="14.4" x14ac:dyDescent="0.25">
      <c r="EU13318" s="104"/>
    </row>
    <row r="13319" spans="151:151" ht="14.4" x14ac:dyDescent="0.25">
      <c r="EU13319" s="104"/>
    </row>
    <row r="13320" spans="151:151" ht="14.4" x14ac:dyDescent="0.25">
      <c r="EU13320" s="104"/>
    </row>
    <row r="13321" spans="151:151" ht="14.4" x14ac:dyDescent="0.25">
      <c r="EU13321" s="104"/>
    </row>
    <row r="13322" spans="151:151" ht="14.4" x14ac:dyDescent="0.25">
      <c r="EU13322" s="104"/>
    </row>
    <row r="13323" spans="151:151" ht="14.4" x14ac:dyDescent="0.25">
      <c r="EU13323" s="104"/>
    </row>
    <row r="13324" spans="151:151" ht="14.4" x14ac:dyDescent="0.25">
      <c r="EU13324" s="104"/>
    </row>
    <row r="13325" spans="151:151" ht="14.4" x14ac:dyDescent="0.25">
      <c r="EU13325" s="104"/>
    </row>
    <row r="13326" spans="151:151" ht="14.4" x14ac:dyDescent="0.25">
      <c r="EU13326" s="104"/>
    </row>
    <row r="13327" spans="151:151" ht="14.4" x14ac:dyDescent="0.25">
      <c r="EU13327" s="104"/>
    </row>
    <row r="13328" spans="151:151" ht="14.4" x14ac:dyDescent="0.25">
      <c r="EU13328" s="104"/>
    </row>
    <row r="13329" spans="151:151" ht="14.4" x14ac:dyDescent="0.25">
      <c r="EU13329" s="104"/>
    </row>
    <row r="13330" spans="151:151" ht="14.4" x14ac:dyDescent="0.25">
      <c r="EU13330" s="104"/>
    </row>
    <row r="13331" spans="151:151" ht="14.4" x14ac:dyDescent="0.25">
      <c r="EU13331" s="104"/>
    </row>
    <row r="13332" spans="151:151" ht="14.4" x14ac:dyDescent="0.25">
      <c r="EU13332" s="104"/>
    </row>
    <row r="13333" spans="151:151" ht="14.4" x14ac:dyDescent="0.25">
      <c r="EU13333" s="104"/>
    </row>
    <row r="13334" spans="151:151" ht="14.4" x14ac:dyDescent="0.25">
      <c r="EU13334" s="104"/>
    </row>
    <row r="13335" spans="151:151" ht="14.4" x14ac:dyDescent="0.25">
      <c r="EU13335" s="104"/>
    </row>
    <row r="13336" spans="151:151" ht="14.4" x14ac:dyDescent="0.25">
      <c r="EU13336" s="104"/>
    </row>
    <row r="13337" spans="151:151" ht="14.4" x14ac:dyDescent="0.25">
      <c r="EU13337" s="104"/>
    </row>
    <row r="13338" spans="151:151" ht="14.4" x14ac:dyDescent="0.25">
      <c r="EU13338" s="104"/>
    </row>
    <row r="13339" spans="151:151" ht="14.4" x14ac:dyDescent="0.25">
      <c r="EU13339" s="104"/>
    </row>
    <row r="13340" spans="151:151" ht="14.4" x14ac:dyDescent="0.25">
      <c r="EU13340" s="104"/>
    </row>
    <row r="13341" spans="151:151" ht="14.4" x14ac:dyDescent="0.25">
      <c r="EU13341" s="104"/>
    </row>
    <row r="13342" spans="151:151" ht="14.4" x14ac:dyDescent="0.25">
      <c r="EU13342" s="104"/>
    </row>
    <row r="13343" spans="151:151" ht="14.4" x14ac:dyDescent="0.25">
      <c r="EU13343" s="104"/>
    </row>
    <row r="13344" spans="151:151" ht="14.4" x14ac:dyDescent="0.25">
      <c r="EU13344" s="104"/>
    </row>
    <row r="13345" spans="151:151" ht="14.4" x14ac:dyDescent="0.25">
      <c r="EU13345" s="104"/>
    </row>
    <row r="13346" spans="151:151" ht="14.4" x14ac:dyDescent="0.25">
      <c r="EU13346" s="104"/>
    </row>
    <row r="13347" spans="151:151" ht="14.4" x14ac:dyDescent="0.25">
      <c r="EU13347" s="104"/>
    </row>
    <row r="13348" spans="151:151" ht="14.4" x14ac:dyDescent="0.25">
      <c r="EU13348" s="104"/>
    </row>
    <row r="13349" spans="151:151" ht="14.4" x14ac:dyDescent="0.25">
      <c r="EU13349" s="104"/>
    </row>
    <row r="13350" spans="151:151" ht="14.4" x14ac:dyDescent="0.25">
      <c r="EU13350" s="104"/>
    </row>
    <row r="13351" spans="151:151" ht="14.4" x14ac:dyDescent="0.25">
      <c r="EU13351" s="104"/>
    </row>
    <row r="13352" spans="151:151" ht="14.4" x14ac:dyDescent="0.25">
      <c r="EU13352" s="104"/>
    </row>
    <row r="13353" spans="151:151" ht="14.4" x14ac:dyDescent="0.25">
      <c r="EU13353" s="104"/>
    </row>
    <row r="13354" spans="151:151" ht="14.4" x14ac:dyDescent="0.25">
      <c r="EU13354" s="104"/>
    </row>
    <row r="13355" spans="151:151" ht="14.4" x14ac:dyDescent="0.25">
      <c r="EU13355" s="104"/>
    </row>
    <row r="13356" spans="151:151" ht="14.4" x14ac:dyDescent="0.25">
      <c r="EU13356" s="104"/>
    </row>
    <row r="13357" spans="151:151" ht="14.4" x14ac:dyDescent="0.25">
      <c r="EU13357" s="104"/>
    </row>
    <row r="13358" spans="151:151" ht="14.4" x14ac:dyDescent="0.25">
      <c r="EU13358" s="104"/>
    </row>
    <row r="13359" spans="151:151" ht="14.4" x14ac:dyDescent="0.25">
      <c r="EU13359" s="104"/>
    </row>
    <row r="13360" spans="151:151" ht="14.4" x14ac:dyDescent="0.25">
      <c r="EU13360" s="104"/>
    </row>
    <row r="13361" spans="151:151" ht="14.4" x14ac:dyDescent="0.25">
      <c r="EU13361" s="104"/>
    </row>
    <row r="13362" spans="151:151" ht="14.4" x14ac:dyDescent="0.25">
      <c r="EU13362" s="104"/>
    </row>
    <row r="13363" spans="151:151" ht="14.4" x14ac:dyDescent="0.25">
      <c r="EU13363" s="104"/>
    </row>
    <row r="13364" spans="151:151" ht="14.4" x14ac:dyDescent="0.25">
      <c r="EU13364" s="104"/>
    </row>
    <row r="13365" spans="151:151" ht="14.4" x14ac:dyDescent="0.25">
      <c r="EU13365" s="104"/>
    </row>
    <row r="13366" spans="151:151" ht="14.4" x14ac:dyDescent="0.25">
      <c r="EU13366" s="104"/>
    </row>
    <row r="13367" spans="151:151" ht="14.4" x14ac:dyDescent="0.25">
      <c r="EU13367" s="104"/>
    </row>
    <row r="13368" spans="151:151" ht="14.4" x14ac:dyDescent="0.25">
      <c r="EU13368" s="104"/>
    </row>
    <row r="13369" spans="151:151" ht="14.4" x14ac:dyDescent="0.25">
      <c r="EU13369" s="104"/>
    </row>
    <row r="13370" spans="151:151" ht="14.4" x14ac:dyDescent="0.25">
      <c r="EU13370" s="104"/>
    </row>
    <row r="13371" spans="151:151" ht="14.4" x14ac:dyDescent="0.25">
      <c r="EU13371" s="104"/>
    </row>
    <row r="13372" spans="151:151" ht="14.4" x14ac:dyDescent="0.25">
      <c r="EU13372" s="104"/>
    </row>
    <row r="13373" spans="151:151" ht="14.4" x14ac:dyDescent="0.25">
      <c r="EU13373" s="104"/>
    </row>
    <row r="13374" spans="151:151" ht="14.4" x14ac:dyDescent="0.25">
      <c r="EU13374" s="104"/>
    </row>
    <row r="13375" spans="151:151" ht="14.4" x14ac:dyDescent="0.25">
      <c r="EU13375" s="104"/>
    </row>
    <row r="13376" spans="151:151" ht="14.4" x14ac:dyDescent="0.25">
      <c r="EU13376" s="104"/>
    </row>
    <row r="13377" spans="151:151" ht="14.4" x14ac:dyDescent="0.25">
      <c r="EU13377" s="104"/>
    </row>
    <row r="13378" spans="151:151" ht="14.4" x14ac:dyDescent="0.25">
      <c r="EU13378" s="104"/>
    </row>
    <row r="13379" spans="151:151" ht="14.4" x14ac:dyDescent="0.25">
      <c r="EU13379" s="104"/>
    </row>
    <row r="13380" spans="151:151" ht="14.4" x14ac:dyDescent="0.25">
      <c r="EU13380" s="104"/>
    </row>
    <row r="13381" spans="151:151" ht="14.4" x14ac:dyDescent="0.25">
      <c r="EU13381" s="104"/>
    </row>
    <row r="13382" spans="151:151" ht="14.4" x14ac:dyDescent="0.25">
      <c r="EU13382" s="104"/>
    </row>
    <row r="13383" spans="151:151" ht="14.4" x14ac:dyDescent="0.25">
      <c r="EU13383" s="104"/>
    </row>
    <row r="13384" spans="151:151" ht="14.4" x14ac:dyDescent="0.25">
      <c r="EU13384" s="104"/>
    </row>
    <row r="13385" spans="151:151" ht="14.4" x14ac:dyDescent="0.25">
      <c r="EU13385" s="104"/>
    </row>
    <row r="13386" spans="151:151" ht="14.4" x14ac:dyDescent="0.25">
      <c r="EU13386" s="104"/>
    </row>
    <row r="13387" spans="151:151" ht="14.4" x14ac:dyDescent="0.25">
      <c r="EU13387" s="104"/>
    </row>
    <row r="13388" spans="151:151" ht="14.4" x14ac:dyDescent="0.25">
      <c r="EU13388" s="104"/>
    </row>
    <row r="13389" spans="151:151" ht="14.4" x14ac:dyDescent="0.25">
      <c r="EU13389" s="104"/>
    </row>
    <row r="13390" spans="151:151" ht="14.4" x14ac:dyDescent="0.25">
      <c r="EU13390" s="104"/>
    </row>
    <row r="13391" spans="151:151" ht="14.4" x14ac:dyDescent="0.25">
      <c r="EU13391" s="104"/>
    </row>
    <row r="13392" spans="151:151" ht="14.4" x14ac:dyDescent="0.25">
      <c r="EU13392" s="104"/>
    </row>
    <row r="13393" spans="151:151" ht="14.4" x14ac:dyDescent="0.25">
      <c r="EU13393" s="104"/>
    </row>
    <row r="13394" spans="151:151" ht="14.4" x14ac:dyDescent="0.25">
      <c r="EU13394" s="104"/>
    </row>
    <row r="13395" spans="151:151" ht="14.4" x14ac:dyDescent="0.25">
      <c r="EU13395" s="104"/>
    </row>
    <row r="13396" spans="151:151" ht="14.4" x14ac:dyDescent="0.25">
      <c r="EU13396" s="104"/>
    </row>
    <row r="13397" spans="151:151" ht="14.4" x14ac:dyDescent="0.25">
      <c r="EU13397" s="104"/>
    </row>
    <row r="13398" spans="151:151" ht="14.4" x14ac:dyDescent="0.25">
      <c r="EU13398" s="104"/>
    </row>
    <row r="13399" spans="151:151" ht="14.4" x14ac:dyDescent="0.25">
      <c r="EU13399" s="104"/>
    </row>
    <row r="13400" spans="151:151" ht="14.4" x14ac:dyDescent="0.25">
      <c r="EU13400" s="104"/>
    </row>
    <row r="13401" spans="151:151" ht="14.4" x14ac:dyDescent="0.25">
      <c r="EU13401" s="104"/>
    </row>
    <row r="13402" spans="151:151" ht="14.4" x14ac:dyDescent="0.25">
      <c r="EU13402" s="104"/>
    </row>
    <row r="13403" spans="151:151" ht="14.4" x14ac:dyDescent="0.25">
      <c r="EU13403" s="104"/>
    </row>
    <row r="13404" spans="151:151" ht="14.4" x14ac:dyDescent="0.25">
      <c r="EU13404" s="104"/>
    </row>
    <row r="13405" spans="151:151" ht="14.4" x14ac:dyDescent="0.25">
      <c r="EU13405" s="104"/>
    </row>
    <row r="13406" spans="151:151" ht="14.4" x14ac:dyDescent="0.25">
      <c r="EU13406" s="104"/>
    </row>
    <row r="13407" spans="151:151" ht="14.4" x14ac:dyDescent="0.25">
      <c r="EU13407" s="104"/>
    </row>
    <row r="13408" spans="151:151" ht="14.4" x14ac:dyDescent="0.25">
      <c r="EU13408" s="104"/>
    </row>
    <row r="13409" spans="151:151" ht="14.4" x14ac:dyDescent="0.25">
      <c r="EU13409" s="104"/>
    </row>
    <row r="13410" spans="151:151" ht="14.4" x14ac:dyDescent="0.25">
      <c r="EU13410" s="104"/>
    </row>
    <row r="13411" spans="151:151" ht="14.4" x14ac:dyDescent="0.25">
      <c r="EU13411" s="104"/>
    </row>
    <row r="13412" spans="151:151" ht="14.4" x14ac:dyDescent="0.25">
      <c r="EU13412" s="104"/>
    </row>
    <row r="13413" spans="151:151" ht="14.4" x14ac:dyDescent="0.25">
      <c r="EU13413" s="104"/>
    </row>
    <row r="13414" spans="151:151" ht="14.4" x14ac:dyDescent="0.25">
      <c r="EU13414" s="104"/>
    </row>
    <row r="13415" spans="151:151" ht="14.4" x14ac:dyDescent="0.25">
      <c r="EU13415" s="104"/>
    </row>
    <row r="13416" spans="151:151" ht="14.4" x14ac:dyDescent="0.25">
      <c r="EU13416" s="104"/>
    </row>
    <row r="13417" spans="151:151" ht="14.4" x14ac:dyDescent="0.25">
      <c r="EU13417" s="104"/>
    </row>
    <row r="13418" spans="151:151" ht="14.4" x14ac:dyDescent="0.25">
      <c r="EU13418" s="104"/>
    </row>
    <row r="13419" spans="151:151" ht="14.4" x14ac:dyDescent="0.25">
      <c r="EU13419" s="104"/>
    </row>
    <row r="13420" spans="151:151" ht="14.4" x14ac:dyDescent="0.25">
      <c r="EU13420" s="104"/>
    </row>
    <row r="13421" spans="151:151" ht="14.4" x14ac:dyDescent="0.25">
      <c r="EU13421" s="104"/>
    </row>
    <row r="13422" spans="151:151" ht="14.4" x14ac:dyDescent="0.25">
      <c r="EU13422" s="104"/>
    </row>
    <row r="13423" spans="151:151" ht="14.4" x14ac:dyDescent="0.25">
      <c r="EU13423" s="104"/>
    </row>
    <row r="13424" spans="151:151" ht="14.4" x14ac:dyDescent="0.25">
      <c r="EU13424" s="104"/>
    </row>
    <row r="13425" spans="151:151" ht="14.4" x14ac:dyDescent="0.25">
      <c r="EU13425" s="104"/>
    </row>
    <row r="13426" spans="151:151" ht="14.4" x14ac:dyDescent="0.25">
      <c r="EU13426" s="104"/>
    </row>
    <row r="13427" spans="151:151" ht="14.4" x14ac:dyDescent="0.25">
      <c r="EU13427" s="104"/>
    </row>
    <row r="13428" spans="151:151" ht="14.4" x14ac:dyDescent="0.25">
      <c r="EU13428" s="104"/>
    </row>
    <row r="13429" spans="151:151" ht="14.4" x14ac:dyDescent="0.25">
      <c r="EU13429" s="104"/>
    </row>
    <row r="13430" spans="151:151" ht="14.4" x14ac:dyDescent="0.25">
      <c r="EU13430" s="104"/>
    </row>
    <row r="13431" spans="151:151" ht="14.4" x14ac:dyDescent="0.25">
      <c r="EU13431" s="104"/>
    </row>
    <row r="13432" spans="151:151" ht="14.4" x14ac:dyDescent="0.25">
      <c r="EU13432" s="104"/>
    </row>
    <row r="13433" spans="151:151" ht="14.4" x14ac:dyDescent="0.25">
      <c r="EU13433" s="104"/>
    </row>
    <row r="13434" spans="151:151" ht="14.4" x14ac:dyDescent="0.25">
      <c r="EU13434" s="104"/>
    </row>
    <row r="13435" spans="151:151" ht="14.4" x14ac:dyDescent="0.25">
      <c r="EU13435" s="104"/>
    </row>
    <row r="13436" spans="151:151" ht="14.4" x14ac:dyDescent="0.25">
      <c r="EU13436" s="104"/>
    </row>
    <row r="13437" spans="151:151" ht="14.4" x14ac:dyDescent="0.25">
      <c r="EU13437" s="104"/>
    </row>
    <row r="13438" spans="151:151" ht="14.4" x14ac:dyDescent="0.25">
      <c r="EU13438" s="104"/>
    </row>
    <row r="13439" spans="151:151" ht="14.4" x14ac:dyDescent="0.25">
      <c r="EU13439" s="104"/>
    </row>
    <row r="13440" spans="151:151" ht="14.4" x14ac:dyDescent="0.25">
      <c r="EU13440" s="104"/>
    </row>
    <row r="13441" spans="151:151" ht="14.4" x14ac:dyDescent="0.25">
      <c r="EU13441" s="104"/>
    </row>
    <row r="13442" spans="151:151" ht="14.4" x14ac:dyDescent="0.25">
      <c r="EU13442" s="104"/>
    </row>
    <row r="13443" spans="151:151" ht="14.4" x14ac:dyDescent="0.25">
      <c r="EU13443" s="104"/>
    </row>
    <row r="13444" spans="151:151" ht="14.4" x14ac:dyDescent="0.25">
      <c r="EU13444" s="104"/>
    </row>
    <row r="13445" spans="151:151" ht="14.4" x14ac:dyDescent="0.25">
      <c r="EU13445" s="104"/>
    </row>
    <row r="13446" spans="151:151" ht="14.4" x14ac:dyDescent="0.25">
      <c r="EU13446" s="104"/>
    </row>
    <row r="13447" spans="151:151" ht="14.4" x14ac:dyDescent="0.25">
      <c r="EU13447" s="104"/>
    </row>
    <row r="13448" spans="151:151" ht="14.4" x14ac:dyDescent="0.25">
      <c r="EU13448" s="104"/>
    </row>
    <row r="13449" spans="151:151" ht="14.4" x14ac:dyDescent="0.25">
      <c r="EU13449" s="104"/>
    </row>
    <row r="13450" spans="151:151" ht="14.4" x14ac:dyDescent="0.25">
      <c r="EU13450" s="104"/>
    </row>
    <row r="13451" spans="151:151" ht="14.4" x14ac:dyDescent="0.25">
      <c r="EU13451" s="104"/>
    </row>
    <row r="13452" spans="151:151" ht="14.4" x14ac:dyDescent="0.25">
      <c r="EU13452" s="104"/>
    </row>
    <row r="13453" spans="151:151" ht="14.4" x14ac:dyDescent="0.25">
      <c r="EU13453" s="104"/>
    </row>
    <row r="13454" spans="151:151" ht="14.4" x14ac:dyDescent="0.25">
      <c r="EU13454" s="104"/>
    </row>
    <row r="13455" spans="151:151" ht="14.4" x14ac:dyDescent="0.25">
      <c r="EU13455" s="104"/>
    </row>
    <row r="13456" spans="151:151" ht="14.4" x14ac:dyDescent="0.25">
      <c r="EU13456" s="104"/>
    </row>
    <row r="13457" spans="151:151" ht="14.4" x14ac:dyDescent="0.25">
      <c r="EU13457" s="104"/>
    </row>
    <row r="13458" spans="151:151" ht="14.4" x14ac:dyDescent="0.25">
      <c r="EU13458" s="104"/>
    </row>
    <row r="13459" spans="151:151" ht="14.4" x14ac:dyDescent="0.25">
      <c r="EU13459" s="104"/>
    </row>
    <row r="13460" spans="151:151" ht="14.4" x14ac:dyDescent="0.25">
      <c r="EU13460" s="104"/>
    </row>
    <row r="13461" spans="151:151" ht="14.4" x14ac:dyDescent="0.25">
      <c r="EU13461" s="104"/>
    </row>
    <row r="13462" spans="151:151" ht="14.4" x14ac:dyDescent="0.25">
      <c r="EU13462" s="104"/>
    </row>
    <row r="13463" spans="151:151" ht="14.4" x14ac:dyDescent="0.25">
      <c r="EU13463" s="104"/>
    </row>
    <row r="13464" spans="151:151" ht="14.4" x14ac:dyDescent="0.25">
      <c r="EU13464" s="104"/>
    </row>
    <row r="13465" spans="151:151" ht="14.4" x14ac:dyDescent="0.25">
      <c r="EU13465" s="104"/>
    </row>
    <row r="13466" spans="151:151" ht="14.4" x14ac:dyDescent="0.25">
      <c r="EU13466" s="104"/>
    </row>
    <row r="13467" spans="151:151" ht="14.4" x14ac:dyDescent="0.25">
      <c r="EU13467" s="104"/>
    </row>
    <row r="13468" spans="151:151" ht="14.4" x14ac:dyDescent="0.25">
      <c r="EU13468" s="104"/>
    </row>
    <row r="13469" spans="151:151" ht="14.4" x14ac:dyDescent="0.25">
      <c r="EU13469" s="104"/>
    </row>
    <row r="13470" spans="151:151" ht="14.4" x14ac:dyDescent="0.25">
      <c r="EU13470" s="104"/>
    </row>
    <row r="13471" spans="151:151" ht="14.4" x14ac:dyDescent="0.25">
      <c r="EU13471" s="104"/>
    </row>
    <row r="13472" spans="151:151" ht="14.4" x14ac:dyDescent="0.25">
      <c r="EU13472" s="104"/>
    </row>
    <row r="13473" spans="151:151" ht="14.4" x14ac:dyDescent="0.25">
      <c r="EU13473" s="104"/>
    </row>
    <row r="13474" spans="151:151" ht="14.4" x14ac:dyDescent="0.25">
      <c r="EU13474" s="104"/>
    </row>
    <row r="13475" spans="151:151" ht="14.4" x14ac:dyDescent="0.25">
      <c r="EU13475" s="104"/>
    </row>
    <row r="13476" spans="151:151" ht="14.4" x14ac:dyDescent="0.25">
      <c r="EU13476" s="104"/>
    </row>
    <row r="13477" spans="151:151" ht="14.4" x14ac:dyDescent="0.25">
      <c r="EU13477" s="104"/>
    </row>
    <row r="13478" spans="151:151" ht="14.4" x14ac:dyDescent="0.25">
      <c r="EU13478" s="104"/>
    </row>
    <row r="13479" spans="151:151" ht="14.4" x14ac:dyDescent="0.25">
      <c r="EU13479" s="104"/>
    </row>
    <row r="13480" spans="151:151" ht="14.4" x14ac:dyDescent="0.25">
      <c r="EU13480" s="104"/>
    </row>
    <row r="13481" spans="151:151" ht="14.4" x14ac:dyDescent="0.25">
      <c r="EU13481" s="104"/>
    </row>
    <row r="13482" spans="151:151" ht="14.4" x14ac:dyDescent="0.25">
      <c r="EU13482" s="104"/>
    </row>
    <row r="13483" spans="151:151" ht="14.4" x14ac:dyDescent="0.25">
      <c r="EU13483" s="104"/>
    </row>
    <row r="13484" spans="151:151" ht="14.4" x14ac:dyDescent="0.25">
      <c r="EU13484" s="104"/>
    </row>
    <row r="13485" spans="151:151" ht="14.4" x14ac:dyDescent="0.25">
      <c r="EU13485" s="104"/>
    </row>
    <row r="13486" spans="151:151" ht="14.4" x14ac:dyDescent="0.25">
      <c r="EU13486" s="104"/>
    </row>
    <row r="13487" spans="151:151" ht="14.4" x14ac:dyDescent="0.25">
      <c r="EU13487" s="104"/>
    </row>
    <row r="13488" spans="151:151" ht="14.4" x14ac:dyDescent="0.25">
      <c r="EU13488" s="104"/>
    </row>
    <row r="13489" spans="151:151" ht="14.4" x14ac:dyDescent="0.25">
      <c r="EU13489" s="104"/>
    </row>
    <row r="13490" spans="151:151" ht="14.4" x14ac:dyDescent="0.25">
      <c r="EU13490" s="104"/>
    </row>
    <row r="13491" spans="151:151" ht="14.4" x14ac:dyDescent="0.25">
      <c r="EU13491" s="104"/>
    </row>
    <row r="13492" spans="151:151" ht="14.4" x14ac:dyDescent="0.25">
      <c r="EU13492" s="104"/>
    </row>
    <row r="13493" spans="151:151" ht="14.4" x14ac:dyDescent="0.25">
      <c r="EU13493" s="104"/>
    </row>
    <row r="13494" spans="151:151" ht="14.4" x14ac:dyDescent="0.25">
      <c r="EU13494" s="104"/>
    </row>
    <row r="13495" spans="151:151" ht="14.4" x14ac:dyDescent="0.25">
      <c r="EU13495" s="104"/>
    </row>
    <row r="13496" spans="151:151" ht="14.4" x14ac:dyDescent="0.25">
      <c r="EU13496" s="104"/>
    </row>
    <row r="13497" spans="151:151" ht="14.4" x14ac:dyDescent="0.25">
      <c r="EU13497" s="104"/>
    </row>
    <row r="13498" spans="151:151" ht="14.4" x14ac:dyDescent="0.25">
      <c r="EU13498" s="104"/>
    </row>
    <row r="13499" spans="151:151" ht="14.4" x14ac:dyDescent="0.25">
      <c r="EU13499" s="104"/>
    </row>
    <row r="13500" spans="151:151" ht="14.4" x14ac:dyDescent="0.25">
      <c r="EU13500" s="104"/>
    </row>
    <row r="13501" spans="151:151" ht="14.4" x14ac:dyDescent="0.25">
      <c r="EU13501" s="104"/>
    </row>
    <row r="13502" spans="151:151" ht="14.4" x14ac:dyDescent="0.25">
      <c r="EU13502" s="104"/>
    </row>
    <row r="13503" spans="151:151" ht="14.4" x14ac:dyDescent="0.25">
      <c r="EU13503" s="104"/>
    </row>
    <row r="13504" spans="151:151" ht="14.4" x14ac:dyDescent="0.25">
      <c r="EU13504" s="104"/>
    </row>
    <row r="13505" spans="151:151" ht="14.4" x14ac:dyDescent="0.25">
      <c r="EU13505" s="104"/>
    </row>
    <row r="13506" spans="151:151" ht="14.4" x14ac:dyDescent="0.25">
      <c r="EU13506" s="104"/>
    </row>
    <row r="13507" spans="151:151" ht="14.4" x14ac:dyDescent="0.25">
      <c r="EU13507" s="104"/>
    </row>
    <row r="13508" spans="151:151" ht="14.4" x14ac:dyDescent="0.25">
      <c r="EU13508" s="104"/>
    </row>
    <row r="13509" spans="151:151" ht="14.4" x14ac:dyDescent="0.25">
      <c r="EU13509" s="104"/>
    </row>
    <row r="13510" spans="151:151" ht="14.4" x14ac:dyDescent="0.25">
      <c r="EU13510" s="104"/>
    </row>
    <row r="13511" spans="151:151" ht="14.4" x14ac:dyDescent="0.25">
      <c r="EU13511" s="104"/>
    </row>
    <row r="13512" spans="151:151" ht="14.4" x14ac:dyDescent="0.25">
      <c r="EU13512" s="104"/>
    </row>
    <row r="13513" spans="151:151" ht="14.4" x14ac:dyDescent="0.25">
      <c r="EU13513" s="104"/>
    </row>
    <row r="13514" spans="151:151" ht="14.4" x14ac:dyDescent="0.25">
      <c r="EU13514" s="104"/>
    </row>
    <row r="13515" spans="151:151" ht="14.4" x14ac:dyDescent="0.25">
      <c r="EU13515" s="104"/>
    </row>
    <row r="13516" spans="151:151" ht="14.4" x14ac:dyDescent="0.25">
      <c r="EU13516" s="104"/>
    </row>
    <row r="13517" spans="151:151" ht="14.4" x14ac:dyDescent="0.25">
      <c r="EU13517" s="104"/>
    </row>
    <row r="13518" spans="151:151" ht="14.4" x14ac:dyDescent="0.25">
      <c r="EU13518" s="104"/>
    </row>
    <row r="13519" spans="151:151" ht="14.4" x14ac:dyDescent="0.25">
      <c r="EU13519" s="104"/>
    </row>
    <row r="13520" spans="151:151" ht="14.4" x14ac:dyDescent="0.25">
      <c r="EU13520" s="104"/>
    </row>
    <row r="13521" spans="151:151" ht="14.4" x14ac:dyDescent="0.25">
      <c r="EU13521" s="104"/>
    </row>
    <row r="13522" spans="151:151" ht="14.4" x14ac:dyDescent="0.25">
      <c r="EU13522" s="104"/>
    </row>
    <row r="13523" spans="151:151" ht="14.4" x14ac:dyDescent="0.25">
      <c r="EU13523" s="104"/>
    </row>
    <row r="13524" spans="151:151" ht="14.4" x14ac:dyDescent="0.25">
      <c r="EU13524" s="104"/>
    </row>
    <row r="13525" spans="151:151" ht="14.4" x14ac:dyDescent="0.25">
      <c r="EU13525" s="104"/>
    </row>
    <row r="13526" spans="151:151" ht="14.4" x14ac:dyDescent="0.25">
      <c r="EU13526" s="104"/>
    </row>
    <row r="13527" spans="151:151" ht="14.4" x14ac:dyDescent="0.25">
      <c r="EU13527" s="104"/>
    </row>
    <row r="13528" spans="151:151" ht="14.4" x14ac:dyDescent="0.25">
      <c r="EU13528" s="104"/>
    </row>
    <row r="13529" spans="151:151" ht="14.4" x14ac:dyDescent="0.25">
      <c r="EU13529" s="104"/>
    </row>
    <row r="13530" spans="151:151" ht="14.4" x14ac:dyDescent="0.25">
      <c r="EU13530" s="104"/>
    </row>
    <row r="13531" spans="151:151" ht="14.4" x14ac:dyDescent="0.25">
      <c r="EU13531" s="104"/>
    </row>
    <row r="13532" spans="151:151" ht="14.4" x14ac:dyDescent="0.25">
      <c r="EU13532" s="104"/>
    </row>
    <row r="13533" spans="151:151" ht="14.4" x14ac:dyDescent="0.25">
      <c r="EU13533" s="104"/>
    </row>
    <row r="13534" spans="151:151" ht="14.4" x14ac:dyDescent="0.25">
      <c r="EU13534" s="104"/>
    </row>
    <row r="13535" spans="151:151" ht="14.4" x14ac:dyDescent="0.25">
      <c r="EU13535" s="104"/>
    </row>
    <row r="13536" spans="151:151" ht="14.4" x14ac:dyDescent="0.25">
      <c r="EU13536" s="104"/>
    </row>
    <row r="13537" spans="151:151" ht="14.4" x14ac:dyDescent="0.25">
      <c r="EU13537" s="104"/>
    </row>
    <row r="13538" spans="151:151" ht="14.4" x14ac:dyDescent="0.25">
      <c r="EU13538" s="104"/>
    </row>
    <row r="13539" spans="151:151" ht="14.4" x14ac:dyDescent="0.25">
      <c r="EU13539" s="104"/>
    </row>
    <row r="13540" spans="151:151" ht="14.4" x14ac:dyDescent="0.25">
      <c r="EU13540" s="104"/>
    </row>
    <row r="13541" spans="151:151" ht="14.4" x14ac:dyDescent="0.25">
      <c r="EU13541" s="104"/>
    </row>
    <row r="13542" spans="151:151" ht="14.4" x14ac:dyDescent="0.25">
      <c r="EU13542" s="104"/>
    </row>
    <row r="13543" spans="151:151" ht="14.4" x14ac:dyDescent="0.25">
      <c r="EU13543" s="104"/>
    </row>
    <row r="13544" spans="151:151" ht="14.4" x14ac:dyDescent="0.25">
      <c r="EU13544" s="104"/>
    </row>
    <row r="13545" spans="151:151" ht="14.4" x14ac:dyDescent="0.25">
      <c r="EU13545" s="104"/>
    </row>
    <row r="13546" spans="151:151" ht="14.4" x14ac:dyDescent="0.25">
      <c r="EU13546" s="104"/>
    </row>
    <row r="13547" spans="151:151" ht="14.4" x14ac:dyDescent="0.25">
      <c r="EU13547" s="104"/>
    </row>
    <row r="13548" spans="151:151" ht="14.4" x14ac:dyDescent="0.25">
      <c r="EU13548" s="104"/>
    </row>
    <row r="13549" spans="151:151" ht="14.4" x14ac:dyDescent="0.25">
      <c r="EU13549" s="104"/>
    </row>
    <row r="13550" spans="151:151" ht="14.4" x14ac:dyDescent="0.25">
      <c r="EU13550" s="104"/>
    </row>
    <row r="13551" spans="151:151" ht="14.4" x14ac:dyDescent="0.25">
      <c r="EU13551" s="104"/>
    </row>
    <row r="13552" spans="151:151" ht="14.4" x14ac:dyDescent="0.25">
      <c r="EU13552" s="104"/>
    </row>
    <row r="13553" spans="151:151" ht="14.4" x14ac:dyDescent="0.25">
      <c r="EU13553" s="104"/>
    </row>
    <row r="13554" spans="151:151" ht="14.4" x14ac:dyDescent="0.25">
      <c r="EU13554" s="104"/>
    </row>
    <row r="13555" spans="151:151" ht="14.4" x14ac:dyDescent="0.25">
      <c r="EU13555" s="104"/>
    </row>
    <row r="13556" spans="151:151" ht="14.4" x14ac:dyDescent="0.25">
      <c r="EU13556" s="104"/>
    </row>
    <row r="13557" spans="151:151" ht="14.4" x14ac:dyDescent="0.25">
      <c r="EU13557" s="104"/>
    </row>
    <row r="13558" spans="151:151" ht="14.4" x14ac:dyDescent="0.25">
      <c r="EU13558" s="104"/>
    </row>
    <row r="13559" spans="151:151" ht="14.4" x14ac:dyDescent="0.25">
      <c r="EU13559" s="104"/>
    </row>
    <row r="13560" spans="151:151" ht="14.4" x14ac:dyDescent="0.25">
      <c r="EU13560" s="104"/>
    </row>
    <row r="13561" spans="151:151" ht="14.4" x14ac:dyDescent="0.25">
      <c r="EU13561" s="104"/>
    </row>
    <row r="13562" spans="151:151" ht="14.4" x14ac:dyDescent="0.25">
      <c r="EU13562" s="104"/>
    </row>
    <row r="13563" spans="151:151" ht="14.4" x14ac:dyDescent="0.25">
      <c r="EU13563" s="104"/>
    </row>
    <row r="13564" spans="151:151" ht="14.4" x14ac:dyDescent="0.25">
      <c r="EU13564" s="104"/>
    </row>
    <row r="13565" spans="151:151" ht="14.4" x14ac:dyDescent="0.25">
      <c r="EU13565" s="104"/>
    </row>
    <row r="13566" spans="151:151" ht="14.4" x14ac:dyDescent="0.25">
      <c r="EU13566" s="104"/>
    </row>
    <row r="13567" spans="151:151" ht="14.4" x14ac:dyDescent="0.25">
      <c r="EU13567" s="104"/>
    </row>
    <row r="13568" spans="151:151" ht="14.4" x14ac:dyDescent="0.25">
      <c r="EU13568" s="104"/>
    </row>
    <row r="13569" spans="151:151" ht="14.4" x14ac:dyDescent="0.25">
      <c r="EU13569" s="104"/>
    </row>
    <row r="13570" spans="151:151" ht="14.4" x14ac:dyDescent="0.25">
      <c r="EU13570" s="104"/>
    </row>
    <row r="13571" spans="151:151" ht="14.4" x14ac:dyDescent="0.25">
      <c r="EU13571" s="104"/>
    </row>
    <row r="13572" spans="151:151" ht="14.4" x14ac:dyDescent="0.25">
      <c r="EU13572" s="104"/>
    </row>
    <row r="13573" spans="151:151" ht="14.4" x14ac:dyDescent="0.25">
      <c r="EU13573" s="104"/>
    </row>
    <row r="13574" spans="151:151" ht="14.4" x14ac:dyDescent="0.25">
      <c r="EU13574" s="104"/>
    </row>
    <row r="13575" spans="151:151" ht="14.4" x14ac:dyDescent="0.25">
      <c r="EU13575" s="104"/>
    </row>
    <row r="13576" spans="151:151" ht="14.4" x14ac:dyDescent="0.25">
      <c r="EU13576" s="104"/>
    </row>
    <row r="13577" spans="151:151" ht="14.4" x14ac:dyDescent="0.25">
      <c r="EU13577" s="104"/>
    </row>
    <row r="13578" spans="151:151" ht="14.4" x14ac:dyDescent="0.25">
      <c r="EU13578" s="104"/>
    </row>
    <row r="13579" spans="151:151" ht="14.4" x14ac:dyDescent="0.25">
      <c r="EU13579" s="104"/>
    </row>
    <row r="13580" spans="151:151" ht="14.4" x14ac:dyDescent="0.25">
      <c r="EU13580" s="104"/>
    </row>
    <row r="13581" spans="151:151" ht="14.4" x14ac:dyDescent="0.25">
      <c r="EU13581" s="104"/>
    </row>
    <row r="13582" spans="151:151" ht="14.4" x14ac:dyDescent="0.25">
      <c r="EU13582" s="104"/>
    </row>
    <row r="13583" spans="151:151" ht="14.4" x14ac:dyDescent="0.25">
      <c r="EU13583" s="104"/>
    </row>
    <row r="13584" spans="151:151" ht="14.4" x14ac:dyDescent="0.25">
      <c r="EU13584" s="104"/>
    </row>
    <row r="13585" spans="151:151" ht="14.4" x14ac:dyDescent="0.25">
      <c r="EU13585" s="104"/>
    </row>
    <row r="13586" spans="151:151" ht="14.4" x14ac:dyDescent="0.25">
      <c r="EU13586" s="104"/>
    </row>
    <row r="13587" spans="151:151" ht="14.4" x14ac:dyDescent="0.25">
      <c r="EU13587" s="104"/>
    </row>
    <row r="13588" spans="151:151" ht="14.4" x14ac:dyDescent="0.25">
      <c r="EU13588" s="104"/>
    </row>
    <row r="13589" spans="151:151" ht="14.4" x14ac:dyDescent="0.25">
      <c r="EU13589" s="104"/>
    </row>
    <row r="13590" spans="151:151" ht="14.4" x14ac:dyDescent="0.25">
      <c r="EU13590" s="104"/>
    </row>
    <row r="13591" spans="151:151" ht="14.4" x14ac:dyDescent="0.25">
      <c r="EU13591" s="104"/>
    </row>
    <row r="13592" spans="151:151" ht="14.4" x14ac:dyDescent="0.25">
      <c r="EU13592" s="104"/>
    </row>
    <row r="13593" spans="151:151" ht="14.4" x14ac:dyDescent="0.25">
      <c r="EU13593" s="104"/>
    </row>
    <row r="13594" spans="151:151" ht="14.4" x14ac:dyDescent="0.25">
      <c r="EU13594" s="104"/>
    </row>
    <row r="13595" spans="151:151" ht="14.4" x14ac:dyDescent="0.25">
      <c r="EU13595" s="104"/>
    </row>
    <row r="13596" spans="151:151" ht="14.4" x14ac:dyDescent="0.25">
      <c r="EU13596" s="104"/>
    </row>
    <row r="13597" spans="151:151" ht="14.4" x14ac:dyDescent="0.25">
      <c r="EU13597" s="104"/>
    </row>
    <row r="13598" spans="151:151" ht="14.4" x14ac:dyDescent="0.25">
      <c r="EU13598" s="104"/>
    </row>
    <row r="13599" spans="151:151" ht="14.4" x14ac:dyDescent="0.25">
      <c r="EU13599" s="104"/>
    </row>
    <row r="13600" spans="151:151" ht="14.4" x14ac:dyDescent="0.25">
      <c r="EU13600" s="104"/>
    </row>
    <row r="13601" spans="151:151" ht="14.4" x14ac:dyDescent="0.25">
      <c r="EU13601" s="104"/>
    </row>
    <row r="13602" spans="151:151" ht="14.4" x14ac:dyDescent="0.25">
      <c r="EU13602" s="104"/>
    </row>
    <row r="13603" spans="151:151" ht="14.4" x14ac:dyDescent="0.25">
      <c r="EU13603" s="104"/>
    </row>
    <row r="13604" spans="151:151" ht="14.4" x14ac:dyDescent="0.25">
      <c r="EU13604" s="104"/>
    </row>
    <row r="13605" spans="151:151" ht="14.4" x14ac:dyDescent="0.25">
      <c r="EU13605" s="104"/>
    </row>
    <row r="13606" spans="151:151" ht="14.4" x14ac:dyDescent="0.25">
      <c r="EU13606" s="104"/>
    </row>
    <row r="13607" spans="151:151" ht="14.4" x14ac:dyDescent="0.25">
      <c r="EU13607" s="104"/>
    </row>
    <row r="13608" spans="151:151" ht="14.4" x14ac:dyDescent="0.25">
      <c r="EU13608" s="104"/>
    </row>
    <row r="13609" spans="151:151" ht="14.4" x14ac:dyDescent="0.25">
      <c r="EU13609" s="104"/>
    </row>
    <row r="13610" spans="151:151" ht="14.4" x14ac:dyDescent="0.25">
      <c r="EU13610" s="104"/>
    </row>
    <row r="13611" spans="151:151" ht="14.4" x14ac:dyDescent="0.25">
      <c r="EU13611" s="104"/>
    </row>
    <row r="13612" spans="151:151" ht="14.4" x14ac:dyDescent="0.25">
      <c r="EU13612" s="104"/>
    </row>
    <row r="13613" spans="151:151" ht="14.4" x14ac:dyDescent="0.25">
      <c r="EU13613" s="104"/>
    </row>
    <row r="13614" spans="151:151" ht="14.4" x14ac:dyDescent="0.25">
      <c r="EU13614" s="104"/>
    </row>
    <row r="13615" spans="151:151" ht="14.4" x14ac:dyDescent="0.25">
      <c r="EU13615" s="104"/>
    </row>
    <row r="13616" spans="151:151" ht="14.4" x14ac:dyDescent="0.25">
      <c r="EU13616" s="104"/>
    </row>
    <row r="13617" spans="151:151" ht="14.4" x14ac:dyDescent="0.25">
      <c r="EU13617" s="104"/>
    </row>
    <row r="13618" spans="151:151" ht="14.4" x14ac:dyDescent="0.25">
      <c r="EU13618" s="104"/>
    </row>
    <row r="13619" spans="151:151" ht="14.4" x14ac:dyDescent="0.25">
      <c r="EU13619" s="104"/>
    </row>
    <row r="13620" spans="151:151" ht="14.4" x14ac:dyDescent="0.25">
      <c r="EU13620" s="104"/>
    </row>
    <row r="13621" spans="151:151" ht="14.4" x14ac:dyDescent="0.25">
      <c r="EU13621" s="104"/>
    </row>
    <row r="13622" spans="151:151" ht="14.4" x14ac:dyDescent="0.25">
      <c r="EU13622" s="104"/>
    </row>
    <row r="13623" spans="151:151" ht="14.4" x14ac:dyDescent="0.25">
      <c r="EU13623" s="104"/>
    </row>
    <row r="13624" spans="151:151" ht="14.4" x14ac:dyDescent="0.25">
      <c r="EU13624" s="104"/>
    </row>
    <row r="13625" spans="151:151" ht="14.4" x14ac:dyDescent="0.25">
      <c r="EU13625" s="104"/>
    </row>
    <row r="13626" spans="151:151" ht="14.4" x14ac:dyDescent="0.25">
      <c r="EU13626" s="104"/>
    </row>
    <row r="13627" spans="151:151" ht="14.4" x14ac:dyDescent="0.25">
      <c r="EU13627" s="104"/>
    </row>
    <row r="13628" spans="151:151" ht="14.4" x14ac:dyDescent="0.25">
      <c r="EU13628" s="104"/>
    </row>
    <row r="13629" spans="151:151" ht="14.4" x14ac:dyDescent="0.25">
      <c r="EU13629" s="104"/>
    </row>
    <row r="13630" spans="151:151" ht="14.4" x14ac:dyDescent="0.25">
      <c r="EU13630" s="104"/>
    </row>
    <row r="13631" spans="151:151" ht="14.4" x14ac:dyDescent="0.25">
      <c r="EU13631" s="104"/>
    </row>
    <row r="13632" spans="151:151" ht="14.4" x14ac:dyDescent="0.25">
      <c r="EU13632" s="104"/>
    </row>
    <row r="13633" spans="151:151" ht="14.4" x14ac:dyDescent="0.25">
      <c r="EU13633" s="104"/>
    </row>
    <row r="13634" spans="151:151" ht="14.4" x14ac:dyDescent="0.25">
      <c r="EU13634" s="104"/>
    </row>
    <row r="13635" spans="151:151" ht="14.4" x14ac:dyDescent="0.25">
      <c r="EU13635" s="104"/>
    </row>
    <row r="13636" spans="151:151" ht="14.4" x14ac:dyDescent="0.25">
      <c r="EU13636" s="104"/>
    </row>
    <row r="13637" spans="151:151" ht="14.4" x14ac:dyDescent="0.25">
      <c r="EU13637" s="104"/>
    </row>
    <row r="13638" spans="151:151" ht="14.4" x14ac:dyDescent="0.25">
      <c r="EU13638" s="104"/>
    </row>
    <row r="13639" spans="151:151" ht="14.4" x14ac:dyDescent="0.25">
      <c r="EU13639" s="104"/>
    </row>
    <row r="13640" spans="151:151" ht="14.4" x14ac:dyDescent="0.25">
      <c r="EU13640" s="104"/>
    </row>
    <row r="13641" spans="151:151" ht="14.4" x14ac:dyDescent="0.25">
      <c r="EU13641" s="104"/>
    </row>
    <row r="13642" spans="151:151" ht="14.4" x14ac:dyDescent="0.25">
      <c r="EU13642" s="104"/>
    </row>
    <row r="13643" spans="151:151" ht="14.4" x14ac:dyDescent="0.25">
      <c r="EU13643" s="104"/>
    </row>
    <row r="13644" spans="151:151" ht="14.4" x14ac:dyDescent="0.25">
      <c r="EU13644" s="104"/>
    </row>
    <row r="13645" spans="151:151" ht="14.4" x14ac:dyDescent="0.25">
      <c r="EU13645" s="104"/>
    </row>
    <row r="13646" spans="151:151" ht="14.4" x14ac:dyDescent="0.25">
      <c r="EU13646" s="104"/>
    </row>
    <row r="13647" spans="151:151" ht="14.4" x14ac:dyDescent="0.25">
      <c r="EU13647" s="104"/>
    </row>
    <row r="13648" spans="151:151" ht="14.4" x14ac:dyDescent="0.25">
      <c r="EU13648" s="104"/>
    </row>
    <row r="13649" spans="151:151" ht="14.4" x14ac:dyDescent="0.25">
      <c r="EU13649" s="104"/>
    </row>
    <row r="13650" spans="151:151" ht="14.4" x14ac:dyDescent="0.25">
      <c r="EU13650" s="104"/>
    </row>
    <row r="13651" spans="151:151" ht="14.4" x14ac:dyDescent="0.25">
      <c r="EU13651" s="104"/>
    </row>
    <row r="13652" spans="151:151" ht="14.4" x14ac:dyDescent="0.25">
      <c r="EU13652" s="104"/>
    </row>
    <row r="13653" spans="151:151" ht="14.4" x14ac:dyDescent="0.25">
      <c r="EU13653" s="104"/>
    </row>
    <row r="13654" spans="151:151" ht="14.4" x14ac:dyDescent="0.25">
      <c r="EU13654" s="104"/>
    </row>
    <row r="13655" spans="151:151" ht="14.4" x14ac:dyDescent="0.25">
      <c r="EU13655" s="104"/>
    </row>
    <row r="13656" spans="151:151" ht="14.4" x14ac:dyDescent="0.25">
      <c r="EU13656" s="104"/>
    </row>
    <row r="13657" spans="151:151" ht="14.4" x14ac:dyDescent="0.25">
      <c r="EU13657" s="104"/>
    </row>
    <row r="13658" spans="151:151" ht="14.4" x14ac:dyDescent="0.25">
      <c r="EU13658" s="104"/>
    </row>
    <row r="13659" spans="151:151" ht="14.4" x14ac:dyDescent="0.25">
      <c r="EU13659" s="104"/>
    </row>
    <row r="13660" spans="151:151" ht="14.4" x14ac:dyDescent="0.25">
      <c r="EU13660" s="104"/>
    </row>
    <row r="13661" spans="151:151" ht="14.4" x14ac:dyDescent="0.25">
      <c r="EU13661" s="104"/>
    </row>
    <row r="13662" spans="151:151" ht="14.4" x14ac:dyDescent="0.25">
      <c r="EU13662" s="104"/>
    </row>
    <row r="13663" spans="151:151" ht="14.4" x14ac:dyDescent="0.25">
      <c r="EU13663" s="104"/>
    </row>
    <row r="13664" spans="151:151" ht="14.4" x14ac:dyDescent="0.25">
      <c r="EU13664" s="104"/>
    </row>
    <row r="13665" spans="151:151" ht="14.4" x14ac:dyDescent="0.25">
      <c r="EU13665" s="104"/>
    </row>
    <row r="13666" spans="151:151" ht="14.4" x14ac:dyDescent="0.25">
      <c r="EU13666" s="104"/>
    </row>
    <row r="13667" spans="151:151" ht="14.4" x14ac:dyDescent="0.25">
      <c r="EU13667" s="104"/>
    </row>
    <row r="13668" spans="151:151" ht="14.4" x14ac:dyDescent="0.25">
      <c r="EU13668" s="104"/>
    </row>
    <row r="13669" spans="151:151" ht="14.4" x14ac:dyDescent="0.25">
      <c r="EU13669" s="104"/>
    </row>
    <row r="13670" spans="151:151" ht="14.4" x14ac:dyDescent="0.25">
      <c r="EU13670" s="104"/>
    </row>
    <row r="13671" spans="151:151" ht="14.4" x14ac:dyDescent="0.25">
      <c r="EU13671" s="104"/>
    </row>
    <row r="13672" spans="151:151" ht="14.4" x14ac:dyDescent="0.25">
      <c r="EU13672" s="104"/>
    </row>
    <row r="13673" spans="151:151" ht="14.4" x14ac:dyDescent="0.25">
      <c r="EU13673" s="104"/>
    </row>
    <row r="13674" spans="151:151" ht="14.4" x14ac:dyDescent="0.25">
      <c r="EU13674" s="104"/>
    </row>
    <row r="13675" spans="151:151" ht="14.4" x14ac:dyDescent="0.25">
      <c r="EU13675" s="104"/>
    </row>
    <row r="13676" spans="151:151" ht="14.4" x14ac:dyDescent="0.25">
      <c r="EU13676" s="104"/>
    </row>
    <row r="13677" spans="151:151" ht="14.4" x14ac:dyDescent="0.25">
      <c r="EU13677" s="104"/>
    </row>
    <row r="13678" spans="151:151" ht="14.4" x14ac:dyDescent="0.25">
      <c r="EU13678" s="104"/>
    </row>
    <row r="13679" spans="151:151" ht="14.4" x14ac:dyDescent="0.25">
      <c r="EU13679" s="104"/>
    </row>
    <row r="13680" spans="151:151" ht="14.4" x14ac:dyDescent="0.25">
      <c r="EU13680" s="104"/>
    </row>
    <row r="13681" spans="151:151" ht="14.4" x14ac:dyDescent="0.25">
      <c r="EU13681" s="104"/>
    </row>
    <row r="13682" spans="151:151" ht="14.4" x14ac:dyDescent="0.25">
      <c r="EU13682" s="104"/>
    </row>
    <row r="13683" spans="151:151" ht="14.4" x14ac:dyDescent="0.25">
      <c r="EU13683" s="104"/>
    </row>
    <row r="13684" spans="151:151" ht="14.4" x14ac:dyDescent="0.25">
      <c r="EU13684" s="104"/>
    </row>
    <row r="13685" spans="151:151" ht="14.4" x14ac:dyDescent="0.25">
      <c r="EU13685" s="104"/>
    </row>
    <row r="13686" spans="151:151" ht="14.4" x14ac:dyDescent="0.25">
      <c r="EU13686" s="104"/>
    </row>
    <row r="13687" spans="151:151" ht="14.4" x14ac:dyDescent="0.25">
      <c r="EU13687" s="104"/>
    </row>
    <row r="13688" spans="151:151" ht="14.4" x14ac:dyDescent="0.25">
      <c r="EU13688" s="104"/>
    </row>
    <row r="13689" spans="151:151" ht="14.4" x14ac:dyDescent="0.25">
      <c r="EU13689" s="104"/>
    </row>
    <row r="13690" spans="151:151" ht="14.4" x14ac:dyDescent="0.25">
      <c r="EU13690" s="104"/>
    </row>
    <row r="13691" spans="151:151" ht="14.4" x14ac:dyDescent="0.25">
      <c r="EU13691" s="104"/>
    </row>
    <row r="13692" spans="151:151" ht="14.4" x14ac:dyDescent="0.25">
      <c r="EU13692" s="104"/>
    </row>
    <row r="13693" spans="151:151" ht="14.4" x14ac:dyDescent="0.25">
      <c r="EU13693" s="104"/>
    </row>
    <row r="13694" spans="151:151" ht="14.4" x14ac:dyDescent="0.25">
      <c r="EU13694" s="104"/>
    </row>
    <row r="13695" spans="151:151" ht="14.4" x14ac:dyDescent="0.25">
      <c r="EU13695" s="104"/>
    </row>
    <row r="13696" spans="151:151" ht="14.4" x14ac:dyDescent="0.25">
      <c r="EU13696" s="104"/>
    </row>
    <row r="13697" spans="151:151" ht="14.4" x14ac:dyDescent="0.25">
      <c r="EU13697" s="104"/>
    </row>
    <row r="13698" spans="151:151" ht="14.4" x14ac:dyDescent="0.25">
      <c r="EU13698" s="104"/>
    </row>
    <row r="13699" spans="151:151" ht="14.4" x14ac:dyDescent="0.25">
      <c r="EU13699" s="104"/>
    </row>
    <row r="13700" spans="151:151" ht="14.4" x14ac:dyDescent="0.25">
      <c r="EU13700" s="104"/>
    </row>
    <row r="13701" spans="151:151" ht="14.4" x14ac:dyDescent="0.25">
      <c r="EU13701" s="104"/>
    </row>
    <row r="13702" spans="151:151" ht="14.4" x14ac:dyDescent="0.25">
      <c r="EU13702" s="104"/>
    </row>
    <row r="13703" spans="151:151" ht="14.4" x14ac:dyDescent="0.25">
      <c r="EU13703" s="104"/>
    </row>
    <row r="13704" spans="151:151" ht="14.4" x14ac:dyDescent="0.25">
      <c r="EU13704" s="104"/>
    </row>
    <row r="13705" spans="151:151" ht="14.4" x14ac:dyDescent="0.25">
      <c r="EU13705" s="104"/>
    </row>
    <row r="13706" spans="151:151" ht="14.4" x14ac:dyDescent="0.25">
      <c r="EU13706" s="104"/>
    </row>
    <row r="13707" spans="151:151" ht="14.4" x14ac:dyDescent="0.25">
      <c r="EU13707" s="104"/>
    </row>
    <row r="13708" spans="151:151" ht="14.4" x14ac:dyDescent="0.25">
      <c r="EU13708" s="104"/>
    </row>
    <row r="13709" spans="151:151" ht="14.4" x14ac:dyDescent="0.25">
      <c r="EU13709" s="104"/>
    </row>
    <row r="13710" spans="151:151" ht="14.4" x14ac:dyDescent="0.25">
      <c r="EU13710" s="104"/>
    </row>
    <row r="13711" spans="151:151" ht="14.4" x14ac:dyDescent="0.25">
      <c r="EU13711" s="104"/>
    </row>
    <row r="13712" spans="151:151" ht="14.4" x14ac:dyDescent="0.25">
      <c r="EU13712" s="104"/>
    </row>
    <row r="13713" spans="151:151" ht="14.4" x14ac:dyDescent="0.25">
      <c r="EU13713" s="104"/>
    </row>
    <row r="13714" spans="151:151" ht="14.4" x14ac:dyDescent="0.25">
      <c r="EU13714" s="104"/>
    </row>
    <row r="13715" spans="151:151" ht="14.4" x14ac:dyDescent="0.25">
      <c r="EU13715" s="104"/>
    </row>
    <row r="13716" spans="151:151" ht="14.4" x14ac:dyDescent="0.25">
      <c r="EU13716" s="104"/>
    </row>
    <row r="13717" spans="151:151" ht="14.4" x14ac:dyDescent="0.25">
      <c r="EU13717" s="104"/>
    </row>
    <row r="13718" spans="151:151" ht="14.4" x14ac:dyDescent="0.25">
      <c r="EU13718" s="104"/>
    </row>
    <row r="13719" spans="151:151" ht="14.4" x14ac:dyDescent="0.25">
      <c r="EU13719" s="104"/>
    </row>
    <row r="13720" spans="151:151" ht="14.4" x14ac:dyDescent="0.25">
      <c r="EU13720" s="104"/>
    </row>
    <row r="13721" spans="151:151" ht="14.4" x14ac:dyDescent="0.25">
      <c r="EU13721" s="104"/>
    </row>
    <row r="13722" spans="151:151" ht="14.4" x14ac:dyDescent="0.25">
      <c r="EU13722" s="104"/>
    </row>
    <row r="13723" spans="151:151" ht="14.4" x14ac:dyDescent="0.25">
      <c r="EU13723" s="104"/>
    </row>
    <row r="13724" spans="151:151" ht="14.4" x14ac:dyDescent="0.25">
      <c r="EU13724" s="104"/>
    </row>
    <row r="13725" spans="151:151" ht="14.4" x14ac:dyDescent="0.25">
      <c r="EU13725" s="104"/>
    </row>
    <row r="13726" spans="151:151" ht="14.4" x14ac:dyDescent="0.25">
      <c r="EU13726" s="104"/>
    </row>
    <row r="13727" spans="151:151" ht="14.4" x14ac:dyDescent="0.25">
      <c r="EU13727" s="104"/>
    </row>
    <row r="13728" spans="151:151" ht="14.4" x14ac:dyDescent="0.25">
      <c r="EU13728" s="104"/>
    </row>
    <row r="13729" spans="151:151" ht="14.4" x14ac:dyDescent="0.25">
      <c r="EU13729" s="104"/>
    </row>
    <row r="13730" spans="151:151" ht="14.4" x14ac:dyDescent="0.25">
      <c r="EU13730" s="104"/>
    </row>
    <row r="13731" spans="151:151" ht="14.4" x14ac:dyDescent="0.25">
      <c r="EU13731" s="104"/>
    </row>
    <row r="13732" spans="151:151" ht="14.4" x14ac:dyDescent="0.25">
      <c r="EU13732" s="104"/>
    </row>
    <row r="13733" spans="151:151" ht="14.4" x14ac:dyDescent="0.25">
      <c r="EU13733" s="104"/>
    </row>
    <row r="13734" spans="151:151" ht="14.4" x14ac:dyDescent="0.25">
      <c r="EU13734" s="104"/>
    </row>
    <row r="13735" spans="151:151" ht="14.4" x14ac:dyDescent="0.25">
      <c r="EU13735" s="104"/>
    </row>
    <row r="13736" spans="151:151" ht="14.4" x14ac:dyDescent="0.25">
      <c r="EU13736" s="104"/>
    </row>
    <row r="13737" spans="151:151" ht="14.4" x14ac:dyDescent="0.25">
      <c r="EU13737" s="104"/>
    </row>
    <row r="13738" spans="151:151" ht="14.4" x14ac:dyDescent="0.25">
      <c r="EU13738" s="104"/>
    </row>
    <row r="13739" spans="151:151" ht="14.4" x14ac:dyDescent="0.25">
      <c r="EU13739" s="104"/>
    </row>
    <row r="13740" spans="151:151" ht="14.4" x14ac:dyDescent="0.25">
      <c r="EU13740" s="104"/>
    </row>
    <row r="13741" spans="151:151" ht="14.4" x14ac:dyDescent="0.25">
      <c r="EU13741" s="104"/>
    </row>
    <row r="13742" spans="151:151" ht="14.4" x14ac:dyDescent="0.25">
      <c r="EU13742" s="104"/>
    </row>
    <row r="13743" spans="151:151" ht="14.4" x14ac:dyDescent="0.25">
      <c r="EU13743" s="104"/>
    </row>
    <row r="13744" spans="151:151" ht="14.4" x14ac:dyDescent="0.25">
      <c r="EU13744" s="104"/>
    </row>
    <row r="13745" spans="151:151" ht="14.4" x14ac:dyDescent="0.25">
      <c r="EU13745" s="104"/>
    </row>
    <row r="13746" spans="151:151" ht="14.4" x14ac:dyDescent="0.25">
      <c r="EU13746" s="104"/>
    </row>
    <row r="13747" spans="151:151" ht="14.4" x14ac:dyDescent="0.25">
      <c r="EU13747" s="104"/>
    </row>
    <row r="13748" spans="151:151" ht="14.4" x14ac:dyDescent="0.25">
      <c r="EU13748" s="104"/>
    </row>
    <row r="13749" spans="151:151" ht="14.4" x14ac:dyDescent="0.25">
      <c r="EU13749" s="104"/>
    </row>
    <row r="13750" spans="151:151" ht="14.4" x14ac:dyDescent="0.25">
      <c r="EU13750" s="104"/>
    </row>
    <row r="13751" spans="151:151" ht="14.4" x14ac:dyDescent="0.25">
      <c r="EU13751" s="104"/>
    </row>
    <row r="13752" spans="151:151" ht="14.4" x14ac:dyDescent="0.25">
      <c r="EU13752" s="104"/>
    </row>
    <row r="13753" spans="151:151" ht="14.4" x14ac:dyDescent="0.25">
      <c r="EU13753" s="104"/>
    </row>
    <row r="13754" spans="151:151" ht="14.4" x14ac:dyDescent="0.25">
      <c r="EU13754" s="104"/>
    </row>
    <row r="13755" spans="151:151" ht="14.4" x14ac:dyDescent="0.25">
      <c r="EU13755" s="104"/>
    </row>
    <row r="13756" spans="151:151" ht="14.4" x14ac:dyDescent="0.25">
      <c r="EU13756" s="104"/>
    </row>
    <row r="13757" spans="151:151" ht="14.4" x14ac:dyDescent="0.25">
      <c r="EU13757" s="104"/>
    </row>
    <row r="13758" spans="151:151" ht="14.4" x14ac:dyDescent="0.25">
      <c r="EU13758" s="104"/>
    </row>
    <row r="13759" spans="151:151" ht="14.4" x14ac:dyDescent="0.25">
      <c r="EU13759" s="104"/>
    </row>
    <row r="13760" spans="151:151" ht="14.4" x14ac:dyDescent="0.25">
      <c r="EU13760" s="104"/>
    </row>
    <row r="13761" spans="151:151" ht="14.4" x14ac:dyDescent="0.25">
      <c r="EU13761" s="104"/>
    </row>
    <row r="13762" spans="151:151" ht="14.4" x14ac:dyDescent="0.25">
      <c r="EU13762" s="104"/>
    </row>
    <row r="13763" spans="151:151" ht="14.4" x14ac:dyDescent="0.25">
      <c r="EU13763" s="104"/>
    </row>
    <row r="13764" spans="151:151" ht="14.4" x14ac:dyDescent="0.25">
      <c r="EU13764" s="104"/>
    </row>
    <row r="13765" spans="151:151" ht="14.4" x14ac:dyDescent="0.25">
      <c r="EU13765" s="104"/>
    </row>
    <row r="13766" spans="151:151" ht="14.4" x14ac:dyDescent="0.25">
      <c r="EU13766" s="104"/>
    </row>
    <row r="13767" spans="151:151" ht="14.4" x14ac:dyDescent="0.25">
      <c r="EU13767" s="104"/>
    </row>
    <row r="13768" spans="151:151" ht="14.4" x14ac:dyDescent="0.25">
      <c r="EU13768" s="104"/>
    </row>
    <row r="13769" spans="151:151" ht="14.4" x14ac:dyDescent="0.25">
      <c r="EU13769" s="104"/>
    </row>
    <row r="13770" spans="151:151" ht="14.4" x14ac:dyDescent="0.25">
      <c r="EU13770" s="104"/>
    </row>
    <row r="13771" spans="151:151" ht="14.4" x14ac:dyDescent="0.25">
      <c r="EU13771" s="104"/>
    </row>
    <row r="13772" spans="151:151" ht="14.4" x14ac:dyDescent="0.25">
      <c r="EU13772" s="104"/>
    </row>
    <row r="13773" spans="151:151" ht="14.4" x14ac:dyDescent="0.25">
      <c r="EU13773" s="104"/>
    </row>
    <row r="13774" spans="151:151" ht="14.4" x14ac:dyDescent="0.25">
      <c r="EU13774" s="104"/>
    </row>
    <row r="13775" spans="151:151" ht="14.4" x14ac:dyDescent="0.25">
      <c r="EU13775" s="104"/>
    </row>
    <row r="13776" spans="151:151" ht="14.4" x14ac:dyDescent="0.25">
      <c r="EU13776" s="104"/>
    </row>
    <row r="13777" spans="151:151" ht="14.4" x14ac:dyDescent="0.25">
      <c r="EU13777" s="104"/>
    </row>
    <row r="13778" spans="151:151" ht="14.4" x14ac:dyDescent="0.25">
      <c r="EU13778" s="104"/>
    </row>
    <row r="13779" spans="151:151" ht="14.4" x14ac:dyDescent="0.25">
      <c r="EU13779" s="104"/>
    </row>
    <row r="13780" spans="151:151" ht="14.4" x14ac:dyDescent="0.25">
      <c r="EU13780" s="104"/>
    </row>
    <row r="13781" spans="151:151" ht="14.4" x14ac:dyDescent="0.25">
      <c r="EU13781" s="104"/>
    </row>
    <row r="13782" spans="151:151" ht="14.4" x14ac:dyDescent="0.25">
      <c r="EU13782" s="104"/>
    </row>
    <row r="13783" spans="151:151" ht="14.4" x14ac:dyDescent="0.25">
      <c r="EU13783" s="104"/>
    </row>
    <row r="13784" spans="151:151" ht="14.4" x14ac:dyDescent="0.25">
      <c r="EU13784" s="104"/>
    </row>
    <row r="13785" spans="151:151" ht="14.4" x14ac:dyDescent="0.25">
      <c r="EU13785" s="104"/>
    </row>
    <row r="13786" spans="151:151" ht="14.4" x14ac:dyDescent="0.25">
      <c r="EU13786" s="104"/>
    </row>
    <row r="13787" spans="151:151" ht="14.4" x14ac:dyDescent="0.25">
      <c r="EU13787" s="104"/>
    </row>
    <row r="13788" spans="151:151" ht="14.4" x14ac:dyDescent="0.25">
      <c r="EU13788" s="104"/>
    </row>
    <row r="13789" spans="151:151" ht="14.4" x14ac:dyDescent="0.25">
      <c r="EU13789" s="104"/>
    </row>
    <row r="13790" spans="151:151" ht="14.4" x14ac:dyDescent="0.25">
      <c r="EU13790" s="104"/>
    </row>
    <row r="13791" spans="151:151" ht="14.4" x14ac:dyDescent="0.25">
      <c r="EU13791" s="104"/>
    </row>
    <row r="13792" spans="151:151" ht="14.4" x14ac:dyDescent="0.25">
      <c r="EU13792" s="104"/>
    </row>
    <row r="13793" spans="151:151" ht="14.4" x14ac:dyDescent="0.25">
      <c r="EU13793" s="104"/>
    </row>
    <row r="13794" spans="151:151" ht="14.4" x14ac:dyDescent="0.25">
      <c r="EU13794" s="104"/>
    </row>
    <row r="13795" spans="151:151" ht="14.4" x14ac:dyDescent="0.25">
      <c r="EU13795" s="104"/>
    </row>
    <row r="13796" spans="151:151" ht="14.4" x14ac:dyDescent="0.25">
      <c r="EU13796" s="104"/>
    </row>
    <row r="13797" spans="151:151" ht="14.4" x14ac:dyDescent="0.25">
      <c r="EU13797" s="104"/>
    </row>
    <row r="13798" spans="151:151" ht="14.4" x14ac:dyDescent="0.25">
      <c r="EU13798" s="104"/>
    </row>
    <row r="13799" spans="151:151" ht="14.4" x14ac:dyDescent="0.25">
      <c r="EU13799" s="104"/>
    </row>
    <row r="13800" spans="151:151" ht="14.4" x14ac:dyDescent="0.25">
      <c r="EU13800" s="104"/>
    </row>
    <row r="13801" spans="151:151" ht="14.4" x14ac:dyDescent="0.25">
      <c r="EU13801" s="104"/>
    </row>
    <row r="13802" spans="151:151" ht="14.4" x14ac:dyDescent="0.25">
      <c r="EU13802" s="104"/>
    </row>
    <row r="13803" spans="151:151" ht="14.4" x14ac:dyDescent="0.25">
      <c r="EU13803" s="104"/>
    </row>
    <row r="13804" spans="151:151" ht="14.4" x14ac:dyDescent="0.25">
      <c r="EU13804" s="104"/>
    </row>
    <row r="13805" spans="151:151" ht="14.4" x14ac:dyDescent="0.25">
      <c r="EU13805" s="104"/>
    </row>
    <row r="13806" spans="151:151" ht="14.4" x14ac:dyDescent="0.25">
      <c r="EU13806" s="104"/>
    </row>
    <row r="13807" spans="151:151" ht="14.4" x14ac:dyDescent="0.25">
      <c r="EU13807" s="104"/>
    </row>
    <row r="13808" spans="151:151" ht="14.4" x14ac:dyDescent="0.25">
      <c r="EU13808" s="104"/>
    </row>
    <row r="13809" spans="151:151" ht="14.4" x14ac:dyDescent="0.25">
      <c r="EU13809" s="104"/>
    </row>
    <row r="13810" spans="151:151" ht="14.4" x14ac:dyDescent="0.25">
      <c r="EU13810" s="104"/>
    </row>
    <row r="13811" spans="151:151" ht="14.4" x14ac:dyDescent="0.25">
      <c r="EU13811" s="104"/>
    </row>
    <row r="13812" spans="151:151" ht="14.4" x14ac:dyDescent="0.25">
      <c r="EU13812" s="104"/>
    </row>
    <row r="13813" spans="151:151" ht="14.4" x14ac:dyDescent="0.25">
      <c r="EU13813" s="104"/>
    </row>
    <row r="13814" spans="151:151" ht="14.4" x14ac:dyDescent="0.25">
      <c r="EU13814" s="104"/>
    </row>
    <row r="13815" spans="151:151" ht="14.4" x14ac:dyDescent="0.25">
      <c r="EU13815" s="104"/>
    </row>
    <row r="13816" spans="151:151" ht="14.4" x14ac:dyDescent="0.25">
      <c r="EU13816" s="104"/>
    </row>
    <row r="13817" spans="151:151" ht="14.4" x14ac:dyDescent="0.25">
      <c r="EU13817" s="104"/>
    </row>
    <row r="13818" spans="151:151" ht="14.4" x14ac:dyDescent="0.25">
      <c r="EU13818" s="104"/>
    </row>
    <row r="13819" spans="151:151" ht="14.4" x14ac:dyDescent="0.25">
      <c r="EU13819" s="104"/>
    </row>
    <row r="13820" spans="151:151" ht="14.4" x14ac:dyDescent="0.25">
      <c r="EU13820" s="104"/>
    </row>
    <row r="13821" spans="151:151" ht="14.4" x14ac:dyDescent="0.25">
      <c r="EU13821" s="104"/>
    </row>
    <row r="13822" spans="151:151" ht="14.4" x14ac:dyDescent="0.25">
      <c r="EU13822" s="104"/>
    </row>
    <row r="13823" spans="151:151" ht="14.4" x14ac:dyDescent="0.25">
      <c r="EU13823" s="104"/>
    </row>
    <row r="13824" spans="151:151" ht="14.4" x14ac:dyDescent="0.25">
      <c r="EU13824" s="104"/>
    </row>
    <row r="13825" spans="151:151" ht="14.4" x14ac:dyDescent="0.25">
      <c r="EU13825" s="104"/>
    </row>
    <row r="13826" spans="151:151" ht="14.4" x14ac:dyDescent="0.25">
      <c r="EU13826" s="104"/>
    </row>
    <row r="13827" spans="151:151" ht="14.4" x14ac:dyDescent="0.25">
      <c r="EU13827" s="104"/>
    </row>
    <row r="13828" spans="151:151" ht="14.4" x14ac:dyDescent="0.25">
      <c r="EU13828" s="104"/>
    </row>
    <row r="13829" spans="151:151" ht="14.4" x14ac:dyDescent="0.25">
      <c r="EU13829" s="104"/>
    </row>
    <row r="13830" spans="151:151" ht="14.4" x14ac:dyDescent="0.25">
      <c r="EU13830" s="104"/>
    </row>
    <row r="13831" spans="151:151" ht="14.4" x14ac:dyDescent="0.25">
      <c r="EU13831" s="104"/>
    </row>
    <row r="13832" spans="151:151" ht="14.4" x14ac:dyDescent="0.25">
      <c r="EU13832" s="104"/>
    </row>
    <row r="13833" spans="151:151" ht="14.4" x14ac:dyDescent="0.25">
      <c r="EU13833" s="104"/>
    </row>
    <row r="13834" spans="151:151" ht="14.4" x14ac:dyDescent="0.25">
      <c r="EU13834" s="104"/>
    </row>
    <row r="13835" spans="151:151" ht="14.4" x14ac:dyDescent="0.25">
      <c r="EU13835" s="104"/>
    </row>
    <row r="13836" spans="151:151" ht="14.4" x14ac:dyDescent="0.25">
      <c r="EU13836" s="104"/>
    </row>
    <row r="13837" spans="151:151" ht="14.4" x14ac:dyDescent="0.25">
      <c r="EU13837" s="104"/>
    </row>
    <row r="13838" spans="151:151" ht="14.4" x14ac:dyDescent="0.25">
      <c r="EU13838" s="104"/>
    </row>
    <row r="13839" spans="151:151" ht="14.4" x14ac:dyDescent="0.25">
      <c r="EU13839" s="104"/>
    </row>
    <row r="13840" spans="151:151" ht="14.4" x14ac:dyDescent="0.25">
      <c r="EU13840" s="104"/>
    </row>
    <row r="13841" spans="151:151" ht="14.4" x14ac:dyDescent="0.25">
      <c r="EU13841" s="104"/>
    </row>
    <row r="13842" spans="151:151" ht="14.4" x14ac:dyDescent="0.25">
      <c r="EU13842" s="104"/>
    </row>
    <row r="13843" spans="151:151" ht="14.4" x14ac:dyDescent="0.25">
      <c r="EU13843" s="104"/>
    </row>
    <row r="13844" spans="151:151" ht="14.4" x14ac:dyDescent="0.25">
      <c r="EU13844" s="104"/>
    </row>
    <row r="13845" spans="151:151" ht="14.4" x14ac:dyDescent="0.25">
      <c r="EU13845" s="104"/>
    </row>
    <row r="13846" spans="151:151" ht="14.4" x14ac:dyDescent="0.25">
      <c r="EU13846" s="104"/>
    </row>
    <row r="13847" spans="151:151" ht="14.4" x14ac:dyDescent="0.25">
      <c r="EU13847" s="104"/>
    </row>
    <row r="13848" spans="151:151" ht="14.4" x14ac:dyDescent="0.25">
      <c r="EU13848" s="104"/>
    </row>
    <row r="13849" spans="151:151" ht="14.4" x14ac:dyDescent="0.25">
      <c r="EU13849" s="104"/>
    </row>
    <row r="13850" spans="151:151" ht="14.4" x14ac:dyDescent="0.25">
      <c r="EU13850" s="104"/>
    </row>
    <row r="13851" spans="151:151" ht="14.4" x14ac:dyDescent="0.25">
      <c r="EU13851" s="104"/>
    </row>
    <row r="13852" spans="151:151" ht="14.4" x14ac:dyDescent="0.25">
      <c r="EU13852" s="104"/>
    </row>
    <row r="13853" spans="151:151" ht="14.4" x14ac:dyDescent="0.25">
      <c r="EU13853" s="104"/>
    </row>
    <row r="13854" spans="151:151" ht="14.4" x14ac:dyDescent="0.25">
      <c r="EU13854" s="104"/>
    </row>
    <row r="13855" spans="151:151" ht="14.4" x14ac:dyDescent="0.25">
      <c r="EU13855" s="104"/>
    </row>
    <row r="13856" spans="151:151" ht="14.4" x14ac:dyDescent="0.25">
      <c r="EU13856" s="104"/>
    </row>
    <row r="13857" spans="151:151" ht="14.4" x14ac:dyDescent="0.25">
      <c r="EU13857" s="104"/>
    </row>
    <row r="13858" spans="151:151" ht="14.4" x14ac:dyDescent="0.25">
      <c r="EU13858" s="104"/>
    </row>
    <row r="13859" spans="151:151" ht="14.4" x14ac:dyDescent="0.25">
      <c r="EU13859" s="104"/>
    </row>
    <row r="13860" spans="151:151" ht="14.4" x14ac:dyDescent="0.25">
      <c r="EU13860" s="104"/>
    </row>
    <row r="13861" spans="151:151" ht="14.4" x14ac:dyDescent="0.25">
      <c r="EU13861" s="104"/>
    </row>
    <row r="13862" spans="151:151" ht="14.4" x14ac:dyDescent="0.25">
      <c r="EU13862" s="104"/>
    </row>
    <row r="13863" spans="151:151" ht="14.4" x14ac:dyDescent="0.25">
      <c r="EU13863" s="104"/>
    </row>
    <row r="13864" spans="151:151" ht="14.4" x14ac:dyDescent="0.25">
      <c r="EU13864" s="104"/>
    </row>
    <row r="13865" spans="151:151" ht="14.4" x14ac:dyDescent="0.25">
      <c r="EU13865" s="104"/>
    </row>
    <row r="13866" spans="151:151" ht="14.4" x14ac:dyDescent="0.25">
      <c r="EU13866" s="104"/>
    </row>
    <row r="13867" spans="151:151" ht="14.4" x14ac:dyDescent="0.25">
      <c r="EU13867" s="104"/>
    </row>
    <row r="13868" spans="151:151" ht="14.4" x14ac:dyDescent="0.25">
      <c r="EU13868" s="104"/>
    </row>
    <row r="13869" spans="151:151" ht="14.4" x14ac:dyDescent="0.25">
      <c r="EU13869" s="104"/>
    </row>
    <row r="13870" spans="151:151" ht="14.4" x14ac:dyDescent="0.25">
      <c r="EU13870" s="104"/>
    </row>
    <row r="13871" spans="151:151" ht="14.4" x14ac:dyDescent="0.25">
      <c r="EU13871" s="104"/>
    </row>
    <row r="13872" spans="151:151" ht="14.4" x14ac:dyDescent="0.25">
      <c r="EU13872" s="104"/>
    </row>
    <row r="13873" spans="151:151" ht="14.4" x14ac:dyDescent="0.25">
      <c r="EU13873" s="104"/>
    </row>
    <row r="13874" spans="151:151" ht="14.4" x14ac:dyDescent="0.25">
      <c r="EU13874" s="104"/>
    </row>
    <row r="13875" spans="151:151" ht="14.4" x14ac:dyDescent="0.25">
      <c r="EU13875" s="104"/>
    </row>
    <row r="13876" spans="151:151" ht="14.4" x14ac:dyDescent="0.25">
      <c r="EU13876" s="104"/>
    </row>
    <row r="13877" spans="151:151" ht="14.4" x14ac:dyDescent="0.25">
      <c r="EU13877" s="104"/>
    </row>
    <row r="13878" spans="151:151" ht="14.4" x14ac:dyDescent="0.25">
      <c r="EU13878" s="104"/>
    </row>
    <row r="13879" spans="151:151" ht="14.4" x14ac:dyDescent="0.25">
      <c r="EU13879" s="104"/>
    </row>
    <row r="13880" spans="151:151" ht="14.4" x14ac:dyDescent="0.25">
      <c r="EU13880" s="104"/>
    </row>
    <row r="13881" spans="151:151" ht="14.4" x14ac:dyDescent="0.25">
      <c r="EU13881" s="104"/>
    </row>
    <row r="13882" spans="151:151" ht="14.4" x14ac:dyDescent="0.25">
      <c r="EU13882" s="104"/>
    </row>
    <row r="13883" spans="151:151" ht="14.4" x14ac:dyDescent="0.25">
      <c r="EU13883" s="104"/>
    </row>
    <row r="13884" spans="151:151" ht="14.4" x14ac:dyDescent="0.25">
      <c r="EU13884" s="104"/>
    </row>
    <row r="13885" spans="151:151" ht="14.4" x14ac:dyDescent="0.25">
      <c r="EU13885" s="104"/>
    </row>
    <row r="13886" spans="151:151" ht="14.4" x14ac:dyDescent="0.25">
      <c r="EU13886" s="104"/>
    </row>
    <row r="13887" spans="151:151" ht="14.4" x14ac:dyDescent="0.25">
      <c r="EU13887" s="104"/>
    </row>
    <row r="13888" spans="151:151" ht="14.4" x14ac:dyDescent="0.25">
      <c r="EU13888" s="104"/>
    </row>
    <row r="13889" spans="151:151" ht="14.4" x14ac:dyDescent="0.25">
      <c r="EU13889" s="104"/>
    </row>
    <row r="13890" spans="151:151" ht="14.4" x14ac:dyDescent="0.25">
      <c r="EU13890" s="104"/>
    </row>
    <row r="13891" spans="151:151" ht="14.4" x14ac:dyDescent="0.25">
      <c r="EU13891" s="104"/>
    </row>
    <row r="13892" spans="151:151" ht="14.4" x14ac:dyDescent="0.25">
      <c r="EU13892" s="104"/>
    </row>
    <row r="13893" spans="151:151" ht="14.4" x14ac:dyDescent="0.25">
      <c r="EU13893" s="104"/>
    </row>
    <row r="13894" spans="151:151" ht="14.4" x14ac:dyDescent="0.25">
      <c r="EU13894" s="104"/>
    </row>
    <row r="13895" spans="151:151" ht="14.4" x14ac:dyDescent="0.25">
      <c r="EU13895" s="104"/>
    </row>
    <row r="13896" spans="151:151" ht="14.4" x14ac:dyDescent="0.25">
      <c r="EU13896" s="104"/>
    </row>
    <row r="13897" spans="151:151" ht="14.4" x14ac:dyDescent="0.25">
      <c r="EU13897" s="104"/>
    </row>
    <row r="13898" spans="151:151" ht="14.4" x14ac:dyDescent="0.25">
      <c r="EU13898" s="104"/>
    </row>
    <row r="13899" spans="151:151" ht="14.4" x14ac:dyDescent="0.25">
      <c r="EU13899" s="104"/>
    </row>
    <row r="13900" spans="151:151" ht="14.4" x14ac:dyDescent="0.25">
      <c r="EU13900" s="104"/>
    </row>
    <row r="13901" spans="151:151" ht="14.4" x14ac:dyDescent="0.25">
      <c r="EU13901" s="104"/>
    </row>
    <row r="13902" spans="151:151" ht="14.4" x14ac:dyDescent="0.25">
      <c r="EU13902" s="104"/>
    </row>
    <row r="13903" spans="151:151" ht="14.4" x14ac:dyDescent="0.25">
      <c r="EU13903" s="104"/>
    </row>
    <row r="13904" spans="151:151" ht="14.4" x14ac:dyDescent="0.25">
      <c r="EU13904" s="104"/>
    </row>
    <row r="13905" spans="151:151" ht="14.4" x14ac:dyDescent="0.25">
      <c r="EU13905" s="104"/>
    </row>
    <row r="13906" spans="151:151" ht="14.4" x14ac:dyDescent="0.25">
      <c r="EU13906" s="104"/>
    </row>
    <row r="13907" spans="151:151" ht="14.4" x14ac:dyDescent="0.25">
      <c r="EU13907" s="104"/>
    </row>
    <row r="13908" spans="151:151" ht="14.4" x14ac:dyDescent="0.25">
      <c r="EU13908" s="104"/>
    </row>
    <row r="13909" spans="151:151" ht="14.4" x14ac:dyDescent="0.25">
      <c r="EU13909" s="104"/>
    </row>
    <row r="13910" spans="151:151" ht="14.4" x14ac:dyDescent="0.25">
      <c r="EU13910" s="104"/>
    </row>
    <row r="13911" spans="151:151" ht="14.4" x14ac:dyDescent="0.25">
      <c r="EU13911" s="104"/>
    </row>
    <row r="13912" spans="151:151" ht="14.4" x14ac:dyDescent="0.25">
      <c r="EU13912" s="104"/>
    </row>
    <row r="13913" spans="151:151" ht="14.4" x14ac:dyDescent="0.25">
      <c r="EU13913" s="104"/>
    </row>
    <row r="13914" spans="151:151" ht="14.4" x14ac:dyDescent="0.25">
      <c r="EU13914" s="104"/>
    </row>
    <row r="13915" spans="151:151" ht="14.4" x14ac:dyDescent="0.25">
      <c r="EU13915" s="104"/>
    </row>
    <row r="13916" spans="151:151" ht="14.4" x14ac:dyDescent="0.25">
      <c r="EU13916" s="104"/>
    </row>
    <row r="13917" spans="151:151" ht="14.4" x14ac:dyDescent="0.25">
      <c r="EU13917" s="104"/>
    </row>
    <row r="13918" spans="151:151" ht="14.4" x14ac:dyDescent="0.25">
      <c r="EU13918" s="104"/>
    </row>
    <row r="13919" spans="151:151" ht="14.4" x14ac:dyDescent="0.25">
      <c r="EU13919" s="104"/>
    </row>
    <row r="13920" spans="151:151" ht="14.4" x14ac:dyDescent="0.25">
      <c r="EU13920" s="104"/>
    </row>
    <row r="13921" spans="151:151" ht="14.4" x14ac:dyDescent="0.25">
      <c r="EU13921" s="104"/>
    </row>
    <row r="13922" spans="151:151" ht="14.4" x14ac:dyDescent="0.25">
      <c r="EU13922" s="104"/>
    </row>
    <row r="13923" spans="151:151" ht="14.4" x14ac:dyDescent="0.25">
      <c r="EU13923" s="104"/>
    </row>
    <row r="13924" spans="151:151" ht="14.4" x14ac:dyDescent="0.25">
      <c r="EU13924" s="104"/>
    </row>
    <row r="13925" spans="151:151" ht="14.4" x14ac:dyDescent="0.25">
      <c r="EU13925" s="104"/>
    </row>
    <row r="13926" spans="151:151" ht="14.4" x14ac:dyDescent="0.25">
      <c r="EU13926" s="104"/>
    </row>
    <row r="13927" spans="151:151" ht="14.4" x14ac:dyDescent="0.25">
      <c r="EU13927" s="104"/>
    </row>
    <row r="13928" spans="151:151" ht="14.4" x14ac:dyDescent="0.25">
      <c r="EU13928" s="104"/>
    </row>
    <row r="13929" spans="151:151" ht="14.4" x14ac:dyDescent="0.25">
      <c r="EU13929" s="104"/>
    </row>
    <row r="13930" spans="151:151" ht="14.4" x14ac:dyDescent="0.25">
      <c r="EU13930" s="104"/>
    </row>
    <row r="13931" spans="151:151" ht="14.4" x14ac:dyDescent="0.25">
      <c r="EU13931" s="104"/>
    </row>
    <row r="13932" spans="151:151" ht="14.4" x14ac:dyDescent="0.25">
      <c r="EU13932" s="104"/>
    </row>
    <row r="13933" spans="151:151" ht="14.4" x14ac:dyDescent="0.25">
      <c r="EU13933" s="104"/>
    </row>
    <row r="13934" spans="151:151" ht="14.4" x14ac:dyDescent="0.25">
      <c r="EU13934" s="104"/>
    </row>
    <row r="13935" spans="151:151" ht="14.4" x14ac:dyDescent="0.25">
      <c r="EU13935" s="104"/>
    </row>
    <row r="13936" spans="151:151" ht="14.4" x14ac:dyDescent="0.25">
      <c r="EU13936" s="104"/>
    </row>
    <row r="13937" spans="151:151" ht="14.4" x14ac:dyDescent="0.25">
      <c r="EU13937" s="104"/>
    </row>
    <row r="13938" spans="151:151" ht="14.4" x14ac:dyDescent="0.25">
      <c r="EU13938" s="104"/>
    </row>
    <row r="13939" spans="151:151" ht="14.4" x14ac:dyDescent="0.25">
      <c r="EU13939" s="104"/>
    </row>
    <row r="13940" spans="151:151" ht="14.4" x14ac:dyDescent="0.25">
      <c r="EU13940" s="104"/>
    </row>
    <row r="13941" spans="151:151" ht="14.4" x14ac:dyDescent="0.25">
      <c r="EU13941" s="104"/>
    </row>
    <row r="13942" spans="151:151" ht="14.4" x14ac:dyDescent="0.25">
      <c r="EU13942" s="104"/>
    </row>
    <row r="13943" spans="151:151" ht="14.4" x14ac:dyDescent="0.25">
      <c r="EU13943" s="104"/>
    </row>
    <row r="13944" spans="151:151" ht="14.4" x14ac:dyDescent="0.25">
      <c r="EU13944" s="104"/>
    </row>
    <row r="13945" spans="151:151" ht="14.4" x14ac:dyDescent="0.25">
      <c r="EU13945" s="104"/>
    </row>
    <row r="13946" spans="151:151" ht="14.4" x14ac:dyDescent="0.25">
      <c r="EU13946" s="104"/>
    </row>
    <row r="13947" spans="151:151" ht="14.4" x14ac:dyDescent="0.25">
      <c r="EU13947" s="104"/>
    </row>
    <row r="13948" spans="151:151" ht="14.4" x14ac:dyDescent="0.25">
      <c r="EU13948" s="104"/>
    </row>
    <row r="13949" spans="151:151" ht="14.4" x14ac:dyDescent="0.25">
      <c r="EU13949" s="104"/>
    </row>
    <row r="13950" spans="151:151" ht="14.4" x14ac:dyDescent="0.25">
      <c r="EU13950" s="104"/>
    </row>
    <row r="13951" spans="151:151" ht="14.4" x14ac:dyDescent="0.25">
      <c r="EU13951" s="104"/>
    </row>
    <row r="13952" spans="151:151" ht="14.4" x14ac:dyDescent="0.25">
      <c r="EU13952" s="104"/>
    </row>
    <row r="13953" spans="151:151" ht="14.4" x14ac:dyDescent="0.25">
      <c r="EU13953" s="104"/>
    </row>
    <row r="13954" spans="151:151" ht="14.4" x14ac:dyDescent="0.25">
      <c r="EU13954" s="104"/>
    </row>
    <row r="13955" spans="151:151" ht="14.4" x14ac:dyDescent="0.25">
      <c r="EU13955" s="104"/>
    </row>
    <row r="13956" spans="151:151" ht="14.4" x14ac:dyDescent="0.25">
      <c r="EU13956" s="104"/>
    </row>
    <row r="13957" spans="151:151" ht="14.4" x14ac:dyDescent="0.25">
      <c r="EU13957" s="104"/>
    </row>
    <row r="13958" spans="151:151" ht="14.4" x14ac:dyDescent="0.25">
      <c r="EU13958" s="104"/>
    </row>
    <row r="13959" spans="151:151" ht="14.4" x14ac:dyDescent="0.25">
      <c r="EU13959" s="104"/>
    </row>
    <row r="13960" spans="151:151" ht="14.4" x14ac:dyDescent="0.25">
      <c r="EU13960" s="104"/>
    </row>
    <row r="13961" spans="151:151" ht="14.4" x14ac:dyDescent="0.25">
      <c r="EU13961" s="104"/>
    </row>
    <row r="13962" spans="151:151" ht="14.4" x14ac:dyDescent="0.25">
      <c r="EU13962" s="104"/>
    </row>
    <row r="13963" spans="151:151" ht="14.4" x14ac:dyDescent="0.25">
      <c r="EU13963" s="104"/>
    </row>
    <row r="13964" spans="151:151" ht="14.4" x14ac:dyDescent="0.25">
      <c r="EU13964" s="104"/>
    </row>
    <row r="13965" spans="151:151" ht="14.4" x14ac:dyDescent="0.25">
      <c r="EU13965" s="104"/>
    </row>
    <row r="13966" spans="151:151" ht="14.4" x14ac:dyDescent="0.25">
      <c r="EU13966" s="104"/>
    </row>
    <row r="13967" spans="151:151" ht="14.4" x14ac:dyDescent="0.25">
      <c r="EU13967" s="104"/>
    </row>
    <row r="13968" spans="151:151" ht="14.4" x14ac:dyDescent="0.25">
      <c r="EU13968" s="104"/>
    </row>
    <row r="13969" spans="151:151" ht="14.4" x14ac:dyDescent="0.25">
      <c r="EU13969" s="104"/>
    </row>
    <row r="13970" spans="151:151" ht="14.4" x14ac:dyDescent="0.25">
      <c r="EU13970" s="104"/>
    </row>
    <row r="13971" spans="151:151" ht="14.4" x14ac:dyDescent="0.25">
      <c r="EU13971" s="104"/>
    </row>
    <row r="13972" spans="151:151" ht="14.4" x14ac:dyDescent="0.25">
      <c r="EU13972" s="104"/>
    </row>
    <row r="13973" spans="151:151" ht="14.4" x14ac:dyDescent="0.25">
      <c r="EU13973" s="104"/>
    </row>
    <row r="13974" spans="151:151" ht="14.4" x14ac:dyDescent="0.25">
      <c r="EU13974" s="104"/>
    </row>
    <row r="13975" spans="151:151" ht="14.4" x14ac:dyDescent="0.25">
      <c r="EU13975" s="104"/>
    </row>
    <row r="13976" spans="151:151" ht="14.4" x14ac:dyDescent="0.25">
      <c r="EU13976" s="104"/>
    </row>
    <row r="13977" spans="151:151" ht="14.4" x14ac:dyDescent="0.25">
      <c r="EU13977" s="104"/>
    </row>
    <row r="13978" spans="151:151" ht="14.4" x14ac:dyDescent="0.25">
      <c r="EU13978" s="104"/>
    </row>
    <row r="13979" spans="151:151" ht="14.4" x14ac:dyDescent="0.25">
      <c r="EU13979" s="104"/>
    </row>
    <row r="13980" spans="151:151" ht="14.4" x14ac:dyDescent="0.25">
      <c r="EU13980" s="104"/>
    </row>
    <row r="13981" spans="151:151" ht="14.4" x14ac:dyDescent="0.25">
      <c r="EU13981" s="104"/>
    </row>
    <row r="13982" spans="151:151" ht="14.4" x14ac:dyDescent="0.25">
      <c r="EU13982" s="104"/>
    </row>
    <row r="13983" spans="151:151" ht="14.4" x14ac:dyDescent="0.25">
      <c r="EU13983" s="104"/>
    </row>
    <row r="13984" spans="151:151" ht="14.4" x14ac:dyDescent="0.25">
      <c r="EU13984" s="104"/>
    </row>
    <row r="13985" spans="151:151" ht="14.4" x14ac:dyDescent="0.25">
      <c r="EU13985" s="104"/>
    </row>
    <row r="13986" spans="151:151" ht="14.4" x14ac:dyDescent="0.25">
      <c r="EU13986" s="104"/>
    </row>
    <row r="13987" spans="151:151" ht="14.4" x14ac:dyDescent="0.25">
      <c r="EU13987" s="104"/>
    </row>
    <row r="13988" spans="151:151" ht="14.4" x14ac:dyDescent="0.25">
      <c r="EU13988" s="104"/>
    </row>
    <row r="13989" spans="151:151" ht="14.4" x14ac:dyDescent="0.25">
      <c r="EU13989" s="104"/>
    </row>
    <row r="13990" spans="151:151" ht="14.4" x14ac:dyDescent="0.25">
      <c r="EU13990" s="104"/>
    </row>
    <row r="13991" spans="151:151" ht="14.4" x14ac:dyDescent="0.25">
      <c r="EU13991" s="104"/>
    </row>
    <row r="13992" spans="151:151" ht="14.4" x14ac:dyDescent="0.25">
      <c r="EU13992" s="104"/>
    </row>
    <row r="13993" spans="151:151" ht="14.4" x14ac:dyDescent="0.25">
      <c r="EU13993" s="104"/>
    </row>
    <row r="13994" spans="151:151" ht="14.4" x14ac:dyDescent="0.25">
      <c r="EU13994" s="104"/>
    </row>
    <row r="13995" spans="151:151" ht="14.4" x14ac:dyDescent="0.25">
      <c r="EU13995" s="104"/>
    </row>
    <row r="13996" spans="151:151" ht="14.4" x14ac:dyDescent="0.25">
      <c r="EU13996" s="104"/>
    </row>
    <row r="13997" spans="151:151" ht="14.4" x14ac:dyDescent="0.25">
      <c r="EU13997" s="104"/>
    </row>
    <row r="13998" spans="151:151" ht="14.4" x14ac:dyDescent="0.25">
      <c r="EU13998" s="104"/>
    </row>
    <row r="13999" spans="151:151" ht="14.4" x14ac:dyDescent="0.25">
      <c r="EU13999" s="104"/>
    </row>
    <row r="14000" spans="151:151" ht="14.4" x14ac:dyDescent="0.25">
      <c r="EU14000" s="104"/>
    </row>
    <row r="14001" spans="151:151" ht="14.4" x14ac:dyDescent="0.25">
      <c r="EU14001" s="104"/>
    </row>
    <row r="14002" spans="151:151" ht="14.4" x14ac:dyDescent="0.25">
      <c r="EU14002" s="104"/>
    </row>
    <row r="14003" spans="151:151" ht="14.4" x14ac:dyDescent="0.25">
      <c r="EU14003" s="104"/>
    </row>
    <row r="14004" spans="151:151" ht="14.4" x14ac:dyDescent="0.25">
      <c r="EU14004" s="104"/>
    </row>
    <row r="14005" spans="151:151" ht="14.4" x14ac:dyDescent="0.25">
      <c r="EU14005" s="104"/>
    </row>
    <row r="14006" spans="151:151" ht="14.4" x14ac:dyDescent="0.25">
      <c r="EU14006" s="104"/>
    </row>
    <row r="14007" spans="151:151" ht="14.4" x14ac:dyDescent="0.25">
      <c r="EU14007" s="104"/>
    </row>
    <row r="14008" spans="151:151" ht="14.4" x14ac:dyDescent="0.25">
      <c r="EU14008" s="104"/>
    </row>
    <row r="14009" spans="151:151" ht="14.4" x14ac:dyDescent="0.25">
      <c r="EU14009" s="104"/>
    </row>
    <row r="14010" spans="151:151" ht="14.4" x14ac:dyDescent="0.25">
      <c r="EU14010" s="104"/>
    </row>
    <row r="14011" spans="151:151" ht="14.4" x14ac:dyDescent="0.25">
      <c r="EU14011" s="104"/>
    </row>
    <row r="14012" spans="151:151" ht="14.4" x14ac:dyDescent="0.25">
      <c r="EU14012" s="104"/>
    </row>
    <row r="14013" spans="151:151" ht="14.4" x14ac:dyDescent="0.25">
      <c r="EU14013" s="104"/>
    </row>
    <row r="14014" spans="151:151" ht="14.4" x14ac:dyDescent="0.25">
      <c r="EU14014" s="104"/>
    </row>
    <row r="14015" spans="151:151" ht="14.4" x14ac:dyDescent="0.25">
      <c r="EU14015" s="104"/>
    </row>
    <row r="14016" spans="151:151" ht="14.4" x14ac:dyDescent="0.25">
      <c r="EU14016" s="104"/>
    </row>
    <row r="14017" spans="151:151" ht="14.4" x14ac:dyDescent="0.25">
      <c r="EU14017" s="104"/>
    </row>
    <row r="14018" spans="151:151" ht="14.4" x14ac:dyDescent="0.25">
      <c r="EU14018" s="104"/>
    </row>
    <row r="14019" spans="151:151" ht="14.4" x14ac:dyDescent="0.25">
      <c r="EU14019" s="104"/>
    </row>
    <row r="14020" spans="151:151" ht="14.4" x14ac:dyDescent="0.25">
      <c r="EU14020" s="104"/>
    </row>
    <row r="14021" spans="151:151" ht="14.4" x14ac:dyDescent="0.25">
      <c r="EU14021" s="104"/>
    </row>
    <row r="14022" spans="151:151" ht="14.4" x14ac:dyDescent="0.25">
      <c r="EU14022" s="104"/>
    </row>
    <row r="14023" spans="151:151" ht="14.4" x14ac:dyDescent="0.25">
      <c r="EU14023" s="104"/>
    </row>
    <row r="14024" spans="151:151" ht="14.4" x14ac:dyDescent="0.25">
      <c r="EU14024" s="104"/>
    </row>
    <row r="14025" spans="151:151" ht="14.4" x14ac:dyDescent="0.25">
      <c r="EU14025" s="104"/>
    </row>
    <row r="14026" spans="151:151" ht="14.4" x14ac:dyDescent="0.25">
      <c r="EU14026" s="104"/>
    </row>
    <row r="14027" spans="151:151" ht="14.4" x14ac:dyDescent="0.25">
      <c r="EU14027" s="104"/>
    </row>
    <row r="14028" spans="151:151" ht="14.4" x14ac:dyDescent="0.25">
      <c r="EU14028" s="104"/>
    </row>
    <row r="14029" spans="151:151" ht="14.4" x14ac:dyDescent="0.25">
      <c r="EU14029" s="104"/>
    </row>
    <row r="14030" spans="151:151" ht="14.4" x14ac:dyDescent="0.25">
      <c r="EU14030" s="104"/>
    </row>
    <row r="14031" spans="151:151" ht="14.4" x14ac:dyDescent="0.25">
      <c r="EU14031" s="104"/>
    </row>
    <row r="14032" spans="151:151" ht="14.4" x14ac:dyDescent="0.25">
      <c r="EU14032" s="104"/>
    </row>
    <row r="14033" spans="151:151" ht="14.4" x14ac:dyDescent="0.25">
      <c r="EU14033" s="104"/>
    </row>
    <row r="14034" spans="151:151" ht="14.4" x14ac:dyDescent="0.25">
      <c r="EU14034" s="104"/>
    </row>
    <row r="14035" spans="151:151" ht="14.4" x14ac:dyDescent="0.25">
      <c r="EU14035" s="104"/>
    </row>
    <row r="14036" spans="151:151" ht="14.4" x14ac:dyDescent="0.25">
      <c r="EU14036" s="104"/>
    </row>
    <row r="14037" spans="151:151" ht="14.4" x14ac:dyDescent="0.25">
      <c r="EU14037" s="104"/>
    </row>
    <row r="14038" spans="151:151" ht="14.4" x14ac:dyDescent="0.25">
      <c r="EU14038" s="104"/>
    </row>
    <row r="14039" spans="151:151" ht="14.4" x14ac:dyDescent="0.25">
      <c r="EU14039" s="104"/>
    </row>
    <row r="14040" spans="151:151" ht="14.4" x14ac:dyDescent="0.25">
      <c r="EU14040" s="104"/>
    </row>
    <row r="14041" spans="151:151" ht="14.4" x14ac:dyDescent="0.25">
      <c r="EU14041" s="104"/>
    </row>
    <row r="14042" spans="151:151" ht="14.4" x14ac:dyDescent="0.25">
      <c r="EU14042" s="104"/>
    </row>
    <row r="14043" spans="151:151" ht="14.4" x14ac:dyDescent="0.25">
      <c r="EU14043" s="104"/>
    </row>
    <row r="14044" spans="151:151" ht="14.4" x14ac:dyDescent="0.25">
      <c r="EU14044" s="104"/>
    </row>
    <row r="14045" spans="151:151" ht="14.4" x14ac:dyDescent="0.25">
      <c r="EU14045" s="104"/>
    </row>
    <row r="14046" spans="151:151" ht="14.4" x14ac:dyDescent="0.25">
      <c r="EU14046" s="104"/>
    </row>
    <row r="14047" spans="151:151" ht="14.4" x14ac:dyDescent="0.25">
      <c r="EU14047" s="104"/>
    </row>
    <row r="14048" spans="151:151" ht="14.4" x14ac:dyDescent="0.25">
      <c r="EU14048" s="104"/>
    </row>
    <row r="14049" spans="151:151" ht="14.4" x14ac:dyDescent="0.25">
      <c r="EU14049" s="104"/>
    </row>
    <row r="14050" spans="151:151" ht="14.4" x14ac:dyDescent="0.25">
      <c r="EU14050" s="104"/>
    </row>
    <row r="14051" spans="151:151" ht="14.4" x14ac:dyDescent="0.25">
      <c r="EU14051" s="104"/>
    </row>
    <row r="14052" spans="151:151" ht="14.4" x14ac:dyDescent="0.25">
      <c r="EU14052" s="104"/>
    </row>
    <row r="14053" spans="151:151" ht="14.4" x14ac:dyDescent="0.25">
      <c r="EU14053" s="104"/>
    </row>
    <row r="14054" spans="151:151" ht="14.4" x14ac:dyDescent="0.25">
      <c r="EU14054" s="104"/>
    </row>
    <row r="14055" spans="151:151" ht="14.4" x14ac:dyDescent="0.25">
      <c r="EU14055" s="104"/>
    </row>
    <row r="14056" spans="151:151" ht="14.4" x14ac:dyDescent="0.25">
      <c r="EU14056" s="104"/>
    </row>
    <row r="14057" spans="151:151" ht="14.4" x14ac:dyDescent="0.25">
      <c r="EU14057" s="104"/>
    </row>
    <row r="14058" spans="151:151" ht="14.4" x14ac:dyDescent="0.25">
      <c r="EU14058" s="104"/>
    </row>
    <row r="14059" spans="151:151" ht="14.4" x14ac:dyDescent="0.25">
      <c r="EU14059" s="104"/>
    </row>
    <row r="14060" spans="151:151" ht="14.4" x14ac:dyDescent="0.25">
      <c r="EU14060" s="104"/>
    </row>
    <row r="14061" spans="151:151" ht="14.4" x14ac:dyDescent="0.25">
      <c r="EU14061" s="104"/>
    </row>
    <row r="14062" spans="151:151" ht="14.4" x14ac:dyDescent="0.25">
      <c r="EU14062" s="104"/>
    </row>
    <row r="14063" spans="151:151" ht="14.4" x14ac:dyDescent="0.25">
      <c r="EU14063" s="104"/>
    </row>
    <row r="14064" spans="151:151" ht="14.4" x14ac:dyDescent="0.25">
      <c r="EU14064" s="104"/>
    </row>
    <row r="14065" spans="151:151" ht="14.4" x14ac:dyDescent="0.25">
      <c r="EU14065" s="104"/>
    </row>
    <row r="14066" spans="151:151" ht="14.4" x14ac:dyDescent="0.25">
      <c r="EU14066" s="104"/>
    </row>
    <row r="14067" spans="151:151" ht="14.4" x14ac:dyDescent="0.25">
      <c r="EU14067" s="104"/>
    </row>
    <row r="14068" spans="151:151" ht="14.4" x14ac:dyDescent="0.25">
      <c r="EU14068" s="104"/>
    </row>
    <row r="14069" spans="151:151" ht="14.4" x14ac:dyDescent="0.25">
      <c r="EU14069" s="104"/>
    </row>
    <row r="14070" spans="151:151" ht="14.4" x14ac:dyDescent="0.25">
      <c r="EU14070" s="104"/>
    </row>
    <row r="14071" spans="151:151" ht="14.4" x14ac:dyDescent="0.25">
      <c r="EU14071" s="104"/>
    </row>
    <row r="14072" spans="151:151" ht="14.4" x14ac:dyDescent="0.25">
      <c r="EU14072" s="104"/>
    </row>
    <row r="14073" spans="151:151" ht="14.4" x14ac:dyDescent="0.25">
      <c r="EU14073" s="104"/>
    </row>
    <row r="14074" spans="151:151" ht="14.4" x14ac:dyDescent="0.25">
      <c r="EU14074" s="104"/>
    </row>
    <row r="14075" spans="151:151" ht="14.4" x14ac:dyDescent="0.25">
      <c r="EU14075" s="104"/>
    </row>
    <row r="14076" spans="151:151" ht="14.4" x14ac:dyDescent="0.25">
      <c r="EU14076" s="104"/>
    </row>
    <row r="14077" spans="151:151" ht="14.4" x14ac:dyDescent="0.25">
      <c r="EU14077" s="104"/>
    </row>
    <row r="14078" spans="151:151" ht="14.4" x14ac:dyDescent="0.25">
      <c r="EU14078" s="104"/>
    </row>
    <row r="14079" spans="151:151" ht="14.4" x14ac:dyDescent="0.25">
      <c r="EU14079" s="104"/>
    </row>
    <row r="14080" spans="151:151" ht="14.4" x14ac:dyDescent="0.25">
      <c r="EU14080" s="104"/>
    </row>
    <row r="14081" spans="151:151" ht="14.4" x14ac:dyDescent="0.25">
      <c r="EU14081" s="104"/>
    </row>
    <row r="14082" spans="151:151" ht="14.4" x14ac:dyDescent="0.25">
      <c r="EU14082" s="104"/>
    </row>
    <row r="14083" spans="151:151" ht="14.4" x14ac:dyDescent="0.25">
      <c r="EU14083" s="104"/>
    </row>
    <row r="14084" spans="151:151" ht="14.4" x14ac:dyDescent="0.25">
      <c r="EU14084" s="104"/>
    </row>
    <row r="14085" spans="151:151" ht="14.4" x14ac:dyDescent="0.25">
      <c r="EU14085" s="104"/>
    </row>
    <row r="14086" spans="151:151" ht="14.4" x14ac:dyDescent="0.25">
      <c r="EU14086" s="104"/>
    </row>
    <row r="14087" spans="151:151" ht="14.4" x14ac:dyDescent="0.25">
      <c r="EU14087" s="104"/>
    </row>
    <row r="14088" spans="151:151" ht="14.4" x14ac:dyDescent="0.25">
      <c r="EU14088" s="104"/>
    </row>
    <row r="14089" spans="151:151" ht="14.4" x14ac:dyDescent="0.25">
      <c r="EU14089" s="104"/>
    </row>
    <row r="14090" spans="151:151" ht="14.4" x14ac:dyDescent="0.25">
      <c r="EU14090" s="104"/>
    </row>
    <row r="14091" spans="151:151" ht="14.4" x14ac:dyDescent="0.25">
      <c r="EU14091" s="104"/>
    </row>
    <row r="14092" spans="151:151" ht="14.4" x14ac:dyDescent="0.25">
      <c r="EU14092" s="104"/>
    </row>
    <row r="14093" spans="151:151" ht="14.4" x14ac:dyDescent="0.25">
      <c r="EU14093" s="104"/>
    </row>
    <row r="14094" spans="151:151" ht="14.4" x14ac:dyDescent="0.25">
      <c r="EU14094" s="104"/>
    </row>
    <row r="14095" spans="151:151" ht="14.4" x14ac:dyDescent="0.25">
      <c r="EU14095" s="104"/>
    </row>
    <row r="14096" spans="151:151" ht="14.4" x14ac:dyDescent="0.25">
      <c r="EU14096" s="104"/>
    </row>
    <row r="14097" spans="151:151" ht="14.4" x14ac:dyDescent="0.25">
      <c r="EU14097" s="104"/>
    </row>
    <row r="14098" spans="151:151" ht="14.4" x14ac:dyDescent="0.25">
      <c r="EU14098" s="104"/>
    </row>
    <row r="14099" spans="151:151" ht="14.4" x14ac:dyDescent="0.25">
      <c r="EU14099" s="104"/>
    </row>
    <row r="14100" spans="151:151" ht="14.4" x14ac:dyDescent="0.25">
      <c r="EU14100" s="104"/>
    </row>
    <row r="14101" spans="151:151" ht="14.4" x14ac:dyDescent="0.25">
      <c r="EU14101" s="104"/>
    </row>
    <row r="14102" spans="151:151" ht="14.4" x14ac:dyDescent="0.25">
      <c r="EU14102" s="104"/>
    </row>
    <row r="14103" spans="151:151" ht="14.4" x14ac:dyDescent="0.25">
      <c r="EU14103" s="104"/>
    </row>
    <row r="14104" spans="151:151" ht="14.4" x14ac:dyDescent="0.25">
      <c r="EU14104" s="104"/>
    </row>
    <row r="14105" spans="151:151" ht="14.4" x14ac:dyDescent="0.25">
      <c r="EU14105" s="104"/>
    </row>
    <row r="14106" spans="151:151" ht="14.4" x14ac:dyDescent="0.25">
      <c r="EU14106" s="104"/>
    </row>
    <row r="14107" spans="151:151" ht="14.4" x14ac:dyDescent="0.25">
      <c r="EU14107" s="104"/>
    </row>
    <row r="14108" spans="151:151" ht="14.4" x14ac:dyDescent="0.25">
      <c r="EU14108" s="104"/>
    </row>
    <row r="14109" spans="151:151" ht="14.4" x14ac:dyDescent="0.25">
      <c r="EU14109" s="104"/>
    </row>
    <row r="14110" spans="151:151" ht="14.4" x14ac:dyDescent="0.25">
      <c r="EU14110" s="104"/>
    </row>
    <row r="14111" spans="151:151" ht="14.4" x14ac:dyDescent="0.25">
      <c r="EU14111" s="104"/>
    </row>
    <row r="14112" spans="151:151" ht="14.4" x14ac:dyDescent="0.25">
      <c r="EU14112" s="104"/>
    </row>
    <row r="14113" spans="151:151" ht="14.4" x14ac:dyDescent="0.25">
      <c r="EU14113" s="104"/>
    </row>
    <row r="14114" spans="151:151" ht="14.4" x14ac:dyDescent="0.25">
      <c r="EU14114" s="104"/>
    </row>
    <row r="14115" spans="151:151" ht="14.4" x14ac:dyDescent="0.25">
      <c r="EU14115" s="104"/>
    </row>
    <row r="14116" spans="151:151" ht="14.4" x14ac:dyDescent="0.25">
      <c r="EU14116" s="104"/>
    </row>
    <row r="14117" spans="151:151" ht="14.4" x14ac:dyDescent="0.25">
      <c r="EU14117" s="104"/>
    </row>
    <row r="14118" spans="151:151" ht="14.4" x14ac:dyDescent="0.25">
      <c r="EU14118" s="104"/>
    </row>
    <row r="14119" spans="151:151" ht="14.4" x14ac:dyDescent="0.25">
      <c r="EU14119" s="104"/>
    </row>
    <row r="14120" spans="151:151" ht="14.4" x14ac:dyDescent="0.25">
      <c r="EU14120" s="104"/>
    </row>
    <row r="14121" spans="151:151" ht="14.4" x14ac:dyDescent="0.25">
      <c r="EU14121" s="104"/>
    </row>
    <row r="14122" spans="151:151" ht="14.4" x14ac:dyDescent="0.25">
      <c r="EU14122" s="104"/>
    </row>
    <row r="14123" spans="151:151" ht="14.4" x14ac:dyDescent="0.25">
      <c r="EU14123" s="104"/>
    </row>
    <row r="14124" spans="151:151" ht="14.4" x14ac:dyDescent="0.25">
      <c r="EU14124" s="104"/>
    </row>
    <row r="14125" spans="151:151" ht="14.4" x14ac:dyDescent="0.25">
      <c r="EU14125" s="104"/>
    </row>
    <row r="14126" spans="151:151" ht="14.4" x14ac:dyDescent="0.25">
      <c r="EU14126" s="104"/>
    </row>
    <row r="14127" spans="151:151" ht="14.4" x14ac:dyDescent="0.25">
      <c r="EU14127" s="104"/>
    </row>
    <row r="14128" spans="151:151" ht="14.4" x14ac:dyDescent="0.25">
      <c r="EU14128" s="104"/>
    </row>
    <row r="14129" spans="151:151" ht="14.4" x14ac:dyDescent="0.25">
      <c r="EU14129" s="104"/>
    </row>
    <row r="14130" spans="151:151" ht="14.4" x14ac:dyDescent="0.25">
      <c r="EU14130" s="104"/>
    </row>
    <row r="14131" spans="151:151" ht="14.4" x14ac:dyDescent="0.25">
      <c r="EU14131" s="104"/>
    </row>
    <row r="14132" spans="151:151" ht="14.4" x14ac:dyDescent="0.25">
      <c r="EU14132" s="104"/>
    </row>
    <row r="14133" spans="151:151" ht="14.4" x14ac:dyDescent="0.25">
      <c r="EU14133" s="104"/>
    </row>
    <row r="14134" spans="151:151" ht="14.4" x14ac:dyDescent="0.25">
      <c r="EU14134" s="104"/>
    </row>
    <row r="14135" spans="151:151" ht="14.4" x14ac:dyDescent="0.25">
      <c r="EU14135" s="104"/>
    </row>
    <row r="14136" spans="151:151" ht="14.4" x14ac:dyDescent="0.25">
      <c r="EU14136" s="104"/>
    </row>
    <row r="14137" spans="151:151" ht="14.4" x14ac:dyDescent="0.25">
      <c r="EU14137" s="104"/>
    </row>
    <row r="14138" spans="151:151" ht="14.4" x14ac:dyDescent="0.25">
      <c r="EU14138" s="104"/>
    </row>
    <row r="14139" spans="151:151" ht="14.4" x14ac:dyDescent="0.25">
      <c r="EU14139" s="104"/>
    </row>
    <row r="14140" spans="151:151" ht="14.4" x14ac:dyDescent="0.25">
      <c r="EU14140" s="104"/>
    </row>
    <row r="14141" spans="151:151" ht="14.4" x14ac:dyDescent="0.25">
      <c r="EU14141" s="104"/>
    </row>
    <row r="14142" spans="151:151" ht="14.4" x14ac:dyDescent="0.25">
      <c r="EU14142" s="104"/>
    </row>
    <row r="14143" spans="151:151" ht="14.4" x14ac:dyDescent="0.25">
      <c r="EU14143" s="104"/>
    </row>
    <row r="14144" spans="151:151" ht="14.4" x14ac:dyDescent="0.25">
      <c r="EU14144" s="104"/>
    </row>
    <row r="14145" spans="151:151" ht="14.4" x14ac:dyDescent="0.25">
      <c r="EU14145" s="104"/>
    </row>
    <row r="14146" spans="151:151" ht="14.4" x14ac:dyDescent="0.25">
      <c r="EU14146" s="104"/>
    </row>
    <row r="14147" spans="151:151" ht="14.4" x14ac:dyDescent="0.25">
      <c r="EU14147" s="104"/>
    </row>
    <row r="14148" spans="151:151" ht="14.4" x14ac:dyDescent="0.25">
      <c r="EU14148" s="104"/>
    </row>
    <row r="14149" spans="151:151" ht="14.4" x14ac:dyDescent="0.25">
      <c r="EU14149" s="104"/>
    </row>
    <row r="14150" spans="151:151" ht="14.4" x14ac:dyDescent="0.25">
      <c r="EU14150" s="104"/>
    </row>
    <row r="14151" spans="151:151" ht="14.4" x14ac:dyDescent="0.25">
      <c r="EU14151" s="104"/>
    </row>
    <row r="14152" spans="151:151" ht="14.4" x14ac:dyDescent="0.25">
      <c r="EU14152" s="104"/>
    </row>
    <row r="14153" spans="151:151" ht="14.4" x14ac:dyDescent="0.25">
      <c r="EU14153" s="104"/>
    </row>
    <row r="14154" spans="151:151" ht="14.4" x14ac:dyDescent="0.25">
      <c r="EU14154" s="104"/>
    </row>
    <row r="14155" spans="151:151" ht="14.4" x14ac:dyDescent="0.25">
      <c r="EU14155" s="104"/>
    </row>
    <row r="14156" spans="151:151" ht="14.4" x14ac:dyDescent="0.25">
      <c r="EU14156" s="104"/>
    </row>
    <row r="14157" spans="151:151" ht="14.4" x14ac:dyDescent="0.25">
      <c r="EU14157" s="104"/>
    </row>
    <row r="14158" spans="151:151" ht="14.4" x14ac:dyDescent="0.25">
      <c r="EU14158" s="104"/>
    </row>
    <row r="14159" spans="151:151" ht="14.4" x14ac:dyDescent="0.25">
      <c r="EU14159" s="104"/>
    </row>
    <row r="14160" spans="151:151" ht="14.4" x14ac:dyDescent="0.25">
      <c r="EU14160" s="104"/>
    </row>
    <row r="14161" spans="151:151" ht="14.4" x14ac:dyDescent="0.25">
      <c r="EU14161" s="104"/>
    </row>
    <row r="14162" spans="151:151" ht="14.4" x14ac:dyDescent="0.25">
      <c r="EU14162" s="104"/>
    </row>
    <row r="14163" spans="151:151" ht="14.4" x14ac:dyDescent="0.25">
      <c r="EU14163" s="104"/>
    </row>
    <row r="14164" spans="151:151" ht="14.4" x14ac:dyDescent="0.25">
      <c r="EU14164" s="104"/>
    </row>
    <row r="14165" spans="151:151" ht="14.4" x14ac:dyDescent="0.25">
      <c r="EU14165" s="104"/>
    </row>
    <row r="14166" spans="151:151" ht="14.4" x14ac:dyDescent="0.25">
      <c r="EU14166" s="104"/>
    </row>
    <row r="14167" spans="151:151" ht="14.4" x14ac:dyDescent="0.25">
      <c r="EU14167" s="104"/>
    </row>
    <row r="14168" spans="151:151" ht="14.4" x14ac:dyDescent="0.25">
      <c r="EU14168" s="104"/>
    </row>
    <row r="14169" spans="151:151" ht="14.4" x14ac:dyDescent="0.25">
      <c r="EU14169" s="104"/>
    </row>
    <row r="14170" spans="151:151" ht="14.4" x14ac:dyDescent="0.25">
      <c r="EU14170" s="104"/>
    </row>
    <row r="14171" spans="151:151" ht="14.4" x14ac:dyDescent="0.25">
      <c r="EU14171" s="104"/>
    </row>
    <row r="14172" spans="151:151" ht="14.4" x14ac:dyDescent="0.25">
      <c r="EU14172" s="104"/>
    </row>
    <row r="14173" spans="151:151" ht="14.4" x14ac:dyDescent="0.25">
      <c r="EU14173" s="104"/>
    </row>
    <row r="14174" spans="151:151" ht="14.4" x14ac:dyDescent="0.25">
      <c r="EU14174" s="104"/>
    </row>
    <row r="14175" spans="151:151" ht="14.4" x14ac:dyDescent="0.25">
      <c r="EU14175" s="104"/>
    </row>
    <row r="14176" spans="151:151" ht="14.4" x14ac:dyDescent="0.25">
      <c r="EU14176" s="104"/>
    </row>
    <row r="14177" spans="151:151" ht="14.4" x14ac:dyDescent="0.25">
      <c r="EU14177" s="104"/>
    </row>
    <row r="14178" spans="151:151" ht="14.4" x14ac:dyDescent="0.25">
      <c r="EU14178" s="104"/>
    </row>
    <row r="14179" spans="151:151" ht="14.4" x14ac:dyDescent="0.25">
      <c r="EU14179" s="104"/>
    </row>
    <row r="14180" spans="151:151" ht="14.4" x14ac:dyDescent="0.25">
      <c r="EU14180" s="104"/>
    </row>
    <row r="14181" spans="151:151" ht="14.4" x14ac:dyDescent="0.25">
      <c r="EU14181" s="104"/>
    </row>
    <row r="14182" spans="151:151" ht="14.4" x14ac:dyDescent="0.25">
      <c r="EU14182" s="104"/>
    </row>
    <row r="14183" spans="151:151" ht="14.4" x14ac:dyDescent="0.25">
      <c r="EU14183" s="104"/>
    </row>
    <row r="14184" spans="151:151" ht="14.4" x14ac:dyDescent="0.25">
      <c r="EU14184" s="104"/>
    </row>
    <row r="14185" spans="151:151" ht="14.4" x14ac:dyDescent="0.25">
      <c r="EU14185" s="104"/>
    </row>
    <row r="14186" spans="151:151" ht="14.4" x14ac:dyDescent="0.25">
      <c r="EU14186" s="104"/>
    </row>
    <row r="14187" spans="151:151" ht="14.4" x14ac:dyDescent="0.25">
      <c r="EU14187" s="104"/>
    </row>
    <row r="14188" spans="151:151" ht="14.4" x14ac:dyDescent="0.25">
      <c r="EU14188" s="104"/>
    </row>
    <row r="14189" spans="151:151" ht="14.4" x14ac:dyDescent="0.25">
      <c r="EU14189" s="104"/>
    </row>
    <row r="14190" spans="151:151" ht="14.4" x14ac:dyDescent="0.25">
      <c r="EU14190" s="104"/>
    </row>
    <row r="14191" spans="151:151" ht="14.4" x14ac:dyDescent="0.25">
      <c r="EU14191" s="104"/>
    </row>
    <row r="14192" spans="151:151" ht="14.4" x14ac:dyDescent="0.25">
      <c r="EU14192" s="104"/>
    </row>
    <row r="14193" spans="151:151" ht="14.4" x14ac:dyDescent="0.25">
      <c r="EU14193" s="104"/>
    </row>
    <row r="14194" spans="151:151" ht="14.4" x14ac:dyDescent="0.25">
      <c r="EU14194" s="104"/>
    </row>
    <row r="14195" spans="151:151" ht="14.4" x14ac:dyDescent="0.25">
      <c r="EU14195" s="104"/>
    </row>
    <row r="14196" spans="151:151" ht="14.4" x14ac:dyDescent="0.25">
      <c r="EU14196" s="104"/>
    </row>
    <row r="14197" spans="151:151" ht="14.4" x14ac:dyDescent="0.25">
      <c r="EU14197" s="104"/>
    </row>
    <row r="14198" spans="151:151" ht="14.4" x14ac:dyDescent="0.25">
      <c r="EU14198" s="104"/>
    </row>
    <row r="14199" spans="151:151" ht="14.4" x14ac:dyDescent="0.25">
      <c r="EU14199" s="104"/>
    </row>
    <row r="14200" spans="151:151" ht="14.4" x14ac:dyDescent="0.25">
      <c r="EU14200" s="104"/>
    </row>
    <row r="14201" spans="151:151" ht="14.4" x14ac:dyDescent="0.25">
      <c r="EU14201" s="104"/>
    </row>
    <row r="14202" spans="151:151" ht="14.4" x14ac:dyDescent="0.25">
      <c r="EU14202" s="104"/>
    </row>
    <row r="14203" spans="151:151" ht="14.4" x14ac:dyDescent="0.25">
      <c r="EU14203" s="104"/>
    </row>
    <row r="14204" spans="151:151" ht="14.4" x14ac:dyDescent="0.25">
      <c r="EU14204" s="104"/>
    </row>
    <row r="14205" spans="151:151" ht="14.4" x14ac:dyDescent="0.25">
      <c r="EU14205" s="104"/>
    </row>
    <row r="14206" spans="151:151" ht="14.4" x14ac:dyDescent="0.25">
      <c r="EU14206" s="104"/>
    </row>
    <row r="14207" spans="151:151" ht="14.4" x14ac:dyDescent="0.25">
      <c r="EU14207" s="104"/>
    </row>
    <row r="14208" spans="151:151" ht="14.4" x14ac:dyDescent="0.25">
      <c r="EU14208" s="104"/>
    </row>
    <row r="14209" spans="151:151" ht="14.4" x14ac:dyDescent="0.25">
      <c r="EU14209" s="104"/>
    </row>
    <row r="14210" spans="151:151" ht="14.4" x14ac:dyDescent="0.25">
      <c r="EU14210" s="104"/>
    </row>
    <row r="14211" spans="151:151" ht="14.4" x14ac:dyDescent="0.25">
      <c r="EU14211" s="104"/>
    </row>
    <row r="14212" spans="151:151" ht="14.4" x14ac:dyDescent="0.25">
      <c r="EU14212" s="104"/>
    </row>
    <row r="14213" spans="151:151" ht="14.4" x14ac:dyDescent="0.25">
      <c r="EU14213" s="104"/>
    </row>
    <row r="14214" spans="151:151" ht="14.4" x14ac:dyDescent="0.25">
      <c r="EU14214" s="104"/>
    </row>
    <row r="14215" spans="151:151" ht="14.4" x14ac:dyDescent="0.25">
      <c r="EU14215" s="104"/>
    </row>
    <row r="14216" spans="151:151" ht="14.4" x14ac:dyDescent="0.25">
      <c r="EU14216" s="104"/>
    </row>
    <row r="14217" spans="151:151" ht="14.4" x14ac:dyDescent="0.25">
      <c r="EU14217" s="104"/>
    </row>
    <row r="14218" spans="151:151" ht="14.4" x14ac:dyDescent="0.25">
      <c r="EU14218" s="104"/>
    </row>
    <row r="14219" spans="151:151" ht="14.4" x14ac:dyDescent="0.25">
      <c r="EU14219" s="104"/>
    </row>
    <row r="14220" spans="151:151" ht="14.4" x14ac:dyDescent="0.25">
      <c r="EU14220" s="104"/>
    </row>
    <row r="14221" spans="151:151" ht="14.4" x14ac:dyDescent="0.25">
      <c r="EU14221" s="104"/>
    </row>
    <row r="14222" spans="151:151" ht="14.4" x14ac:dyDescent="0.25">
      <c r="EU14222" s="104"/>
    </row>
    <row r="14223" spans="151:151" ht="14.4" x14ac:dyDescent="0.25">
      <c r="EU14223" s="104"/>
    </row>
    <row r="14224" spans="151:151" ht="14.4" x14ac:dyDescent="0.25">
      <c r="EU14224" s="104"/>
    </row>
    <row r="14225" spans="151:151" ht="14.4" x14ac:dyDescent="0.25">
      <c r="EU14225" s="104"/>
    </row>
    <row r="14226" spans="151:151" ht="14.4" x14ac:dyDescent="0.25">
      <c r="EU14226" s="104"/>
    </row>
    <row r="14227" spans="151:151" ht="14.4" x14ac:dyDescent="0.25">
      <c r="EU14227" s="104"/>
    </row>
    <row r="14228" spans="151:151" ht="14.4" x14ac:dyDescent="0.25">
      <c r="EU14228" s="104"/>
    </row>
    <row r="14229" spans="151:151" ht="14.4" x14ac:dyDescent="0.25">
      <c r="EU14229" s="104"/>
    </row>
    <row r="14230" spans="151:151" ht="14.4" x14ac:dyDescent="0.25">
      <c r="EU14230" s="104"/>
    </row>
    <row r="14231" spans="151:151" ht="14.4" x14ac:dyDescent="0.25">
      <c r="EU14231" s="104"/>
    </row>
    <row r="14232" spans="151:151" ht="14.4" x14ac:dyDescent="0.25">
      <c r="EU14232" s="104"/>
    </row>
    <row r="14233" spans="151:151" ht="14.4" x14ac:dyDescent="0.25">
      <c r="EU14233" s="104"/>
    </row>
    <row r="14234" spans="151:151" ht="14.4" x14ac:dyDescent="0.25">
      <c r="EU14234" s="104"/>
    </row>
    <row r="14235" spans="151:151" ht="14.4" x14ac:dyDescent="0.25">
      <c r="EU14235" s="104"/>
    </row>
    <row r="14236" spans="151:151" ht="14.4" x14ac:dyDescent="0.25">
      <c r="EU14236" s="104"/>
    </row>
    <row r="14237" spans="151:151" ht="14.4" x14ac:dyDescent="0.25">
      <c r="EU14237" s="104"/>
    </row>
    <row r="14238" spans="151:151" ht="14.4" x14ac:dyDescent="0.25">
      <c r="EU14238" s="104"/>
    </row>
    <row r="14239" spans="151:151" ht="14.4" x14ac:dyDescent="0.25">
      <c r="EU14239" s="104"/>
    </row>
    <row r="14240" spans="151:151" ht="14.4" x14ac:dyDescent="0.25">
      <c r="EU14240" s="104"/>
    </row>
    <row r="14241" spans="151:151" ht="14.4" x14ac:dyDescent="0.25">
      <c r="EU14241" s="104"/>
    </row>
    <row r="14242" spans="151:151" ht="14.4" x14ac:dyDescent="0.25">
      <c r="EU14242" s="104"/>
    </row>
    <row r="14243" spans="151:151" ht="14.4" x14ac:dyDescent="0.25">
      <c r="EU14243" s="104"/>
    </row>
    <row r="14244" spans="151:151" ht="14.4" x14ac:dyDescent="0.25">
      <c r="EU14244" s="104"/>
    </row>
    <row r="14245" spans="151:151" ht="14.4" x14ac:dyDescent="0.25">
      <c r="EU14245" s="104"/>
    </row>
    <row r="14246" spans="151:151" ht="14.4" x14ac:dyDescent="0.25">
      <c r="EU14246" s="104"/>
    </row>
    <row r="14247" spans="151:151" ht="14.4" x14ac:dyDescent="0.25">
      <c r="EU14247" s="104"/>
    </row>
    <row r="14248" spans="151:151" ht="14.4" x14ac:dyDescent="0.25">
      <c r="EU14248" s="104"/>
    </row>
    <row r="14249" spans="151:151" ht="14.4" x14ac:dyDescent="0.25">
      <c r="EU14249" s="104"/>
    </row>
    <row r="14250" spans="151:151" ht="14.4" x14ac:dyDescent="0.25">
      <c r="EU14250" s="104"/>
    </row>
    <row r="14251" spans="151:151" ht="14.4" x14ac:dyDescent="0.25">
      <c r="EU14251" s="104"/>
    </row>
    <row r="14252" spans="151:151" ht="14.4" x14ac:dyDescent="0.25">
      <c r="EU14252" s="104"/>
    </row>
    <row r="14253" spans="151:151" ht="14.4" x14ac:dyDescent="0.25">
      <c r="EU14253" s="104"/>
    </row>
    <row r="14254" spans="151:151" ht="14.4" x14ac:dyDescent="0.25">
      <c r="EU14254" s="104"/>
    </row>
    <row r="14255" spans="151:151" ht="14.4" x14ac:dyDescent="0.25">
      <c r="EU14255" s="104"/>
    </row>
    <row r="14256" spans="151:151" ht="14.4" x14ac:dyDescent="0.25">
      <c r="EU14256" s="104"/>
    </row>
    <row r="14257" spans="151:151" ht="14.4" x14ac:dyDescent="0.25">
      <c r="EU14257" s="104"/>
    </row>
    <row r="14258" spans="151:151" ht="14.4" x14ac:dyDescent="0.25">
      <c r="EU14258" s="104"/>
    </row>
    <row r="14259" spans="151:151" ht="14.4" x14ac:dyDescent="0.25">
      <c r="EU14259" s="104"/>
    </row>
    <row r="14260" spans="151:151" ht="14.4" x14ac:dyDescent="0.25">
      <c r="EU14260" s="104"/>
    </row>
    <row r="14261" spans="151:151" ht="14.4" x14ac:dyDescent="0.25">
      <c r="EU14261" s="104"/>
    </row>
    <row r="14262" spans="151:151" ht="14.4" x14ac:dyDescent="0.25">
      <c r="EU14262" s="104"/>
    </row>
    <row r="14263" spans="151:151" ht="14.4" x14ac:dyDescent="0.25">
      <c r="EU14263" s="104"/>
    </row>
    <row r="14264" spans="151:151" ht="14.4" x14ac:dyDescent="0.25">
      <c r="EU14264" s="104"/>
    </row>
    <row r="14265" spans="151:151" ht="14.4" x14ac:dyDescent="0.25">
      <c r="EU14265" s="104"/>
    </row>
    <row r="14266" spans="151:151" ht="14.4" x14ac:dyDescent="0.25">
      <c r="EU14266" s="104"/>
    </row>
    <row r="14267" spans="151:151" ht="14.4" x14ac:dyDescent="0.25">
      <c r="EU14267" s="104"/>
    </row>
    <row r="14268" spans="151:151" ht="14.4" x14ac:dyDescent="0.25">
      <c r="EU14268" s="104"/>
    </row>
    <row r="14269" spans="151:151" ht="14.4" x14ac:dyDescent="0.25">
      <c r="EU14269" s="104"/>
    </row>
    <row r="14270" spans="151:151" ht="14.4" x14ac:dyDescent="0.25">
      <c r="EU14270" s="104"/>
    </row>
    <row r="14271" spans="151:151" ht="14.4" x14ac:dyDescent="0.25">
      <c r="EU14271" s="104"/>
    </row>
    <row r="14272" spans="151:151" ht="14.4" x14ac:dyDescent="0.25">
      <c r="EU14272" s="104"/>
    </row>
    <row r="14273" spans="151:151" ht="14.4" x14ac:dyDescent="0.25">
      <c r="EU14273" s="104"/>
    </row>
    <row r="14274" spans="151:151" ht="14.4" x14ac:dyDescent="0.25">
      <c r="EU14274" s="104"/>
    </row>
    <row r="14275" spans="151:151" ht="14.4" x14ac:dyDescent="0.25">
      <c r="EU14275" s="104"/>
    </row>
    <row r="14276" spans="151:151" ht="14.4" x14ac:dyDescent="0.25">
      <c r="EU14276" s="104"/>
    </row>
    <row r="14277" spans="151:151" ht="14.4" x14ac:dyDescent="0.25">
      <c r="EU14277" s="104"/>
    </row>
    <row r="14278" spans="151:151" ht="14.4" x14ac:dyDescent="0.25">
      <c r="EU14278" s="104"/>
    </row>
    <row r="14279" spans="151:151" ht="14.4" x14ac:dyDescent="0.25">
      <c r="EU14279" s="104"/>
    </row>
    <row r="14280" spans="151:151" ht="14.4" x14ac:dyDescent="0.25">
      <c r="EU14280" s="104"/>
    </row>
    <row r="14281" spans="151:151" ht="14.4" x14ac:dyDescent="0.25">
      <c r="EU14281" s="104"/>
    </row>
    <row r="14282" spans="151:151" ht="14.4" x14ac:dyDescent="0.25">
      <c r="EU14282" s="104"/>
    </row>
    <row r="14283" spans="151:151" ht="14.4" x14ac:dyDescent="0.25">
      <c r="EU14283" s="104"/>
    </row>
    <row r="14284" spans="151:151" ht="14.4" x14ac:dyDescent="0.25">
      <c r="EU14284" s="104"/>
    </row>
    <row r="14285" spans="151:151" ht="14.4" x14ac:dyDescent="0.25">
      <c r="EU14285" s="104"/>
    </row>
    <row r="14286" spans="151:151" ht="14.4" x14ac:dyDescent="0.25">
      <c r="EU14286" s="104"/>
    </row>
    <row r="14287" spans="151:151" ht="14.4" x14ac:dyDescent="0.25">
      <c r="EU14287" s="104"/>
    </row>
    <row r="14288" spans="151:151" ht="14.4" x14ac:dyDescent="0.25">
      <c r="EU14288" s="104"/>
    </row>
    <row r="14289" spans="151:151" ht="14.4" x14ac:dyDescent="0.25">
      <c r="EU14289" s="104"/>
    </row>
    <row r="14290" spans="151:151" ht="14.4" x14ac:dyDescent="0.25">
      <c r="EU14290" s="104"/>
    </row>
    <row r="14291" spans="151:151" ht="14.4" x14ac:dyDescent="0.25">
      <c r="EU14291" s="104"/>
    </row>
    <row r="14292" spans="151:151" ht="14.4" x14ac:dyDescent="0.25">
      <c r="EU14292" s="104"/>
    </row>
    <row r="14293" spans="151:151" ht="14.4" x14ac:dyDescent="0.25">
      <c r="EU14293" s="104"/>
    </row>
    <row r="14294" spans="151:151" ht="14.4" x14ac:dyDescent="0.25">
      <c r="EU14294" s="104"/>
    </row>
    <row r="14295" spans="151:151" ht="14.4" x14ac:dyDescent="0.25">
      <c r="EU14295" s="104"/>
    </row>
    <row r="14296" spans="151:151" ht="14.4" x14ac:dyDescent="0.25">
      <c r="EU14296" s="104"/>
    </row>
    <row r="14297" spans="151:151" ht="14.4" x14ac:dyDescent="0.25">
      <c r="EU14297" s="104"/>
    </row>
    <row r="14298" spans="151:151" ht="14.4" x14ac:dyDescent="0.25">
      <c r="EU14298" s="104"/>
    </row>
    <row r="14299" spans="151:151" ht="14.4" x14ac:dyDescent="0.25">
      <c r="EU14299" s="104"/>
    </row>
    <row r="14300" spans="151:151" ht="14.4" x14ac:dyDescent="0.25">
      <c r="EU14300" s="104"/>
    </row>
    <row r="14301" spans="151:151" ht="14.4" x14ac:dyDescent="0.25">
      <c r="EU14301" s="104"/>
    </row>
    <row r="14302" spans="151:151" ht="14.4" x14ac:dyDescent="0.25">
      <c r="EU14302" s="104"/>
    </row>
    <row r="14303" spans="151:151" ht="14.4" x14ac:dyDescent="0.25">
      <c r="EU14303" s="104"/>
    </row>
    <row r="14304" spans="151:151" ht="14.4" x14ac:dyDescent="0.25">
      <c r="EU14304" s="104"/>
    </row>
    <row r="14305" spans="151:151" ht="14.4" x14ac:dyDescent="0.25">
      <c r="EU14305" s="104"/>
    </row>
    <row r="14306" spans="151:151" ht="14.4" x14ac:dyDescent="0.25">
      <c r="EU14306" s="104"/>
    </row>
    <row r="14307" spans="151:151" ht="14.4" x14ac:dyDescent="0.25">
      <c r="EU14307" s="104"/>
    </row>
    <row r="14308" spans="151:151" ht="14.4" x14ac:dyDescent="0.25">
      <c r="EU14308" s="104"/>
    </row>
    <row r="14309" spans="151:151" ht="14.4" x14ac:dyDescent="0.25">
      <c r="EU14309" s="104"/>
    </row>
    <row r="14310" spans="151:151" ht="14.4" x14ac:dyDescent="0.25">
      <c r="EU14310" s="104"/>
    </row>
    <row r="14311" spans="151:151" ht="14.4" x14ac:dyDescent="0.25">
      <c r="EU14311" s="104"/>
    </row>
    <row r="14312" spans="151:151" ht="14.4" x14ac:dyDescent="0.25">
      <c r="EU14312" s="104"/>
    </row>
    <row r="14313" spans="151:151" ht="14.4" x14ac:dyDescent="0.25">
      <c r="EU14313" s="104"/>
    </row>
    <row r="14314" spans="151:151" ht="14.4" x14ac:dyDescent="0.25">
      <c r="EU14314" s="104"/>
    </row>
    <row r="14315" spans="151:151" ht="14.4" x14ac:dyDescent="0.25">
      <c r="EU14315" s="104"/>
    </row>
    <row r="14316" spans="151:151" ht="14.4" x14ac:dyDescent="0.25">
      <c r="EU14316" s="104"/>
    </row>
    <row r="14317" spans="151:151" ht="14.4" x14ac:dyDescent="0.25">
      <c r="EU14317" s="104"/>
    </row>
    <row r="14318" spans="151:151" ht="14.4" x14ac:dyDescent="0.25">
      <c r="EU14318" s="104"/>
    </row>
    <row r="14319" spans="151:151" ht="14.4" x14ac:dyDescent="0.25">
      <c r="EU14319" s="104"/>
    </row>
    <row r="14320" spans="151:151" ht="14.4" x14ac:dyDescent="0.25">
      <c r="EU14320" s="104"/>
    </row>
    <row r="14321" spans="151:151" ht="14.4" x14ac:dyDescent="0.25">
      <c r="EU14321" s="104"/>
    </row>
    <row r="14322" spans="151:151" ht="14.4" x14ac:dyDescent="0.25">
      <c r="EU14322" s="104"/>
    </row>
    <row r="14323" spans="151:151" ht="14.4" x14ac:dyDescent="0.25">
      <c r="EU14323" s="104"/>
    </row>
    <row r="14324" spans="151:151" ht="14.4" x14ac:dyDescent="0.25">
      <c r="EU14324" s="104"/>
    </row>
    <row r="14325" spans="151:151" ht="14.4" x14ac:dyDescent="0.25">
      <c r="EU14325" s="104"/>
    </row>
    <row r="14326" spans="151:151" ht="14.4" x14ac:dyDescent="0.25">
      <c r="EU14326" s="104"/>
    </row>
    <row r="14327" spans="151:151" ht="14.4" x14ac:dyDescent="0.25">
      <c r="EU14327" s="104"/>
    </row>
    <row r="14328" spans="151:151" ht="14.4" x14ac:dyDescent="0.25">
      <c r="EU14328" s="104"/>
    </row>
    <row r="14329" spans="151:151" ht="14.4" x14ac:dyDescent="0.25">
      <c r="EU14329" s="104"/>
    </row>
    <row r="14330" spans="151:151" ht="14.4" x14ac:dyDescent="0.25">
      <c r="EU14330" s="104"/>
    </row>
    <row r="14331" spans="151:151" ht="14.4" x14ac:dyDescent="0.25">
      <c r="EU14331" s="104"/>
    </row>
    <row r="14332" spans="151:151" ht="14.4" x14ac:dyDescent="0.25">
      <c r="EU14332" s="104"/>
    </row>
    <row r="14333" spans="151:151" ht="14.4" x14ac:dyDescent="0.25">
      <c r="EU14333" s="104"/>
    </row>
    <row r="14334" spans="151:151" ht="14.4" x14ac:dyDescent="0.25">
      <c r="EU14334" s="104"/>
    </row>
    <row r="14335" spans="151:151" ht="14.4" x14ac:dyDescent="0.25">
      <c r="EU14335" s="104"/>
    </row>
    <row r="14336" spans="151:151" ht="14.4" x14ac:dyDescent="0.25">
      <c r="EU14336" s="104"/>
    </row>
    <row r="14337" spans="151:151" ht="14.4" x14ac:dyDescent="0.25">
      <c r="EU14337" s="104"/>
    </row>
    <row r="14338" spans="151:151" ht="14.4" x14ac:dyDescent="0.25">
      <c r="EU14338" s="104"/>
    </row>
    <row r="14339" spans="151:151" ht="14.4" x14ac:dyDescent="0.25">
      <c r="EU14339" s="104"/>
    </row>
    <row r="14340" spans="151:151" ht="14.4" x14ac:dyDescent="0.25">
      <c r="EU14340" s="104"/>
    </row>
    <row r="14341" spans="151:151" ht="14.4" x14ac:dyDescent="0.25">
      <c r="EU14341" s="104"/>
    </row>
    <row r="14342" spans="151:151" ht="14.4" x14ac:dyDescent="0.25">
      <c r="EU14342" s="104"/>
    </row>
    <row r="14343" spans="151:151" ht="14.4" x14ac:dyDescent="0.25">
      <c r="EU14343" s="104"/>
    </row>
    <row r="14344" spans="151:151" ht="14.4" x14ac:dyDescent="0.25">
      <c r="EU14344" s="104"/>
    </row>
    <row r="14345" spans="151:151" ht="14.4" x14ac:dyDescent="0.25">
      <c r="EU14345" s="104"/>
    </row>
    <row r="14346" spans="151:151" ht="14.4" x14ac:dyDescent="0.25">
      <c r="EU14346" s="104"/>
    </row>
    <row r="14347" spans="151:151" ht="14.4" x14ac:dyDescent="0.25">
      <c r="EU14347" s="104"/>
    </row>
    <row r="14348" spans="151:151" ht="14.4" x14ac:dyDescent="0.25">
      <c r="EU14348" s="104"/>
    </row>
    <row r="14349" spans="151:151" ht="14.4" x14ac:dyDescent="0.25">
      <c r="EU14349" s="104"/>
    </row>
    <row r="14350" spans="151:151" ht="14.4" x14ac:dyDescent="0.25">
      <c r="EU14350" s="104"/>
    </row>
    <row r="14351" spans="151:151" ht="14.4" x14ac:dyDescent="0.25">
      <c r="EU14351" s="104"/>
    </row>
    <row r="14352" spans="151:151" ht="14.4" x14ac:dyDescent="0.25">
      <c r="EU14352" s="104"/>
    </row>
    <row r="14353" spans="151:151" ht="14.4" x14ac:dyDescent="0.25">
      <c r="EU14353" s="104"/>
    </row>
    <row r="14354" spans="151:151" ht="14.4" x14ac:dyDescent="0.25">
      <c r="EU14354" s="104"/>
    </row>
    <row r="14355" spans="151:151" ht="14.4" x14ac:dyDescent="0.25">
      <c r="EU14355" s="104"/>
    </row>
    <row r="14356" spans="151:151" ht="14.4" x14ac:dyDescent="0.25">
      <c r="EU14356" s="104"/>
    </row>
    <row r="14357" spans="151:151" ht="14.4" x14ac:dyDescent="0.25">
      <c r="EU14357" s="104"/>
    </row>
    <row r="14358" spans="151:151" ht="14.4" x14ac:dyDescent="0.25">
      <c r="EU14358" s="104"/>
    </row>
    <row r="14359" spans="151:151" ht="14.4" x14ac:dyDescent="0.25">
      <c r="EU14359" s="104"/>
    </row>
    <row r="14360" spans="151:151" ht="14.4" x14ac:dyDescent="0.25">
      <c r="EU14360" s="104"/>
    </row>
    <row r="14361" spans="151:151" ht="14.4" x14ac:dyDescent="0.25">
      <c r="EU14361" s="104"/>
    </row>
    <row r="14362" spans="151:151" ht="14.4" x14ac:dyDescent="0.25">
      <c r="EU14362" s="104"/>
    </row>
    <row r="14363" spans="151:151" ht="14.4" x14ac:dyDescent="0.25">
      <c r="EU14363" s="104"/>
    </row>
    <row r="14364" spans="151:151" ht="14.4" x14ac:dyDescent="0.25">
      <c r="EU14364" s="104"/>
    </row>
    <row r="14365" spans="151:151" ht="14.4" x14ac:dyDescent="0.25">
      <c r="EU14365" s="104"/>
    </row>
    <row r="14366" spans="151:151" ht="14.4" x14ac:dyDescent="0.25">
      <c r="EU14366" s="104"/>
    </row>
    <row r="14367" spans="151:151" ht="14.4" x14ac:dyDescent="0.25">
      <c r="EU14367" s="104"/>
    </row>
    <row r="14368" spans="151:151" ht="14.4" x14ac:dyDescent="0.25">
      <c r="EU14368" s="104"/>
    </row>
    <row r="14369" spans="151:151" ht="14.4" x14ac:dyDescent="0.25">
      <c r="EU14369" s="104"/>
    </row>
    <row r="14370" spans="151:151" ht="14.4" x14ac:dyDescent="0.25">
      <c r="EU14370" s="104"/>
    </row>
    <row r="14371" spans="151:151" ht="14.4" x14ac:dyDescent="0.25">
      <c r="EU14371" s="104"/>
    </row>
    <row r="14372" spans="151:151" ht="14.4" x14ac:dyDescent="0.25">
      <c r="EU14372" s="104"/>
    </row>
    <row r="14373" spans="151:151" ht="14.4" x14ac:dyDescent="0.25">
      <c r="EU14373" s="104"/>
    </row>
    <row r="14374" spans="151:151" ht="14.4" x14ac:dyDescent="0.25">
      <c r="EU14374" s="104"/>
    </row>
    <row r="14375" spans="151:151" ht="14.4" x14ac:dyDescent="0.25">
      <c r="EU14375" s="104"/>
    </row>
    <row r="14376" spans="151:151" ht="14.4" x14ac:dyDescent="0.25">
      <c r="EU14376" s="104"/>
    </row>
    <row r="14377" spans="151:151" ht="14.4" x14ac:dyDescent="0.25">
      <c r="EU14377" s="104"/>
    </row>
    <row r="14378" spans="151:151" ht="14.4" x14ac:dyDescent="0.25">
      <c r="EU14378" s="104"/>
    </row>
    <row r="14379" spans="151:151" ht="14.4" x14ac:dyDescent="0.25">
      <c r="EU14379" s="104"/>
    </row>
    <row r="14380" spans="151:151" ht="14.4" x14ac:dyDescent="0.25">
      <c r="EU14380" s="104"/>
    </row>
    <row r="14381" spans="151:151" ht="14.4" x14ac:dyDescent="0.25">
      <c r="EU14381" s="104"/>
    </row>
    <row r="14382" spans="151:151" ht="14.4" x14ac:dyDescent="0.25">
      <c r="EU14382" s="104"/>
    </row>
    <row r="14383" spans="151:151" ht="14.4" x14ac:dyDescent="0.25">
      <c r="EU14383" s="104"/>
    </row>
    <row r="14384" spans="151:151" ht="14.4" x14ac:dyDescent="0.25">
      <c r="EU14384" s="104"/>
    </row>
    <row r="14385" spans="151:151" ht="14.4" x14ac:dyDescent="0.25">
      <c r="EU14385" s="104"/>
    </row>
    <row r="14386" spans="151:151" ht="14.4" x14ac:dyDescent="0.25">
      <c r="EU14386" s="104"/>
    </row>
    <row r="14387" spans="151:151" ht="14.4" x14ac:dyDescent="0.25">
      <c r="EU14387" s="104"/>
    </row>
    <row r="14388" spans="151:151" ht="14.4" x14ac:dyDescent="0.25">
      <c r="EU14388" s="104"/>
    </row>
    <row r="14389" spans="151:151" ht="14.4" x14ac:dyDescent="0.25">
      <c r="EU14389" s="104"/>
    </row>
    <row r="14390" spans="151:151" ht="14.4" x14ac:dyDescent="0.25">
      <c r="EU14390" s="104"/>
    </row>
    <row r="14391" spans="151:151" ht="14.4" x14ac:dyDescent="0.25">
      <c r="EU14391" s="104"/>
    </row>
    <row r="14392" spans="151:151" ht="14.4" x14ac:dyDescent="0.25">
      <c r="EU14392" s="104"/>
    </row>
    <row r="14393" spans="151:151" ht="14.4" x14ac:dyDescent="0.25">
      <c r="EU14393" s="104"/>
    </row>
    <row r="14394" spans="151:151" ht="14.4" x14ac:dyDescent="0.25">
      <c r="EU14394" s="104"/>
    </row>
    <row r="14395" spans="151:151" ht="14.4" x14ac:dyDescent="0.25">
      <c r="EU14395" s="104"/>
    </row>
    <row r="14396" spans="151:151" ht="14.4" x14ac:dyDescent="0.25">
      <c r="EU14396" s="104"/>
    </row>
    <row r="14397" spans="151:151" ht="14.4" x14ac:dyDescent="0.25">
      <c r="EU14397" s="104"/>
    </row>
    <row r="14398" spans="151:151" ht="14.4" x14ac:dyDescent="0.25">
      <c r="EU14398" s="104"/>
    </row>
    <row r="14399" spans="151:151" ht="14.4" x14ac:dyDescent="0.25">
      <c r="EU14399" s="104"/>
    </row>
    <row r="14400" spans="151:151" ht="14.4" x14ac:dyDescent="0.25">
      <c r="EU14400" s="104"/>
    </row>
    <row r="14401" spans="151:151" ht="14.4" x14ac:dyDescent="0.25">
      <c r="EU14401" s="104"/>
    </row>
    <row r="14402" spans="151:151" ht="14.4" x14ac:dyDescent="0.25">
      <c r="EU14402" s="104"/>
    </row>
    <row r="14403" spans="151:151" ht="14.4" x14ac:dyDescent="0.25">
      <c r="EU14403" s="104"/>
    </row>
    <row r="14404" spans="151:151" ht="14.4" x14ac:dyDescent="0.25">
      <c r="EU14404" s="104"/>
    </row>
    <row r="14405" spans="151:151" ht="14.4" x14ac:dyDescent="0.25">
      <c r="EU14405" s="104"/>
    </row>
    <row r="14406" spans="151:151" ht="14.4" x14ac:dyDescent="0.25">
      <c r="EU14406" s="104"/>
    </row>
    <row r="14407" spans="151:151" ht="14.4" x14ac:dyDescent="0.25">
      <c r="EU14407" s="104"/>
    </row>
    <row r="14408" spans="151:151" ht="14.4" x14ac:dyDescent="0.25">
      <c r="EU14408" s="104"/>
    </row>
    <row r="14409" spans="151:151" ht="14.4" x14ac:dyDescent="0.25">
      <c r="EU14409" s="104"/>
    </row>
    <row r="14410" spans="151:151" ht="14.4" x14ac:dyDescent="0.25">
      <c r="EU14410" s="104"/>
    </row>
    <row r="14411" spans="151:151" ht="14.4" x14ac:dyDescent="0.25">
      <c r="EU14411" s="104"/>
    </row>
    <row r="14412" spans="151:151" ht="14.4" x14ac:dyDescent="0.25">
      <c r="EU14412" s="104"/>
    </row>
    <row r="14413" spans="151:151" ht="14.4" x14ac:dyDescent="0.25">
      <c r="EU14413" s="104"/>
    </row>
    <row r="14414" spans="151:151" ht="14.4" x14ac:dyDescent="0.25">
      <c r="EU14414" s="104"/>
    </row>
    <row r="14415" spans="151:151" ht="14.4" x14ac:dyDescent="0.25">
      <c r="EU14415" s="104"/>
    </row>
    <row r="14416" spans="151:151" ht="14.4" x14ac:dyDescent="0.25">
      <c r="EU14416" s="104"/>
    </row>
    <row r="14417" spans="151:151" ht="14.4" x14ac:dyDescent="0.25">
      <c r="EU14417" s="104"/>
    </row>
    <row r="14418" spans="151:151" ht="14.4" x14ac:dyDescent="0.25">
      <c r="EU14418" s="104"/>
    </row>
    <row r="14419" spans="151:151" ht="14.4" x14ac:dyDescent="0.25">
      <c r="EU14419" s="104"/>
    </row>
    <row r="14420" spans="151:151" ht="14.4" x14ac:dyDescent="0.25">
      <c r="EU14420" s="104"/>
    </row>
    <row r="14421" spans="151:151" ht="14.4" x14ac:dyDescent="0.25">
      <c r="EU14421" s="104"/>
    </row>
    <row r="14422" spans="151:151" ht="14.4" x14ac:dyDescent="0.25">
      <c r="EU14422" s="104"/>
    </row>
    <row r="14423" spans="151:151" ht="14.4" x14ac:dyDescent="0.25">
      <c r="EU14423" s="104"/>
    </row>
    <row r="14424" spans="151:151" ht="14.4" x14ac:dyDescent="0.25">
      <c r="EU14424" s="104"/>
    </row>
    <row r="14425" spans="151:151" ht="14.4" x14ac:dyDescent="0.25">
      <c r="EU14425" s="104"/>
    </row>
    <row r="14426" spans="151:151" ht="14.4" x14ac:dyDescent="0.25">
      <c r="EU14426" s="104"/>
    </row>
    <row r="14427" spans="151:151" ht="14.4" x14ac:dyDescent="0.25">
      <c r="EU14427" s="104"/>
    </row>
    <row r="14428" spans="151:151" ht="14.4" x14ac:dyDescent="0.25">
      <c r="EU14428" s="104"/>
    </row>
    <row r="14429" spans="151:151" ht="14.4" x14ac:dyDescent="0.25">
      <c r="EU14429" s="104"/>
    </row>
    <row r="14430" spans="151:151" ht="14.4" x14ac:dyDescent="0.25">
      <c r="EU14430" s="104"/>
    </row>
    <row r="14431" spans="151:151" ht="14.4" x14ac:dyDescent="0.25">
      <c r="EU14431" s="104"/>
    </row>
    <row r="14432" spans="151:151" ht="14.4" x14ac:dyDescent="0.25">
      <c r="EU14432" s="104"/>
    </row>
    <row r="14433" spans="151:151" ht="14.4" x14ac:dyDescent="0.25">
      <c r="EU14433" s="104"/>
    </row>
    <row r="14434" spans="151:151" ht="14.4" x14ac:dyDescent="0.25">
      <c r="EU14434" s="104"/>
    </row>
    <row r="14435" spans="151:151" ht="14.4" x14ac:dyDescent="0.25">
      <c r="EU14435" s="104"/>
    </row>
    <row r="14436" spans="151:151" ht="14.4" x14ac:dyDescent="0.25">
      <c r="EU14436" s="104"/>
    </row>
    <row r="14437" spans="151:151" ht="14.4" x14ac:dyDescent="0.25">
      <c r="EU14437" s="104"/>
    </row>
    <row r="14438" spans="151:151" ht="14.4" x14ac:dyDescent="0.25">
      <c r="EU14438" s="104"/>
    </row>
    <row r="14439" spans="151:151" ht="14.4" x14ac:dyDescent="0.25">
      <c r="EU14439" s="104"/>
    </row>
    <row r="14440" spans="151:151" ht="14.4" x14ac:dyDescent="0.25">
      <c r="EU14440" s="104"/>
    </row>
    <row r="14441" spans="151:151" ht="14.4" x14ac:dyDescent="0.25">
      <c r="EU14441" s="104"/>
    </row>
    <row r="14442" spans="151:151" ht="14.4" x14ac:dyDescent="0.25">
      <c r="EU14442" s="104"/>
    </row>
    <row r="14443" spans="151:151" ht="14.4" x14ac:dyDescent="0.25">
      <c r="EU14443" s="104"/>
    </row>
    <row r="14444" spans="151:151" ht="14.4" x14ac:dyDescent="0.25">
      <c r="EU14444" s="104"/>
    </row>
    <row r="14445" spans="151:151" ht="14.4" x14ac:dyDescent="0.25">
      <c r="EU14445" s="104"/>
    </row>
    <row r="14446" spans="151:151" ht="14.4" x14ac:dyDescent="0.25">
      <c r="EU14446" s="104"/>
    </row>
    <row r="14447" spans="151:151" ht="14.4" x14ac:dyDescent="0.25">
      <c r="EU14447" s="104"/>
    </row>
    <row r="14448" spans="151:151" ht="14.4" x14ac:dyDescent="0.25">
      <c r="EU14448" s="104"/>
    </row>
    <row r="14449" spans="151:151" ht="14.4" x14ac:dyDescent="0.25">
      <c r="EU14449" s="104"/>
    </row>
    <row r="14450" spans="151:151" ht="14.4" x14ac:dyDescent="0.25">
      <c r="EU14450" s="104"/>
    </row>
    <row r="14451" spans="151:151" ht="14.4" x14ac:dyDescent="0.25">
      <c r="EU14451" s="104"/>
    </row>
    <row r="14452" spans="151:151" ht="14.4" x14ac:dyDescent="0.25">
      <c r="EU14452" s="104"/>
    </row>
    <row r="14453" spans="151:151" ht="14.4" x14ac:dyDescent="0.25">
      <c r="EU14453" s="104"/>
    </row>
    <row r="14454" spans="151:151" ht="14.4" x14ac:dyDescent="0.25">
      <c r="EU14454" s="104"/>
    </row>
    <row r="14455" spans="151:151" ht="14.4" x14ac:dyDescent="0.25">
      <c r="EU14455" s="104"/>
    </row>
    <row r="14456" spans="151:151" ht="14.4" x14ac:dyDescent="0.25">
      <c r="EU14456" s="104"/>
    </row>
    <row r="14457" spans="151:151" ht="14.4" x14ac:dyDescent="0.25">
      <c r="EU14457" s="104"/>
    </row>
    <row r="14458" spans="151:151" ht="14.4" x14ac:dyDescent="0.25">
      <c r="EU14458" s="104"/>
    </row>
    <row r="14459" spans="151:151" ht="14.4" x14ac:dyDescent="0.25">
      <c r="EU14459" s="104"/>
    </row>
    <row r="14460" spans="151:151" ht="14.4" x14ac:dyDescent="0.25">
      <c r="EU14460" s="104"/>
    </row>
    <row r="14461" spans="151:151" ht="14.4" x14ac:dyDescent="0.25">
      <c r="EU14461" s="104"/>
    </row>
    <row r="14462" spans="151:151" ht="14.4" x14ac:dyDescent="0.25">
      <c r="EU14462" s="104"/>
    </row>
    <row r="14463" spans="151:151" ht="14.4" x14ac:dyDescent="0.25">
      <c r="EU14463" s="104"/>
    </row>
    <row r="14464" spans="151:151" ht="14.4" x14ac:dyDescent="0.25">
      <c r="EU14464" s="104"/>
    </row>
    <row r="14465" spans="151:151" ht="14.4" x14ac:dyDescent="0.25">
      <c r="EU14465" s="104"/>
    </row>
    <row r="14466" spans="151:151" ht="14.4" x14ac:dyDescent="0.25">
      <c r="EU14466" s="104"/>
    </row>
    <row r="14467" spans="151:151" ht="14.4" x14ac:dyDescent="0.25">
      <c r="EU14467" s="104"/>
    </row>
    <row r="14468" spans="151:151" ht="14.4" x14ac:dyDescent="0.25">
      <c r="EU14468" s="104"/>
    </row>
    <row r="14469" spans="151:151" ht="14.4" x14ac:dyDescent="0.25">
      <c r="EU14469" s="104"/>
    </row>
    <row r="14470" spans="151:151" ht="14.4" x14ac:dyDescent="0.25">
      <c r="EU14470" s="104"/>
    </row>
    <row r="14471" spans="151:151" ht="14.4" x14ac:dyDescent="0.25">
      <c r="EU14471" s="104"/>
    </row>
    <row r="14472" spans="151:151" ht="14.4" x14ac:dyDescent="0.25">
      <c r="EU14472" s="104"/>
    </row>
    <row r="14473" spans="151:151" ht="14.4" x14ac:dyDescent="0.25">
      <c r="EU14473" s="104"/>
    </row>
    <row r="14474" spans="151:151" ht="14.4" x14ac:dyDescent="0.25">
      <c r="EU14474" s="104"/>
    </row>
    <row r="14475" spans="151:151" ht="14.4" x14ac:dyDescent="0.25">
      <c r="EU14475" s="104"/>
    </row>
    <row r="14476" spans="151:151" ht="14.4" x14ac:dyDescent="0.25">
      <c r="EU14476" s="104"/>
    </row>
    <row r="14477" spans="151:151" ht="14.4" x14ac:dyDescent="0.25">
      <c r="EU14477" s="104"/>
    </row>
    <row r="14478" spans="151:151" ht="14.4" x14ac:dyDescent="0.25">
      <c r="EU14478" s="104"/>
    </row>
    <row r="14479" spans="151:151" ht="14.4" x14ac:dyDescent="0.25">
      <c r="EU14479" s="104"/>
    </row>
    <row r="14480" spans="151:151" ht="14.4" x14ac:dyDescent="0.25">
      <c r="EU14480" s="104"/>
    </row>
    <row r="14481" spans="151:151" ht="14.4" x14ac:dyDescent="0.25">
      <c r="EU14481" s="104"/>
    </row>
    <row r="14482" spans="151:151" ht="14.4" x14ac:dyDescent="0.25">
      <c r="EU14482" s="104"/>
    </row>
    <row r="14483" spans="151:151" ht="14.4" x14ac:dyDescent="0.25">
      <c r="EU14483" s="104"/>
    </row>
    <row r="14484" spans="151:151" ht="14.4" x14ac:dyDescent="0.25">
      <c r="EU14484" s="104"/>
    </row>
    <row r="14485" spans="151:151" ht="14.4" x14ac:dyDescent="0.25">
      <c r="EU14485" s="104"/>
    </row>
    <row r="14486" spans="151:151" ht="14.4" x14ac:dyDescent="0.25">
      <c r="EU14486" s="104"/>
    </row>
    <row r="14487" spans="151:151" ht="14.4" x14ac:dyDescent="0.25">
      <c r="EU14487" s="104"/>
    </row>
    <row r="14488" spans="151:151" ht="14.4" x14ac:dyDescent="0.25">
      <c r="EU14488" s="104"/>
    </row>
    <row r="14489" spans="151:151" ht="14.4" x14ac:dyDescent="0.25">
      <c r="EU14489" s="104"/>
    </row>
    <row r="14490" spans="151:151" ht="14.4" x14ac:dyDescent="0.25">
      <c r="EU14490" s="104"/>
    </row>
    <row r="14491" spans="151:151" ht="14.4" x14ac:dyDescent="0.25">
      <c r="EU14491" s="104"/>
    </row>
    <row r="14492" spans="151:151" ht="14.4" x14ac:dyDescent="0.25">
      <c r="EU14492" s="104"/>
    </row>
    <row r="14493" spans="151:151" ht="14.4" x14ac:dyDescent="0.25">
      <c r="EU14493" s="104"/>
    </row>
    <row r="14494" spans="151:151" ht="14.4" x14ac:dyDescent="0.25">
      <c r="EU14494" s="104"/>
    </row>
    <row r="14495" spans="151:151" ht="14.4" x14ac:dyDescent="0.25">
      <c r="EU14495" s="104"/>
    </row>
    <row r="14496" spans="151:151" ht="14.4" x14ac:dyDescent="0.25">
      <c r="EU14496" s="104"/>
    </row>
    <row r="14497" spans="151:151" ht="14.4" x14ac:dyDescent="0.25">
      <c r="EU14497" s="104"/>
    </row>
    <row r="14498" spans="151:151" ht="14.4" x14ac:dyDescent="0.25">
      <c r="EU14498" s="104"/>
    </row>
    <row r="14499" spans="151:151" ht="14.4" x14ac:dyDescent="0.25">
      <c r="EU14499" s="104"/>
    </row>
    <row r="14500" spans="151:151" ht="14.4" x14ac:dyDescent="0.25">
      <c r="EU14500" s="104"/>
    </row>
    <row r="14501" spans="151:151" ht="14.4" x14ac:dyDescent="0.25">
      <c r="EU14501" s="104"/>
    </row>
    <row r="14502" spans="151:151" ht="14.4" x14ac:dyDescent="0.25">
      <c r="EU14502" s="104"/>
    </row>
    <row r="14503" spans="151:151" ht="14.4" x14ac:dyDescent="0.25">
      <c r="EU14503" s="104"/>
    </row>
    <row r="14504" spans="151:151" ht="14.4" x14ac:dyDescent="0.25">
      <c r="EU14504" s="104"/>
    </row>
    <row r="14505" spans="151:151" ht="14.4" x14ac:dyDescent="0.25">
      <c r="EU14505" s="104"/>
    </row>
    <row r="14506" spans="151:151" ht="14.4" x14ac:dyDescent="0.25">
      <c r="EU14506" s="104"/>
    </row>
    <row r="14507" spans="151:151" ht="14.4" x14ac:dyDescent="0.25">
      <c r="EU14507" s="104"/>
    </row>
    <row r="14508" spans="151:151" ht="14.4" x14ac:dyDescent="0.25">
      <c r="EU14508" s="104"/>
    </row>
    <row r="14509" spans="151:151" ht="14.4" x14ac:dyDescent="0.25">
      <c r="EU14509" s="104"/>
    </row>
    <row r="14510" spans="151:151" ht="14.4" x14ac:dyDescent="0.25">
      <c r="EU14510" s="104"/>
    </row>
    <row r="14511" spans="151:151" ht="14.4" x14ac:dyDescent="0.25">
      <c r="EU14511" s="104"/>
    </row>
    <row r="14512" spans="151:151" ht="14.4" x14ac:dyDescent="0.25">
      <c r="EU14512" s="104"/>
    </row>
    <row r="14513" spans="151:151" ht="14.4" x14ac:dyDescent="0.25">
      <c r="EU14513" s="104"/>
    </row>
    <row r="14514" spans="151:151" ht="14.4" x14ac:dyDescent="0.25">
      <c r="EU14514" s="104"/>
    </row>
    <row r="14515" spans="151:151" ht="14.4" x14ac:dyDescent="0.25">
      <c r="EU14515" s="104"/>
    </row>
    <row r="14516" spans="151:151" ht="14.4" x14ac:dyDescent="0.25">
      <c r="EU14516" s="104"/>
    </row>
    <row r="14517" spans="151:151" ht="14.4" x14ac:dyDescent="0.25">
      <c r="EU14517" s="104"/>
    </row>
    <row r="14518" spans="151:151" ht="14.4" x14ac:dyDescent="0.25">
      <c r="EU14518" s="104"/>
    </row>
    <row r="14519" spans="151:151" ht="14.4" x14ac:dyDescent="0.25">
      <c r="EU14519" s="104"/>
    </row>
    <row r="14520" spans="151:151" ht="14.4" x14ac:dyDescent="0.25">
      <c r="EU14520" s="104"/>
    </row>
    <row r="14521" spans="151:151" ht="14.4" x14ac:dyDescent="0.25">
      <c r="EU14521" s="104"/>
    </row>
    <row r="14522" spans="151:151" ht="14.4" x14ac:dyDescent="0.25">
      <c r="EU14522" s="104"/>
    </row>
    <row r="14523" spans="151:151" ht="14.4" x14ac:dyDescent="0.25">
      <c r="EU14523" s="104"/>
    </row>
    <row r="14524" spans="151:151" ht="14.4" x14ac:dyDescent="0.25">
      <c r="EU14524" s="104"/>
    </row>
    <row r="14525" spans="151:151" ht="14.4" x14ac:dyDescent="0.25">
      <c r="EU14525" s="104"/>
    </row>
    <row r="14526" spans="151:151" ht="14.4" x14ac:dyDescent="0.25">
      <c r="EU14526" s="104"/>
    </row>
    <row r="14527" spans="151:151" ht="14.4" x14ac:dyDescent="0.25">
      <c r="EU14527" s="104"/>
    </row>
    <row r="14528" spans="151:151" ht="14.4" x14ac:dyDescent="0.25">
      <c r="EU14528" s="104"/>
    </row>
    <row r="14529" spans="151:151" ht="14.4" x14ac:dyDescent="0.25">
      <c r="EU14529" s="104"/>
    </row>
    <row r="14530" spans="151:151" ht="14.4" x14ac:dyDescent="0.25">
      <c r="EU14530" s="104"/>
    </row>
    <row r="14531" spans="151:151" ht="14.4" x14ac:dyDescent="0.25">
      <c r="EU14531" s="104"/>
    </row>
    <row r="14532" spans="151:151" ht="14.4" x14ac:dyDescent="0.25">
      <c r="EU14532" s="104"/>
    </row>
    <row r="14533" spans="151:151" ht="14.4" x14ac:dyDescent="0.25">
      <c r="EU14533" s="104"/>
    </row>
    <row r="14534" spans="151:151" ht="14.4" x14ac:dyDescent="0.25">
      <c r="EU14534" s="104"/>
    </row>
    <row r="14535" spans="151:151" ht="14.4" x14ac:dyDescent="0.25">
      <c r="EU14535" s="104"/>
    </row>
    <row r="14536" spans="151:151" ht="14.4" x14ac:dyDescent="0.25">
      <c r="EU14536" s="104"/>
    </row>
    <row r="14537" spans="151:151" ht="14.4" x14ac:dyDescent="0.25">
      <c r="EU14537" s="104"/>
    </row>
    <row r="14538" spans="151:151" ht="14.4" x14ac:dyDescent="0.25">
      <c r="EU14538" s="104"/>
    </row>
    <row r="14539" spans="151:151" ht="14.4" x14ac:dyDescent="0.25">
      <c r="EU14539" s="104"/>
    </row>
    <row r="14540" spans="151:151" ht="14.4" x14ac:dyDescent="0.25">
      <c r="EU14540" s="104"/>
    </row>
    <row r="14541" spans="151:151" ht="14.4" x14ac:dyDescent="0.25">
      <c r="EU14541" s="104"/>
    </row>
    <row r="14542" spans="151:151" ht="14.4" x14ac:dyDescent="0.25">
      <c r="EU14542" s="104"/>
    </row>
    <row r="14543" spans="151:151" ht="14.4" x14ac:dyDescent="0.25">
      <c r="EU14543" s="104"/>
    </row>
    <row r="14544" spans="151:151" ht="14.4" x14ac:dyDescent="0.25">
      <c r="EU14544" s="104"/>
    </row>
    <row r="14545" spans="151:151" ht="14.4" x14ac:dyDescent="0.25">
      <c r="EU14545" s="104"/>
    </row>
    <row r="14546" spans="151:151" ht="14.4" x14ac:dyDescent="0.25">
      <c r="EU14546" s="104"/>
    </row>
    <row r="14547" spans="151:151" ht="14.4" x14ac:dyDescent="0.25">
      <c r="EU14547" s="104"/>
    </row>
    <row r="14548" spans="151:151" ht="14.4" x14ac:dyDescent="0.25">
      <c r="EU14548" s="104"/>
    </row>
    <row r="14549" spans="151:151" ht="14.4" x14ac:dyDescent="0.25">
      <c r="EU14549" s="104"/>
    </row>
    <row r="14550" spans="151:151" ht="14.4" x14ac:dyDescent="0.25">
      <c r="EU14550" s="104"/>
    </row>
    <row r="14551" spans="151:151" ht="14.4" x14ac:dyDescent="0.25">
      <c r="EU14551" s="104"/>
    </row>
    <row r="14552" spans="151:151" ht="14.4" x14ac:dyDescent="0.25">
      <c r="EU14552" s="104"/>
    </row>
    <row r="14553" spans="151:151" ht="14.4" x14ac:dyDescent="0.25">
      <c r="EU14553" s="104"/>
    </row>
    <row r="14554" spans="151:151" ht="14.4" x14ac:dyDescent="0.25">
      <c r="EU14554" s="104"/>
    </row>
    <row r="14555" spans="151:151" ht="14.4" x14ac:dyDescent="0.25">
      <c r="EU14555" s="104"/>
    </row>
    <row r="14556" spans="151:151" ht="14.4" x14ac:dyDescent="0.25">
      <c r="EU14556" s="104"/>
    </row>
    <row r="14557" spans="151:151" ht="14.4" x14ac:dyDescent="0.25">
      <c r="EU14557" s="104"/>
    </row>
    <row r="14558" spans="151:151" ht="14.4" x14ac:dyDescent="0.25">
      <c r="EU14558" s="104"/>
    </row>
    <row r="14559" spans="151:151" ht="14.4" x14ac:dyDescent="0.25">
      <c r="EU14559" s="104"/>
    </row>
    <row r="14560" spans="151:151" ht="14.4" x14ac:dyDescent="0.25">
      <c r="EU14560" s="104"/>
    </row>
    <row r="14561" spans="151:151" ht="14.4" x14ac:dyDescent="0.25">
      <c r="EU14561" s="104"/>
    </row>
    <row r="14562" spans="151:151" ht="14.4" x14ac:dyDescent="0.25">
      <c r="EU14562" s="104"/>
    </row>
    <row r="14563" spans="151:151" ht="14.4" x14ac:dyDescent="0.25">
      <c r="EU14563" s="104"/>
    </row>
    <row r="14564" spans="151:151" ht="14.4" x14ac:dyDescent="0.25">
      <c r="EU14564" s="104"/>
    </row>
    <row r="14565" spans="151:151" ht="14.4" x14ac:dyDescent="0.25">
      <c r="EU14565" s="104"/>
    </row>
    <row r="14566" spans="151:151" ht="14.4" x14ac:dyDescent="0.25">
      <c r="EU14566" s="104"/>
    </row>
    <row r="14567" spans="151:151" ht="14.4" x14ac:dyDescent="0.25">
      <c r="EU14567" s="104"/>
    </row>
    <row r="14568" spans="151:151" ht="14.4" x14ac:dyDescent="0.25">
      <c r="EU14568" s="104"/>
    </row>
    <row r="14569" spans="151:151" ht="14.4" x14ac:dyDescent="0.25">
      <c r="EU14569" s="104"/>
    </row>
    <row r="14570" spans="151:151" ht="14.4" x14ac:dyDescent="0.25">
      <c r="EU14570" s="104"/>
    </row>
    <row r="14571" spans="151:151" ht="14.4" x14ac:dyDescent="0.25">
      <c r="EU14571" s="104"/>
    </row>
    <row r="14572" spans="151:151" ht="14.4" x14ac:dyDescent="0.25">
      <c r="EU14572" s="104"/>
    </row>
    <row r="14573" spans="151:151" ht="14.4" x14ac:dyDescent="0.25">
      <c r="EU14573" s="104"/>
    </row>
    <row r="14574" spans="151:151" ht="14.4" x14ac:dyDescent="0.25">
      <c r="EU14574" s="104"/>
    </row>
    <row r="14575" spans="151:151" ht="14.4" x14ac:dyDescent="0.25">
      <c r="EU14575" s="104"/>
    </row>
    <row r="14576" spans="151:151" ht="14.4" x14ac:dyDescent="0.25">
      <c r="EU14576" s="104"/>
    </row>
    <row r="14577" spans="151:151" ht="14.4" x14ac:dyDescent="0.25">
      <c r="EU14577" s="104"/>
    </row>
    <row r="14578" spans="151:151" ht="14.4" x14ac:dyDescent="0.25">
      <c r="EU14578" s="104"/>
    </row>
    <row r="14579" spans="151:151" ht="14.4" x14ac:dyDescent="0.25">
      <c r="EU14579" s="104"/>
    </row>
    <row r="14580" spans="151:151" ht="14.4" x14ac:dyDescent="0.25">
      <c r="EU14580" s="104"/>
    </row>
    <row r="14581" spans="151:151" ht="14.4" x14ac:dyDescent="0.25">
      <c r="EU14581" s="104"/>
    </row>
    <row r="14582" spans="151:151" ht="14.4" x14ac:dyDescent="0.25">
      <c r="EU14582" s="104"/>
    </row>
    <row r="14583" spans="151:151" ht="14.4" x14ac:dyDescent="0.25">
      <c r="EU14583" s="104"/>
    </row>
    <row r="14584" spans="151:151" ht="14.4" x14ac:dyDescent="0.25">
      <c r="EU14584" s="104"/>
    </row>
    <row r="14585" spans="151:151" ht="14.4" x14ac:dyDescent="0.25">
      <c r="EU14585" s="104"/>
    </row>
    <row r="14586" spans="151:151" ht="14.4" x14ac:dyDescent="0.25">
      <c r="EU14586" s="104"/>
    </row>
    <row r="14587" spans="151:151" ht="14.4" x14ac:dyDescent="0.25">
      <c r="EU14587" s="104"/>
    </row>
    <row r="14588" spans="151:151" ht="14.4" x14ac:dyDescent="0.25">
      <c r="EU14588" s="104"/>
    </row>
    <row r="14589" spans="151:151" ht="14.4" x14ac:dyDescent="0.25">
      <c r="EU14589" s="104"/>
    </row>
    <row r="14590" spans="151:151" ht="14.4" x14ac:dyDescent="0.25">
      <c r="EU14590" s="104"/>
    </row>
    <row r="14591" spans="151:151" ht="14.4" x14ac:dyDescent="0.25">
      <c r="EU14591" s="104"/>
    </row>
    <row r="14592" spans="151:151" ht="14.4" x14ac:dyDescent="0.25">
      <c r="EU14592" s="104"/>
    </row>
    <row r="14593" spans="151:151" ht="14.4" x14ac:dyDescent="0.25">
      <c r="EU14593" s="104"/>
    </row>
    <row r="14594" spans="151:151" ht="14.4" x14ac:dyDescent="0.25">
      <c r="EU14594" s="104"/>
    </row>
    <row r="14595" spans="151:151" ht="14.4" x14ac:dyDescent="0.25">
      <c r="EU14595" s="104"/>
    </row>
    <row r="14596" spans="151:151" ht="14.4" x14ac:dyDescent="0.25">
      <c r="EU14596" s="104"/>
    </row>
    <row r="14597" spans="151:151" ht="14.4" x14ac:dyDescent="0.25">
      <c r="EU14597" s="104"/>
    </row>
    <row r="14598" spans="151:151" ht="14.4" x14ac:dyDescent="0.25">
      <c r="EU14598" s="104"/>
    </row>
    <row r="14599" spans="151:151" ht="14.4" x14ac:dyDescent="0.25">
      <c r="EU14599" s="104"/>
    </row>
    <row r="14600" spans="151:151" ht="14.4" x14ac:dyDescent="0.25">
      <c r="EU14600" s="104"/>
    </row>
    <row r="14601" spans="151:151" ht="14.4" x14ac:dyDescent="0.25">
      <c r="EU14601" s="104"/>
    </row>
    <row r="14602" spans="151:151" ht="14.4" x14ac:dyDescent="0.25">
      <c r="EU14602" s="104"/>
    </row>
    <row r="14603" spans="151:151" ht="14.4" x14ac:dyDescent="0.25">
      <c r="EU14603" s="104"/>
    </row>
    <row r="14604" spans="151:151" ht="14.4" x14ac:dyDescent="0.25">
      <c r="EU14604" s="104"/>
    </row>
    <row r="14605" spans="151:151" ht="14.4" x14ac:dyDescent="0.25">
      <c r="EU14605" s="104"/>
    </row>
    <row r="14606" spans="151:151" ht="14.4" x14ac:dyDescent="0.25">
      <c r="EU14606" s="104"/>
    </row>
    <row r="14607" spans="151:151" ht="14.4" x14ac:dyDescent="0.25">
      <c r="EU14607" s="104"/>
    </row>
    <row r="14608" spans="151:151" ht="14.4" x14ac:dyDescent="0.25">
      <c r="EU14608" s="104"/>
    </row>
    <row r="14609" spans="151:151" ht="14.4" x14ac:dyDescent="0.25">
      <c r="EU14609" s="104"/>
    </row>
    <row r="14610" spans="151:151" ht="14.4" x14ac:dyDescent="0.25">
      <c r="EU14610" s="104"/>
    </row>
    <row r="14611" spans="151:151" ht="14.4" x14ac:dyDescent="0.25">
      <c r="EU14611" s="104"/>
    </row>
    <row r="14612" spans="151:151" ht="14.4" x14ac:dyDescent="0.25">
      <c r="EU14612" s="104"/>
    </row>
    <row r="14613" spans="151:151" ht="14.4" x14ac:dyDescent="0.25">
      <c r="EU14613" s="104"/>
    </row>
    <row r="14614" spans="151:151" ht="14.4" x14ac:dyDescent="0.25">
      <c r="EU14614" s="104"/>
    </row>
    <row r="14615" spans="151:151" ht="14.4" x14ac:dyDescent="0.25">
      <c r="EU14615" s="104"/>
    </row>
    <row r="14616" spans="151:151" ht="14.4" x14ac:dyDescent="0.25">
      <c r="EU14616" s="104"/>
    </row>
    <row r="14617" spans="151:151" ht="14.4" x14ac:dyDescent="0.25">
      <c r="EU14617" s="104"/>
    </row>
    <row r="14618" spans="151:151" ht="14.4" x14ac:dyDescent="0.25">
      <c r="EU14618" s="104"/>
    </row>
    <row r="14619" spans="151:151" ht="14.4" x14ac:dyDescent="0.25">
      <c r="EU14619" s="104"/>
    </row>
    <row r="14620" spans="151:151" ht="14.4" x14ac:dyDescent="0.25">
      <c r="EU14620" s="104"/>
    </row>
    <row r="14621" spans="151:151" ht="14.4" x14ac:dyDescent="0.25">
      <c r="EU14621" s="104"/>
    </row>
    <row r="14622" spans="151:151" ht="14.4" x14ac:dyDescent="0.25">
      <c r="EU14622" s="104"/>
    </row>
    <row r="14623" spans="151:151" ht="14.4" x14ac:dyDescent="0.25">
      <c r="EU14623" s="104"/>
    </row>
    <row r="14624" spans="151:151" ht="14.4" x14ac:dyDescent="0.25">
      <c r="EU14624" s="104"/>
    </row>
    <row r="14625" spans="151:151" ht="14.4" x14ac:dyDescent="0.25">
      <c r="EU14625" s="104"/>
    </row>
    <row r="14626" spans="151:151" ht="14.4" x14ac:dyDescent="0.25">
      <c r="EU14626" s="104"/>
    </row>
    <row r="14627" spans="151:151" ht="14.4" x14ac:dyDescent="0.25">
      <c r="EU14627" s="104"/>
    </row>
    <row r="14628" spans="151:151" ht="14.4" x14ac:dyDescent="0.25">
      <c r="EU14628" s="104"/>
    </row>
    <row r="14629" spans="151:151" ht="14.4" x14ac:dyDescent="0.25">
      <c r="EU14629" s="104"/>
    </row>
    <row r="14630" spans="151:151" ht="14.4" x14ac:dyDescent="0.25">
      <c r="EU14630" s="104"/>
    </row>
    <row r="14631" spans="151:151" ht="14.4" x14ac:dyDescent="0.25">
      <c r="EU14631" s="104"/>
    </row>
    <row r="14632" spans="151:151" ht="14.4" x14ac:dyDescent="0.25">
      <c r="EU14632" s="104"/>
    </row>
    <row r="14633" spans="151:151" ht="14.4" x14ac:dyDescent="0.25">
      <c r="EU14633" s="104"/>
    </row>
    <row r="14634" spans="151:151" ht="14.4" x14ac:dyDescent="0.25">
      <c r="EU14634" s="104"/>
    </row>
    <row r="14635" spans="151:151" ht="14.4" x14ac:dyDescent="0.25">
      <c r="EU14635" s="104"/>
    </row>
    <row r="14636" spans="151:151" ht="14.4" x14ac:dyDescent="0.25">
      <c r="EU14636" s="104"/>
    </row>
    <row r="14637" spans="151:151" ht="14.4" x14ac:dyDescent="0.25">
      <c r="EU14637" s="104"/>
    </row>
    <row r="14638" spans="151:151" ht="14.4" x14ac:dyDescent="0.25">
      <c r="EU14638" s="104"/>
    </row>
    <row r="14639" spans="151:151" ht="14.4" x14ac:dyDescent="0.25">
      <c r="EU14639" s="104"/>
    </row>
    <row r="14640" spans="151:151" ht="14.4" x14ac:dyDescent="0.25">
      <c r="EU14640" s="104"/>
    </row>
    <row r="14641" spans="151:151" ht="14.4" x14ac:dyDescent="0.25">
      <c r="EU14641" s="104"/>
    </row>
    <row r="14642" spans="151:151" ht="14.4" x14ac:dyDescent="0.25">
      <c r="EU14642" s="104"/>
    </row>
    <row r="14643" spans="151:151" ht="14.4" x14ac:dyDescent="0.25">
      <c r="EU14643" s="104"/>
    </row>
    <row r="14644" spans="151:151" ht="14.4" x14ac:dyDescent="0.25">
      <c r="EU14644" s="104"/>
    </row>
    <row r="14645" spans="151:151" ht="14.4" x14ac:dyDescent="0.25">
      <c r="EU14645" s="104"/>
    </row>
    <row r="14646" spans="151:151" ht="14.4" x14ac:dyDescent="0.25">
      <c r="EU14646" s="104"/>
    </row>
    <row r="14647" spans="151:151" ht="14.4" x14ac:dyDescent="0.25">
      <c r="EU14647" s="104"/>
    </row>
    <row r="14648" spans="151:151" ht="14.4" x14ac:dyDescent="0.25">
      <c r="EU14648" s="104"/>
    </row>
    <row r="14649" spans="151:151" ht="14.4" x14ac:dyDescent="0.25">
      <c r="EU14649" s="104"/>
    </row>
    <row r="14650" spans="151:151" ht="14.4" x14ac:dyDescent="0.25">
      <c r="EU14650" s="104"/>
    </row>
    <row r="14651" spans="151:151" ht="14.4" x14ac:dyDescent="0.25">
      <c r="EU14651" s="104"/>
    </row>
    <row r="14652" spans="151:151" ht="14.4" x14ac:dyDescent="0.25">
      <c r="EU14652" s="104"/>
    </row>
    <row r="14653" spans="151:151" ht="14.4" x14ac:dyDescent="0.25">
      <c r="EU14653" s="104"/>
    </row>
    <row r="14654" spans="151:151" ht="14.4" x14ac:dyDescent="0.25">
      <c r="EU14654" s="104"/>
    </row>
    <row r="14655" spans="151:151" ht="14.4" x14ac:dyDescent="0.25">
      <c r="EU14655" s="104"/>
    </row>
    <row r="14656" spans="151:151" ht="14.4" x14ac:dyDescent="0.25">
      <c r="EU14656" s="104"/>
    </row>
    <row r="14657" spans="151:151" ht="14.4" x14ac:dyDescent="0.25">
      <c r="EU14657" s="104"/>
    </row>
    <row r="14658" spans="151:151" ht="14.4" x14ac:dyDescent="0.25">
      <c r="EU14658" s="104"/>
    </row>
    <row r="14659" spans="151:151" ht="14.4" x14ac:dyDescent="0.25">
      <c r="EU14659" s="104"/>
    </row>
    <row r="14660" spans="151:151" ht="14.4" x14ac:dyDescent="0.25">
      <c r="EU14660" s="104"/>
    </row>
    <row r="14661" spans="151:151" ht="14.4" x14ac:dyDescent="0.25">
      <c r="EU14661" s="104"/>
    </row>
    <row r="14662" spans="151:151" ht="14.4" x14ac:dyDescent="0.25">
      <c r="EU14662" s="104"/>
    </row>
    <row r="14663" spans="151:151" ht="14.4" x14ac:dyDescent="0.25">
      <c r="EU14663" s="104"/>
    </row>
    <row r="14664" spans="151:151" ht="14.4" x14ac:dyDescent="0.25">
      <c r="EU14664" s="104"/>
    </row>
    <row r="14665" spans="151:151" ht="14.4" x14ac:dyDescent="0.25">
      <c r="EU14665" s="104"/>
    </row>
    <row r="14666" spans="151:151" ht="14.4" x14ac:dyDescent="0.25">
      <c r="EU14666" s="104"/>
    </row>
    <row r="14667" spans="151:151" ht="14.4" x14ac:dyDescent="0.25">
      <c r="EU14667" s="104"/>
    </row>
    <row r="14668" spans="151:151" ht="14.4" x14ac:dyDescent="0.25">
      <c r="EU14668" s="104"/>
    </row>
    <row r="14669" spans="151:151" ht="14.4" x14ac:dyDescent="0.25">
      <c r="EU14669" s="104"/>
    </row>
    <row r="14670" spans="151:151" ht="14.4" x14ac:dyDescent="0.25">
      <c r="EU14670" s="104"/>
    </row>
    <row r="14671" spans="151:151" ht="14.4" x14ac:dyDescent="0.25">
      <c r="EU14671" s="104"/>
    </row>
    <row r="14672" spans="151:151" ht="14.4" x14ac:dyDescent="0.25">
      <c r="EU14672" s="104"/>
    </row>
    <row r="14673" spans="151:151" ht="14.4" x14ac:dyDescent="0.25">
      <c r="EU14673" s="104"/>
    </row>
    <row r="14674" spans="151:151" ht="14.4" x14ac:dyDescent="0.25">
      <c r="EU14674" s="104"/>
    </row>
    <row r="14675" spans="151:151" ht="14.4" x14ac:dyDescent="0.25">
      <c r="EU14675" s="104"/>
    </row>
    <row r="14676" spans="151:151" ht="14.4" x14ac:dyDescent="0.25">
      <c r="EU14676" s="104"/>
    </row>
    <row r="14677" spans="151:151" ht="14.4" x14ac:dyDescent="0.25">
      <c r="EU14677" s="104"/>
    </row>
    <row r="14678" spans="151:151" ht="14.4" x14ac:dyDescent="0.25">
      <c r="EU14678" s="104"/>
    </row>
    <row r="14679" spans="151:151" ht="14.4" x14ac:dyDescent="0.25">
      <c r="EU14679" s="104"/>
    </row>
    <row r="14680" spans="151:151" ht="14.4" x14ac:dyDescent="0.25">
      <c r="EU14680" s="104"/>
    </row>
    <row r="14681" spans="151:151" ht="14.4" x14ac:dyDescent="0.25">
      <c r="EU14681" s="104"/>
    </row>
    <row r="14682" spans="151:151" ht="14.4" x14ac:dyDescent="0.25">
      <c r="EU14682" s="104"/>
    </row>
    <row r="14683" spans="151:151" ht="14.4" x14ac:dyDescent="0.25">
      <c r="EU14683" s="104"/>
    </row>
    <row r="14684" spans="151:151" ht="14.4" x14ac:dyDescent="0.25">
      <c r="EU14684" s="104"/>
    </row>
    <row r="14685" spans="151:151" ht="14.4" x14ac:dyDescent="0.25">
      <c r="EU14685" s="104"/>
    </row>
    <row r="14686" spans="151:151" ht="14.4" x14ac:dyDescent="0.25">
      <c r="EU14686" s="104"/>
    </row>
    <row r="14687" spans="151:151" ht="14.4" x14ac:dyDescent="0.25">
      <c r="EU14687" s="104"/>
    </row>
    <row r="14688" spans="151:151" ht="14.4" x14ac:dyDescent="0.25">
      <c r="EU14688" s="104"/>
    </row>
    <row r="14689" spans="151:151" ht="14.4" x14ac:dyDescent="0.25">
      <c r="EU14689" s="104"/>
    </row>
    <row r="14690" spans="151:151" ht="14.4" x14ac:dyDescent="0.25">
      <c r="EU14690" s="104"/>
    </row>
    <row r="14691" spans="151:151" ht="14.4" x14ac:dyDescent="0.25">
      <c r="EU14691" s="104"/>
    </row>
    <row r="14692" spans="151:151" ht="14.4" x14ac:dyDescent="0.25">
      <c r="EU14692" s="104"/>
    </row>
    <row r="14693" spans="151:151" ht="14.4" x14ac:dyDescent="0.25">
      <c r="EU14693" s="104"/>
    </row>
    <row r="14694" spans="151:151" ht="14.4" x14ac:dyDescent="0.25">
      <c r="EU14694" s="104"/>
    </row>
    <row r="14695" spans="151:151" ht="14.4" x14ac:dyDescent="0.25">
      <c r="EU14695" s="104"/>
    </row>
    <row r="14696" spans="151:151" ht="14.4" x14ac:dyDescent="0.25">
      <c r="EU14696" s="104"/>
    </row>
    <row r="14697" spans="151:151" ht="14.4" x14ac:dyDescent="0.25">
      <c r="EU14697" s="104"/>
    </row>
    <row r="14698" spans="151:151" ht="14.4" x14ac:dyDescent="0.25">
      <c r="EU14698" s="104"/>
    </row>
    <row r="14699" spans="151:151" ht="14.4" x14ac:dyDescent="0.25">
      <c r="EU14699" s="104"/>
    </row>
    <row r="14700" spans="151:151" ht="14.4" x14ac:dyDescent="0.25">
      <c r="EU14700" s="104"/>
    </row>
    <row r="14701" spans="151:151" ht="14.4" x14ac:dyDescent="0.25">
      <c r="EU14701" s="104"/>
    </row>
    <row r="14702" spans="151:151" ht="14.4" x14ac:dyDescent="0.25">
      <c r="EU14702" s="104"/>
    </row>
    <row r="14703" spans="151:151" ht="14.4" x14ac:dyDescent="0.25">
      <c r="EU14703" s="104"/>
    </row>
    <row r="14704" spans="151:151" ht="14.4" x14ac:dyDescent="0.25">
      <c r="EU14704" s="104"/>
    </row>
    <row r="14705" spans="151:151" ht="14.4" x14ac:dyDescent="0.25">
      <c r="EU14705" s="104"/>
    </row>
    <row r="14706" spans="151:151" ht="14.4" x14ac:dyDescent="0.25">
      <c r="EU14706" s="104"/>
    </row>
    <row r="14707" spans="151:151" ht="14.4" x14ac:dyDescent="0.25">
      <c r="EU14707" s="104"/>
    </row>
    <row r="14708" spans="151:151" ht="14.4" x14ac:dyDescent="0.25">
      <c r="EU14708" s="104"/>
    </row>
    <row r="14709" spans="151:151" ht="14.4" x14ac:dyDescent="0.25">
      <c r="EU14709" s="104"/>
    </row>
    <row r="14710" spans="151:151" ht="14.4" x14ac:dyDescent="0.25">
      <c r="EU14710" s="104"/>
    </row>
    <row r="14711" spans="151:151" ht="14.4" x14ac:dyDescent="0.25">
      <c r="EU14711" s="104"/>
    </row>
    <row r="14712" spans="151:151" ht="14.4" x14ac:dyDescent="0.25">
      <c r="EU14712" s="104"/>
    </row>
    <row r="14713" spans="151:151" ht="14.4" x14ac:dyDescent="0.25">
      <c r="EU14713" s="104"/>
    </row>
    <row r="14714" spans="151:151" ht="14.4" x14ac:dyDescent="0.25">
      <c r="EU14714" s="104"/>
    </row>
    <row r="14715" spans="151:151" ht="14.4" x14ac:dyDescent="0.25">
      <c r="EU14715" s="104"/>
    </row>
    <row r="14716" spans="151:151" ht="14.4" x14ac:dyDescent="0.25">
      <c r="EU14716" s="104"/>
    </row>
    <row r="14717" spans="151:151" ht="14.4" x14ac:dyDescent="0.25">
      <c r="EU14717" s="104"/>
    </row>
    <row r="14718" spans="151:151" ht="14.4" x14ac:dyDescent="0.25">
      <c r="EU14718" s="104"/>
    </row>
    <row r="14719" spans="151:151" ht="14.4" x14ac:dyDescent="0.25">
      <c r="EU14719" s="104"/>
    </row>
    <row r="14720" spans="151:151" ht="14.4" x14ac:dyDescent="0.25">
      <c r="EU14720" s="104"/>
    </row>
    <row r="14721" spans="151:151" ht="14.4" x14ac:dyDescent="0.25">
      <c r="EU14721" s="104"/>
    </row>
    <row r="14722" spans="151:151" ht="14.4" x14ac:dyDescent="0.25">
      <c r="EU14722" s="104"/>
    </row>
    <row r="14723" spans="151:151" ht="14.4" x14ac:dyDescent="0.25">
      <c r="EU14723" s="104"/>
    </row>
    <row r="14724" spans="151:151" ht="14.4" x14ac:dyDescent="0.25">
      <c r="EU14724" s="104"/>
    </row>
    <row r="14725" spans="151:151" ht="14.4" x14ac:dyDescent="0.25">
      <c r="EU14725" s="104"/>
    </row>
    <row r="14726" spans="151:151" ht="14.4" x14ac:dyDescent="0.25">
      <c r="EU14726" s="104"/>
    </row>
    <row r="14727" spans="151:151" ht="14.4" x14ac:dyDescent="0.25">
      <c r="EU14727" s="104"/>
    </row>
    <row r="14728" spans="151:151" ht="14.4" x14ac:dyDescent="0.25">
      <c r="EU14728" s="104"/>
    </row>
    <row r="14729" spans="151:151" ht="14.4" x14ac:dyDescent="0.25">
      <c r="EU14729" s="104"/>
    </row>
    <row r="14730" spans="151:151" ht="14.4" x14ac:dyDescent="0.25">
      <c r="EU14730" s="104"/>
    </row>
    <row r="14731" spans="151:151" ht="14.4" x14ac:dyDescent="0.25">
      <c r="EU14731" s="104"/>
    </row>
    <row r="14732" spans="151:151" ht="14.4" x14ac:dyDescent="0.25">
      <c r="EU14732" s="104"/>
    </row>
    <row r="14733" spans="151:151" ht="14.4" x14ac:dyDescent="0.25">
      <c r="EU14733" s="104"/>
    </row>
    <row r="14734" spans="151:151" ht="14.4" x14ac:dyDescent="0.25">
      <c r="EU14734" s="104"/>
    </row>
    <row r="14735" spans="151:151" ht="14.4" x14ac:dyDescent="0.25">
      <c r="EU14735" s="104"/>
    </row>
    <row r="14736" spans="151:151" ht="14.4" x14ac:dyDescent="0.25">
      <c r="EU14736" s="104"/>
    </row>
    <row r="14737" spans="151:151" ht="14.4" x14ac:dyDescent="0.25">
      <c r="EU14737" s="104"/>
    </row>
    <row r="14738" spans="151:151" ht="14.4" x14ac:dyDescent="0.25">
      <c r="EU14738" s="104"/>
    </row>
    <row r="14739" spans="151:151" ht="14.4" x14ac:dyDescent="0.25">
      <c r="EU14739" s="104"/>
    </row>
    <row r="14740" spans="151:151" ht="14.4" x14ac:dyDescent="0.25">
      <c r="EU14740" s="104"/>
    </row>
    <row r="14741" spans="151:151" ht="14.4" x14ac:dyDescent="0.25">
      <c r="EU14741" s="104"/>
    </row>
    <row r="14742" spans="151:151" ht="14.4" x14ac:dyDescent="0.25">
      <c r="EU14742" s="104"/>
    </row>
    <row r="14743" spans="151:151" ht="14.4" x14ac:dyDescent="0.25">
      <c r="EU14743" s="104"/>
    </row>
    <row r="14744" spans="151:151" ht="14.4" x14ac:dyDescent="0.25">
      <c r="EU14744" s="104"/>
    </row>
    <row r="14745" spans="151:151" ht="14.4" x14ac:dyDescent="0.25">
      <c r="EU14745" s="104"/>
    </row>
    <row r="14746" spans="151:151" ht="14.4" x14ac:dyDescent="0.25">
      <c r="EU14746" s="104"/>
    </row>
    <row r="14747" spans="151:151" ht="14.4" x14ac:dyDescent="0.25">
      <c r="EU14747" s="104"/>
    </row>
    <row r="14748" spans="151:151" ht="14.4" x14ac:dyDescent="0.25">
      <c r="EU14748" s="104"/>
    </row>
    <row r="14749" spans="151:151" ht="14.4" x14ac:dyDescent="0.25">
      <c r="EU14749" s="104"/>
    </row>
    <row r="14750" spans="151:151" ht="14.4" x14ac:dyDescent="0.25">
      <c r="EU14750" s="104"/>
    </row>
    <row r="14751" spans="151:151" ht="14.4" x14ac:dyDescent="0.25">
      <c r="EU14751" s="104"/>
    </row>
    <row r="14752" spans="151:151" ht="14.4" x14ac:dyDescent="0.25">
      <c r="EU14752" s="104"/>
    </row>
    <row r="14753" spans="151:151" ht="14.4" x14ac:dyDescent="0.25">
      <c r="EU14753" s="104"/>
    </row>
    <row r="14754" spans="151:151" ht="14.4" x14ac:dyDescent="0.25">
      <c r="EU14754" s="104"/>
    </row>
    <row r="14755" spans="151:151" ht="14.4" x14ac:dyDescent="0.25">
      <c r="EU14755" s="104"/>
    </row>
    <row r="14756" spans="151:151" ht="14.4" x14ac:dyDescent="0.25">
      <c r="EU14756" s="104"/>
    </row>
    <row r="14757" spans="151:151" ht="14.4" x14ac:dyDescent="0.25">
      <c r="EU14757" s="104"/>
    </row>
    <row r="14758" spans="151:151" ht="14.4" x14ac:dyDescent="0.25">
      <c r="EU14758" s="104"/>
    </row>
    <row r="14759" spans="151:151" ht="14.4" x14ac:dyDescent="0.25">
      <c r="EU14759" s="104"/>
    </row>
    <row r="14760" spans="151:151" ht="14.4" x14ac:dyDescent="0.25">
      <c r="EU14760" s="104"/>
    </row>
    <row r="14761" spans="151:151" ht="14.4" x14ac:dyDescent="0.25">
      <c r="EU14761" s="104"/>
    </row>
    <row r="14762" spans="151:151" ht="14.4" x14ac:dyDescent="0.25">
      <c r="EU14762" s="104"/>
    </row>
    <row r="14763" spans="151:151" ht="14.4" x14ac:dyDescent="0.25">
      <c r="EU14763" s="104"/>
    </row>
    <row r="14764" spans="151:151" ht="14.4" x14ac:dyDescent="0.25">
      <c r="EU14764" s="104"/>
    </row>
    <row r="14765" spans="151:151" ht="14.4" x14ac:dyDescent="0.25">
      <c r="EU14765" s="104"/>
    </row>
    <row r="14766" spans="151:151" ht="14.4" x14ac:dyDescent="0.25">
      <c r="EU14766" s="104"/>
    </row>
    <row r="14767" spans="151:151" ht="14.4" x14ac:dyDescent="0.25">
      <c r="EU14767" s="104"/>
    </row>
    <row r="14768" spans="151:151" ht="14.4" x14ac:dyDescent="0.25">
      <c r="EU14768" s="104"/>
    </row>
    <row r="14769" spans="151:151" ht="14.4" x14ac:dyDescent="0.25">
      <c r="EU14769" s="104"/>
    </row>
    <row r="14770" spans="151:151" ht="14.4" x14ac:dyDescent="0.25">
      <c r="EU14770" s="104"/>
    </row>
    <row r="14771" spans="151:151" ht="14.4" x14ac:dyDescent="0.25">
      <c r="EU14771" s="104"/>
    </row>
    <row r="14772" spans="151:151" ht="14.4" x14ac:dyDescent="0.25">
      <c r="EU14772" s="104"/>
    </row>
    <row r="14773" spans="151:151" ht="14.4" x14ac:dyDescent="0.25">
      <c r="EU14773" s="104"/>
    </row>
    <row r="14774" spans="151:151" ht="14.4" x14ac:dyDescent="0.25">
      <c r="EU14774" s="104"/>
    </row>
    <row r="14775" spans="151:151" ht="14.4" x14ac:dyDescent="0.25">
      <c r="EU14775" s="104"/>
    </row>
    <row r="14776" spans="151:151" ht="14.4" x14ac:dyDescent="0.25">
      <c r="EU14776" s="104"/>
    </row>
    <row r="14777" spans="151:151" ht="14.4" x14ac:dyDescent="0.25">
      <c r="EU14777" s="104"/>
    </row>
    <row r="14778" spans="151:151" ht="14.4" x14ac:dyDescent="0.25">
      <c r="EU14778" s="104"/>
    </row>
    <row r="14779" spans="151:151" ht="14.4" x14ac:dyDescent="0.25">
      <c r="EU14779" s="104"/>
    </row>
    <row r="14780" spans="151:151" ht="14.4" x14ac:dyDescent="0.25">
      <c r="EU14780" s="104"/>
    </row>
    <row r="14781" spans="151:151" ht="14.4" x14ac:dyDescent="0.25">
      <c r="EU14781" s="104"/>
    </row>
    <row r="14782" spans="151:151" ht="14.4" x14ac:dyDescent="0.25">
      <c r="EU14782" s="104"/>
    </row>
    <row r="14783" spans="151:151" ht="14.4" x14ac:dyDescent="0.25">
      <c r="EU14783" s="104"/>
    </row>
    <row r="14784" spans="151:151" ht="14.4" x14ac:dyDescent="0.25">
      <c r="EU14784" s="104"/>
    </row>
    <row r="14785" spans="151:151" ht="14.4" x14ac:dyDescent="0.25">
      <c r="EU14785" s="104"/>
    </row>
    <row r="14786" spans="151:151" ht="14.4" x14ac:dyDescent="0.25">
      <c r="EU14786" s="104"/>
    </row>
    <row r="14787" spans="151:151" ht="14.4" x14ac:dyDescent="0.25">
      <c r="EU14787" s="104"/>
    </row>
    <row r="14788" spans="151:151" ht="14.4" x14ac:dyDescent="0.25">
      <c r="EU14788" s="104"/>
    </row>
    <row r="14789" spans="151:151" ht="14.4" x14ac:dyDescent="0.25">
      <c r="EU14789" s="104"/>
    </row>
    <row r="14790" spans="151:151" ht="14.4" x14ac:dyDescent="0.25">
      <c r="EU14790" s="104"/>
    </row>
    <row r="14791" spans="151:151" ht="14.4" x14ac:dyDescent="0.25">
      <c r="EU14791" s="104"/>
    </row>
    <row r="14792" spans="151:151" ht="14.4" x14ac:dyDescent="0.25">
      <c r="EU14792" s="104"/>
    </row>
    <row r="14793" spans="151:151" ht="14.4" x14ac:dyDescent="0.25">
      <c r="EU14793" s="104"/>
    </row>
    <row r="14794" spans="151:151" ht="14.4" x14ac:dyDescent="0.25">
      <c r="EU14794" s="104"/>
    </row>
    <row r="14795" spans="151:151" ht="14.4" x14ac:dyDescent="0.25">
      <c r="EU14795" s="104"/>
    </row>
    <row r="14796" spans="151:151" ht="14.4" x14ac:dyDescent="0.25">
      <c r="EU14796" s="104"/>
    </row>
    <row r="14797" spans="151:151" ht="14.4" x14ac:dyDescent="0.25">
      <c r="EU14797" s="104"/>
    </row>
    <row r="14798" spans="151:151" ht="14.4" x14ac:dyDescent="0.25">
      <c r="EU14798" s="104"/>
    </row>
    <row r="14799" spans="151:151" ht="14.4" x14ac:dyDescent="0.25">
      <c r="EU14799" s="104"/>
    </row>
    <row r="14800" spans="151:151" ht="14.4" x14ac:dyDescent="0.25">
      <c r="EU14800" s="104"/>
    </row>
    <row r="14801" spans="151:151" ht="14.4" x14ac:dyDescent="0.25">
      <c r="EU14801" s="104"/>
    </row>
    <row r="14802" spans="151:151" ht="14.4" x14ac:dyDescent="0.25">
      <c r="EU14802" s="104"/>
    </row>
    <row r="14803" spans="151:151" ht="14.4" x14ac:dyDescent="0.25">
      <c r="EU14803" s="104"/>
    </row>
    <row r="14804" spans="151:151" ht="14.4" x14ac:dyDescent="0.25">
      <c r="EU14804" s="104"/>
    </row>
    <row r="14805" spans="151:151" ht="14.4" x14ac:dyDescent="0.25">
      <c r="EU14805" s="104"/>
    </row>
    <row r="14806" spans="151:151" ht="14.4" x14ac:dyDescent="0.25">
      <c r="EU14806" s="104"/>
    </row>
    <row r="14807" spans="151:151" ht="14.4" x14ac:dyDescent="0.25">
      <c r="EU14807" s="104"/>
    </row>
    <row r="14808" spans="151:151" ht="14.4" x14ac:dyDescent="0.25">
      <c r="EU14808" s="104"/>
    </row>
    <row r="14809" spans="151:151" ht="14.4" x14ac:dyDescent="0.25">
      <c r="EU14809" s="104"/>
    </row>
    <row r="14810" spans="151:151" ht="14.4" x14ac:dyDescent="0.25">
      <c r="EU14810" s="104"/>
    </row>
    <row r="14811" spans="151:151" ht="14.4" x14ac:dyDescent="0.25">
      <c r="EU14811" s="104"/>
    </row>
    <row r="14812" spans="151:151" ht="14.4" x14ac:dyDescent="0.25">
      <c r="EU14812" s="104"/>
    </row>
    <row r="14813" spans="151:151" ht="14.4" x14ac:dyDescent="0.25">
      <c r="EU14813" s="104"/>
    </row>
    <row r="14814" spans="151:151" ht="14.4" x14ac:dyDescent="0.25">
      <c r="EU14814" s="104"/>
    </row>
    <row r="14815" spans="151:151" ht="14.4" x14ac:dyDescent="0.25">
      <c r="EU14815" s="104"/>
    </row>
    <row r="14816" spans="151:151" ht="14.4" x14ac:dyDescent="0.25">
      <c r="EU14816" s="104"/>
    </row>
    <row r="14817" spans="151:151" ht="14.4" x14ac:dyDescent="0.25">
      <c r="EU14817" s="104"/>
    </row>
    <row r="14818" spans="151:151" ht="14.4" x14ac:dyDescent="0.25">
      <c r="EU14818" s="104"/>
    </row>
    <row r="14819" spans="151:151" ht="14.4" x14ac:dyDescent="0.25">
      <c r="EU14819" s="104"/>
    </row>
    <row r="14820" spans="151:151" ht="14.4" x14ac:dyDescent="0.25">
      <c r="EU14820" s="104"/>
    </row>
    <row r="14821" spans="151:151" ht="14.4" x14ac:dyDescent="0.25">
      <c r="EU14821" s="104"/>
    </row>
    <row r="14822" spans="151:151" ht="14.4" x14ac:dyDescent="0.25">
      <c r="EU14822" s="104"/>
    </row>
    <row r="14823" spans="151:151" ht="14.4" x14ac:dyDescent="0.25">
      <c r="EU14823" s="104"/>
    </row>
    <row r="14824" spans="151:151" ht="14.4" x14ac:dyDescent="0.25">
      <c r="EU14824" s="104"/>
    </row>
    <row r="14825" spans="151:151" ht="14.4" x14ac:dyDescent="0.25">
      <c r="EU14825" s="104"/>
    </row>
    <row r="14826" spans="151:151" ht="14.4" x14ac:dyDescent="0.25">
      <c r="EU14826" s="104"/>
    </row>
    <row r="14827" spans="151:151" ht="14.4" x14ac:dyDescent="0.25">
      <c r="EU14827" s="104"/>
    </row>
    <row r="14828" spans="151:151" ht="14.4" x14ac:dyDescent="0.25">
      <c r="EU14828" s="104"/>
    </row>
    <row r="14829" spans="151:151" ht="14.4" x14ac:dyDescent="0.25">
      <c r="EU14829" s="104"/>
    </row>
    <row r="14830" spans="151:151" ht="14.4" x14ac:dyDescent="0.25">
      <c r="EU14830" s="104"/>
    </row>
    <row r="14831" spans="151:151" ht="14.4" x14ac:dyDescent="0.25">
      <c r="EU14831" s="104"/>
    </row>
    <row r="14832" spans="151:151" ht="14.4" x14ac:dyDescent="0.25">
      <c r="EU14832" s="104"/>
    </row>
    <row r="14833" spans="151:151" ht="14.4" x14ac:dyDescent="0.25">
      <c r="EU14833" s="104"/>
    </row>
    <row r="14834" spans="151:151" ht="14.4" x14ac:dyDescent="0.25">
      <c r="EU14834" s="104"/>
    </row>
    <row r="14835" spans="151:151" ht="14.4" x14ac:dyDescent="0.25">
      <c r="EU14835" s="104"/>
    </row>
    <row r="14836" spans="151:151" ht="14.4" x14ac:dyDescent="0.25">
      <c r="EU14836" s="104"/>
    </row>
    <row r="14837" spans="151:151" ht="14.4" x14ac:dyDescent="0.25">
      <c r="EU14837" s="104"/>
    </row>
    <row r="14838" spans="151:151" ht="14.4" x14ac:dyDescent="0.25">
      <c r="EU14838" s="104"/>
    </row>
    <row r="14839" spans="151:151" ht="14.4" x14ac:dyDescent="0.25">
      <c r="EU14839" s="104"/>
    </row>
    <row r="14840" spans="151:151" ht="14.4" x14ac:dyDescent="0.25">
      <c r="EU14840" s="104"/>
    </row>
    <row r="14841" spans="151:151" ht="14.4" x14ac:dyDescent="0.25">
      <c r="EU14841" s="104"/>
    </row>
    <row r="14842" spans="151:151" ht="14.4" x14ac:dyDescent="0.25">
      <c r="EU14842" s="104"/>
    </row>
    <row r="14843" spans="151:151" ht="14.4" x14ac:dyDescent="0.25">
      <c r="EU14843" s="104"/>
    </row>
    <row r="14844" spans="151:151" ht="14.4" x14ac:dyDescent="0.25">
      <c r="EU14844" s="104"/>
    </row>
    <row r="14845" spans="151:151" ht="14.4" x14ac:dyDescent="0.25">
      <c r="EU14845" s="104"/>
    </row>
    <row r="14846" spans="151:151" ht="14.4" x14ac:dyDescent="0.25">
      <c r="EU14846" s="104"/>
    </row>
    <row r="14847" spans="151:151" ht="14.4" x14ac:dyDescent="0.25">
      <c r="EU14847" s="104"/>
    </row>
    <row r="14848" spans="151:151" ht="14.4" x14ac:dyDescent="0.25">
      <c r="EU14848" s="104"/>
    </row>
    <row r="14849" spans="151:151" ht="14.4" x14ac:dyDescent="0.25">
      <c r="EU14849" s="104"/>
    </row>
    <row r="14850" spans="151:151" ht="14.4" x14ac:dyDescent="0.25">
      <c r="EU14850" s="104"/>
    </row>
    <row r="14851" spans="151:151" ht="14.4" x14ac:dyDescent="0.25">
      <c r="EU14851" s="104"/>
    </row>
    <row r="14852" spans="151:151" ht="14.4" x14ac:dyDescent="0.25">
      <c r="EU14852" s="104"/>
    </row>
    <row r="14853" spans="151:151" ht="14.4" x14ac:dyDescent="0.25">
      <c r="EU14853" s="104"/>
    </row>
    <row r="14854" spans="151:151" ht="14.4" x14ac:dyDescent="0.25">
      <c r="EU14854" s="104"/>
    </row>
    <row r="14855" spans="151:151" ht="14.4" x14ac:dyDescent="0.25">
      <c r="EU14855" s="104"/>
    </row>
    <row r="14856" spans="151:151" ht="14.4" x14ac:dyDescent="0.25">
      <c r="EU14856" s="104"/>
    </row>
    <row r="14857" spans="151:151" ht="14.4" x14ac:dyDescent="0.25">
      <c r="EU14857" s="104"/>
    </row>
    <row r="14858" spans="151:151" ht="14.4" x14ac:dyDescent="0.25">
      <c r="EU14858" s="104"/>
    </row>
    <row r="14859" spans="151:151" ht="14.4" x14ac:dyDescent="0.25">
      <c r="EU14859" s="104"/>
    </row>
    <row r="14860" spans="151:151" ht="14.4" x14ac:dyDescent="0.25">
      <c r="EU14860" s="104"/>
    </row>
    <row r="14861" spans="151:151" ht="14.4" x14ac:dyDescent="0.25">
      <c r="EU14861" s="104"/>
    </row>
    <row r="14862" spans="151:151" ht="14.4" x14ac:dyDescent="0.25">
      <c r="EU14862" s="104"/>
    </row>
    <row r="14863" spans="151:151" ht="14.4" x14ac:dyDescent="0.25">
      <c r="EU14863" s="104"/>
    </row>
    <row r="14864" spans="151:151" ht="14.4" x14ac:dyDescent="0.25">
      <c r="EU14864" s="104"/>
    </row>
    <row r="14865" spans="151:151" ht="14.4" x14ac:dyDescent="0.25">
      <c r="EU14865" s="104"/>
    </row>
    <row r="14866" spans="151:151" ht="14.4" x14ac:dyDescent="0.25">
      <c r="EU14866" s="104"/>
    </row>
    <row r="14867" spans="151:151" ht="14.4" x14ac:dyDescent="0.25">
      <c r="EU14867" s="104"/>
    </row>
    <row r="14868" spans="151:151" ht="14.4" x14ac:dyDescent="0.25">
      <c r="EU14868" s="104"/>
    </row>
    <row r="14869" spans="151:151" ht="14.4" x14ac:dyDescent="0.25">
      <c r="EU14869" s="104"/>
    </row>
    <row r="14870" spans="151:151" ht="14.4" x14ac:dyDescent="0.25">
      <c r="EU14870" s="104"/>
    </row>
    <row r="14871" spans="151:151" ht="14.4" x14ac:dyDescent="0.25">
      <c r="EU14871" s="104"/>
    </row>
    <row r="14872" spans="151:151" ht="14.4" x14ac:dyDescent="0.25">
      <c r="EU14872" s="104"/>
    </row>
    <row r="14873" spans="151:151" ht="14.4" x14ac:dyDescent="0.25">
      <c r="EU14873" s="104"/>
    </row>
    <row r="14874" spans="151:151" ht="14.4" x14ac:dyDescent="0.25">
      <c r="EU14874" s="104"/>
    </row>
    <row r="14875" spans="151:151" ht="14.4" x14ac:dyDescent="0.25">
      <c r="EU14875" s="104"/>
    </row>
    <row r="14876" spans="151:151" ht="14.4" x14ac:dyDescent="0.25">
      <c r="EU14876" s="104"/>
    </row>
    <row r="14877" spans="151:151" ht="14.4" x14ac:dyDescent="0.25">
      <c r="EU14877" s="104"/>
    </row>
    <row r="14878" spans="151:151" ht="14.4" x14ac:dyDescent="0.25">
      <c r="EU14878" s="104"/>
    </row>
    <row r="14879" spans="151:151" ht="14.4" x14ac:dyDescent="0.25">
      <c r="EU14879" s="104"/>
    </row>
    <row r="14880" spans="151:151" ht="14.4" x14ac:dyDescent="0.25">
      <c r="EU14880" s="104"/>
    </row>
    <row r="14881" spans="151:151" ht="14.4" x14ac:dyDescent="0.25">
      <c r="EU14881" s="104"/>
    </row>
    <row r="14882" spans="151:151" ht="14.4" x14ac:dyDescent="0.25">
      <c r="EU14882" s="104"/>
    </row>
    <row r="14883" spans="151:151" ht="14.4" x14ac:dyDescent="0.25">
      <c r="EU14883" s="104"/>
    </row>
    <row r="14884" spans="151:151" ht="14.4" x14ac:dyDescent="0.25">
      <c r="EU14884" s="104"/>
    </row>
    <row r="14885" spans="151:151" ht="14.4" x14ac:dyDescent="0.25">
      <c r="EU14885" s="104"/>
    </row>
    <row r="14886" spans="151:151" ht="14.4" x14ac:dyDescent="0.25">
      <c r="EU14886" s="104"/>
    </row>
    <row r="14887" spans="151:151" ht="14.4" x14ac:dyDescent="0.25">
      <c r="EU14887" s="104"/>
    </row>
    <row r="14888" spans="151:151" ht="14.4" x14ac:dyDescent="0.25">
      <c r="EU14888" s="104"/>
    </row>
    <row r="14889" spans="151:151" ht="14.4" x14ac:dyDescent="0.25">
      <c r="EU14889" s="104"/>
    </row>
    <row r="14890" spans="151:151" ht="14.4" x14ac:dyDescent="0.25">
      <c r="EU14890" s="104"/>
    </row>
    <row r="14891" spans="151:151" ht="14.4" x14ac:dyDescent="0.25">
      <c r="EU14891" s="104"/>
    </row>
    <row r="14892" spans="151:151" ht="14.4" x14ac:dyDescent="0.25">
      <c r="EU14892" s="104"/>
    </row>
    <row r="14893" spans="151:151" ht="14.4" x14ac:dyDescent="0.25">
      <c r="EU14893" s="104"/>
    </row>
    <row r="14894" spans="151:151" ht="14.4" x14ac:dyDescent="0.25">
      <c r="EU14894" s="104"/>
    </row>
    <row r="14895" spans="151:151" ht="14.4" x14ac:dyDescent="0.25">
      <c r="EU14895" s="104"/>
    </row>
    <row r="14896" spans="151:151" ht="14.4" x14ac:dyDescent="0.25">
      <c r="EU14896" s="104"/>
    </row>
    <row r="14897" spans="151:151" ht="14.4" x14ac:dyDescent="0.25">
      <c r="EU14897" s="104"/>
    </row>
    <row r="14898" spans="151:151" ht="14.4" x14ac:dyDescent="0.25">
      <c r="EU14898" s="104"/>
    </row>
    <row r="14899" spans="151:151" ht="14.4" x14ac:dyDescent="0.25">
      <c r="EU14899" s="104"/>
    </row>
    <row r="14900" spans="151:151" ht="14.4" x14ac:dyDescent="0.25">
      <c r="EU14900" s="104"/>
    </row>
    <row r="14901" spans="151:151" ht="14.4" x14ac:dyDescent="0.25">
      <c r="EU14901" s="104"/>
    </row>
    <row r="14902" spans="151:151" ht="14.4" x14ac:dyDescent="0.25">
      <c r="EU14902" s="104"/>
    </row>
    <row r="14903" spans="151:151" ht="14.4" x14ac:dyDescent="0.25">
      <c r="EU14903" s="104"/>
    </row>
    <row r="14904" spans="151:151" ht="14.4" x14ac:dyDescent="0.25">
      <c r="EU14904" s="104"/>
    </row>
    <row r="14905" spans="151:151" ht="14.4" x14ac:dyDescent="0.25">
      <c r="EU14905" s="104"/>
    </row>
    <row r="14906" spans="151:151" ht="14.4" x14ac:dyDescent="0.25">
      <c r="EU14906" s="104"/>
    </row>
    <row r="14907" spans="151:151" ht="14.4" x14ac:dyDescent="0.25">
      <c r="EU14907" s="104"/>
    </row>
    <row r="14908" spans="151:151" ht="14.4" x14ac:dyDescent="0.25">
      <c r="EU14908" s="104"/>
    </row>
    <row r="14909" spans="151:151" ht="14.4" x14ac:dyDescent="0.25">
      <c r="EU14909" s="104"/>
    </row>
    <row r="14910" spans="151:151" ht="14.4" x14ac:dyDescent="0.25">
      <c r="EU14910" s="104"/>
    </row>
    <row r="14911" spans="151:151" ht="14.4" x14ac:dyDescent="0.25">
      <c r="EU14911" s="104"/>
    </row>
    <row r="14912" spans="151:151" ht="14.4" x14ac:dyDescent="0.25">
      <c r="EU14912" s="104"/>
    </row>
    <row r="14913" spans="151:151" ht="14.4" x14ac:dyDescent="0.25">
      <c r="EU14913" s="104"/>
    </row>
    <row r="14914" spans="151:151" ht="14.4" x14ac:dyDescent="0.25">
      <c r="EU14914" s="104"/>
    </row>
    <row r="14915" spans="151:151" ht="14.4" x14ac:dyDescent="0.25">
      <c r="EU14915" s="104"/>
    </row>
    <row r="14916" spans="151:151" ht="14.4" x14ac:dyDescent="0.25">
      <c r="EU14916" s="104"/>
    </row>
    <row r="14917" spans="151:151" ht="14.4" x14ac:dyDescent="0.25">
      <c r="EU14917" s="104"/>
    </row>
    <row r="14918" spans="151:151" ht="14.4" x14ac:dyDescent="0.25">
      <c r="EU14918" s="104"/>
    </row>
    <row r="14919" spans="151:151" ht="14.4" x14ac:dyDescent="0.25">
      <c r="EU14919" s="104"/>
    </row>
    <row r="14920" spans="151:151" ht="14.4" x14ac:dyDescent="0.25">
      <c r="EU14920" s="104"/>
    </row>
    <row r="14921" spans="151:151" ht="14.4" x14ac:dyDescent="0.25">
      <c r="EU14921" s="104"/>
    </row>
    <row r="14922" spans="151:151" ht="14.4" x14ac:dyDescent="0.25">
      <c r="EU14922" s="104"/>
    </row>
    <row r="14923" spans="151:151" ht="14.4" x14ac:dyDescent="0.25">
      <c r="EU14923" s="104"/>
    </row>
    <row r="14924" spans="151:151" ht="14.4" x14ac:dyDescent="0.25">
      <c r="EU14924" s="104"/>
    </row>
    <row r="14925" spans="151:151" ht="14.4" x14ac:dyDescent="0.25">
      <c r="EU14925" s="104"/>
    </row>
    <row r="14926" spans="151:151" ht="14.4" x14ac:dyDescent="0.25">
      <c r="EU14926" s="104"/>
    </row>
    <row r="14927" spans="151:151" ht="14.4" x14ac:dyDescent="0.25">
      <c r="EU14927" s="104"/>
    </row>
    <row r="14928" spans="151:151" ht="14.4" x14ac:dyDescent="0.25">
      <c r="EU14928" s="104"/>
    </row>
    <row r="14929" spans="151:151" ht="14.4" x14ac:dyDescent="0.25">
      <c r="EU14929" s="104"/>
    </row>
    <row r="14930" spans="151:151" ht="14.4" x14ac:dyDescent="0.25">
      <c r="EU14930" s="104"/>
    </row>
    <row r="14931" spans="151:151" ht="14.4" x14ac:dyDescent="0.25">
      <c r="EU14931" s="104"/>
    </row>
    <row r="14932" spans="151:151" ht="14.4" x14ac:dyDescent="0.25">
      <c r="EU14932" s="104"/>
    </row>
    <row r="14933" spans="151:151" ht="14.4" x14ac:dyDescent="0.25">
      <c r="EU14933" s="104"/>
    </row>
    <row r="14934" spans="151:151" ht="14.4" x14ac:dyDescent="0.25">
      <c r="EU14934" s="104"/>
    </row>
    <row r="14935" spans="151:151" ht="14.4" x14ac:dyDescent="0.25">
      <c r="EU14935" s="104"/>
    </row>
    <row r="14936" spans="151:151" ht="14.4" x14ac:dyDescent="0.25">
      <c r="EU14936" s="104"/>
    </row>
    <row r="14937" spans="151:151" ht="14.4" x14ac:dyDescent="0.25">
      <c r="EU14937" s="104"/>
    </row>
    <row r="14938" spans="151:151" ht="14.4" x14ac:dyDescent="0.25">
      <c r="EU14938" s="104"/>
    </row>
    <row r="14939" spans="151:151" ht="14.4" x14ac:dyDescent="0.25">
      <c r="EU14939" s="104"/>
    </row>
    <row r="14940" spans="151:151" ht="14.4" x14ac:dyDescent="0.25">
      <c r="EU14940" s="104"/>
    </row>
    <row r="14941" spans="151:151" ht="14.4" x14ac:dyDescent="0.25">
      <c r="EU14941" s="104"/>
    </row>
    <row r="14942" spans="151:151" ht="14.4" x14ac:dyDescent="0.25">
      <c r="EU14942" s="104"/>
    </row>
    <row r="14943" spans="151:151" ht="14.4" x14ac:dyDescent="0.25">
      <c r="EU14943" s="104"/>
    </row>
    <row r="14944" spans="151:151" ht="14.4" x14ac:dyDescent="0.25">
      <c r="EU14944" s="104"/>
    </row>
    <row r="14945" spans="151:151" ht="14.4" x14ac:dyDescent="0.25">
      <c r="EU14945" s="104"/>
    </row>
    <row r="14946" spans="151:151" ht="14.4" x14ac:dyDescent="0.25">
      <c r="EU14946" s="104"/>
    </row>
    <row r="14947" spans="151:151" ht="14.4" x14ac:dyDescent="0.25">
      <c r="EU14947" s="104"/>
    </row>
    <row r="14948" spans="151:151" ht="14.4" x14ac:dyDescent="0.25">
      <c r="EU14948" s="104"/>
    </row>
    <row r="14949" spans="151:151" ht="14.4" x14ac:dyDescent="0.25">
      <c r="EU14949" s="104"/>
    </row>
    <row r="14950" spans="151:151" ht="14.4" x14ac:dyDescent="0.25">
      <c r="EU14950" s="104"/>
    </row>
    <row r="14951" spans="151:151" ht="14.4" x14ac:dyDescent="0.25">
      <c r="EU14951" s="104"/>
    </row>
    <row r="14952" spans="151:151" ht="14.4" x14ac:dyDescent="0.25">
      <c r="EU14952" s="104"/>
    </row>
    <row r="14953" spans="151:151" ht="14.4" x14ac:dyDescent="0.25">
      <c r="EU14953" s="104"/>
    </row>
    <row r="14954" spans="151:151" ht="14.4" x14ac:dyDescent="0.25">
      <c r="EU14954" s="104"/>
    </row>
    <row r="14955" spans="151:151" ht="14.4" x14ac:dyDescent="0.25">
      <c r="EU14955" s="104"/>
    </row>
    <row r="14956" spans="151:151" ht="14.4" x14ac:dyDescent="0.25">
      <c r="EU14956" s="104"/>
    </row>
    <row r="14957" spans="151:151" ht="14.4" x14ac:dyDescent="0.25">
      <c r="EU14957" s="104"/>
    </row>
    <row r="14958" spans="151:151" ht="14.4" x14ac:dyDescent="0.25">
      <c r="EU14958" s="104"/>
    </row>
    <row r="14959" spans="151:151" ht="14.4" x14ac:dyDescent="0.25">
      <c r="EU14959" s="104"/>
    </row>
    <row r="14960" spans="151:151" ht="14.4" x14ac:dyDescent="0.25">
      <c r="EU14960" s="104"/>
    </row>
    <row r="14961" spans="151:151" ht="14.4" x14ac:dyDescent="0.25">
      <c r="EU14961" s="104"/>
    </row>
    <row r="14962" spans="151:151" ht="14.4" x14ac:dyDescent="0.25">
      <c r="EU14962" s="104"/>
    </row>
    <row r="14963" spans="151:151" ht="14.4" x14ac:dyDescent="0.25">
      <c r="EU14963" s="104"/>
    </row>
    <row r="14964" spans="151:151" ht="14.4" x14ac:dyDescent="0.25">
      <c r="EU14964" s="104"/>
    </row>
    <row r="14965" spans="151:151" ht="14.4" x14ac:dyDescent="0.25">
      <c r="EU14965" s="104"/>
    </row>
    <row r="14966" spans="151:151" ht="14.4" x14ac:dyDescent="0.25">
      <c r="EU14966" s="104"/>
    </row>
    <row r="14967" spans="151:151" ht="14.4" x14ac:dyDescent="0.25">
      <c r="EU14967" s="104"/>
    </row>
    <row r="14968" spans="151:151" ht="14.4" x14ac:dyDescent="0.25">
      <c r="EU14968" s="104"/>
    </row>
    <row r="14969" spans="151:151" ht="14.4" x14ac:dyDescent="0.25">
      <c r="EU14969" s="104"/>
    </row>
    <row r="14970" spans="151:151" ht="14.4" x14ac:dyDescent="0.25">
      <c r="EU14970" s="104"/>
    </row>
    <row r="14971" spans="151:151" ht="14.4" x14ac:dyDescent="0.25">
      <c r="EU14971" s="104"/>
    </row>
    <row r="14972" spans="151:151" ht="14.4" x14ac:dyDescent="0.25">
      <c r="EU14972" s="104"/>
    </row>
    <row r="14973" spans="151:151" ht="14.4" x14ac:dyDescent="0.25">
      <c r="EU14973" s="104"/>
    </row>
    <row r="14974" spans="151:151" ht="14.4" x14ac:dyDescent="0.25">
      <c r="EU14974" s="104"/>
    </row>
    <row r="14975" spans="151:151" ht="14.4" x14ac:dyDescent="0.25">
      <c r="EU14975" s="104"/>
    </row>
    <row r="14976" spans="151:151" ht="14.4" x14ac:dyDescent="0.25">
      <c r="EU14976" s="104"/>
    </row>
    <row r="14977" spans="151:151" ht="14.4" x14ac:dyDescent="0.25">
      <c r="EU14977" s="104"/>
    </row>
    <row r="14978" spans="151:151" ht="14.4" x14ac:dyDescent="0.25">
      <c r="EU14978" s="104"/>
    </row>
    <row r="14979" spans="151:151" ht="14.4" x14ac:dyDescent="0.25">
      <c r="EU14979" s="104"/>
    </row>
    <row r="14980" spans="151:151" ht="14.4" x14ac:dyDescent="0.25">
      <c r="EU14980" s="104"/>
    </row>
    <row r="14981" spans="151:151" ht="14.4" x14ac:dyDescent="0.25">
      <c r="EU14981" s="104"/>
    </row>
    <row r="14982" spans="151:151" ht="14.4" x14ac:dyDescent="0.25">
      <c r="EU14982" s="104"/>
    </row>
    <row r="14983" spans="151:151" ht="14.4" x14ac:dyDescent="0.25">
      <c r="EU14983" s="104"/>
    </row>
    <row r="14984" spans="151:151" ht="14.4" x14ac:dyDescent="0.25">
      <c r="EU14984" s="104"/>
    </row>
    <row r="14985" spans="151:151" ht="14.4" x14ac:dyDescent="0.25">
      <c r="EU14985" s="104"/>
    </row>
    <row r="14986" spans="151:151" ht="14.4" x14ac:dyDescent="0.25">
      <c r="EU14986" s="104"/>
    </row>
    <row r="14987" spans="151:151" ht="14.4" x14ac:dyDescent="0.25">
      <c r="EU14987" s="104"/>
    </row>
    <row r="14988" spans="151:151" ht="14.4" x14ac:dyDescent="0.25">
      <c r="EU14988" s="104"/>
    </row>
    <row r="14989" spans="151:151" ht="14.4" x14ac:dyDescent="0.25">
      <c r="EU14989" s="104"/>
    </row>
    <row r="14990" spans="151:151" ht="14.4" x14ac:dyDescent="0.25">
      <c r="EU14990" s="104"/>
    </row>
    <row r="14991" spans="151:151" ht="14.4" x14ac:dyDescent="0.25">
      <c r="EU14991" s="104"/>
    </row>
    <row r="14992" spans="151:151" ht="14.4" x14ac:dyDescent="0.25">
      <c r="EU14992" s="104"/>
    </row>
    <row r="14993" spans="151:151" ht="14.4" x14ac:dyDescent="0.25">
      <c r="EU14993" s="104"/>
    </row>
    <row r="14994" spans="151:151" ht="14.4" x14ac:dyDescent="0.25">
      <c r="EU14994" s="104"/>
    </row>
    <row r="14995" spans="151:151" ht="14.4" x14ac:dyDescent="0.25">
      <c r="EU14995" s="104"/>
    </row>
    <row r="14996" spans="151:151" ht="14.4" x14ac:dyDescent="0.25">
      <c r="EU14996" s="104"/>
    </row>
    <row r="14997" spans="151:151" ht="14.4" x14ac:dyDescent="0.25">
      <c r="EU14997" s="104"/>
    </row>
    <row r="14998" spans="151:151" ht="14.4" x14ac:dyDescent="0.25">
      <c r="EU14998" s="104"/>
    </row>
    <row r="14999" spans="151:151" ht="14.4" x14ac:dyDescent="0.25">
      <c r="EU14999" s="104"/>
    </row>
    <row r="15000" spans="151:151" ht="14.4" x14ac:dyDescent="0.25">
      <c r="EU15000" s="104"/>
    </row>
    <row r="15001" spans="151:151" ht="14.4" x14ac:dyDescent="0.25">
      <c r="EU15001" s="104"/>
    </row>
    <row r="15002" spans="151:151" ht="14.4" x14ac:dyDescent="0.25">
      <c r="EU15002" s="104"/>
    </row>
    <row r="15003" spans="151:151" ht="14.4" x14ac:dyDescent="0.25">
      <c r="EU15003" s="104"/>
    </row>
    <row r="15004" spans="151:151" ht="14.4" x14ac:dyDescent="0.25">
      <c r="EU15004" s="104"/>
    </row>
    <row r="15005" spans="151:151" ht="14.4" x14ac:dyDescent="0.25">
      <c r="EU15005" s="104"/>
    </row>
    <row r="15006" spans="151:151" ht="14.4" x14ac:dyDescent="0.25">
      <c r="EU15006" s="104"/>
    </row>
    <row r="15007" spans="151:151" ht="14.4" x14ac:dyDescent="0.25">
      <c r="EU15007" s="104"/>
    </row>
    <row r="15008" spans="151:151" ht="14.4" x14ac:dyDescent="0.25">
      <c r="EU15008" s="104"/>
    </row>
    <row r="15009" spans="151:151" ht="14.4" x14ac:dyDescent="0.25">
      <c r="EU15009" s="104"/>
    </row>
    <row r="15010" spans="151:151" ht="14.4" x14ac:dyDescent="0.25">
      <c r="EU15010" s="104"/>
    </row>
    <row r="15011" spans="151:151" ht="14.4" x14ac:dyDescent="0.25">
      <c r="EU15011" s="104"/>
    </row>
    <row r="15012" spans="151:151" ht="14.4" x14ac:dyDescent="0.25">
      <c r="EU15012" s="104"/>
    </row>
    <row r="15013" spans="151:151" ht="14.4" x14ac:dyDescent="0.25">
      <c r="EU15013" s="104"/>
    </row>
    <row r="15014" spans="151:151" ht="14.4" x14ac:dyDescent="0.25">
      <c r="EU15014" s="104"/>
    </row>
    <row r="15015" spans="151:151" ht="14.4" x14ac:dyDescent="0.25">
      <c r="EU15015" s="104"/>
    </row>
    <row r="15016" spans="151:151" ht="14.4" x14ac:dyDescent="0.25">
      <c r="EU15016" s="104"/>
    </row>
    <row r="15017" spans="151:151" ht="14.4" x14ac:dyDescent="0.25">
      <c r="EU15017" s="104"/>
    </row>
    <row r="15018" spans="151:151" ht="14.4" x14ac:dyDescent="0.25">
      <c r="EU15018" s="104"/>
    </row>
    <row r="15019" spans="151:151" ht="14.4" x14ac:dyDescent="0.25">
      <c r="EU15019" s="104"/>
    </row>
    <row r="15020" spans="151:151" ht="14.4" x14ac:dyDescent="0.25">
      <c r="EU15020" s="104"/>
    </row>
    <row r="15021" spans="151:151" ht="14.4" x14ac:dyDescent="0.25">
      <c r="EU15021" s="104"/>
    </row>
    <row r="15022" spans="151:151" ht="14.4" x14ac:dyDescent="0.25">
      <c r="EU15022" s="104"/>
    </row>
    <row r="15023" spans="151:151" ht="14.4" x14ac:dyDescent="0.25">
      <c r="EU15023" s="104"/>
    </row>
    <row r="15024" spans="151:151" ht="14.4" x14ac:dyDescent="0.25">
      <c r="EU15024" s="104"/>
    </row>
    <row r="15025" spans="151:151" ht="14.4" x14ac:dyDescent="0.25">
      <c r="EU15025" s="104"/>
    </row>
    <row r="15026" spans="151:151" ht="14.4" x14ac:dyDescent="0.25">
      <c r="EU15026" s="104"/>
    </row>
    <row r="15027" spans="151:151" ht="14.4" x14ac:dyDescent="0.25">
      <c r="EU15027" s="104"/>
    </row>
    <row r="15028" spans="151:151" ht="14.4" x14ac:dyDescent="0.25">
      <c r="EU15028" s="104"/>
    </row>
    <row r="15029" spans="151:151" ht="14.4" x14ac:dyDescent="0.25">
      <c r="EU15029" s="104"/>
    </row>
    <row r="15030" spans="151:151" ht="14.4" x14ac:dyDescent="0.25">
      <c r="EU15030" s="104"/>
    </row>
    <row r="15031" spans="151:151" ht="14.4" x14ac:dyDescent="0.25">
      <c r="EU15031" s="104"/>
    </row>
    <row r="15032" spans="151:151" ht="14.4" x14ac:dyDescent="0.25">
      <c r="EU15032" s="104"/>
    </row>
    <row r="15033" spans="151:151" ht="14.4" x14ac:dyDescent="0.25">
      <c r="EU15033" s="104"/>
    </row>
    <row r="15034" spans="151:151" ht="14.4" x14ac:dyDescent="0.25">
      <c r="EU15034" s="104"/>
    </row>
    <row r="15035" spans="151:151" ht="14.4" x14ac:dyDescent="0.25">
      <c r="EU15035" s="104"/>
    </row>
    <row r="15036" spans="151:151" ht="14.4" x14ac:dyDescent="0.25">
      <c r="EU15036" s="104"/>
    </row>
    <row r="15037" spans="151:151" ht="14.4" x14ac:dyDescent="0.25">
      <c r="EU15037" s="104"/>
    </row>
    <row r="15038" spans="151:151" ht="14.4" x14ac:dyDescent="0.25">
      <c r="EU15038" s="104"/>
    </row>
    <row r="15039" spans="151:151" ht="14.4" x14ac:dyDescent="0.25">
      <c r="EU15039" s="104"/>
    </row>
    <row r="15040" spans="151:151" ht="14.4" x14ac:dyDescent="0.25">
      <c r="EU15040" s="104"/>
    </row>
    <row r="15041" spans="151:151" ht="14.4" x14ac:dyDescent="0.25">
      <c r="EU15041" s="104"/>
    </row>
    <row r="15042" spans="151:151" ht="14.4" x14ac:dyDescent="0.25">
      <c r="EU15042" s="104"/>
    </row>
    <row r="15043" spans="151:151" ht="14.4" x14ac:dyDescent="0.25">
      <c r="EU15043" s="104"/>
    </row>
    <row r="15044" spans="151:151" ht="14.4" x14ac:dyDescent="0.25">
      <c r="EU15044" s="104"/>
    </row>
    <row r="15045" spans="151:151" ht="14.4" x14ac:dyDescent="0.25">
      <c r="EU15045" s="104"/>
    </row>
    <row r="15046" spans="151:151" ht="14.4" x14ac:dyDescent="0.25">
      <c r="EU15046" s="104"/>
    </row>
    <row r="15047" spans="151:151" ht="14.4" x14ac:dyDescent="0.25">
      <c r="EU15047" s="104"/>
    </row>
    <row r="15048" spans="151:151" ht="14.4" x14ac:dyDescent="0.25">
      <c r="EU15048" s="104"/>
    </row>
    <row r="15049" spans="151:151" ht="14.4" x14ac:dyDescent="0.25">
      <c r="EU15049" s="104"/>
    </row>
    <row r="15050" spans="151:151" ht="14.4" x14ac:dyDescent="0.25">
      <c r="EU15050" s="104"/>
    </row>
    <row r="15051" spans="151:151" ht="14.4" x14ac:dyDescent="0.25">
      <c r="EU15051" s="104"/>
    </row>
    <row r="15052" spans="151:151" ht="14.4" x14ac:dyDescent="0.25">
      <c r="EU15052" s="104"/>
    </row>
    <row r="15053" spans="151:151" ht="14.4" x14ac:dyDescent="0.25">
      <c r="EU15053" s="104"/>
    </row>
    <row r="15054" spans="151:151" ht="14.4" x14ac:dyDescent="0.25">
      <c r="EU15054" s="104"/>
    </row>
    <row r="15055" spans="151:151" ht="14.4" x14ac:dyDescent="0.25">
      <c r="EU15055" s="104"/>
    </row>
    <row r="15056" spans="151:151" ht="14.4" x14ac:dyDescent="0.25">
      <c r="EU15056" s="104"/>
    </row>
    <row r="15057" spans="151:151" ht="14.4" x14ac:dyDescent="0.25">
      <c r="EU15057" s="104"/>
    </row>
    <row r="15058" spans="151:151" ht="14.4" x14ac:dyDescent="0.25">
      <c r="EU15058" s="104"/>
    </row>
    <row r="15059" spans="151:151" ht="14.4" x14ac:dyDescent="0.25">
      <c r="EU15059" s="104"/>
    </row>
    <row r="15060" spans="151:151" ht="14.4" x14ac:dyDescent="0.25">
      <c r="EU15060" s="104"/>
    </row>
    <row r="15061" spans="151:151" ht="14.4" x14ac:dyDescent="0.25">
      <c r="EU15061" s="104"/>
    </row>
    <row r="15062" spans="151:151" ht="14.4" x14ac:dyDescent="0.25">
      <c r="EU15062" s="104"/>
    </row>
    <row r="15063" spans="151:151" ht="14.4" x14ac:dyDescent="0.25">
      <c r="EU15063" s="104"/>
    </row>
    <row r="15064" spans="151:151" ht="14.4" x14ac:dyDescent="0.25">
      <c r="EU15064" s="104"/>
    </row>
    <row r="15065" spans="151:151" ht="14.4" x14ac:dyDescent="0.25">
      <c r="EU15065" s="104"/>
    </row>
    <row r="15066" spans="151:151" ht="14.4" x14ac:dyDescent="0.25">
      <c r="EU15066" s="104"/>
    </row>
    <row r="15067" spans="151:151" ht="14.4" x14ac:dyDescent="0.25">
      <c r="EU15067" s="104"/>
    </row>
    <row r="15068" spans="151:151" ht="14.4" x14ac:dyDescent="0.25">
      <c r="EU15068" s="104"/>
    </row>
    <row r="15069" spans="151:151" ht="14.4" x14ac:dyDescent="0.25">
      <c r="EU15069" s="104"/>
    </row>
    <row r="15070" spans="151:151" ht="14.4" x14ac:dyDescent="0.25">
      <c r="EU15070" s="104"/>
    </row>
    <row r="15071" spans="151:151" ht="14.4" x14ac:dyDescent="0.25">
      <c r="EU15071" s="104"/>
    </row>
    <row r="15072" spans="151:151" ht="14.4" x14ac:dyDescent="0.25">
      <c r="EU15072" s="104"/>
    </row>
    <row r="15073" spans="151:151" ht="14.4" x14ac:dyDescent="0.25">
      <c r="EU15073" s="104"/>
    </row>
    <row r="15074" spans="151:151" ht="14.4" x14ac:dyDescent="0.25">
      <c r="EU15074" s="104"/>
    </row>
    <row r="15075" spans="151:151" ht="14.4" x14ac:dyDescent="0.25">
      <c r="EU15075" s="104"/>
    </row>
    <row r="15076" spans="151:151" ht="14.4" x14ac:dyDescent="0.25">
      <c r="EU15076" s="104"/>
    </row>
    <row r="15077" spans="151:151" ht="14.4" x14ac:dyDescent="0.25">
      <c r="EU15077" s="104"/>
    </row>
    <row r="15078" spans="151:151" ht="14.4" x14ac:dyDescent="0.25">
      <c r="EU15078" s="104"/>
    </row>
    <row r="15079" spans="151:151" ht="14.4" x14ac:dyDescent="0.25">
      <c r="EU15079" s="104"/>
    </row>
    <row r="15080" spans="151:151" ht="14.4" x14ac:dyDescent="0.25">
      <c r="EU15080" s="104"/>
    </row>
    <row r="15081" spans="151:151" ht="14.4" x14ac:dyDescent="0.25">
      <c r="EU15081" s="104"/>
    </row>
    <row r="15082" spans="151:151" ht="14.4" x14ac:dyDescent="0.25">
      <c r="EU15082" s="104"/>
    </row>
    <row r="15083" spans="151:151" ht="14.4" x14ac:dyDescent="0.25">
      <c r="EU15083" s="104"/>
    </row>
    <row r="15084" spans="151:151" ht="14.4" x14ac:dyDescent="0.25">
      <c r="EU15084" s="104"/>
    </row>
    <row r="15085" spans="151:151" ht="14.4" x14ac:dyDescent="0.25">
      <c r="EU15085" s="104"/>
    </row>
    <row r="15086" spans="151:151" ht="14.4" x14ac:dyDescent="0.25">
      <c r="EU15086" s="104"/>
    </row>
    <row r="15087" spans="151:151" ht="14.4" x14ac:dyDescent="0.25">
      <c r="EU15087" s="104"/>
    </row>
    <row r="15088" spans="151:151" ht="14.4" x14ac:dyDescent="0.25">
      <c r="EU15088" s="104"/>
    </row>
    <row r="15089" spans="151:151" ht="14.4" x14ac:dyDescent="0.25">
      <c r="EU15089" s="104"/>
    </row>
    <row r="15090" spans="151:151" ht="14.4" x14ac:dyDescent="0.25">
      <c r="EU15090" s="104"/>
    </row>
    <row r="15091" spans="151:151" ht="14.4" x14ac:dyDescent="0.25">
      <c r="EU15091" s="104"/>
    </row>
    <row r="15092" spans="151:151" ht="14.4" x14ac:dyDescent="0.25">
      <c r="EU15092" s="104"/>
    </row>
    <row r="15093" spans="151:151" ht="14.4" x14ac:dyDescent="0.25">
      <c r="EU15093" s="104"/>
    </row>
    <row r="15094" spans="151:151" ht="14.4" x14ac:dyDescent="0.25">
      <c r="EU15094" s="104"/>
    </row>
    <row r="15095" spans="151:151" ht="14.4" x14ac:dyDescent="0.25">
      <c r="EU15095" s="104"/>
    </row>
    <row r="15096" spans="151:151" ht="14.4" x14ac:dyDescent="0.25">
      <c r="EU15096" s="104"/>
    </row>
    <row r="15097" spans="151:151" ht="14.4" x14ac:dyDescent="0.25">
      <c r="EU15097" s="104"/>
    </row>
    <row r="15098" spans="151:151" ht="14.4" x14ac:dyDescent="0.25">
      <c r="EU15098" s="104"/>
    </row>
    <row r="15099" spans="151:151" ht="14.4" x14ac:dyDescent="0.25">
      <c r="EU15099" s="104"/>
    </row>
    <row r="15100" spans="151:151" ht="14.4" x14ac:dyDescent="0.25">
      <c r="EU15100" s="104"/>
    </row>
    <row r="15101" spans="151:151" ht="14.4" x14ac:dyDescent="0.25">
      <c r="EU15101" s="104"/>
    </row>
    <row r="15102" spans="151:151" ht="14.4" x14ac:dyDescent="0.25">
      <c r="EU15102" s="104"/>
    </row>
    <row r="15103" spans="151:151" ht="14.4" x14ac:dyDescent="0.25">
      <c r="EU15103" s="104"/>
    </row>
    <row r="15104" spans="151:151" ht="14.4" x14ac:dyDescent="0.25">
      <c r="EU15104" s="104"/>
    </row>
    <row r="15105" spans="151:151" ht="14.4" x14ac:dyDescent="0.25">
      <c r="EU15105" s="104"/>
    </row>
    <row r="15106" spans="151:151" ht="14.4" x14ac:dyDescent="0.25">
      <c r="EU15106" s="104"/>
    </row>
    <row r="15107" spans="151:151" ht="14.4" x14ac:dyDescent="0.25">
      <c r="EU15107" s="104"/>
    </row>
    <row r="15108" spans="151:151" ht="14.4" x14ac:dyDescent="0.25">
      <c r="EU15108" s="104"/>
    </row>
    <row r="15109" spans="151:151" ht="14.4" x14ac:dyDescent="0.25">
      <c r="EU15109" s="104"/>
    </row>
    <row r="15110" spans="151:151" ht="14.4" x14ac:dyDescent="0.25">
      <c r="EU15110" s="104"/>
    </row>
    <row r="15111" spans="151:151" ht="14.4" x14ac:dyDescent="0.25">
      <c r="EU15111" s="104"/>
    </row>
    <row r="15112" spans="151:151" ht="14.4" x14ac:dyDescent="0.25">
      <c r="EU15112" s="104"/>
    </row>
    <row r="15113" spans="151:151" ht="14.4" x14ac:dyDescent="0.25">
      <c r="EU15113" s="104"/>
    </row>
    <row r="15114" spans="151:151" ht="14.4" x14ac:dyDescent="0.25">
      <c r="EU15114" s="104"/>
    </row>
    <row r="15115" spans="151:151" ht="14.4" x14ac:dyDescent="0.25">
      <c r="EU15115" s="104"/>
    </row>
    <row r="15116" spans="151:151" ht="14.4" x14ac:dyDescent="0.25">
      <c r="EU15116" s="104"/>
    </row>
    <row r="15117" spans="151:151" ht="14.4" x14ac:dyDescent="0.25">
      <c r="EU15117" s="104"/>
    </row>
    <row r="15118" spans="151:151" ht="14.4" x14ac:dyDescent="0.25">
      <c r="EU15118" s="104"/>
    </row>
    <row r="15119" spans="151:151" ht="14.4" x14ac:dyDescent="0.25">
      <c r="EU15119" s="104"/>
    </row>
    <row r="15120" spans="151:151" ht="14.4" x14ac:dyDescent="0.25">
      <c r="EU15120" s="104"/>
    </row>
    <row r="15121" spans="151:151" ht="14.4" x14ac:dyDescent="0.25">
      <c r="EU15121" s="104"/>
    </row>
    <row r="15122" spans="151:151" ht="14.4" x14ac:dyDescent="0.25">
      <c r="EU15122" s="104"/>
    </row>
    <row r="15123" spans="151:151" ht="14.4" x14ac:dyDescent="0.25">
      <c r="EU15123" s="104"/>
    </row>
    <row r="15124" spans="151:151" ht="14.4" x14ac:dyDescent="0.25">
      <c r="EU15124" s="104"/>
    </row>
    <row r="15125" spans="151:151" ht="14.4" x14ac:dyDescent="0.25">
      <c r="EU15125" s="104"/>
    </row>
    <row r="15126" spans="151:151" ht="14.4" x14ac:dyDescent="0.25">
      <c r="EU15126" s="104"/>
    </row>
    <row r="15127" spans="151:151" ht="14.4" x14ac:dyDescent="0.25">
      <c r="EU15127" s="104"/>
    </row>
    <row r="15128" spans="151:151" ht="14.4" x14ac:dyDescent="0.25">
      <c r="EU15128" s="104"/>
    </row>
    <row r="15129" spans="151:151" ht="14.4" x14ac:dyDescent="0.25">
      <c r="EU15129" s="104"/>
    </row>
    <row r="15130" spans="151:151" ht="14.4" x14ac:dyDescent="0.25">
      <c r="EU15130" s="104"/>
    </row>
    <row r="15131" spans="151:151" ht="14.4" x14ac:dyDescent="0.25">
      <c r="EU15131" s="104"/>
    </row>
    <row r="15132" spans="151:151" ht="14.4" x14ac:dyDescent="0.25">
      <c r="EU15132" s="104"/>
    </row>
    <row r="15133" spans="151:151" ht="14.4" x14ac:dyDescent="0.25">
      <c r="EU15133" s="104"/>
    </row>
    <row r="15134" spans="151:151" ht="14.4" x14ac:dyDescent="0.25">
      <c r="EU15134" s="104"/>
    </row>
    <row r="15135" spans="151:151" ht="14.4" x14ac:dyDescent="0.25">
      <c r="EU15135" s="104"/>
    </row>
    <row r="15136" spans="151:151" ht="14.4" x14ac:dyDescent="0.25">
      <c r="EU15136" s="104"/>
    </row>
    <row r="15137" spans="151:151" ht="14.4" x14ac:dyDescent="0.25">
      <c r="EU15137" s="104"/>
    </row>
    <row r="15138" spans="151:151" ht="14.4" x14ac:dyDescent="0.25">
      <c r="EU15138" s="104"/>
    </row>
    <row r="15139" spans="151:151" ht="14.4" x14ac:dyDescent="0.25">
      <c r="EU15139" s="104"/>
    </row>
    <row r="15140" spans="151:151" ht="14.4" x14ac:dyDescent="0.25">
      <c r="EU15140" s="104"/>
    </row>
    <row r="15141" spans="151:151" ht="14.4" x14ac:dyDescent="0.25">
      <c r="EU15141" s="104"/>
    </row>
    <row r="15142" spans="151:151" ht="14.4" x14ac:dyDescent="0.25">
      <c r="EU15142" s="104"/>
    </row>
    <row r="15143" spans="151:151" ht="14.4" x14ac:dyDescent="0.25">
      <c r="EU15143" s="104"/>
    </row>
    <row r="15144" spans="151:151" ht="14.4" x14ac:dyDescent="0.25">
      <c r="EU15144" s="104"/>
    </row>
    <row r="15145" spans="151:151" ht="14.4" x14ac:dyDescent="0.25">
      <c r="EU15145" s="104"/>
    </row>
    <row r="15146" spans="151:151" ht="14.4" x14ac:dyDescent="0.25">
      <c r="EU15146" s="104"/>
    </row>
    <row r="15147" spans="151:151" ht="14.4" x14ac:dyDescent="0.25">
      <c r="EU15147" s="104"/>
    </row>
    <row r="15148" spans="151:151" ht="14.4" x14ac:dyDescent="0.25">
      <c r="EU15148" s="104"/>
    </row>
    <row r="15149" spans="151:151" ht="14.4" x14ac:dyDescent="0.25">
      <c r="EU15149" s="104"/>
    </row>
    <row r="15150" spans="151:151" ht="14.4" x14ac:dyDescent="0.25">
      <c r="EU15150" s="104"/>
    </row>
    <row r="15151" spans="151:151" ht="14.4" x14ac:dyDescent="0.25">
      <c r="EU15151" s="104"/>
    </row>
    <row r="15152" spans="151:151" ht="14.4" x14ac:dyDescent="0.25">
      <c r="EU15152" s="104"/>
    </row>
    <row r="15153" spans="151:151" ht="14.4" x14ac:dyDescent="0.25">
      <c r="EU15153" s="104"/>
    </row>
    <row r="15154" spans="151:151" ht="14.4" x14ac:dyDescent="0.25">
      <c r="EU15154" s="104"/>
    </row>
    <row r="15155" spans="151:151" ht="14.4" x14ac:dyDescent="0.25">
      <c r="EU15155" s="104"/>
    </row>
    <row r="15156" spans="151:151" ht="14.4" x14ac:dyDescent="0.25">
      <c r="EU15156" s="104"/>
    </row>
    <row r="15157" spans="151:151" ht="14.4" x14ac:dyDescent="0.25">
      <c r="EU15157" s="104"/>
    </row>
    <row r="15158" spans="151:151" ht="14.4" x14ac:dyDescent="0.25">
      <c r="EU15158" s="104"/>
    </row>
    <row r="15159" spans="151:151" ht="14.4" x14ac:dyDescent="0.25">
      <c r="EU15159" s="104"/>
    </row>
    <row r="15160" spans="151:151" ht="14.4" x14ac:dyDescent="0.25">
      <c r="EU15160" s="104"/>
    </row>
    <row r="15161" spans="151:151" ht="14.4" x14ac:dyDescent="0.25">
      <c r="EU15161" s="104"/>
    </row>
    <row r="15162" spans="151:151" ht="14.4" x14ac:dyDescent="0.25">
      <c r="EU15162" s="104"/>
    </row>
    <row r="15163" spans="151:151" ht="14.4" x14ac:dyDescent="0.25">
      <c r="EU15163" s="104"/>
    </row>
    <row r="15164" spans="151:151" ht="14.4" x14ac:dyDescent="0.25">
      <c r="EU15164" s="104"/>
    </row>
    <row r="15165" spans="151:151" ht="14.4" x14ac:dyDescent="0.25">
      <c r="EU15165" s="104"/>
    </row>
    <row r="15166" spans="151:151" ht="14.4" x14ac:dyDescent="0.25">
      <c r="EU15166" s="104"/>
    </row>
    <row r="15167" spans="151:151" ht="14.4" x14ac:dyDescent="0.25">
      <c r="EU15167" s="104"/>
    </row>
    <row r="15168" spans="151:151" ht="14.4" x14ac:dyDescent="0.25">
      <c r="EU15168" s="104"/>
    </row>
    <row r="15169" spans="151:151" ht="14.4" x14ac:dyDescent="0.25">
      <c r="EU15169" s="104"/>
    </row>
    <row r="15170" spans="151:151" ht="14.4" x14ac:dyDescent="0.25">
      <c r="EU15170" s="104"/>
    </row>
    <row r="15171" spans="151:151" ht="14.4" x14ac:dyDescent="0.25">
      <c r="EU15171" s="104"/>
    </row>
    <row r="15172" spans="151:151" ht="14.4" x14ac:dyDescent="0.25">
      <c r="EU15172" s="104"/>
    </row>
    <row r="15173" spans="151:151" ht="14.4" x14ac:dyDescent="0.25">
      <c r="EU15173" s="104"/>
    </row>
    <row r="15174" spans="151:151" ht="14.4" x14ac:dyDescent="0.25">
      <c r="EU15174" s="104"/>
    </row>
    <row r="15175" spans="151:151" ht="14.4" x14ac:dyDescent="0.25">
      <c r="EU15175" s="104"/>
    </row>
    <row r="15176" spans="151:151" ht="14.4" x14ac:dyDescent="0.25">
      <c r="EU15176" s="104"/>
    </row>
    <row r="15177" spans="151:151" ht="14.4" x14ac:dyDescent="0.25">
      <c r="EU15177" s="104"/>
    </row>
    <row r="15178" spans="151:151" ht="14.4" x14ac:dyDescent="0.25">
      <c r="EU15178" s="104"/>
    </row>
    <row r="15179" spans="151:151" ht="14.4" x14ac:dyDescent="0.25">
      <c r="EU15179" s="104"/>
    </row>
    <row r="15180" spans="151:151" ht="14.4" x14ac:dyDescent="0.25">
      <c r="EU15180" s="104"/>
    </row>
    <row r="15181" spans="151:151" ht="14.4" x14ac:dyDescent="0.25">
      <c r="EU15181" s="104"/>
    </row>
    <row r="15182" spans="151:151" ht="14.4" x14ac:dyDescent="0.25">
      <c r="EU15182" s="104"/>
    </row>
    <row r="15183" spans="151:151" ht="14.4" x14ac:dyDescent="0.25">
      <c r="EU15183" s="104"/>
    </row>
    <row r="15184" spans="151:151" ht="14.4" x14ac:dyDescent="0.25">
      <c r="EU15184" s="104"/>
    </row>
    <row r="15185" spans="151:151" ht="14.4" x14ac:dyDescent="0.25">
      <c r="EU15185" s="104"/>
    </row>
    <row r="15186" spans="151:151" ht="14.4" x14ac:dyDescent="0.25">
      <c r="EU15186" s="104"/>
    </row>
    <row r="15187" spans="151:151" ht="14.4" x14ac:dyDescent="0.25">
      <c r="EU15187" s="104"/>
    </row>
    <row r="15188" spans="151:151" ht="14.4" x14ac:dyDescent="0.25">
      <c r="EU15188" s="104"/>
    </row>
    <row r="15189" spans="151:151" ht="14.4" x14ac:dyDescent="0.25">
      <c r="EU15189" s="104"/>
    </row>
    <row r="15190" spans="151:151" ht="14.4" x14ac:dyDescent="0.25">
      <c r="EU15190" s="104"/>
    </row>
    <row r="15191" spans="151:151" ht="14.4" x14ac:dyDescent="0.25">
      <c r="EU15191" s="104"/>
    </row>
    <row r="15192" spans="151:151" ht="14.4" x14ac:dyDescent="0.25">
      <c r="EU15192" s="104"/>
    </row>
    <row r="15193" spans="151:151" ht="14.4" x14ac:dyDescent="0.25">
      <c r="EU15193" s="104"/>
    </row>
    <row r="15194" spans="151:151" ht="14.4" x14ac:dyDescent="0.25">
      <c r="EU15194" s="104"/>
    </row>
    <row r="15195" spans="151:151" ht="14.4" x14ac:dyDescent="0.25">
      <c r="EU15195" s="104"/>
    </row>
    <row r="15196" spans="151:151" ht="14.4" x14ac:dyDescent="0.25">
      <c r="EU15196" s="104"/>
    </row>
    <row r="15197" spans="151:151" ht="14.4" x14ac:dyDescent="0.25">
      <c r="EU15197" s="104"/>
    </row>
    <row r="15198" spans="151:151" ht="14.4" x14ac:dyDescent="0.25">
      <c r="EU15198" s="104"/>
    </row>
    <row r="15199" spans="151:151" ht="14.4" x14ac:dyDescent="0.25">
      <c r="EU15199" s="104"/>
    </row>
    <row r="15200" spans="151:151" ht="14.4" x14ac:dyDescent="0.25">
      <c r="EU15200" s="104"/>
    </row>
    <row r="15201" spans="151:151" ht="14.4" x14ac:dyDescent="0.25">
      <c r="EU15201" s="104"/>
    </row>
    <row r="15202" spans="151:151" ht="14.4" x14ac:dyDescent="0.25">
      <c r="EU15202" s="104"/>
    </row>
    <row r="15203" spans="151:151" ht="14.4" x14ac:dyDescent="0.25">
      <c r="EU15203" s="104"/>
    </row>
    <row r="15204" spans="151:151" ht="14.4" x14ac:dyDescent="0.25">
      <c r="EU15204" s="104"/>
    </row>
    <row r="15205" spans="151:151" ht="14.4" x14ac:dyDescent="0.25">
      <c r="EU15205" s="104"/>
    </row>
    <row r="15206" spans="151:151" ht="14.4" x14ac:dyDescent="0.25">
      <c r="EU15206" s="104"/>
    </row>
    <row r="15207" spans="151:151" ht="14.4" x14ac:dyDescent="0.25">
      <c r="EU15207" s="104"/>
    </row>
    <row r="15208" spans="151:151" ht="14.4" x14ac:dyDescent="0.25">
      <c r="EU15208" s="104"/>
    </row>
    <row r="15209" spans="151:151" ht="14.4" x14ac:dyDescent="0.25">
      <c r="EU15209" s="104"/>
    </row>
    <row r="15210" spans="151:151" ht="14.4" x14ac:dyDescent="0.25">
      <c r="EU15210" s="104"/>
    </row>
    <row r="15211" spans="151:151" ht="14.4" x14ac:dyDescent="0.25">
      <c r="EU15211" s="104"/>
    </row>
    <row r="15212" spans="151:151" ht="14.4" x14ac:dyDescent="0.25">
      <c r="EU15212" s="104"/>
    </row>
    <row r="15213" spans="151:151" ht="14.4" x14ac:dyDescent="0.25">
      <c r="EU15213" s="104"/>
    </row>
    <row r="15214" spans="151:151" ht="14.4" x14ac:dyDescent="0.25">
      <c r="EU15214" s="104"/>
    </row>
    <row r="15215" spans="151:151" ht="14.4" x14ac:dyDescent="0.25">
      <c r="EU15215" s="104"/>
    </row>
    <row r="15216" spans="151:151" ht="14.4" x14ac:dyDescent="0.25">
      <c r="EU15216" s="104"/>
    </row>
    <row r="15217" spans="151:151" ht="14.4" x14ac:dyDescent="0.25">
      <c r="EU15217" s="104"/>
    </row>
    <row r="15218" spans="151:151" ht="14.4" x14ac:dyDescent="0.25">
      <c r="EU15218" s="104"/>
    </row>
    <row r="15219" spans="151:151" ht="14.4" x14ac:dyDescent="0.25">
      <c r="EU15219" s="104"/>
    </row>
    <row r="15220" spans="151:151" ht="14.4" x14ac:dyDescent="0.25">
      <c r="EU15220" s="104"/>
    </row>
    <row r="15221" spans="151:151" ht="14.4" x14ac:dyDescent="0.25">
      <c r="EU15221" s="104"/>
    </row>
    <row r="15222" spans="151:151" ht="14.4" x14ac:dyDescent="0.25">
      <c r="EU15222" s="104"/>
    </row>
    <row r="15223" spans="151:151" ht="14.4" x14ac:dyDescent="0.25">
      <c r="EU15223" s="104"/>
    </row>
    <row r="15224" spans="151:151" ht="14.4" x14ac:dyDescent="0.25">
      <c r="EU15224" s="104"/>
    </row>
    <row r="15225" spans="151:151" ht="14.4" x14ac:dyDescent="0.25">
      <c r="EU15225" s="104"/>
    </row>
    <row r="15226" spans="151:151" ht="14.4" x14ac:dyDescent="0.25">
      <c r="EU15226" s="104"/>
    </row>
    <row r="15227" spans="151:151" ht="14.4" x14ac:dyDescent="0.25">
      <c r="EU15227" s="104"/>
    </row>
    <row r="15228" spans="151:151" ht="14.4" x14ac:dyDescent="0.25">
      <c r="EU15228" s="104"/>
    </row>
    <row r="15229" spans="151:151" ht="14.4" x14ac:dyDescent="0.25">
      <c r="EU15229" s="104"/>
    </row>
    <row r="15230" spans="151:151" ht="14.4" x14ac:dyDescent="0.25">
      <c r="EU15230" s="104"/>
    </row>
    <row r="15231" spans="151:151" ht="14.4" x14ac:dyDescent="0.25">
      <c r="EU15231" s="104"/>
    </row>
    <row r="15232" spans="151:151" ht="14.4" x14ac:dyDescent="0.25">
      <c r="EU15232" s="104"/>
    </row>
    <row r="15233" spans="151:151" ht="14.4" x14ac:dyDescent="0.25">
      <c r="EU15233" s="104"/>
    </row>
    <row r="15234" spans="151:151" ht="14.4" x14ac:dyDescent="0.25">
      <c r="EU15234" s="104"/>
    </row>
    <row r="15235" spans="151:151" ht="14.4" x14ac:dyDescent="0.25">
      <c r="EU15235" s="104"/>
    </row>
    <row r="15236" spans="151:151" ht="14.4" x14ac:dyDescent="0.25">
      <c r="EU15236" s="104"/>
    </row>
    <row r="15237" spans="151:151" ht="14.4" x14ac:dyDescent="0.25">
      <c r="EU15237" s="104"/>
    </row>
    <row r="15238" spans="151:151" ht="14.4" x14ac:dyDescent="0.25">
      <c r="EU15238" s="104"/>
    </row>
    <row r="15239" spans="151:151" ht="14.4" x14ac:dyDescent="0.25">
      <c r="EU15239" s="104"/>
    </row>
    <row r="15240" spans="151:151" ht="14.4" x14ac:dyDescent="0.25">
      <c r="EU15240" s="104"/>
    </row>
    <row r="15241" spans="151:151" ht="14.4" x14ac:dyDescent="0.25">
      <c r="EU15241" s="104"/>
    </row>
    <row r="15242" spans="151:151" ht="14.4" x14ac:dyDescent="0.25">
      <c r="EU15242" s="104"/>
    </row>
    <row r="15243" spans="151:151" ht="14.4" x14ac:dyDescent="0.25">
      <c r="EU15243" s="104"/>
    </row>
    <row r="15244" spans="151:151" ht="14.4" x14ac:dyDescent="0.25">
      <c r="EU15244" s="104"/>
    </row>
    <row r="15245" spans="151:151" ht="14.4" x14ac:dyDescent="0.25">
      <c r="EU15245" s="104"/>
    </row>
    <row r="15246" spans="151:151" ht="14.4" x14ac:dyDescent="0.25">
      <c r="EU15246" s="104"/>
    </row>
    <row r="15247" spans="151:151" ht="14.4" x14ac:dyDescent="0.25">
      <c r="EU15247" s="104"/>
    </row>
    <row r="15248" spans="151:151" ht="14.4" x14ac:dyDescent="0.25">
      <c r="EU15248" s="104"/>
    </row>
    <row r="15249" spans="151:151" ht="14.4" x14ac:dyDescent="0.25">
      <c r="EU15249" s="104"/>
    </row>
    <row r="15250" spans="151:151" ht="14.4" x14ac:dyDescent="0.25">
      <c r="EU15250" s="104"/>
    </row>
    <row r="15251" spans="151:151" ht="14.4" x14ac:dyDescent="0.25">
      <c r="EU15251" s="104"/>
    </row>
    <row r="15252" spans="151:151" ht="14.4" x14ac:dyDescent="0.25">
      <c r="EU15252" s="104"/>
    </row>
    <row r="15253" spans="151:151" ht="14.4" x14ac:dyDescent="0.25">
      <c r="EU15253" s="104"/>
    </row>
    <row r="15254" spans="151:151" ht="14.4" x14ac:dyDescent="0.25">
      <c r="EU15254" s="104"/>
    </row>
    <row r="15255" spans="151:151" ht="14.4" x14ac:dyDescent="0.25">
      <c r="EU15255" s="104"/>
    </row>
    <row r="15256" spans="151:151" ht="14.4" x14ac:dyDescent="0.25">
      <c r="EU15256" s="104"/>
    </row>
    <row r="15257" spans="151:151" ht="14.4" x14ac:dyDescent="0.25">
      <c r="EU15257" s="104"/>
    </row>
    <row r="15258" spans="151:151" ht="14.4" x14ac:dyDescent="0.25">
      <c r="EU15258" s="104"/>
    </row>
    <row r="15259" spans="151:151" ht="14.4" x14ac:dyDescent="0.25">
      <c r="EU15259" s="104"/>
    </row>
    <row r="15260" spans="151:151" ht="14.4" x14ac:dyDescent="0.25">
      <c r="EU15260" s="104"/>
    </row>
    <row r="15261" spans="151:151" ht="14.4" x14ac:dyDescent="0.25">
      <c r="EU15261" s="104"/>
    </row>
    <row r="15262" spans="151:151" ht="14.4" x14ac:dyDescent="0.25">
      <c r="EU15262" s="104"/>
    </row>
    <row r="15263" spans="151:151" ht="14.4" x14ac:dyDescent="0.25">
      <c r="EU15263" s="104"/>
    </row>
    <row r="15264" spans="151:151" ht="14.4" x14ac:dyDescent="0.25">
      <c r="EU15264" s="104"/>
    </row>
    <row r="15265" spans="151:151" ht="14.4" x14ac:dyDescent="0.25">
      <c r="EU15265" s="104"/>
    </row>
    <row r="15266" spans="151:151" ht="14.4" x14ac:dyDescent="0.25">
      <c r="EU15266" s="104"/>
    </row>
    <row r="15267" spans="151:151" ht="14.4" x14ac:dyDescent="0.25">
      <c r="EU15267" s="104"/>
    </row>
    <row r="15268" spans="151:151" ht="14.4" x14ac:dyDescent="0.25">
      <c r="EU15268" s="104"/>
    </row>
    <row r="15269" spans="151:151" ht="14.4" x14ac:dyDescent="0.25">
      <c r="EU15269" s="104"/>
    </row>
    <row r="15270" spans="151:151" ht="14.4" x14ac:dyDescent="0.25">
      <c r="EU15270" s="104"/>
    </row>
    <row r="15271" spans="151:151" ht="14.4" x14ac:dyDescent="0.25">
      <c r="EU15271" s="104"/>
    </row>
    <row r="15272" spans="151:151" ht="14.4" x14ac:dyDescent="0.25">
      <c r="EU15272" s="104"/>
    </row>
    <row r="15273" spans="151:151" ht="14.4" x14ac:dyDescent="0.25">
      <c r="EU15273" s="104"/>
    </row>
    <row r="15274" spans="151:151" ht="14.4" x14ac:dyDescent="0.25">
      <c r="EU15274" s="104"/>
    </row>
    <row r="15275" spans="151:151" ht="14.4" x14ac:dyDescent="0.25">
      <c r="EU15275" s="104"/>
    </row>
    <row r="15276" spans="151:151" ht="14.4" x14ac:dyDescent="0.25">
      <c r="EU15276" s="104"/>
    </row>
    <row r="15277" spans="151:151" ht="14.4" x14ac:dyDescent="0.25">
      <c r="EU15277" s="104"/>
    </row>
    <row r="15278" spans="151:151" ht="14.4" x14ac:dyDescent="0.25">
      <c r="EU15278" s="104"/>
    </row>
    <row r="15279" spans="151:151" ht="14.4" x14ac:dyDescent="0.25">
      <c r="EU15279" s="104"/>
    </row>
    <row r="15280" spans="151:151" ht="14.4" x14ac:dyDescent="0.25">
      <c r="EU15280" s="104"/>
    </row>
    <row r="15281" spans="151:151" ht="14.4" x14ac:dyDescent="0.25">
      <c r="EU15281" s="104"/>
    </row>
    <row r="15282" spans="151:151" ht="14.4" x14ac:dyDescent="0.25">
      <c r="EU15282" s="104"/>
    </row>
    <row r="15283" spans="151:151" ht="14.4" x14ac:dyDescent="0.25">
      <c r="EU15283" s="104"/>
    </row>
    <row r="15284" spans="151:151" ht="14.4" x14ac:dyDescent="0.25">
      <c r="EU15284" s="104"/>
    </row>
    <row r="15285" spans="151:151" ht="14.4" x14ac:dyDescent="0.25">
      <c r="EU15285" s="104"/>
    </row>
    <row r="15286" spans="151:151" ht="14.4" x14ac:dyDescent="0.25">
      <c r="EU15286" s="104"/>
    </row>
    <row r="15287" spans="151:151" ht="14.4" x14ac:dyDescent="0.25">
      <c r="EU15287" s="104"/>
    </row>
    <row r="15288" spans="151:151" ht="14.4" x14ac:dyDescent="0.25">
      <c r="EU15288" s="104"/>
    </row>
    <row r="15289" spans="151:151" ht="14.4" x14ac:dyDescent="0.25">
      <c r="EU15289" s="104"/>
    </row>
    <row r="15290" spans="151:151" ht="14.4" x14ac:dyDescent="0.25">
      <c r="EU15290" s="104"/>
    </row>
    <row r="15291" spans="151:151" ht="14.4" x14ac:dyDescent="0.25">
      <c r="EU15291" s="104"/>
    </row>
    <row r="15292" spans="151:151" ht="14.4" x14ac:dyDescent="0.25">
      <c r="EU15292" s="104"/>
    </row>
    <row r="15293" spans="151:151" ht="14.4" x14ac:dyDescent="0.25">
      <c r="EU15293" s="104"/>
    </row>
    <row r="15294" spans="151:151" ht="14.4" x14ac:dyDescent="0.25">
      <c r="EU15294" s="104"/>
    </row>
    <row r="15295" spans="151:151" ht="14.4" x14ac:dyDescent="0.25">
      <c r="EU15295" s="104"/>
    </row>
    <row r="15296" spans="151:151" ht="14.4" x14ac:dyDescent="0.25">
      <c r="EU15296" s="104"/>
    </row>
    <row r="15297" spans="151:151" ht="14.4" x14ac:dyDescent="0.25">
      <c r="EU15297" s="104"/>
    </row>
    <row r="15298" spans="151:151" ht="14.4" x14ac:dyDescent="0.25">
      <c r="EU15298" s="104"/>
    </row>
    <row r="15299" spans="151:151" ht="14.4" x14ac:dyDescent="0.25">
      <c r="EU15299" s="104"/>
    </row>
    <row r="15300" spans="151:151" ht="14.4" x14ac:dyDescent="0.25">
      <c r="EU15300" s="104"/>
    </row>
    <row r="15301" spans="151:151" ht="14.4" x14ac:dyDescent="0.25">
      <c r="EU15301" s="104"/>
    </row>
    <row r="15302" spans="151:151" ht="14.4" x14ac:dyDescent="0.25">
      <c r="EU15302" s="104"/>
    </row>
    <row r="15303" spans="151:151" ht="14.4" x14ac:dyDescent="0.25">
      <c r="EU15303" s="104"/>
    </row>
    <row r="15304" spans="151:151" ht="14.4" x14ac:dyDescent="0.25">
      <c r="EU15304" s="104"/>
    </row>
    <row r="15305" spans="151:151" ht="14.4" x14ac:dyDescent="0.25">
      <c r="EU15305" s="104"/>
    </row>
    <row r="15306" spans="151:151" ht="14.4" x14ac:dyDescent="0.25">
      <c r="EU15306" s="104"/>
    </row>
    <row r="15307" spans="151:151" ht="14.4" x14ac:dyDescent="0.25">
      <c r="EU15307" s="104"/>
    </row>
    <row r="15308" spans="151:151" ht="14.4" x14ac:dyDescent="0.25">
      <c r="EU15308" s="104"/>
    </row>
    <row r="15309" spans="151:151" ht="14.4" x14ac:dyDescent="0.25">
      <c r="EU15309" s="104"/>
    </row>
    <row r="15310" spans="151:151" ht="14.4" x14ac:dyDescent="0.25">
      <c r="EU15310" s="104"/>
    </row>
    <row r="15311" spans="151:151" ht="14.4" x14ac:dyDescent="0.25">
      <c r="EU15311" s="104"/>
    </row>
    <row r="15312" spans="151:151" ht="14.4" x14ac:dyDescent="0.25">
      <c r="EU15312" s="104"/>
    </row>
    <row r="15313" spans="151:151" ht="14.4" x14ac:dyDescent="0.25">
      <c r="EU15313" s="104"/>
    </row>
    <row r="15314" spans="151:151" ht="14.4" x14ac:dyDescent="0.25">
      <c r="EU15314" s="104"/>
    </row>
    <row r="15315" spans="151:151" ht="14.4" x14ac:dyDescent="0.25">
      <c r="EU15315" s="104"/>
    </row>
    <row r="15316" spans="151:151" ht="14.4" x14ac:dyDescent="0.25">
      <c r="EU15316" s="104"/>
    </row>
    <row r="15317" spans="151:151" ht="14.4" x14ac:dyDescent="0.25">
      <c r="EU15317" s="104"/>
    </row>
    <row r="15318" spans="151:151" ht="14.4" x14ac:dyDescent="0.25">
      <c r="EU15318" s="104"/>
    </row>
    <row r="15319" spans="151:151" ht="14.4" x14ac:dyDescent="0.25">
      <c r="EU15319" s="104"/>
    </row>
    <row r="15320" spans="151:151" ht="14.4" x14ac:dyDescent="0.25">
      <c r="EU15320" s="104"/>
    </row>
    <row r="15321" spans="151:151" ht="14.4" x14ac:dyDescent="0.25">
      <c r="EU15321" s="104"/>
    </row>
    <row r="15322" spans="151:151" ht="14.4" x14ac:dyDescent="0.25">
      <c r="EU15322" s="104"/>
    </row>
    <row r="15323" spans="151:151" ht="14.4" x14ac:dyDescent="0.25">
      <c r="EU15323" s="104"/>
    </row>
    <row r="15324" spans="151:151" ht="14.4" x14ac:dyDescent="0.25">
      <c r="EU15324" s="104"/>
    </row>
    <row r="15325" spans="151:151" ht="14.4" x14ac:dyDescent="0.25">
      <c r="EU15325" s="104"/>
    </row>
    <row r="15326" spans="151:151" ht="14.4" x14ac:dyDescent="0.25">
      <c r="EU15326" s="104"/>
    </row>
    <row r="15327" spans="151:151" ht="14.4" x14ac:dyDescent="0.25">
      <c r="EU15327" s="104"/>
    </row>
    <row r="15328" spans="151:151" ht="14.4" x14ac:dyDescent="0.25">
      <c r="EU15328" s="104"/>
    </row>
    <row r="15329" spans="151:151" ht="14.4" x14ac:dyDescent="0.25">
      <c r="EU15329" s="104"/>
    </row>
    <row r="15330" spans="151:151" ht="14.4" x14ac:dyDescent="0.25">
      <c r="EU15330" s="104"/>
    </row>
    <row r="15331" spans="151:151" ht="14.4" x14ac:dyDescent="0.25">
      <c r="EU15331" s="104"/>
    </row>
    <row r="15332" spans="151:151" ht="14.4" x14ac:dyDescent="0.25">
      <c r="EU15332" s="104"/>
    </row>
    <row r="15333" spans="151:151" ht="14.4" x14ac:dyDescent="0.25">
      <c r="EU15333" s="104"/>
    </row>
    <row r="15334" spans="151:151" ht="14.4" x14ac:dyDescent="0.25">
      <c r="EU15334" s="104"/>
    </row>
    <row r="15335" spans="151:151" ht="14.4" x14ac:dyDescent="0.25">
      <c r="EU15335" s="104"/>
    </row>
    <row r="15336" spans="151:151" ht="14.4" x14ac:dyDescent="0.25">
      <c r="EU15336" s="104"/>
    </row>
    <row r="15337" spans="151:151" ht="14.4" x14ac:dyDescent="0.25">
      <c r="EU15337" s="104"/>
    </row>
    <row r="15338" spans="151:151" ht="14.4" x14ac:dyDescent="0.25">
      <c r="EU15338" s="104"/>
    </row>
    <row r="15339" spans="151:151" ht="14.4" x14ac:dyDescent="0.25">
      <c r="EU15339" s="104"/>
    </row>
    <row r="15340" spans="151:151" ht="14.4" x14ac:dyDescent="0.25">
      <c r="EU15340" s="104"/>
    </row>
    <row r="15341" spans="151:151" ht="14.4" x14ac:dyDescent="0.25">
      <c r="EU15341" s="104"/>
    </row>
    <row r="15342" spans="151:151" ht="14.4" x14ac:dyDescent="0.25">
      <c r="EU15342" s="104"/>
    </row>
    <row r="15343" spans="151:151" ht="14.4" x14ac:dyDescent="0.25">
      <c r="EU15343" s="104"/>
    </row>
    <row r="15344" spans="151:151" ht="14.4" x14ac:dyDescent="0.25">
      <c r="EU15344" s="104"/>
    </row>
    <row r="15345" spans="151:151" ht="14.4" x14ac:dyDescent="0.25">
      <c r="EU15345" s="104"/>
    </row>
    <row r="15346" spans="151:151" ht="14.4" x14ac:dyDescent="0.25">
      <c r="EU15346" s="104"/>
    </row>
    <row r="15347" spans="151:151" ht="14.4" x14ac:dyDescent="0.25">
      <c r="EU15347" s="104"/>
    </row>
    <row r="15348" spans="151:151" ht="14.4" x14ac:dyDescent="0.25">
      <c r="EU15348" s="104"/>
    </row>
    <row r="15349" spans="151:151" ht="14.4" x14ac:dyDescent="0.25">
      <c r="EU15349" s="104"/>
    </row>
    <row r="15350" spans="151:151" ht="14.4" x14ac:dyDescent="0.25">
      <c r="EU15350" s="104"/>
    </row>
    <row r="15351" spans="151:151" ht="14.4" x14ac:dyDescent="0.25">
      <c r="EU15351" s="104"/>
    </row>
    <row r="15352" spans="151:151" ht="14.4" x14ac:dyDescent="0.25">
      <c r="EU15352" s="104"/>
    </row>
    <row r="15353" spans="151:151" ht="14.4" x14ac:dyDescent="0.25">
      <c r="EU15353" s="104"/>
    </row>
    <row r="15354" spans="151:151" ht="14.4" x14ac:dyDescent="0.25">
      <c r="EU15354" s="104"/>
    </row>
    <row r="15355" spans="151:151" ht="14.4" x14ac:dyDescent="0.25">
      <c r="EU15355" s="104"/>
    </row>
    <row r="15356" spans="151:151" ht="14.4" x14ac:dyDescent="0.25">
      <c r="EU15356" s="104"/>
    </row>
    <row r="15357" spans="151:151" ht="14.4" x14ac:dyDescent="0.25">
      <c r="EU15357" s="104"/>
    </row>
    <row r="15358" spans="151:151" ht="14.4" x14ac:dyDescent="0.25">
      <c r="EU15358" s="104"/>
    </row>
    <row r="15359" spans="151:151" ht="14.4" x14ac:dyDescent="0.25">
      <c r="EU15359" s="104"/>
    </row>
    <row r="15360" spans="151:151" ht="14.4" x14ac:dyDescent="0.25">
      <c r="EU15360" s="104"/>
    </row>
    <row r="15361" spans="151:151" ht="14.4" x14ac:dyDescent="0.25">
      <c r="EU15361" s="104"/>
    </row>
    <row r="15362" spans="151:151" ht="14.4" x14ac:dyDescent="0.25">
      <c r="EU15362" s="104"/>
    </row>
    <row r="15363" spans="151:151" ht="14.4" x14ac:dyDescent="0.25">
      <c r="EU15363" s="104"/>
    </row>
    <row r="15364" spans="151:151" ht="14.4" x14ac:dyDescent="0.25">
      <c r="EU15364" s="104"/>
    </row>
    <row r="15365" spans="151:151" ht="14.4" x14ac:dyDescent="0.25">
      <c r="EU15365" s="104"/>
    </row>
    <row r="15366" spans="151:151" ht="14.4" x14ac:dyDescent="0.25">
      <c r="EU15366" s="104"/>
    </row>
    <row r="15367" spans="151:151" ht="14.4" x14ac:dyDescent="0.25">
      <c r="EU15367" s="104"/>
    </row>
    <row r="15368" spans="151:151" ht="14.4" x14ac:dyDescent="0.25">
      <c r="EU15368" s="104"/>
    </row>
    <row r="15369" spans="151:151" ht="14.4" x14ac:dyDescent="0.25">
      <c r="EU15369" s="104"/>
    </row>
    <row r="15370" spans="151:151" ht="14.4" x14ac:dyDescent="0.25">
      <c r="EU15370" s="104"/>
    </row>
    <row r="15371" spans="151:151" ht="14.4" x14ac:dyDescent="0.25">
      <c r="EU15371" s="104"/>
    </row>
    <row r="15372" spans="151:151" ht="14.4" x14ac:dyDescent="0.25">
      <c r="EU15372" s="104"/>
    </row>
    <row r="15373" spans="151:151" ht="14.4" x14ac:dyDescent="0.25">
      <c r="EU15373" s="104"/>
    </row>
    <row r="15374" spans="151:151" ht="14.4" x14ac:dyDescent="0.25">
      <c r="EU15374" s="104"/>
    </row>
    <row r="15375" spans="151:151" ht="14.4" x14ac:dyDescent="0.25">
      <c r="EU15375" s="104"/>
    </row>
    <row r="15376" spans="151:151" ht="14.4" x14ac:dyDescent="0.25">
      <c r="EU15376" s="104"/>
    </row>
    <row r="15377" spans="151:151" ht="14.4" x14ac:dyDescent="0.25">
      <c r="EU15377" s="104"/>
    </row>
    <row r="15378" spans="151:151" ht="14.4" x14ac:dyDescent="0.25">
      <c r="EU15378" s="104"/>
    </row>
    <row r="15379" spans="151:151" ht="14.4" x14ac:dyDescent="0.25">
      <c r="EU15379" s="104"/>
    </row>
    <row r="15380" spans="151:151" ht="14.4" x14ac:dyDescent="0.25">
      <c r="EU15380" s="104"/>
    </row>
    <row r="15381" spans="151:151" ht="14.4" x14ac:dyDescent="0.25">
      <c r="EU15381" s="104"/>
    </row>
    <row r="15382" spans="151:151" ht="14.4" x14ac:dyDescent="0.25">
      <c r="EU15382" s="104"/>
    </row>
    <row r="15383" spans="151:151" ht="14.4" x14ac:dyDescent="0.25">
      <c r="EU15383" s="104"/>
    </row>
    <row r="15384" spans="151:151" ht="14.4" x14ac:dyDescent="0.25">
      <c r="EU15384" s="104"/>
    </row>
    <row r="15385" spans="151:151" ht="14.4" x14ac:dyDescent="0.25">
      <c r="EU15385" s="104"/>
    </row>
    <row r="15386" spans="151:151" ht="14.4" x14ac:dyDescent="0.25">
      <c r="EU15386" s="104"/>
    </row>
    <row r="15387" spans="151:151" ht="14.4" x14ac:dyDescent="0.25">
      <c r="EU15387" s="104"/>
    </row>
    <row r="15388" spans="151:151" ht="14.4" x14ac:dyDescent="0.25">
      <c r="EU15388" s="104"/>
    </row>
    <row r="15389" spans="151:151" ht="14.4" x14ac:dyDescent="0.25">
      <c r="EU15389" s="104"/>
    </row>
    <row r="15390" spans="151:151" ht="14.4" x14ac:dyDescent="0.25">
      <c r="EU15390" s="104"/>
    </row>
    <row r="15391" spans="151:151" ht="14.4" x14ac:dyDescent="0.25">
      <c r="EU15391" s="104"/>
    </row>
    <row r="15392" spans="151:151" ht="14.4" x14ac:dyDescent="0.25">
      <c r="EU15392" s="104"/>
    </row>
    <row r="15393" spans="151:151" ht="14.4" x14ac:dyDescent="0.25">
      <c r="EU15393" s="104"/>
    </row>
    <row r="15394" spans="151:151" ht="14.4" x14ac:dyDescent="0.25">
      <c r="EU15394" s="104"/>
    </row>
    <row r="15395" spans="151:151" ht="14.4" x14ac:dyDescent="0.25">
      <c r="EU15395" s="104"/>
    </row>
    <row r="15396" spans="151:151" ht="14.4" x14ac:dyDescent="0.25">
      <c r="EU15396" s="104"/>
    </row>
    <row r="15397" spans="151:151" ht="14.4" x14ac:dyDescent="0.25">
      <c r="EU15397" s="104"/>
    </row>
    <row r="15398" spans="151:151" ht="14.4" x14ac:dyDescent="0.25">
      <c r="EU15398" s="104"/>
    </row>
    <row r="15399" spans="151:151" ht="14.4" x14ac:dyDescent="0.25">
      <c r="EU15399" s="104"/>
    </row>
    <row r="15400" spans="151:151" ht="14.4" x14ac:dyDescent="0.25">
      <c r="EU15400" s="104"/>
    </row>
    <row r="15401" spans="151:151" ht="14.4" x14ac:dyDescent="0.25">
      <c r="EU15401" s="104"/>
    </row>
    <row r="15402" spans="151:151" ht="14.4" x14ac:dyDescent="0.25">
      <c r="EU15402" s="104"/>
    </row>
    <row r="15403" spans="151:151" ht="14.4" x14ac:dyDescent="0.25">
      <c r="EU15403" s="104"/>
    </row>
    <row r="15404" spans="151:151" ht="14.4" x14ac:dyDescent="0.25">
      <c r="EU15404" s="104"/>
    </row>
    <row r="15405" spans="151:151" ht="14.4" x14ac:dyDescent="0.25">
      <c r="EU15405" s="104"/>
    </row>
    <row r="15406" spans="151:151" ht="14.4" x14ac:dyDescent="0.25">
      <c r="EU15406" s="104"/>
    </row>
    <row r="15407" spans="151:151" ht="14.4" x14ac:dyDescent="0.25">
      <c r="EU15407" s="104"/>
    </row>
    <row r="15408" spans="151:151" ht="14.4" x14ac:dyDescent="0.25">
      <c r="EU15408" s="104"/>
    </row>
    <row r="15409" spans="151:151" ht="14.4" x14ac:dyDescent="0.25">
      <c r="EU15409" s="104"/>
    </row>
    <row r="15410" spans="151:151" ht="14.4" x14ac:dyDescent="0.25">
      <c r="EU15410" s="104"/>
    </row>
    <row r="15411" spans="151:151" ht="14.4" x14ac:dyDescent="0.25">
      <c r="EU15411" s="104"/>
    </row>
    <row r="15412" spans="151:151" ht="14.4" x14ac:dyDescent="0.25">
      <c r="EU15412" s="104"/>
    </row>
    <row r="15413" spans="151:151" ht="14.4" x14ac:dyDescent="0.25">
      <c r="EU15413" s="104"/>
    </row>
    <row r="15414" spans="151:151" ht="14.4" x14ac:dyDescent="0.25">
      <c r="EU15414" s="104"/>
    </row>
    <row r="15415" spans="151:151" ht="14.4" x14ac:dyDescent="0.25">
      <c r="EU15415" s="104"/>
    </row>
    <row r="15416" spans="151:151" ht="14.4" x14ac:dyDescent="0.25">
      <c r="EU15416" s="104"/>
    </row>
    <row r="15417" spans="151:151" ht="14.4" x14ac:dyDescent="0.25">
      <c r="EU15417" s="104"/>
    </row>
    <row r="15418" spans="151:151" ht="14.4" x14ac:dyDescent="0.25">
      <c r="EU15418" s="104"/>
    </row>
    <row r="15419" spans="151:151" ht="14.4" x14ac:dyDescent="0.25">
      <c r="EU15419" s="104"/>
    </row>
    <row r="15420" spans="151:151" ht="14.4" x14ac:dyDescent="0.25">
      <c r="EU15420" s="104"/>
    </row>
    <row r="15421" spans="151:151" ht="14.4" x14ac:dyDescent="0.25">
      <c r="EU15421" s="104"/>
    </row>
    <row r="15422" spans="151:151" ht="14.4" x14ac:dyDescent="0.25">
      <c r="EU15422" s="104"/>
    </row>
    <row r="15423" spans="151:151" ht="14.4" x14ac:dyDescent="0.25">
      <c r="EU15423" s="104"/>
    </row>
    <row r="15424" spans="151:151" ht="14.4" x14ac:dyDescent="0.25">
      <c r="EU15424" s="104"/>
    </row>
    <row r="15425" spans="151:151" ht="14.4" x14ac:dyDescent="0.25">
      <c r="EU15425" s="104"/>
    </row>
    <row r="15426" spans="151:151" ht="14.4" x14ac:dyDescent="0.25">
      <c r="EU15426" s="104"/>
    </row>
    <row r="15427" spans="151:151" ht="14.4" x14ac:dyDescent="0.25">
      <c r="EU15427" s="104"/>
    </row>
    <row r="15428" spans="151:151" ht="14.4" x14ac:dyDescent="0.25">
      <c r="EU15428" s="104"/>
    </row>
    <row r="15429" spans="151:151" ht="14.4" x14ac:dyDescent="0.25">
      <c r="EU15429" s="104"/>
    </row>
    <row r="15430" spans="151:151" ht="14.4" x14ac:dyDescent="0.25">
      <c r="EU15430" s="104"/>
    </row>
    <row r="15431" spans="151:151" ht="14.4" x14ac:dyDescent="0.25">
      <c r="EU15431" s="104"/>
    </row>
    <row r="15432" spans="151:151" ht="14.4" x14ac:dyDescent="0.25">
      <c r="EU15432" s="104"/>
    </row>
    <row r="15433" spans="151:151" ht="14.4" x14ac:dyDescent="0.25">
      <c r="EU15433" s="104"/>
    </row>
    <row r="15434" spans="151:151" ht="14.4" x14ac:dyDescent="0.25">
      <c r="EU15434" s="104"/>
    </row>
    <row r="15435" spans="151:151" ht="14.4" x14ac:dyDescent="0.25">
      <c r="EU15435" s="104"/>
    </row>
    <row r="15436" spans="151:151" ht="14.4" x14ac:dyDescent="0.25">
      <c r="EU15436" s="104"/>
    </row>
    <row r="15437" spans="151:151" ht="14.4" x14ac:dyDescent="0.25">
      <c r="EU15437" s="104"/>
    </row>
    <row r="15438" spans="151:151" ht="14.4" x14ac:dyDescent="0.25">
      <c r="EU15438" s="104"/>
    </row>
    <row r="15439" spans="151:151" ht="14.4" x14ac:dyDescent="0.25">
      <c r="EU15439" s="104"/>
    </row>
    <row r="15440" spans="151:151" ht="14.4" x14ac:dyDescent="0.25">
      <c r="EU15440" s="104"/>
    </row>
    <row r="15441" spans="151:151" ht="14.4" x14ac:dyDescent="0.25">
      <c r="EU15441" s="104"/>
    </row>
    <row r="15442" spans="151:151" ht="14.4" x14ac:dyDescent="0.25">
      <c r="EU15442" s="104"/>
    </row>
    <row r="15443" spans="151:151" ht="14.4" x14ac:dyDescent="0.25">
      <c r="EU15443" s="104"/>
    </row>
    <row r="15444" spans="151:151" ht="14.4" x14ac:dyDescent="0.25">
      <c r="EU15444" s="104"/>
    </row>
    <row r="15445" spans="151:151" ht="14.4" x14ac:dyDescent="0.25">
      <c r="EU15445" s="104"/>
    </row>
    <row r="15446" spans="151:151" ht="14.4" x14ac:dyDescent="0.25">
      <c r="EU15446" s="104"/>
    </row>
    <row r="15447" spans="151:151" ht="14.4" x14ac:dyDescent="0.25">
      <c r="EU15447" s="104"/>
    </row>
    <row r="15448" spans="151:151" ht="14.4" x14ac:dyDescent="0.25">
      <c r="EU15448" s="104"/>
    </row>
    <row r="15449" spans="151:151" ht="14.4" x14ac:dyDescent="0.25">
      <c r="EU15449" s="104"/>
    </row>
    <row r="15450" spans="151:151" ht="14.4" x14ac:dyDescent="0.25">
      <c r="EU15450" s="104"/>
    </row>
    <row r="15451" spans="151:151" ht="14.4" x14ac:dyDescent="0.25">
      <c r="EU15451" s="104"/>
    </row>
    <row r="15452" spans="151:151" ht="14.4" x14ac:dyDescent="0.25">
      <c r="EU15452" s="104"/>
    </row>
    <row r="15453" spans="151:151" ht="14.4" x14ac:dyDescent="0.25">
      <c r="EU15453" s="104"/>
    </row>
    <row r="15454" spans="151:151" ht="14.4" x14ac:dyDescent="0.25">
      <c r="EU15454" s="104"/>
    </row>
    <row r="15455" spans="151:151" ht="14.4" x14ac:dyDescent="0.25">
      <c r="EU15455" s="104"/>
    </row>
    <row r="15456" spans="151:151" ht="14.4" x14ac:dyDescent="0.25">
      <c r="EU15456" s="104"/>
    </row>
    <row r="15457" spans="151:151" ht="14.4" x14ac:dyDescent="0.25">
      <c r="EU15457" s="104"/>
    </row>
    <row r="15458" spans="151:151" ht="14.4" x14ac:dyDescent="0.25">
      <c r="EU15458" s="104"/>
    </row>
    <row r="15459" spans="151:151" ht="14.4" x14ac:dyDescent="0.25">
      <c r="EU15459" s="104"/>
    </row>
    <row r="15460" spans="151:151" ht="14.4" x14ac:dyDescent="0.25">
      <c r="EU15460" s="104"/>
    </row>
    <row r="15461" spans="151:151" ht="14.4" x14ac:dyDescent="0.25">
      <c r="EU15461" s="104"/>
    </row>
    <row r="15462" spans="151:151" ht="14.4" x14ac:dyDescent="0.25">
      <c r="EU15462" s="104"/>
    </row>
    <row r="15463" spans="151:151" ht="14.4" x14ac:dyDescent="0.25">
      <c r="EU15463" s="104"/>
    </row>
    <row r="15464" spans="151:151" ht="14.4" x14ac:dyDescent="0.25">
      <c r="EU15464" s="104"/>
    </row>
    <row r="15465" spans="151:151" ht="14.4" x14ac:dyDescent="0.25">
      <c r="EU15465" s="104"/>
    </row>
    <row r="15466" spans="151:151" ht="14.4" x14ac:dyDescent="0.25">
      <c r="EU15466" s="104"/>
    </row>
    <row r="15467" spans="151:151" ht="14.4" x14ac:dyDescent="0.25">
      <c r="EU15467" s="104"/>
    </row>
    <row r="15468" spans="151:151" ht="14.4" x14ac:dyDescent="0.25">
      <c r="EU15468" s="104"/>
    </row>
    <row r="15469" spans="151:151" ht="14.4" x14ac:dyDescent="0.25">
      <c r="EU15469" s="104"/>
    </row>
    <row r="15470" spans="151:151" ht="14.4" x14ac:dyDescent="0.25">
      <c r="EU15470" s="104"/>
    </row>
    <row r="15471" spans="151:151" ht="14.4" x14ac:dyDescent="0.25">
      <c r="EU15471" s="104"/>
    </row>
    <row r="15472" spans="151:151" ht="14.4" x14ac:dyDescent="0.25">
      <c r="EU15472" s="104"/>
    </row>
    <row r="15473" spans="151:151" ht="14.4" x14ac:dyDescent="0.25">
      <c r="EU15473" s="104"/>
    </row>
    <row r="15474" spans="151:151" ht="14.4" x14ac:dyDescent="0.25">
      <c r="EU15474" s="104"/>
    </row>
    <row r="15475" spans="151:151" ht="14.4" x14ac:dyDescent="0.25">
      <c r="EU15475" s="104"/>
    </row>
    <row r="15476" spans="151:151" ht="14.4" x14ac:dyDescent="0.25">
      <c r="EU15476" s="104"/>
    </row>
    <row r="15477" spans="151:151" ht="14.4" x14ac:dyDescent="0.25">
      <c r="EU15477" s="104"/>
    </row>
    <row r="15478" spans="151:151" ht="14.4" x14ac:dyDescent="0.25">
      <c r="EU15478" s="104"/>
    </row>
    <row r="15479" spans="151:151" ht="14.4" x14ac:dyDescent="0.25">
      <c r="EU15479" s="104"/>
    </row>
    <row r="15480" spans="151:151" ht="14.4" x14ac:dyDescent="0.25">
      <c r="EU15480" s="104"/>
    </row>
    <row r="15481" spans="151:151" ht="14.4" x14ac:dyDescent="0.25">
      <c r="EU15481" s="104"/>
    </row>
    <row r="15482" spans="151:151" ht="14.4" x14ac:dyDescent="0.25">
      <c r="EU15482" s="104"/>
    </row>
    <row r="15483" spans="151:151" ht="14.4" x14ac:dyDescent="0.25">
      <c r="EU15483" s="104"/>
    </row>
    <row r="15484" spans="151:151" ht="14.4" x14ac:dyDescent="0.25">
      <c r="EU15484" s="104"/>
    </row>
    <row r="15485" spans="151:151" ht="14.4" x14ac:dyDescent="0.25">
      <c r="EU15485" s="104"/>
    </row>
    <row r="15486" spans="151:151" ht="14.4" x14ac:dyDescent="0.25">
      <c r="EU15486" s="104"/>
    </row>
    <row r="15487" spans="151:151" ht="14.4" x14ac:dyDescent="0.25">
      <c r="EU15487" s="104"/>
    </row>
    <row r="15488" spans="151:151" ht="14.4" x14ac:dyDescent="0.25">
      <c r="EU15488" s="104"/>
    </row>
    <row r="15489" spans="151:151" ht="14.4" x14ac:dyDescent="0.25">
      <c r="EU15489" s="104"/>
    </row>
    <row r="15490" spans="151:151" ht="14.4" x14ac:dyDescent="0.25">
      <c r="EU15490" s="104"/>
    </row>
    <row r="15491" spans="151:151" ht="14.4" x14ac:dyDescent="0.25">
      <c r="EU15491" s="104"/>
    </row>
    <row r="15492" spans="151:151" ht="14.4" x14ac:dyDescent="0.25">
      <c r="EU15492" s="104"/>
    </row>
    <row r="15493" spans="151:151" ht="14.4" x14ac:dyDescent="0.25">
      <c r="EU15493" s="104"/>
    </row>
    <row r="15494" spans="151:151" ht="14.4" x14ac:dyDescent="0.25">
      <c r="EU15494" s="104"/>
    </row>
    <row r="15495" spans="151:151" ht="14.4" x14ac:dyDescent="0.25">
      <c r="EU15495" s="104"/>
    </row>
    <row r="15496" spans="151:151" ht="14.4" x14ac:dyDescent="0.25">
      <c r="EU15496" s="104"/>
    </row>
    <row r="15497" spans="151:151" ht="14.4" x14ac:dyDescent="0.25">
      <c r="EU15497" s="104"/>
    </row>
    <row r="15498" spans="151:151" ht="14.4" x14ac:dyDescent="0.25">
      <c r="EU15498" s="104"/>
    </row>
    <row r="15499" spans="151:151" ht="14.4" x14ac:dyDescent="0.25">
      <c r="EU15499" s="104"/>
    </row>
    <row r="15500" spans="151:151" ht="14.4" x14ac:dyDescent="0.25">
      <c r="EU15500" s="104"/>
    </row>
    <row r="15501" spans="151:151" ht="14.4" x14ac:dyDescent="0.25">
      <c r="EU15501" s="104"/>
    </row>
    <row r="15502" spans="151:151" ht="14.4" x14ac:dyDescent="0.25">
      <c r="EU15502" s="104"/>
    </row>
    <row r="15503" spans="151:151" ht="14.4" x14ac:dyDescent="0.25">
      <c r="EU15503" s="104"/>
    </row>
    <row r="15504" spans="151:151" ht="14.4" x14ac:dyDescent="0.25">
      <c r="EU15504" s="104"/>
    </row>
    <row r="15505" spans="151:151" ht="14.4" x14ac:dyDescent="0.25">
      <c r="EU15505" s="104"/>
    </row>
    <row r="15506" spans="151:151" ht="14.4" x14ac:dyDescent="0.25">
      <c r="EU15506" s="104"/>
    </row>
    <row r="15507" spans="151:151" ht="14.4" x14ac:dyDescent="0.25">
      <c r="EU15507" s="104"/>
    </row>
    <row r="15508" spans="151:151" ht="14.4" x14ac:dyDescent="0.25">
      <c r="EU15508" s="104"/>
    </row>
    <row r="15509" spans="151:151" ht="14.4" x14ac:dyDescent="0.25">
      <c r="EU15509" s="104"/>
    </row>
    <row r="15510" spans="151:151" ht="14.4" x14ac:dyDescent="0.25">
      <c r="EU15510" s="104"/>
    </row>
    <row r="15511" spans="151:151" ht="14.4" x14ac:dyDescent="0.25">
      <c r="EU15511" s="104"/>
    </row>
    <row r="15512" spans="151:151" ht="14.4" x14ac:dyDescent="0.25">
      <c r="EU15512" s="104"/>
    </row>
    <row r="15513" spans="151:151" ht="14.4" x14ac:dyDescent="0.25">
      <c r="EU15513" s="104"/>
    </row>
    <row r="15514" spans="151:151" ht="14.4" x14ac:dyDescent="0.25">
      <c r="EU15514" s="104"/>
    </row>
    <row r="15515" spans="151:151" ht="14.4" x14ac:dyDescent="0.25">
      <c r="EU15515" s="104"/>
    </row>
    <row r="15516" spans="151:151" ht="14.4" x14ac:dyDescent="0.25">
      <c r="EU15516" s="104"/>
    </row>
    <row r="15517" spans="151:151" ht="14.4" x14ac:dyDescent="0.25">
      <c r="EU15517" s="104"/>
    </row>
    <row r="15518" spans="151:151" ht="14.4" x14ac:dyDescent="0.25">
      <c r="EU15518" s="104"/>
    </row>
    <row r="15519" spans="151:151" ht="14.4" x14ac:dyDescent="0.25">
      <c r="EU15519" s="104"/>
    </row>
    <row r="15520" spans="151:151" ht="14.4" x14ac:dyDescent="0.25">
      <c r="EU15520" s="104"/>
    </row>
    <row r="15521" spans="151:151" ht="14.4" x14ac:dyDescent="0.25">
      <c r="EU15521" s="104"/>
    </row>
    <row r="15522" spans="151:151" ht="14.4" x14ac:dyDescent="0.25">
      <c r="EU15522" s="104"/>
    </row>
    <row r="15523" spans="151:151" ht="14.4" x14ac:dyDescent="0.25">
      <c r="EU15523" s="104"/>
    </row>
    <row r="15524" spans="151:151" ht="14.4" x14ac:dyDescent="0.25">
      <c r="EU15524" s="104"/>
    </row>
    <row r="15525" spans="151:151" ht="14.4" x14ac:dyDescent="0.25">
      <c r="EU15525" s="104"/>
    </row>
    <row r="15526" spans="151:151" ht="14.4" x14ac:dyDescent="0.25">
      <c r="EU15526" s="104"/>
    </row>
    <row r="15527" spans="151:151" ht="14.4" x14ac:dyDescent="0.25">
      <c r="EU15527" s="104"/>
    </row>
    <row r="15528" spans="151:151" ht="14.4" x14ac:dyDescent="0.25">
      <c r="EU15528" s="104"/>
    </row>
    <row r="15529" spans="151:151" ht="14.4" x14ac:dyDescent="0.25">
      <c r="EU15529" s="104"/>
    </row>
    <row r="15530" spans="151:151" ht="14.4" x14ac:dyDescent="0.25">
      <c r="EU15530" s="104"/>
    </row>
    <row r="15531" spans="151:151" ht="14.4" x14ac:dyDescent="0.25">
      <c r="EU15531" s="104"/>
    </row>
    <row r="15532" spans="151:151" ht="14.4" x14ac:dyDescent="0.25">
      <c r="EU15532" s="104"/>
    </row>
    <row r="15533" spans="151:151" ht="14.4" x14ac:dyDescent="0.25">
      <c r="EU15533" s="104"/>
    </row>
    <row r="15534" spans="151:151" ht="14.4" x14ac:dyDescent="0.25">
      <c r="EU15534" s="104"/>
    </row>
    <row r="15535" spans="151:151" ht="14.4" x14ac:dyDescent="0.25">
      <c r="EU15535" s="104"/>
    </row>
    <row r="15536" spans="151:151" ht="14.4" x14ac:dyDescent="0.25">
      <c r="EU15536" s="104"/>
    </row>
    <row r="15537" spans="151:151" ht="14.4" x14ac:dyDescent="0.25">
      <c r="EU15537" s="104"/>
    </row>
    <row r="15538" spans="151:151" ht="14.4" x14ac:dyDescent="0.25">
      <c r="EU15538" s="104"/>
    </row>
    <row r="15539" spans="151:151" ht="14.4" x14ac:dyDescent="0.25">
      <c r="EU15539" s="104"/>
    </row>
    <row r="15540" spans="151:151" ht="14.4" x14ac:dyDescent="0.25">
      <c r="EU15540" s="104"/>
    </row>
    <row r="15541" spans="151:151" ht="14.4" x14ac:dyDescent="0.25">
      <c r="EU15541" s="104"/>
    </row>
    <row r="15542" spans="151:151" ht="14.4" x14ac:dyDescent="0.25">
      <c r="EU15542" s="104"/>
    </row>
    <row r="15543" spans="151:151" ht="14.4" x14ac:dyDescent="0.25">
      <c r="EU15543" s="104"/>
    </row>
    <row r="15544" spans="151:151" ht="14.4" x14ac:dyDescent="0.25">
      <c r="EU15544" s="104"/>
    </row>
    <row r="15545" spans="151:151" ht="14.4" x14ac:dyDescent="0.25">
      <c r="EU15545" s="104"/>
    </row>
    <row r="15546" spans="151:151" ht="14.4" x14ac:dyDescent="0.25">
      <c r="EU15546" s="104"/>
    </row>
    <row r="15547" spans="151:151" ht="14.4" x14ac:dyDescent="0.25">
      <c r="EU15547" s="104"/>
    </row>
    <row r="15548" spans="151:151" ht="14.4" x14ac:dyDescent="0.25">
      <c r="EU15548" s="104"/>
    </row>
    <row r="15549" spans="151:151" ht="14.4" x14ac:dyDescent="0.25">
      <c r="EU15549" s="104"/>
    </row>
    <row r="15550" spans="151:151" ht="14.4" x14ac:dyDescent="0.25">
      <c r="EU15550" s="104"/>
    </row>
    <row r="15551" spans="151:151" ht="14.4" x14ac:dyDescent="0.25">
      <c r="EU15551" s="104"/>
    </row>
    <row r="15552" spans="151:151" ht="14.4" x14ac:dyDescent="0.25">
      <c r="EU15552" s="104"/>
    </row>
    <row r="15553" spans="151:151" ht="14.4" x14ac:dyDescent="0.25">
      <c r="EU15553" s="104"/>
    </row>
    <row r="15554" spans="151:151" ht="14.4" x14ac:dyDescent="0.25">
      <c r="EU15554" s="104"/>
    </row>
    <row r="15555" spans="151:151" ht="14.4" x14ac:dyDescent="0.25">
      <c r="EU15555" s="104"/>
    </row>
    <row r="15556" spans="151:151" ht="14.4" x14ac:dyDescent="0.25">
      <c r="EU15556" s="104"/>
    </row>
    <row r="15557" spans="151:151" ht="14.4" x14ac:dyDescent="0.25">
      <c r="EU15557" s="104"/>
    </row>
    <row r="15558" spans="151:151" ht="14.4" x14ac:dyDescent="0.25">
      <c r="EU15558" s="104"/>
    </row>
    <row r="15559" spans="151:151" ht="14.4" x14ac:dyDescent="0.25">
      <c r="EU15559" s="104"/>
    </row>
    <row r="15560" spans="151:151" ht="14.4" x14ac:dyDescent="0.25">
      <c r="EU15560" s="104"/>
    </row>
    <row r="15561" spans="151:151" ht="14.4" x14ac:dyDescent="0.25">
      <c r="EU15561" s="104"/>
    </row>
    <row r="15562" spans="151:151" ht="14.4" x14ac:dyDescent="0.25">
      <c r="EU15562" s="104"/>
    </row>
    <row r="15563" spans="151:151" ht="14.4" x14ac:dyDescent="0.25">
      <c r="EU15563" s="104"/>
    </row>
    <row r="15564" spans="151:151" ht="14.4" x14ac:dyDescent="0.25">
      <c r="EU15564" s="104"/>
    </row>
    <row r="15565" spans="151:151" ht="14.4" x14ac:dyDescent="0.25">
      <c r="EU15565" s="104"/>
    </row>
    <row r="15566" spans="151:151" ht="14.4" x14ac:dyDescent="0.25">
      <c r="EU15566" s="104"/>
    </row>
    <row r="15567" spans="151:151" ht="14.4" x14ac:dyDescent="0.25">
      <c r="EU15567" s="104"/>
    </row>
    <row r="15568" spans="151:151" ht="14.4" x14ac:dyDescent="0.25">
      <c r="EU15568" s="104"/>
    </row>
    <row r="15569" spans="151:151" ht="14.4" x14ac:dyDescent="0.25">
      <c r="EU15569" s="104"/>
    </row>
    <row r="15570" spans="151:151" ht="14.4" x14ac:dyDescent="0.25">
      <c r="EU15570" s="104"/>
    </row>
    <row r="15571" spans="151:151" ht="14.4" x14ac:dyDescent="0.25">
      <c r="EU15571" s="104"/>
    </row>
    <row r="15572" spans="151:151" ht="14.4" x14ac:dyDescent="0.25">
      <c r="EU15572" s="104"/>
    </row>
    <row r="15573" spans="151:151" ht="14.4" x14ac:dyDescent="0.25">
      <c r="EU15573" s="104"/>
    </row>
    <row r="15574" spans="151:151" ht="14.4" x14ac:dyDescent="0.25">
      <c r="EU15574" s="104"/>
    </row>
    <row r="15575" spans="151:151" ht="14.4" x14ac:dyDescent="0.25">
      <c r="EU15575" s="104"/>
    </row>
    <row r="15576" spans="151:151" ht="14.4" x14ac:dyDescent="0.25">
      <c r="EU15576" s="104"/>
    </row>
    <row r="15577" spans="151:151" ht="14.4" x14ac:dyDescent="0.25">
      <c r="EU15577" s="104"/>
    </row>
    <row r="15578" spans="151:151" ht="14.4" x14ac:dyDescent="0.25">
      <c r="EU15578" s="104"/>
    </row>
    <row r="15579" spans="151:151" ht="14.4" x14ac:dyDescent="0.25">
      <c r="EU15579" s="104"/>
    </row>
    <row r="15580" spans="151:151" ht="14.4" x14ac:dyDescent="0.25">
      <c r="EU15580" s="104"/>
    </row>
    <row r="15581" spans="151:151" ht="14.4" x14ac:dyDescent="0.25">
      <c r="EU15581" s="104"/>
    </row>
    <row r="15582" spans="151:151" ht="14.4" x14ac:dyDescent="0.25">
      <c r="EU15582" s="104"/>
    </row>
    <row r="15583" spans="151:151" ht="14.4" x14ac:dyDescent="0.25">
      <c r="EU15583" s="104"/>
    </row>
    <row r="15584" spans="151:151" ht="14.4" x14ac:dyDescent="0.25">
      <c r="EU15584" s="104"/>
    </row>
    <row r="15585" spans="151:151" ht="14.4" x14ac:dyDescent="0.25">
      <c r="EU15585" s="104"/>
    </row>
    <row r="15586" spans="151:151" ht="14.4" x14ac:dyDescent="0.25">
      <c r="EU15586" s="104"/>
    </row>
    <row r="15587" spans="151:151" ht="14.4" x14ac:dyDescent="0.25">
      <c r="EU15587" s="104"/>
    </row>
    <row r="15588" spans="151:151" ht="14.4" x14ac:dyDescent="0.25">
      <c r="EU15588" s="104"/>
    </row>
    <row r="15589" spans="151:151" ht="14.4" x14ac:dyDescent="0.25">
      <c r="EU15589" s="104"/>
    </row>
    <row r="15590" spans="151:151" ht="14.4" x14ac:dyDescent="0.25">
      <c r="EU15590" s="104"/>
    </row>
    <row r="15591" spans="151:151" ht="14.4" x14ac:dyDescent="0.25">
      <c r="EU15591" s="104"/>
    </row>
    <row r="15592" spans="151:151" ht="14.4" x14ac:dyDescent="0.25">
      <c r="EU15592" s="104"/>
    </row>
    <row r="15593" spans="151:151" ht="14.4" x14ac:dyDescent="0.25">
      <c r="EU15593" s="104"/>
    </row>
    <row r="15594" spans="151:151" ht="14.4" x14ac:dyDescent="0.25">
      <c r="EU15594" s="104"/>
    </row>
    <row r="15595" spans="151:151" ht="14.4" x14ac:dyDescent="0.25">
      <c r="EU15595" s="104"/>
    </row>
    <row r="15596" spans="151:151" ht="14.4" x14ac:dyDescent="0.25">
      <c r="EU15596" s="104"/>
    </row>
    <row r="15597" spans="151:151" ht="14.4" x14ac:dyDescent="0.25">
      <c r="EU15597" s="104"/>
    </row>
    <row r="15598" spans="151:151" ht="14.4" x14ac:dyDescent="0.25">
      <c r="EU15598" s="104"/>
    </row>
    <row r="15599" spans="151:151" ht="14.4" x14ac:dyDescent="0.25">
      <c r="EU15599" s="104"/>
    </row>
    <row r="15600" spans="151:151" ht="14.4" x14ac:dyDescent="0.25">
      <c r="EU15600" s="104"/>
    </row>
    <row r="15601" spans="151:151" ht="14.4" x14ac:dyDescent="0.25">
      <c r="EU15601" s="104"/>
    </row>
    <row r="15602" spans="151:151" ht="14.4" x14ac:dyDescent="0.25">
      <c r="EU15602" s="104"/>
    </row>
    <row r="15603" spans="151:151" ht="14.4" x14ac:dyDescent="0.25">
      <c r="EU15603" s="104"/>
    </row>
    <row r="15604" spans="151:151" ht="14.4" x14ac:dyDescent="0.25">
      <c r="EU15604" s="104"/>
    </row>
    <row r="15605" spans="151:151" ht="14.4" x14ac:dyDescent="0.25">
      <c r="EU15605" s="104"/>
    </row>
    <row r="15606" spans="151:151" ht="14.4" x14ac:dyDescent="0.25">
      <c r="EU15606" s="104"/>
    </row>
    <row r="15607" spans="151:151" ht="14.4" x14ac:dyDescent="0.25">
      <c r="EU15607" s="104"/>
    </row>
    <row r="15608" spans="151:151" ht="14.4" x14ac:dyDescent="0.25">
      <c r="EU15608" s="104"/>
    </row>
    <row r="15609" spans="151:151" ht="14.4" x14ac:dyDescent="0.25">
      <c r="EU15609" s="104"/>
    </row>
    <row r="15610" spans="151:151" ht="14.4" x14ac:dyDescent="0.25">
      <c r="EU15610" s="104"/>
    </row>
    <row r="15611" spans="151:151" ht="14.4" x14ac:dyDescent="0.25">
      <c r="EU15611" s="104"/>
    </row>
    <row r="15612" spans="151:151" ht="14.4" x14ac:dyDescent="0.25">
      <c r="EU15612" s="104"/>
    </row>
    <row r="15613" spans="151:151" ht="14.4" x14ac:dyDescent="0.25">
      <c r="EU15613" s="104"/>
    </row>
    <row r="15614" spans="151:151" ht="14.4" x14ac:dyDescent="0.25">
      <c r="EU15614" s="104"/>
    </row>
    <row r="15615" spans="151:151" ht="14.4" x14ac:dyDescent="0.25">
      <c r="EU15615" s="104"/>
    </row>
    <row r="15616" spans="151:151" ht="14.4" x14ac:dyDescent="0.25">
      <c r="EU15616" s="104"/>
    </row>
    <row r="15617" spans="151:151" ht="14.4" x14ac:dyDescent="0.25">
      <c r="EU15617" s="104"/>
    </row>
    <row r="15618" spans="151:151" ht="14.4" x14ac:dyDescent="0.25">
      <c r="EU15618" s="104"/>
    </row>
    <row r="15619" spans="151:151" ht="14.4" x14ac:dyDescent="0.25">
      <c r="EU15619" s="104"/>
    </row>
    <row r="15620" spans="151:151" ht="14.4" x14ac:dyDescent="0.25">
      <c r="EU15620" s="104"/>
    </row>
    <row r="15621" spans="151:151" ht="14.4" x14ac:dyDescent="0.25">
      <c r="EU15621" s="104"/>
    </row>
    <row r="15622" spans="151:151" ht="14.4" x14ac:dyDescent="0.25">
      <c r="EU15622" s="104"/>
    </row>
    <row r="15623" spans="151:151" ht="14.4" x14ac:dyDescent="0.25">
      <c r="EU15623" s="104"/>
    </row>
    <row r="15624" spans="151:151" ht="14.4" x14ac:dyDescent="0.25">
      <c r="EU15624" s="104"/>
    </row>
    <row r="15625" spans="151:151" ht="14.4" x14ac:dyDescent="0.25">
      <c r="EU15625" s="104"/>
    </row>
    <row r="15626" spans="151:151" ht="14.4" x14ac:dyDescent="0.25">
      <c r="EU15626" s="104"/>
    </row>
    <row r="15627" spans="151:151" ht="14.4" x14ac:dyDescent="0.25">
      <c r="EU15627" s="104"/>
    </row>
    <row r="15628" spans="151:151" ht="14.4" x14ac:dyDescent="0.25">
      <c r="EU15628" s="104"/>
    </row>
    <row r="15629" spans="151:151" ht="14.4" x14ac:dyDescent="0.25">
      <c r="EU15629" s="104"/>
    </row>
    <row r="15630" spans="151:151" ht="14.4" x14ac:dyDescent="0.25">
      <c r="EU15630" s="104"/>
    </row>
    <row r="15631" spans="151:151" ht="14.4" x14ac:dyDescent="0.25">
      <c r="EU15631" s="104"/>
    </row>
    <row r="15632" spans="151:151" ht="14.4" x14ac:dyDescent="0.25">
      <c r="EU15632" s="104"/>
    </row>
    <row r="15633" spans="151:151" ht="14.4" x14ac:dyDescent="0.25">
      <c r="EU15633" s="104"/>
    </row>
    <row r="15634" spans="151:151" ht="14.4" x14ac:dyDescent="0.25">
      <c r="EU15634" s="104"/>
    </row>
    <row r="15635" spans="151:151" ht="14.4" x14ac:dyDescent="0.25">
      <c r="EU15635" s="104"/>
    </row>
    <row r="15636" spans="151:151" ht="14.4" x14ac:dyDescent="0.25">
      <c r="EU15636" s="104"/>
    </row>
    <row r="15637" spans="151:151" ht="14.4" x14ac:dyDescent="0.25">
      <c r="EU15637" s="104"/>
    </row>
    <row r="15638" spans="151:151" ht="14.4" x14ac:dyDescent="0.25">
      <c r="EU15638" s="104"/>
    </row>
    <row r="15639" spans="151:151" ht="14.4" x14ac:dyDescent="0.25">
      <c r="EU15639" s="104"/>
    </row>
    <row r="15640" spans="151:151" ht="14.4" x14ac:dyDescent="0.25">
      <c r="EU15640" s="104"/>
    </row>
    <row r="15641" spans="151:151" ht="14.4" x14ac:dyDescent="0.25">
      <c r="EU15641" s="104"/>
    </row>
    <row r="15642" spans="151:151" ht="14.4" x14ac:dyDescent="0.25">
      <c r="EU15642" s="104"/>
    </row>
    <row r="15643" spans="151:151" ht="14.4" x14ac:dyDescent="0.25">
      <c r="EU15643" s="104"/>
    </row>
    <row r="15644" spans="151:151" ht="14.4" x14ac:dyDescent="0.25">
      <c r="EU15644" s="104"/>
    </row>
    <row r="15645" spans="151:151" ht="14.4" x14ac:dyDescent="0.25">
      <c r="EU15645" s="104"/>
    </row>
    <row r="15646" spans="151:151" ht="14.4" x14ac:dyDescent="0.25">
      <c r="EU15646" s="104"/>
    </row>
    <row r="15647" spans="151:151" ht="14.4" x14ac:dyDescent="0.25">
      <c r="EU15647" s="104"/>
    </row>
    <row r="15648" spans="151:151" ht="14.4" x14ac:dyDescent="0.25">
      <c r="EU15648" s="104"/>
    </row>
    <row r="15649" spans="151:151" ht="14.4" x14ac:dyDescent="0.25">
      <c r="EU15649" s="104"/>
    </row>
    <row r="15650" spans="151:151" ht="14.4" x14ac:dyDescent="0.25">
      <c r="EU15650" s="104"/>
    </row>
    <row r="15651" spans="151:151" ht="14.4" x14ac:dyDescent="0.25">
      <c r="EU15651" s="104"/>
    </row>
    <row r="15652" spans="151:151" ht="14.4" x14ac:dyDescent="0.25">
      <c r="EU15652" s="104"/>
    </row>
    <row r="15653" spans="151:151" ht="14.4" x14ac:dyDescent="0.25">
      <c r="EU15653" s="104"/>
    </row>
    <row r="15654" spans="151:151" ht="14.4" x14ac:dyDescent="0.25">
      <c r="EU15654" s="104"/>
    </row>
    <row r="15655" spans="151:151" ht="14.4" x14ac:dyDescent="0.25">
      <c r="EU15655" s="104"/>
    </row>
    <row r="15656" spans="151:151" ht="14.4" x14ac:dyDescent="0.25">
      <c r="EU15656" s="104"/>
    </row>
    <row r="15657" spans="151:151" ht="14.4" x14ac:dyDescent="0.25">
      <c r="EU15657" s="104"/>
    </row>
    <row r="15658" spans="151:151" ht="14.4" x14ac:dyDescent="0.25">
      <c r="EU15658" s="104"/>
    </row>
    <row r="15659" spans="151:151" ht="14.4" x14ac:dyDescent="0.25">
      <c r="EU15659" s="104"/>
    </row>
    <row r="15660" spans="151:151" ht="14.4" x14ac:dyDescent="0.25">
      <c r="EU15660" s="104"/>
    </row>
    <row r="15661" spans="151:151" ht="14.4" x14ac:dyDescent="0.25">
      <c r="EU15661" s="104"/>
    </row>
    <row r="15662" spans="151:151" ht="14.4" x14ac:dyDescent="0.25">
      <c r="EU15662" s="104"/>
    </row>
    <row r="15663" spans="151:151" ht="14.4" x14ac:dyDescent="0.25">
      <c r="EU15663" s="104"/>
    </row>
    <row r="15664" spans="151:151" ht="14.4" x14ac:dyDescent="0.25">
      <c r="EU15664" s="104"/>
    </row>
    <row r="15665" spans="151:151" ht="14.4" x14ac:dyDescent="0.25">
      <c r="EU15665" s="104"/>
    </row>
    <row r="15666" spans="151:151" ht="14.4" x14ac:dyDescent="0.25">
      <c r="EU15666" s="104"/>
    </row>
    <row r="15667" spans="151:151" ht="14.4" x14ac:dyDescent="0.25">
      <c r="EU15667" s="104"/>
    </row>
    <row r="15668" spans="151:151" ht="14.4" x14ac:dyDescent="0.25">
      <c r="EU15668" s="104"/>
    </row>
    <row r="15669" spans="151:151" ht="14.4" x14ac:dyDescent="0.25">
      <c r="EU15669" s="104"/>
    </row>
    <row r="15670" spans="151:151" ht="14.4" x14ac:dyDescent="0.25">
      <c r="EU15670" s="104"/>
    </row>
    <row r="15671" spans="151:151" ht="14.4" x14ac:dyDescent="0.25">
      <c r="EU15671" s="104"/>
    </row>
    <row r="15672" spans="151:151" ht="14.4" x14ac:dyDescent="0.25">
      <c r="EU15672" s="104"/>
    </row>
    <row r="15673" spans="151:151" ht="14.4" x14ac:dyDescent="0.25">
      <c r="EU15673" s="104"/>
    </row>
    <row r="15674" spans="151:151" ht="14.4" x14ac:dyDescent="0.25">
      <c r="EU15674" s="104"/>
    </row>
    <row r="15675" spans="151:151" ht="14.4" x14ac:dyDescent="0.25">
      <c r="EU15675" s="104"/>
    </row>
    <row r="15676" spans="151:151" ht="14.4" x14ac:dyDescent="0.25">
      <c r="EU15676" s="104"/>
    </row>
    <row r="15677" spans="151:151" ht="14.4" x14ac:dyDescent="0.25">
      <c r="EU15677" s="104"/>
    </row>
    <row r="15678" spans="151:151" ht="14.4" x14ac:dyDescent="0.25">
      <c r="EU15678" s="104"/>
    </row>
    <row r="15679" spans="151:151" ht="14.4" x14ac:dyDescent="0.25">
      <c r="EU15679" s="104"/>
    </row>
    <row r="15680" spans="151:151" ht="14.4" x14ac:dyDescent="0.25">
      <c r="EU15680" s="104"/>
    </row>
    <row r="15681" spans="151:151" ht="14.4" x14ac:dyDescent="0.25">
      <c r="EU15681" s="104"/>
    </row>
    <row r="15682" spans="151:151" ht="14.4" x14ac:dyDescent="0.25">
      <c r="EU15682" s="104"/>
    </row>
    <row r="15683" spans="151:151" ht="14.4" x14ac:dyDescent="0.25">
      <c r="EU15683" s="104"/>
    </row>
    <row r="15684" spans="151:151" ht="14.4" x14ac:dyDescent="0.25">
      <c r="EU15684" s="104"/>
    </row>
    <row r="15685" spans="151:151" ht="14.4" x14ac:dyDescent="0.25">
      <c r="EU15685" s="104"/>
    </row>
    <row r="15686" spans="151:151" ht="14.4" x14ac:dyDescent="0.25">
      <c r="EU15686" s="104"/>
    </row>
    <row r="15687" spans="151:151" ht="14.4" x14ac:dyDescent="0.25">
      <c r="EU15687" s="104"/>
    </row>
    <row r="15688" spans="151:151" ht="14.4" x14ac:dyDescent="0.25">
      <c r="EU15688" s="104"/>
    </row>
    <row r="15689" spans="151:151" ht="14.4" x14ac:dyDescent="0.25">
      <c r="EU15689" s="104"/>
    </row>
    <row r="15690" spans="151:151" ht="14.4" x14ac:dyDescent="0.25">
      <c r="EU15690" s="104"/>
    </row>
    <row r="15691" spans="151:151" ht="14.4" x14ac:dyDescent="0.25">
      <c r="EU15691" s="104"/>
    </row>
    <row r="15692" spans="151:151" ht="14.4" x14ac:dyDescent="0.25">
      <c r="EU15692" s="104"/>
    </row>
    <row r="15693" spans="151:151" ht="14.4" x14ac:dyDescent="0.25">
      <c r="EU15693" s="104"/>
    </row>
    <row r="15694" spans="151:151" ht="14.4" x14ac:dyDescent="0.25">
      <c r="EU15694" s="104"/>
    </row>
    <row r="15695" spans="151:151" ht="14.4" x14ac:dyDescent="0.25">
      <c r="EU15695" s="104"/>
    </row>
    <row r="15696" spans="151:151" ht="14.4" x14ac:dyDescent="0.25">
      <c r="EU15696" s="104"/>
    </row>
    <row r="15697" spans="151:151" ht="14.4" x14ac:dyDescent="0.25">
      <c r="EU15697" s="104"/>
    </row>
    <row r="15698" spans="151:151" ht="14.4" x14ac:dyDescent="0.25">
      <c r="EU15698" s="104"/>
    </row>
    <row r="15699" spans="151:151" ht="14.4" x14ac:dyDescent="0.25">
      <c r="EU15699" s="104"/>
    </row>
    <row r="15700" spans="151:151" ht="14.4" x14ac:dyDescent="0.25">
      <c r="EU15700" s="104"/>
    </row>
    <row r="15701" spans="151:151" ht="14.4" x14ac:dyDescent="0.25">
      <c r="EU15701" s="104"/>
    </row>
    <row r="15702" spans="151:151" ht="14.4" x14ac:dyDescent="0.25">
      <c r="EU15702" s="104"/>
    </row>
    <row r="15703" spans="151:151" ht="14.4" x14ac:dyDescent="0.25">
      <c r="EU15703" s="104"/>
    </row>
    <row r="15704" spans="151:151" ht="14.4" x14ac:dyDescent="0.25">
      <c r="EU15704" s="104"/>
    </row>
    <row r="15705" spans="151:151" ht="14.4" x14ac:dyDescent="0.25">
      <c r="EU15705" s="104"/>
    </row>
    <row r="15706" spans="151:151" ht="14.4" x14ac:dyDescent="0.25">
      <c r="EU15706" s="104"/>
    </row>
    <row r="15707" spans="151:151" ht="14.4" x14ac:dyDescent="0.25">
      <c r="EU15707" s="104"/>
    </row>
    <row r="15708" spans="151:151" ht="14.4" x14ac:dyDescent="0.25">
      <c r="EU15708" s="104"/>
    </row>
    <row r="15709" spans="151:151" ht="14.4" x14ac:dyDescent="0.25">
      <c r="EU15709" s="104"/>
    </row>
    <row r="15710" spans="151:151" ht="14.4" x14ac:dyDescent="0.25">
      <c r="EU15710" s="104"/>
    </row>
    <row r="15711" spans="151:151" ht="14.4" x14ac:dyDescent="0.25">
      <c r="EU15711" s="104"/>
    </row>
    <row r="15712" spans="151:151" ht="14.4" x14ac:dyDescent="0.25">
      <c r="EU15712" s="104"/>
    </row>
    <row r="15713" spans="151:151" ht="14.4" x14ac:dyDescent="0.25">
      <c r="EU15713" s="104"/>
    </row>
    <row r="15714" spans="151:151" ht="14.4" x14ac:dyDescent="0.25">
      <c r="EU15714" s="104"/>
    </row>
    <row r="15715" spans="151:151" ht="14.4" x14ac:dyDescent="0.25">
      <c r="EU15715" s="104"/>
    </row>
    <row r="15716" spans="151:151" ht="14.4" x14ac:dyDescent="0.25">
      <c r="EU15716" s="104"/>
    </row>
    <row r="15717" spans="151:151" ht="14.4" x14ac:dyDescent="0.25">
      <c r="EU15717" s="104"/>
    </row>
    <row r="15718" spans="151:151" ht="14.4" x14ac:dyDescent="0.25">
      <c r="EU15718" s="104"/>
    </row>
    <row r="15719" spans="151:151" ht="14.4" x14ac:dyDescent="0.25">
      <c r="EU15719" s="104"/>
    </row>
    <row r="15720" spans="151:151" ht="14.4" x14ac:dyDescent="0.25">
      <c r="EU15720" s="104"/>
    </row>
    <row r="15721" spans="151:151" ht="14.4" x14ac:dyDescent="0.25">
      <c r="EU15721" s="104"/>
    </row>
    <row r="15722" spans="151:151" ht="14.4" x14ac:dyDescent="0.25">
      <c r="EU15722" s="104"/>
    </row>
    <row r="15723" spans="151:151" ht="14.4" x14ac:dyDescent="0.25">
      <c r="EU15723" s="104"/>
    </row>
    <row r="15724" spans="151:151" ht="14.4" x14ac:dyDescent="0.25">
      <c r="EU15724" s="104"/>
    </row>
    <row r="15725" spans="151:151" ht="14.4" x14ac:dyDescent="0.25">
      <c r="EU15725" s="104"/>
    </row>
    <row r="15726" spans="151:151" ht="14.4" x14ac:dyDescent="0.25">
      <c r="EU15726" s="104"/>
    </row>
    <row r="15727" spans="151:151" ht="14.4" x14ac:dyDescent="0.25">
      <c r="EU15727" s="104"/>
    </row>
    <row r="15728" spans="151:151" ht="14.4" x14ac:dyDescent="0.25">
      <c r="EU15728" s="104"/>
    </row>
    <row r="15729" spans="151:151" ht="14.4" x14ac:dyDescent="0.25">
      <c r="EU15729" s="104"/>
    </row>
    <row r="15730" spans="151:151" ht="14.4" x14ac:dyDescent="0.25">
      <c r="EU15730" s="104"/>
    </row>
    <row r="15731" spans="151:151" ht="14.4" x14ac:dyDescent="0.25">
      <c r="EU15731" s="104"/>
    </row>
    <row r="15732" spans="151:151" ht="14.4" x14ac:dyDescent="0.25">
      <c r="EU15732" s="104"/>
    </row>
    <row r="15733" spans="151:151" ht="14.4" x14ac:dyDescent="0.25">
      <c r="EU15733" s="104"/>
    </row>
    <row r="15734" spans="151:151" ht="14.4" x14ac:dyDescent="0.25">
      <c r="EU15734" s="104"/>
    </row>
    <row r="15735" spans="151:151" ht="14.4" x14ac:dyDescent="0.25">
      <c r="EU15735" s="104"/>
    </row>
    <row r="15736" spans="151:151" ht="14.4" x14ac:dyDescent="0.25">
      <c r="EU15736" s="104"/>
    </row>
    <row r="15737" spans="151:151" ht="14.4" x14ac:dyDescent="0.25">
      <c r="EU15737" s="104"/>
    </row>
    <row r="15738" spans="151:151" ht="14.4" x14ac:dyDescent="0.25">
      <c r="EU15738" s="104"/>
    </row>
    <row r="15739" spans="151:151" ht="14.4" x14ac:dyDescent="0.25">
      <c r="EU15739" s="104"/>
    </row>
    <row r="15740" spans="151:151" ht="14.4" x14ac:dyDescent="0.25">
      <c r="EU15740" s="104"/>
    </row>
    <row r="15741" spans="151:151" ht="14.4" x14ac:dyDescent="0.25">
      <c r="EU15741" s="104"/>
    </row>
    <row r="15742" spans="151:151" ht="14.4" x14ac:dyDescent="0.25">
      <c r="EU15742" s="104"/>
    </row>
    <row r="15743" spans="151:151" ht="14.4" x14ac:dyDescent="0.25">
      <c r="EU15743" s="104"/>
    </row>
    <row r="15744" spans="151:151" ht="14.4" x14ac:dyDescent="0.25">
      <c r="EU15744" s="104"/>
    </row>
    <row r="15745" spans="151:151" ht="14.4" x14ac:dyDescent="0.25">
      <c r="EU15745" s="104"/>
    </row>
    <row r="15746" spans="151:151" ht="14.4" x14ac:dyDescent="0.25">
      <c r="EU15746" s="104"/>
    </row>
    <row r="15747" spans="151:151" ht="14.4" x14ac:dyDescent="0.25">
      <c r="EU15747" s="104"/>
    </row>
    <row r="15748" spans="151:151" ht="14.4" x14ac:dyDescent="0.25">
      <c r="EU15748" s="104"/>
    </row>
    <row r="15749" spans="151:151" ht="14.4" x14ac:dyDescent="0.25">
      <c r="EU15749" s="104"/>
    </row>
    <row r="15750" spans="151:151" ht="14.4" x14ac:dyDescent="0.25">
      <c r="EU15750" s="104"/>
    </row>
    <row r="15751" spans="151:151" ht="14.4" x14ac:dyDescent="0.25">
      <c r="EU15751" s="104"/>
    </row>
    <row r="15752" spans="151:151" ht="14.4" x14ac:dyDescent="0.25">
      <c r="EU15752" s="104"/>
    </row>
    <row r="15753" spans="151:151" ht="14.4" x14ac:dyDescent="0.25">
      <c r="EU15753" s="104"/>
    </row>
    <row r="15754" spans="151:151" ht="14.4" x14ac:dyDescent="0.25">
      <c r="EU15754" s="104"/>
    </row>
    <row r="15755" spans="151:151" ht="14.4" x14ac:dyDescent="0.25">
      <c r="EU15755" s="104"/>
    </row>
    <row r="15756" spans="151:151" ht="14.4" x14ac:dyDescent="0.25">
      <c r="EU15756" s="104"/>
    </row>
    <row r="15757" spans="151:151" ht="14.4" x14ac:dyDescent="0.25">
      <c r="EU15757" s="104"/>
    </row>
    <row r="15758" spans="151:151" ht="14.4" x14ac:dyDescent="0.25">
      <c r="EU15758" s="104"/>
    </row>
    <row r="15759" spans="151:151" ht="14.4" x14ac:dyDescent="0.25">
      <c r="EU15759" s="104"/>
    </row>
    <row r="15760" spans="151:151" ht="14.4" x14ac:dyDescent="0.25">
      <c r="EU15760" s="104"/>
    </row>
    <row r="15761" spans="151:151" ht="14.4" x14ac:dyDescent="0.25">
      <c r="EU15761" s="104"/>
    </row>
    <row r="15762" spans="151:151" ht="14.4" x14ac:dyDescent="0.25">
      <c r="EU15762" s="104"/>
    </row>
    <row r="15763" spans="151:151" ht="14.4" x14ac:dyDescent="0.25">
      <c r="EU15763" s="104"/>
    </row>
    <row r="15764" spans="151:151" ht="14.4" x14ac:dyDescent="0.25">
      <c r="EU15764" s="104"/>
    </row>
    <row r="15765" spans="151:151" ht="14.4" x14ac:dyDescent="0.25">
      <c r="EU15765" s="104"/>
    </row>
    <row r="15766" spans="151:151" ht="14.4" x14ac:dyDescent="0.25">
      <c r="EU15766" s="104"/>
    </row>
    <row r="15767" spans="151:151" ht="14.4" x14ac:dyDescent="0.25">
      <c r="EU15767" s="104"/>
    </row>
    <row r="15768" spans="151:151" ht="14.4" x14ac:dyDescent="0.25">
      <c r="EU15768" s="104"/>
    </row>
    <row r="15769" spans="151:151" ht="14.4" x14ac:dyDescent="0.25">
      <c r="EU15769" s="104"/>
    </row>
    <row r="15770" spans="151:151" ht="14.4" x14ac:dyDescent="0.25">
      <c r="EU15770" s="104"/>
    </row>
    <row r="15771" spans="151:151" ht="14.4" x14ac:dyDescent="0.25">
      <c r="EU15771" s="104"/>
    </row>
    <row r="15772" spans="151:151" ht="14.4" x14ac:dyDescent="0.25">
      <c r="EU15772" s="104"/>
    </row>
    <row r="15773" spans="151:151" ht="14.4" x14ac:dyDescent="0.25">
      <c r="EU15773" s="104"/>
    </row>
    <row r="15774" spans="151:151" ht="14.4" x14ac:dyDescent="0.25">
      <c r="EU15774" s="104"/>
    </row>
    <row r="15775" spans="151:151" ht="14.4" x14ac:dyDescent="0.25">
      <c r="EU15775" s="104"/>
    </row>
    <row r="15776" spans="151:151" ht="14.4" x14ac:dyDescent="0.25">
      <c r="EU15776" s="104"/>
    </row>
    <row r="15777" spans="151:151" ht="14.4" x14ac:dyDescent="0.25">
      <c r="EU15777" s="104"/>
    </row>
    <row r="15778" spans="151:151" ht="14.4" x14ac:dyDescent="0.25">
      <c r="EU15778" s="104"/>
    </row>
    <row r="15779" spans="151:151" ht="14.4" x14ac:dyDescent="0.25">
      <c r="EU15779" s="104"/>
    </row>
    <row r="15780" spans="151:151" ht="14.4" x14ac:dyDescent="0.25">
      <c r="EU15780" s="104"/>
    </row>
    <row r="15781" spans="151:151" ht="14.4" x14ac:dyDescent="0.25">
      <c r="EU15781" s="104"/>
    </row>
    <row r="15782" spans="151:151" ht="14.4" x14ac:dyDescent="0.25">
      <c r="EU15782" s="104"/>
    </row>
    <row r="15783" spans="151:151" ht="14.4" x14ac:dyDescent="0.25">
      <c r="EU15783" s="104"/>
    </row>
    <row r="15784" spans="151:151" ht="14.4" x14ac:dyDescent="0.25">
      <c r="EU15784" s="104"/>
    </row>
    <row r="15785" spans="151:151" ht="14.4" x14ac:dyDescent="0.25">
      <c r="EU15785" s="104"/>
    </row>
    <row r="15786" spans="151:151" ht="14.4" x14ac:dyDescent="0.25">
      <c r="EU15786" s="104"/>
    </row>
    <row r="15787" spans="151:151" ht="14.4" x14ac:dyDescent="0.25">
      <c r="EU15787" s="104"/>
    </row>
    <row r="15788" spans="151:151" ht="14.4" x14ac:dyDescent="0.25">
      <c r="EU15788" s="104"/>
    </row>
    <row r="15789" spans="151:151" ht="14.4" x14ac:dyDescent="0.25">
      <c r="EU15789" s="104"/>
    </row>
    <row r="15790" spans="151:151" ht="14.4" x14ac:dyDescent="0.25">
      <c r="EU15790" s="104"/>
    </row>
    <row r="15791" spans="151:151" ht="14.4" x14ac:dyDescent="0.25">
      <c r="EU15791" s="104"/>
    </row>
    <row r="15792" spans="151:151" ht="14.4" x14ac:dyDescent="0.25">
      <c r="EU15792" s="104"/>
    </row>
    <row r="15793" spans="151:151" ht="14.4" x14ac:dyDescent="0.25">
      <c r="EU15793" s="104"/>
    </row>
    <row r="15794" spans="151:151" ht="14.4" x14ac:dyDescent="0.25">
      <c r="EU15794" s="104"/>
    </row>
    <row r="15795" spans="151:151" ht="14.4" x14ac:dyDescent="0.25">
      <c r="EU15795" s="104"/>
    </row>
    <row r="15796" spans="151:151" ht="14.4" x14ac:dyDescent="0.25">
      <c r="EU15796" s="104"/>
    </row>
    <row r="15797" spans="151:151" ht="14.4" x14ac:dyDescent="0.25">
      <c r="EU15797" s="104"/>
    </row>
    <row r="15798" spans="151:151" ht="14.4" x14ac:dyDescent="0.25">
      <c r="EU15798" s="104"/>
    </row>
    <row r="15799" spans="151:151" ht="14.4" x14ac:dyDescent="0.25">
      <c r="EU15799" s="104"/>
    </row>
    <row r="15800" spans="151:151" ht="14.4" x14ac:dyDescent="0.25">
      <c r="EU15800" s="104"/>
    </row>
    <row r="15801" spans="151:151" ht="14.4" x14ac:dyDescent="0.25">
      <c r="EU15801" s="104"/>
    </row>
    <row r="15802" spans="151:151" ht="14.4" x14ac:dyDescent="0.25">
      <c r="EU15802" s="104"/>
    </row>
    <row r="15803" spans="151:151" ht="14.4" x14ac:dyDescent="0.25">
      <c r="EU15803" s="104"/>
    </row>
    <row r="15804" spans="151:151" ht="14.4" x14ac:dyDescent="0.25">
      <c r="EU15804" s="104"/>
    </row>
    <row r="15805" spans="151:151" ht="14.4" x14ac:dyDescent="0.25">
      <c r="EU15805" s="104"/>
    </row>
    <row r="15806" spans="151:151" ht="14.4" x14ac:dyDescent="0.25">
      <c r="EU15806" s="104"/>
    </row>
    <row r="15807" spans="151:151" ht="14.4" x14ac:dyDescent="0.25">
      <c r="EU15807" s="104"/>
    </row>
    <row r="15808" spans="151:151" ht="14.4" x14ac:dyDescent="0.25">
      <c r="EU15808" s="104"/>
    </row>
    <row r="15809" spans="151:151" ht="14.4" x14ac:dyDescent="0.25">
      <c r="EU15809" s="104"/>
    </row>
    <row r="15810" spans="151:151" ht="14.4" x14ac:dyDescent="0.25">
      <c r="EU15810" s="104"/>
    </row>
    <row r="15811" spans="151:151" ht="14.4" x14ac:dyDescent="0.25">
      <c r="EU15811" s="104"/>
    </row>
    <row r="15812" spans="151:151" ht="14.4" x14ac:dyDescent="0.25">
      <c r="EU15812" s="104"/>
    </row>
    <row r="15813" spans="151:151" ht="14.4" x14ac:dyDescent="0.25">
      <c r="EU15813" s="104"/>
    </row>
    <row r="15814" spans="151:151" ht="14.4" x14ac:dyDescent="0.25">
      <c r="EU15814" s="104"/>
    </row>
    <row r="15815" spans="151:151" ht="14.4" x14ac:dyDescent="0.25">
      <c r="EU15815" s="104"/>
    </row>
    <row r="15816" spans="151:151" ht="14.4" x14ac:dyDescent="0.25">
      <c r="EU15816" s="104"/>
    </row>
    <row r="15817" spans="151:151" ht="14.4" x14ac:dyDescent="0.25">
      <c r="EU15817" s="104"/>
    </row>
    <row r="15818" spans="151:151" ht="14.4" x14ac:dyDescent="0.25">
      <c r="EU15818" s="104"/>
    </row>
    <row r="15819" spans="151:151" ht="14.4" x14ac:dyDescent="0.25">
      <c r="EU15819" s="104"/>
    </row>
    <row r="15820" spans="151:151" ht="14.4" x14ac:dyDescent="0.25">
      <c r="EU15820" s="104"/>
    </row>
    <row r="15821" spans="151:151" ht="14.4" x14ac:dyDescent="0.25">
      <c r="EU15821" s="104"/>
    </row>
    <row r="15822" spans="151:151" ht="14.4" x14ac:dyDescent="0.25">
      <c r="EU15822" s="104"/>
    </row>
    <row r="15823" spans="151:151" ht="14.4" x14ac:dyDescent="0.25">
      <c r="EU15823" s="104"/>
    </row>
    <row r="15824" spans="151:151" ht="14.4" x14ac:dyDescent="0.25">
      <c r="EU15824" s="104"/>
    </row>
    <row r="15825" spans="151:151" ht="14.4" x14ac:dyDescent="0.25">
      <c r="EU15825" s="104"/>
    </row>
    <row r="15826" spans="151:151" ht="14.4" x14ac:dyDescent="0.25">
      <c r="EU15826" s="104"/>
    </row>
    <row r="15827" spans="151:151" ht="14.4" x14ac:dyDescent="0.25">
      <c r="EU15827" s="104"/>
    </row>
    <row r="15828" spans="151:151" ht="14.4" x14ac:dyDescent="0.25">
      <c r="EU15828" s="104"/>
    </row>
    <row r="15829" spans="151:151" ht="14.4" x14ac:dyDescent="0.25">
      <c r="EU15829" s="104"/>
    </row>
    <row r="15830" spans="151:151" ht="14.4" x14ac:dyDescent="0.25">
      <c r="EU15830" s="104"/>
    </row>
    <row r="15831" spans="151:151" ht="14.4" x14ac:dyDescent="0.25">
      <c r="EU15831" s="104"/>
    </row>
    <row r="15832" spans="151:151" ht="14.4" x14ac:dyDescent="0.25">
      <c r="EU15832" s="104"/>
    </row>
    <row r="15833" spans="151:151" ht="14.4" x14ac:dyDescent="0.25">
      <c r="EU15833" s="104"/>
    </row>
    <row r="15834" spans="151:151" ht="14.4" x14ac:dyDescent="0.25">
      <c r="EU15834" s="104"/>
    </row>
    <row r="15835" spans="151:151" ht="14.4" x14ac:dyDescent="0.25">
      <c r="EU15835" s="104"/>
    </row>
    <row r="15836" spans="151:151" ht="14.4" x14ac:dyDescent="0.25">
      <c r="EU15836" s="104"/>
    </row>
    <row r="15837" spans="151:151" ht="14.4" x14ac:dyDescent="0.25">
      <c r="EU15837" s="104"/>
    </row>
    <row r="15838" spans="151:151" ht="14.4" x14ac:dyDescent="0.25">
      <c r="EU15838" s="104"/>
    </row>
    <row r="15839" spans="151:151" ht="14.4" x14ac:dyDescent="0.25">
      <c r="EU15839" s="104"/>
    </row>
    <row r="15840" spans="151:151" ht="14.4" x14ac:dyDescent="0.25">
      <c r="EU15840" s="104"/>
    </row>
    <row r="15841" spans="151:151" ht="14.4" x14ac:dyDescent="0.25">
      <c r="EU15841" s="104"/>
    </row>
    <row r="15842" spans="151:151" ht="14.4" x14ac:dyDescent="0.25">
      <c r="EU15842" s="104"/>
    </row>
    <row r="15843" spans="151:151" ht="14.4" x14ac:dyDescent="0.25">
      <c r="EU15843" s="104"/>
    </row>
    <row r="15844" spans="151:151" ht="14.4" x14ac:dyDescent="0.25">
      <c r="EU15844" s="104"/>
    </row>
    <row r="15845" spans="151:151" ht="14.4" x14ac:dyDescent="0.25">
      <c r="EU15845" s="104"/>
    </row>
    <row r="15846" spans="151:151" ht="14.4" x14ac:dyDescent="0.25">
      <c r="EU15846" s="104"/>
    </row>
    <row r="15847" spans="151:151" ht="14.4" x14ac:dyDescent="0.25">
      <c r="EU15847" s="104"/>
    </row>
    <row r="15848" spans="151:151" ht="14.4" x14ac:dyDescent="0.25">
      <c r="EU15848" s="104"/>
    </row>
    <row r="15849" spans="151:151" ht="14.4" x14ac:dyDescent="0.25">
      <c r="EU15849" s="104"/>
    </row>
    <row r="15850" spans="151:151" ht="14.4" x14ac:dyDescent="0.25">
      <c r="EU15850" s="104"/>
    </row>
    <row r="15851" spans="151:151" ht="14.4" x14ac:dyDescent="0.25">
      <c r="EU15851" s="104"/>
    </row>
    <row r="15852" spans="151:151" ht="14.4" x14ac:dyDescent="0.25">
      <c r="EU15852" s="104"/>
    </row>
    <row r="15853" spans="151:151" ht="14.4" x14ac:dyDescent="0.25">
      <c r="EU15853" s="104"/>
    </row>
    <row r="15854" spans="151:151" ht="14.4" x14ac:dyDescent="0.25">
      <c r="EU15854" s="104"/>
    </row>
    <row r="15855" spans="151:151" ht="14.4" x14ac:dyDescent="0.25">
      <c r="EU15855" s="104"/>
    </row>
    <row r="15856" spans="151:151" ht="14.4" x14ac:dyDescent="0.25">
      <c r="EU15856" s="104"/>
    </row>
    <row r="15857" spans="151:151" ht="14.4" x14ac:dyDescent="0.25">
      <c r="EU15857" s="104"/>
    </row>
    <row r="15858" spans="151:151" ht="14.4" x14ac:dyDescent="0.25">
      <c r="EU15858" s="104"/>
    </row>
    <row r="15859" spans="151:151" ht="14.4" x14ac:dyDescent="0.25">
      <c r="EU15859" s="104"/>
    </row>
    <row r="15860" spans="151:151" ht="14.4" x14ac:dyDescent="0.25">
      <c r="EU15860" s="104"/>
    </row>
    <row r="15861" spans="151:151" ht="14.4" x14ac:dyDescent="0.25">
      <c r="EU15861" s="104"/>
    </row>
    <row r="15862" spans="151:151" ht="14.4" x14ac:dyDescent="0.25">
      <c r="EU15862" s="104"/>
    </row>
    <row r="15863" spans="151:151" ht="14.4" x14ac:dyDescent="0.25">
      <c r="EU15863" s="104"/>
    </row>
    <row r="15864" spans="151:151" ht="14.4" x14ac:dyDescent="0.25">
      <c r="EU15864" s="104"/>
    </row>
    <row r="15865" spans="151:151" ht="14.4" x14ac:dyDescent="0.25">
      <c r="EU15865" s="104"/>
    </row>
    <row r="15866" spans="151:151" ht="14.4" x14ac:dyDescent="0.25">
      <c r="EU15866" s="104"/>
    </row>
    <row r="15867" spans="151:151" ht="14.4" x14ac:dyDescent="0.25">
      <c r="EU15867" s="104"/>
    </row>
    <row r="15868" spans="151:151" ht="14.4" x14ac:dyDescent="0.25">
      <c r="EU15868" s="104"/>
    </row>
    <row r="15869" spans="151:151" ht="14.4" x14ac:dyDescent="0.25">
      <c r="EU15869" s="104"/>
    </row>
    <row r="15870" spans="151:151" ht="14.4" x14ac:dyDescent="0.25">
      <c r="EU15870" s="104"/>
    </row>
    <row r="15871" spans="151:151" ht="14.4" x14ac:dyDescent="0.25">
      <c r="EU15871" s="104"/>
    </row>
    <row r="15872" spans="151:151" ht="14.4" x14ac:dyDescent="0.25">
      <c r="EU15872" s="104"/>
    </row>
    <row r="15873" spans="151:151" ht="14.4" x14ac:dyDescent="0.25">
      <c r="EU15873" s="104"/>
    </row>
    <row r="15874" spans="151:151" ht="14.4" x14ac:dyDescent="0.25">
      <c r="EU15874" s="104"/>
    </row>
    <row r="15875" spans="151:151" ht="14.4" x14ac:dyDescent="0.25">
      <c r="EU15875" s="104"/>
    </row>
    <row r="15876" spans="151:151" ht="14.4" x14ac:dyDescent="0.25">
      <c r="EU15876" s="104"/>
    </row>
    <row r="15877" spans="151:151" ht="14.4" x14ac:dyDescent="0.25">
      <c r="EU15877" s="104"/>
    </row>
    <row r="15878" spans="151:151" ht="14.4" x14ac:dyDescent="0.25">
      <c r="EU15878" s="104"/>
    </row>
    <row r="15879" spans="151:151" ht="14.4" x14ac:dyDescent="0.25">
      <c r="EU15879" s="104"/>
    </row>
    <row r="15880" spans="151:151" ht="14.4" x14ac:dyDescent="0.25">
      <c r="EU15880" s="104"/>
    </row>
    <row r="15881" spans="151:151" ht="14.4" x14ac:dyDescent="0.25">
      <c r="EU15881" s="104"/>
    </row>
    <row r="15882" spans="151:151" ht="14.4" x14ac:dyDescent="0.25">
      <c r="EU15882" s="104"/>
    </row>
    <row r="15883" spans="151:151" ht="14.4" x14ac:dyDescent="0.25">
      <c r="EU15883" s="104"/>
    </row>
    <row r="15884" spans="151:151" ht="14.4" x14ac:dyDescent="0.25">
      <c r="EU15884" s="104"/>
    </row>
    <row r="15885" spans="151:151" ht="14.4" x14ac:dyDescent="0.25">
      <c r="EU15885" s="104"/>
    </row>
    <row r="15886" spans="151:151" ht="14.4" x14ac:dyDescent="0.25">
      <c r="EU15886" s="104"/>
    </row>
    <row r="15887" spans="151:151" ht="14.4" x14ac:dyDescent="0.25">
      <c r="EU15887" s="104"/>
    </row>
    <row r="15888" spans="151:151" ht="14.4" x14ac:dyDescent="0.25">
      <c r="EU15888" s="104"/>
    </row>
    <row r="15889" spans="151:151" ht="14.4" x14ac:dyDescent="0.25">
      <c r="EU15889" s="104"/>
    </row>
    <row r="15890" spans="151:151" ht="14.4" x14ac:dyDescent="0.25">
      <c r="EU15890" s="104"/>
    </row>
    <row r="15891" spans="151:151" ht="14.4" x14ac:dyDescent="0.25">
      <c r="EU15891" s="104"/>
    </row>
    <row r="15892" spans="151:151" ht="14.4" x14ac:dyDescent="0.25">
      <c r="EU15892" s="104"/>
    </row>
    <row r="15893" spans="151:151" ht="14.4" x14ac:dyDescent="0.25">
      <c r="EU15893" s="104"/>
    </row>
    <row r="15894" spans="151:151" ht="14.4" x14ac:dyDescent="0.25">
      <c r="EU15894" s="104"/>
    </row>
    <row r="15895" spans="151:151" ht="14.4" x14ac:dyDescent="0.25">
      <c r="EU15895" s="104"/>
    </row>
    <row r="15896" spans="151:151" ht="14.4" x14ac:dyDescent="0.25">
      <c r="EU15896" s="104"/>
    </row>
    <row r="15897" spans="151:151" ht="14.4" x14ac:dyDescent="0.25">
      <c r="EU15897" s="104"/>
    </row>
    <row r="15898" spans="151:151" ht="14.4" x14ac:dyDescent="0.25">
      <c r="EU15898" s="104"/>
    </row>
    <row r="15899" spans="151:151" ht="14.4" x14ac:dyDescent="0.25">
      <c r="EU15899" s="104"/>
    </row>
    <row r="15900" spans="151:151" ht="14.4" x14ac:dyDescent="0.25">
      <c r="EU15900" s="104"/>
    </row>
    <row r="15901" spans="151:151" ht="14.4" x14ac:dyDescent="0.25">
      <c r="EU15901" s="104"/>
    </row>
    <row r="15902" spans="151:151" ht="14.4" x14ac:dyDescent="0.25">
      <c r="EU15902" s="104"/>
    </row>
    <row r="15903" spans="151:151" ht="14.4" x14ac:dyDescent="0.25">
      <c r="EU15903" s="104"/>
    </row>
    <row r="15904" spans="151:151" ht="14.4" x14ac:dyDescent="0.25">
      <c r="EU15904" s="104"/>
    </row>
    <row r="15905" spans="151:151" ht="14.4" x14ac:dyDescent="0.25">
      <c r="EU15905" s="104"/>
    </row>
    <row r="15906" spans="151:151" ht="14.4" x14ac:dyDescent="0.25">
      <c r="EU15906" s="104"/>
    </row>
    <row r="15907" spans="151:151" ht="14.4" x14ac:dyDescent="0.25">
      <c r="EU15907" s="104"/>
    </row>
    <row r="15908" spans="151:151" ht="14.4" x14ac:dyDescent="0.25">
      <c r="EU15908" s="104"/>
    </row>
    <row r="15909" spans="151:151" ht="14.4" x14ac:dyDescent="0.25">
      <c r="EU15909" s="104"/>
    </row>
    <row r="15910" spans="151:151" ht="14.4" x14ac:dyDescent="0.25">
      <c r="EU15910" s="104"/>
    </row>
    <row r="15911" spans="151:151" ht="14.4" x14ac:dyDescent="0.25">
      <c r="EU15911" s="104"/>
    </row>
    <row r="15912" spans="151:151" ht="14.4" x14ac:dyDescent="0.25">
      <c r="EU15912" s="104"/>
    </row>
    <row r="15913" spans="151:151" ht="14.4" x14ac:dyDescent="0.25">
      <c r="EU15913" s="104"/>
    </row>
    <row r="15914" spans="151:151" ht="14.4" x14ac:dyDescent="0.25">
      <c r="EU15914" s="104"/>
    </row>
    <row r="15915" spans="151:151" ht="14.4" x14ac:dyDescent="0.25">
      <c r="EU15915" s="104"/>
    </row>
    <row r="15916" spans="151:151" ht="14.4" x14ac:dyDescent="0.25">
      <c r="EU15916" s="104"/>
    </row>
    <row r="15917" spans="151:151" ht="14.4" x14ac:dyDescent="0.25">
      <c r="EU15917" s="104"/>
    </row>
    <row r="15918" spans="151:151" ht="14.4" x14ac:dyDescent="0.25">
      <c r="EU15918" s="104"/>
    </row>
    <row r="15919" spans="151:151" ht="14.4" x14ac:dyDescent="0.25">
      <c r="EU15919" s="104"/>
    </row>
    <row r="15920" spans="151:151" ht="14.4" x14ac:dyDescent="0.25">
      <c r="EU15920" s="104"/>
    </row>
    <row r="15921" spans="151:151" ht="14.4" x14ac:dyDescent="0.25">
      <c r="EU15921" s="104"/>
    </row>
    <row r="15922" spans="151:151" ht="14.4" x14ac:dyDescent="0.25">
      <c r="EU15922" s="104"/>
    </row>
    <row r="15923" spans="151:151" ht="14.4" x14ac:dyDescent="0.25">
      <c r="EU15923" s="104"/>
    </row>
    <row r="15924" spans="151:151" ht="14.4" x14ac:dyDescent="0.25">
      <c r="EU15924" s="104"/>
    </row>
    <row r="15925" spans="151:151" ht="14.4" x14ac:dyDescent="0.25">
      <c r="EU15925" s="104"/>
    </row>
    <row r="15926" spans="151:151" ht="14.4" x14ac:dyDescent="0.25">
      <c r="EU15926" s="104"/>
    </row>
    <row r="15927" spans="151:151" ht="14.4" x14ac:dyDescent="0.25">
      <c r="EU15927" s="104"/>
    </row>
    <row r="15928" spans="151:151" ht="14.4" x14ac:dyDescent="0.25">
      <c r="EU15928" s="104"/>
    </row>
    <row r="15929" spans="151:151" ht="14.4" x14ac:dyDescent="0.25">
      <c r="EU15929" s="104"/>
    </row>
    <row r="15930" spans="151:151" ht="14.4" x14ac:dyDescent="0.25">
      <c r="EU15930" s="104"/>
    </row>
    <row r="15931" spans="151:151" ht="14.4" x14ac:dyDescent="0.25">
      <c r="EU15931" s="104"/>
    </row>
    <row r="15932" spans="151:151" ht="14.4" x14ac:dyDescent="0.25">
      <c r="EU15932" s="104"/>
    </row>
    <row r="15933" spans="151:151" ht="14.4" x14ac:dyDescent="0.25">
      <c r="EU15933" s="104"/>
    </row>
    <row r="15934" spans="151:151" ht="14.4" x14ac:dyDescent="0.25">
      <c r="EU15934" s="104"/>
    </row>
    <row r="15935" spans="151:151" ht="14.4" x14ac:dyDescent="0.25">
      <c r="EU15935" s="104"/>
    </row>
    <row r="15936" spans="151:151" ht="14.4" x14ac:dyDescent="0.25">
      <c r="EU15936" s="104"/>
    </row>
    <row r="15937" spans="151:151" ht="14.4" x14ac:dyDescent="0.25">
      <c r="EU15937" s="104"/>
    </row>
    <row r="15938" spans="151:151" ht="14.4" x14ac:dyDescent="0.25">
      <c r="EU15938" s="104"/>
    </row>
    <row r="15939" spans="151:151" ht="14.4" x14ac:dyDescent="0.25">
      <c r="EU15939" s="104"/>
    </row>
    <row r="15940" spans="151:151" ht="14.4" x14ac:dyDescent="0.25">
      <c r="EU15940" s="104"/>
    </row>
    <row r="15941" spans="151:151" ht="14.4" x14ac:dyDescent="0.25">
      <c r="EU15941" s="104"/>
    </row>
    <row r="15942" spans="151:151" ht="14.4" x14ac:dyDescent="0.25">
      <c r="EU15942" s="104"/>
    </row>
    <row r="15943" spans="151:151" ht="14.4" x14ac:dyDescent="0.25">
      <c r="EU15943" s="104"/>
    </row>
    <row r="15944" spans="151:151" ht="14.4" x14ac:dyDescent="0.25">
      <c r="EU15944" s="104"/>
    </row>
    <row r="15945" spans="151:151" ht="14.4" x14ac:dyDescent="0.25">
      <c r="EU15945" s="104"/>
    </row>
    <row r="15946" spans="151:151" ht="14.4" x14ac:dyDescent="0.25">
      <c r="EU15946" s="104"/>
    </row>
    <row r="15947" spans="151:151" ht="14.4" x14ac:dyDescent="0.25">
      <c r="EU15947" s="104"/>
    </row>
    <row r="15948" spans="151:151" ht="14.4" x14ac:dyDescent="0.25">
      <c r="EU15948" s="104"/>
    </row>
    <row r="15949" spans="151:151" ht="14.4" x14ac:dyDescent="0.25">
      <c r="EU15949" s="104"/>
    </row>
    <row r="15950" spans="151:151" ht="14.4" x14ac:dyDescent="0.25">
      <c r="EU15950" s="104"/>
    </row>
    <row r="15951" spans="151:151" ht="14.4" x14ac:dyDescent="0.25">
      <c r="EU15951" s="104"/>
    </row>
    <row r="15952" spans="151:151" ht="14.4" x14ac:dyDescent="0.25">
      <c r="EU15952" s="104"/>
    </row>
    <row r="15953" spans="151:151" ht="14.4" x14ac:dyDescent="0.25">
      <c r="EU15953" s="104"/>
    </row>
    <row r="15954" spans="151:151" ht="14.4" x14ac:dyDescent="0.25">
      <c r="EU15954" s="104"/>
    </row>
    <row r="15955" spans="151:151" ht="14.4" x14ac:dyDescent="0.25">
      <c r="EU15955" s="104"/>
    </row>
    <row r="15956" spans="151:151" ht="14.4" x14ac:dyDescent="0.25">
      <c r="EU15956" s="104"/>
    </row>
    <row r="15957" spans="151:151" ht="14.4" x14ac:dyDescent="0.25">
      <c r="EU15957" s="104"/>
    </row>
    <row r="15958" spans="151:151" ht="14.4" x14ac:dyDescent="0.25">
      <c r="EU15958" s="104"/>
    </row>
    <row r="15959" spans="151:151" ht="14.4" x14ac:dyDescent="0.25">
      <c r="EU15959" s="104"/>
    </row>
    <row r="15960" spans="151:151" ht="14.4" x14ac:dyDescent="0.25">
      <c r="EU15960" s="104"/>
    </row>
    <row r="15961" spans="151:151" ht="14.4" x14ac:dyDescent="0.25">
      <c r="EU15961" s="104"/>
    </row>
    <row r="15962" spans="151:151" ht="14.4" x14ac:dyDescent="0.25">
      <c r="EU15962" s="104"/>
    </row>
    <row r="15963" spans="151:151" ht="14.4" x14ac:dyDescent="0.25">
      <c r="EU15963" s="104"/>
    </row>
    <row r="15964" spans="151:151" ht="14.4" x14ac:dyDescent="0.25">
      <c r="EU15964" s="104"/>
    </row>
    <row r="15965" spans="151:151" ht="14.4" x14ac:dyDescent="0.25">
      <c r="EU15965" s="104"/>
    </row>
    <row r="15966" spans="151:151" ht="14.4" x14ac:dyDescent="0.25">
      <c r="EU15966" s="104"/>
    </row>
    <row r="15967" spans="151:151" ht="14.4" x14ac:dyDescent="0.25">
      <c r="EU15967" s="104"/>
    </row>
    <row r="15968" spans="151:151" ht="14.4" x14ac:dyDescent="0.25">
      <c r="EU15968" s="104"/>
    </row>
    <row r="15969" spans="151:151" ht="14.4" x14ac:dyDescent="0.25">
      <c r="EU15969" s="104"/>
    </row>
    <row r="15970" spans="151:151" ht="14.4" x14ac:dyDescent="0.25">
      <c r="EU15970" s="104"/>
    </row>
    <row r="15971" spans="151:151" ht="14.4" x14ac:dyDescent="0.25">
      <c r="EU15971" s="104"/>
    </row>
    <row r="15972" spans="151:151" ht="14.4" x14ac:dyDescent="0.25">
      <c r="EU15972" s="104"/>
    </row>
    <row r="15973" spans="151:151" ht="14.4" x14ac:dyDescent="0.25">
      <c r="EU15973" s="104"/>
    </row>
    <row r="15974" spans="151:151" ht="14.4" x14ac:dyDescent="0.25">
      <c r="EU15974" s="104"/>
    </row>
    <row r="15975" spans="151:151" ht="14.4" x14ac:dyDescent="0.25">
      <c r="EU15975" s="104"/>
    </row>
    <row r="15976" spans="151:151" ht="14.4" x14ac:dyDescent="0.25">
      <c r="EU15976" s="104"/>
    </row>
    <row r="15977" spans="151:151" ht="14.4" x14ac:dyDescent="0.25">
      <c r="EU15977" s="104"/>
    </row>
    <row r="15978" spans="151:151" ht="14.4" x14ac:dyDescent="0.25">
      <c r="EU15978" s="104"/>
    </row>
    <row r="15979" spans="151:151" ht="14.4" x14ac:dyDescent="0.25">
      <c r="EU15979" s="104"/>
    </row>
    <row r="15980" spans="151:151" ht="14.4" x14ac:dyDescent="0.25">
      <c r="EU15980" s="104"/>
    </row>
    <row r="15981" spans="151:151" ht="14.4" x14ac:dyDescent="0.25">
      <c r="EU15981" s="104"/>
    </row>
    <row r="15982" spans="151:151" ht="14.4" x14ac:dyDescent="0.25">
      <c r="EU15982" s="104"/>
    </row>
    <row r="15983" spans="151:151" ht="14.4" x14ac:dyDescent="0.25">
      <c r="EU15983" s="104"/>
    </row>
    <row r="15984" spans="151:151" ht="14.4" x14ac:dyDescent="0.25">
      <c r="EU15984" s="104"/>
    </row>
    <row r="15985" spans="151:151" ht="14.4" x14ac:dyDescent="0.25">
      <c r="EU15985" s="104"/>
    </row>
    <row r="15986" spans="151:151" ht="14.4" x14ac:dyDescent="0.25">
      <c r="EU15986" s="104"/>
    </row>
    <row r="15987" spans="151:151" ht="14.4" x14ac:dyDescent="0.25">
      <c r="EU15987" s="104"/>
    </row>
    <row r="15988" spans="151:151" ht="14.4" x14ac:dyDescent="0.25">
      <c r="EU15988" s="104"/>
    </row>
    <row r="15989" spans="151:151" ht="14.4" x14ac:dyDescent="0.25">
      <c r="EU15989" s="104"/>
    </row>
    <row r="15990" spans="151:151" ht="14.4" x14ac:dyDescent="0.25">
      <c r="EU15990" s="104"/>
    </row>
    <row r="15991" spans="151:151" ht="14.4" x14ac:dyDescent="0.25">
      <c r="EU15991" s="104"/>
    </row>
    <row r="15992" spans="151:151" ht="14.4" x14ac:dyDescent="0.25">
      <c r="EU15992" s="104"/>
    </row>
    <row r="15993" spans="151:151" ht="14.4" x14ac:dyDescent="0.25">
      <c r="EU15993" s="104"/>
    </row>
    <row r="15994" spans="151:151" ht="14.4" x14ac:dyDescent="0.25">
      <c r="EU15994" s="104"/>
    </row>
    <row r="15995" spans="151:151" ht="14.4" x14ac:dyDescent="0.25">
      <c r="EU15995" s="104"/>
    </row>
    <row r="15996" spans="151:151" ht="14.4" x14ac:dyDescent="0.25">
      <c r="EU15996" s="104"/>
    </row>
    <row r="15997" spans="151:151" ht="14.4" x14ac:dyDescent="0.25">
      <c r="EU15997" s="104"/>
    </row>
    <row r="15998" spans="151:151" ht="14.4" x14ac:dyDescent="0.25">
      <c r="EU15998" s="104"/>
    </row>
    <row r="15999" spans="151:151" ht="14.4" x14ac:dyDescent="0.25">
      <c r="EU15999" s="104"/>
    </row>
    <row r="16000" spans="151:151" ht="14.4" x14ac:dyDescent="0.25">
      <c r="EU16000" s="104"/>
    </row>
    <row r="16001" spans="151:151" ht="14.4" x14ac:dyDescent="0.25">
      <c r="EU16001" s="104"/>
    </row>
    <row r="16002" spans="151:151" ht="14.4" x14ac:dyDescent="0.25">
      <c r="EU16002" s="104"/>
    </row>
    <row r="16003" spans="151:151" ht="14.4" x14ac:dyDescent="0.25">
      <c r="EU16003" s="104"/>
    </row>
    <row r="16004" spans="151:151" ht="14.4" x14ac:dyDescent="0.25">
      <c r="EU16004" s="104"/>
    </row>
    <row r="16005" spans="151:151" ht="14.4" x14ac:dyDescent="0.25">
      <c r="EU16005" s="104"/>
    </row>
    <row r="16006" spans="151:151" ht="14.4" x14ac:dyDescent="0.25">
      <c r="EU16006" s="104"/>
    </row>
    <row r="16007" spans="151:151" ht="14.4" x14ac:dyDescent="0.25">
      <c r="EU16007" s="104"/>
    </row>
    <row r="16008" spans="151:151" ht="14.4" x14ac:dyDescent="0.25">
      <c r="EU16008" s="104"/>
    </row>
    <row r="16009" spans="151:151" ht="14.4" x14ac:dyDescent="0.25">
      <c r="EU16009" s="104"/>
    </row>
    <row r="16010" spans="151:151" ht="14.4" x14ac:dyDescent="0.25">
      <c r="EU16010" s="104"/>
    </row>
    <row r="16011" spans="151:151" ht="14.4" x14ac:dyDescent="0.25">
      <c r="EU16011" s="104"/>
    </row>
    <row r="16012" spans="151:151" ht="14.4" x14ac:dyDescent="0.25">
      <c r="EU16012" s="104"/>
    </row>
    <row r="16013" spans="151:151" ht="14.4" x14ac:dyDescent="0.25">
      <c r="EU16013" s="104"/>
    </row>
    <row r="16014" spans="151:151" ht="14.4" x14ac:dyDescent="0.25">
      <c r="EU16014" s="104"/>
    </row>
    <row r="16015" spans="151:151" ht="14.4" x14ac:dyDescent="0.25">
      <c r="EU16015" s="104"/>
    </row>
    <row r="16016" spans="151:151" ht="14.4" x14ac:dyDescent="0.25">
      <c r="EU16016" s="104"/>
    </row>
    <row r="16017" spans="151:151" ht="14.4" x14ac:dyDescent="0.25">
      <c r="EU16017" s="104"/>
    </row>
    <row r="16018" spans="151:151" ht="14.4" x14ac:dyDescent="0.25">
      <c r="EU16018" s="104"/>
    </row>
    <row r="16019" spans="151:151" ht="14.4" x14ac:dyDescent="0.25">
      <c r="EU16019" s="104"/>
    </row>
    <row r="16020" spans="151:151" ht="14.4" x14ac:dyDescent="0.25">
      <c r="EU16020" s="104"/>
    </row>
    <row r="16021" spans="151:151" ht="14.4" x14ac:dyDescent="0.25">
      <c r="EU16021" s="104"/>
    </row>
    <row r="16022" spans="151:151" ht="14.4" x14ac:dyDescent="0.25">
      <c r="EU16022" s="104"/>
    </row>
    <row r="16023" spans="151:151" ht="14.4" x14ac:dyDescent="0.25">
      <c r="EU16023" s="104"/>
    </row>
    <row r="16024" spans="151:151" ht="14.4" x14ac:dyDescent="0.25">
      <c r="EU16024" s="104"/>
    </row>
    <row r="16025" spans="151:151" ht="14.4" x14ac:dyDescent="0.25">
      <c r="EU16025" s="104"/>
    </row>
    <row r="16026" spans="151:151" ht="14.4" x14ac:dyDescent="0.25">
      <c r="EU16026" s="104"/>
    </row>
    <row r="16027" spans="151:151" ht="14.4" x14ac:dyDescent="0.25">
      <c r="EU16027" s="104"/>
    </row>
    <row r="16028" spans="151:151" ht="14.4" x14ac:dyDescent="0.25">
      <c r="EU16028" s="104"/>
    </row>
    <row r="16029" spans="151:151" ht="14.4" x14ac:dyDescent="0.25">
      <c r="EU16029" s="104"/>
    </row>
    <row r="16030" spans="151:151" ht="14.4" x14ac:dyDescent="0.25">
      <c r="EU16030" s="104"/>
    </row>
    <row r="16031" spans="151:151" ht="14.4" x14ac:dyDescent="0.25">
      <c r="EU16031" s="104"/>
    </row>
    <row r="16032" spans="151:151" ht="14.4" x14ac:dyDescent="0.25">
      <c r="EU16032" s="104"/>
    </row>
    <row r="16033" spans="151:151" ht="14.4" x14ac:dyDescent="0.25">
      <c r="EU16033" s="104"/>
    </row>
    <row r="16034" spans="151:151" ht="14.4" x14ac:dyDescent="0.25">
      <c r="EU16034" s="104"/>
    </row>
    <row r="16035" spans="151:151" ht="14.4" x14ac:dyDescent="0.25">
      <c r="EU16035" s="104"/>
    </row>
    <row r="16036" spans="151:151" ht="14.4" x14ac:dyDescent="0.25">
      <c r="EU16036" s="104"/>
    </row>
    <row r="16037" spans="151:151" ht="14.4" x14ac:dyDescent="0.25">
      <c r="EU16037" s="104"/>
    </row>
    <row r="16038" spans="151:151" ht="14.4" x14ac:dyDescent="0.25">
      <c r="EU16038" s="104"/>
    </row>
    <row r="16039" spans="151:151" ht="14.4" x14ac:dyDescent="0.25">
      <c r="EU16039" s="104"/>
    </row>
    <row r="16040" spans="151:151" ht="14.4" x14ac:dyDescent="0.25">
      <c r="EU16040" s="104"/>
    </row>
    <row r="16041" spans="151:151" ht="14.4" x14ac:dyDescent="0.25">
      <c r="EU16041" s="104"/>
    </row>
    <row r="16042" spans="151:151" ht="14.4" x14ac:dyDescent="0.25">
      <c r="EU16042" s="104"/>
    </row>
    <row r="16043" spans="151:151" ht="14.4" x14ac:dyDescent="0.25">
      <c r="EU16043" s="104"/>
    </row>
    <row r="16044" spans="151:151" ht="14.4" x14ac:dyDescent="0.25">
      <c r="EU16044" s="104"/>
    </row>
    <row r="16045" spans="151:151" ht="14.4" x14ac:dyDescent="0.25">
      <c r="EU16045" s="104"/>
    </row>
    <row r="16046" spans="151:151" ht="14.4" x14ac:dyDescent="0.25">
      <c r="EU16046" s="104"/>
    </row>
    <row r="16047" spans="151:151" ht="14.4" x14ac:dyDescent="0.25">
      <c r="EU16047" s="104"/>
    </row>
    <row r="16048" spans="151:151" ht="14.4" x14ac:dyDescent="0.25">
      <c r="EU16048" s="104"/>
    </row>
    <row r="16049" spans="151:151" ht="14.4" x14ac:dyDescent="0.25">
      <c r="EU16049" s="104"/>
    </row>
    <row r="16050" spans="151:151" ht="14.4" x14ac:dyDescent="0.25">
      <c r="EU16050" s="104"/>
    </row>
    <row r="16051" spans="151:151" ht="14.4" x14ac:dyDescent="0.25">
      <c r="EU16051" s="104"/>
    </row>
    <row r="16052" spans="151:151" ht="14.4" x14ac:dyDescent="0.25">
      <c r="EU16052" s="104"/>
    </row>
    <row r="16053" spans="151:151" ht="14.4" x14ac:dyDescent="0.25">
      <c r="EU16053" s="104"/>
    </row>
    <row r="16054" spans="151:151" ht="14.4" x14ac:dyDescent="0.25">
      <c r="EU16054" s="104"/>
    </row>
    <row r="16055" spans="151:151" ht="14.4" x14ac:dyDescent="0.25">
      <c r="EU16055" s="104"/>
    </row>
    <row r="16056" spans="151:151" ht="14.4" x14ac:dyDescent="0.25">
      <c r="EU16056" s="104"/>
    </row>
    <row r="16057" spans="151:151" ht="14.4" x14ac:dyDescent="0.25">
      <c r="EU16057" s="104"/>
    </row>
    <row r="16058" spans="151:151" ht="14.4" x14ac:dyDescent="0.25">
      <c r="EU16058" s="104"/>
    </row>
    <row r="16059" spans="151:151" ht="14.4" x14ac:dyDescent="0.25">
      <c r="EU16059" s="104"/>
    </row>
    <row r="16060" spans="151:151" ht="14.4" x14ac:dyDescent="0.25">
      <c r="EU16060" s="104"/>
    </row>
    <row r="16061" spans="151:151" ht="14.4" x14ac:dyDescent="0.25">
      <c r="EU16061" s="104"/>
    </row>
    <row r="16062" spans="151:151" ht="14.4" x14ac:dyDescent="0.25">
      <c r="EU16062" s="104"/>
    </row>
    <row r="16063" spans="151:151" ht="14.4" x14ac:dyDescent="0.25">
      <c r="EU16063" s="104"/>
    </row>
    <row r="16064" spans="151:151" ht="14.4" x14ac:dyDescent="0.25">
      <c r="EU16064" s="104"/>
    </row>
    <row r="16065" spans="151:151" ht="14.4" x14ac:dyDescent="0.25">
      <c r="EU16065" s="104"/>
    </row>
    <row r="16066" spans="151:151" ht="14.4" x14ac:dyDescent="0.25">
      <c r="EU16066" s="104"/>
    </row>
    <row r="16067" spans="151:151" ht="14.4" x14ac:dyDescent="0.25">
      <c r="EU16067" s="104"/>
    </row>
    <row r="16068" spans="151:151" ht="14.4" x14ac:dyDescent="0.25">
      <c r="EU16068" s="104"/>
    </row>
    <row r="16069" spans="151:151" ht="14.4" x14ac:dyDescent="0.25">
      <c r="EU16069" s="104"/>
    </row>
    <row r="16070" spans="151:151" ht="14.4" x14ac:dyDescent="0.25">
      <c r="EU16070" s="104"/>
    </row>
    <row r="16071" spans="151:151" ht="14.4" x14ac:dyDescent="0.25">
      <c r="EU16071" s="104"/>
    </row>
    <row r="16072" spans="151:151" ht="14.4" x14ac:dyDescent="0.25">
      <c r="EU16072" s="104"/>
    </row>
    <row r="16073" spans="151:151" ht="14.4" x14ac:dyDescent="0.25">
      <c r="EU16073" s="104"/>
    </row>
    <row r="16074" spans="151:151" ht="14.4" x14ac:dyDescent="0.25">
      <c r="EU16074" s="104"/>
    </row>
    <row r="16075" spans="151:151" ht="14.4" x14ac:dyDescent="0.25">
      <c r="EU16075" s="104"/>
    </row>
    <row r="16076" spans="151:151" ht="14.4" x14ac:dyDescent="0.25">
      <c r="EU16076" s="104"/>
    </row>
    <row r="16077" spans="151:151" ht="14.4" x14ac:dyDescent="0.25">
      <c r="EU16077" s="104"/>
    </row>
    <row r="16078" spans="151:151" ht="14.4" x14ac:dyDescent="0.25">
      <c r="EU16078" s="104"/>
    </row>
    <row r="16079" spans="151:151" ht="14.4" x14ac:dyDescent="0.25">
      <c r="EU16079" s="104"/>
    </row>
    <row r="16080" spans="151:151" ht="14.4" x14ac:dyDescent="0.25">
      <c r="EU16080" s="104"/>
    </row>
    <row r="16081" spans="151:151" ht="14.4" x14ac:dyDescent="0.25">
      <c r="EU16081" s="104"/>
    </row>
    <row r="16082" spans="151:151" ht="14.4" x14ac:dyDescent="0.25">
      <c r="EU16082" s="104"/>
    </row>
    <row r="16083" spans="151:151" ht="14.4" x14ac:dyDescent="0.25">
      <c r="EU16083" s="104"/>
    </row>
    <row r="16084" spans="151:151" ht="14.4" x14ac:dyDescent="0.25">
      <c r="EU16084" s="104"/>
    </row>
    <row r="16085" spans="151:151" ht="14.4" x14ac:dyDescent="0.25">
      <c r="EU16085" s="104"/>
    </row>
    <row r="16086" spans="151:151" ht="14.4" x14ac:dyDescent="0.25">
      <c r="EU16086" s="104"/>
    </row>
    <row r="16087" spans="151:151" ht="14.4" x14ac:dyDescent="0.25">
      <c r="EU16087" s="104"/>
    </row>
    <row r="16088" spans="151:151" ht="14.4" x14ac:dyDescent="0.25">
      <c r="EU16088" s="104"/>
    </row>
    <row r="16089" spans="151:151" ht="14.4" x14ac:dyDescent="0.25">
      <c r="EU16089" s="104"/>
    </row>
    <row r="16090" spans="151:151" ht="14.4" x14ac:dyDescent="0.25">
      <c r="EU16090" s="104"/>
    </row>
    <row r="16091" spans="151:151" ht="14.4" x14ac:dyDescent="0.25">
      <c r="EU16091" s="104"/>
    </row>
    <row r="16092" spans="151:151" ht="14.4" x14ac:dyDescent="0.25">
      <c r="EU16092" s="104"/>
    </row>
    <row r="16093" spans="151:151" ht="14.4" x14ac:dyDescent="0.25">
      <c r="EU16093" s="104"/>
    </row>
    <row r="16094" spans="151:151" ht="14.4" x14ac:dyDescent="0.25">
      <c r="EU16094" s="104"/>
    </row>
    <row r="16095" spans="151:151" ht="14.4" x14ac:dyDescent="0.25">
      <c r="EU16095" s="104"/>
    </row>
    <row r="16096" spans="151:151" ht="14.4" x14ac:dyDescent="0.25">
      <c r="EU16096" s="104"/>
    </row>
    <row r="16097" spans="151:151" ht="14.4" x14ac:dyDescent="0.25">
      <c r="EU16097" s="104"/>
    </row>
    <row r="16098" spans="151:151" ht="14.4" x14ac:dyDescent="0.25">
      <c r="EU16098" s="104"/>
    </row>
    <row r="16099" spans="151:151" ht="14.4" x14ac:dyDescent="0.25">
      <c r="EU16099" s="104"/>
    </row>
    <row r="16100" spans="151:151" ht="14.4" x14ac:dyDescent="0.25">
      <c r="EU16100" s="104"/>
    </row>
    <row r="16101" spans="151:151" ht="14.4" x14ac:dyDescent="0.25">
      <c r="EU16101" s="104"/>
    </row>
    <row r="16102" spans="151:151" ht="14.4" x14ac:dyDescent="0.25">
      <c r="EU16102" s="104"/>
    </row>
    <row r="16103" spans="151:151" ht="14.4" x14ac:dyDescent="0.25">
      <c r="EU16103" s="104"/>
    </row>
    <row r="16104" spans="151:151" ht="14.4" x14ac:dyDescent="0.25">
      <c r="EU16104" s="104"/>
    </row>
    <row r="16105" spans="151:151" ht="14.4" x14ac:dyDescent="0.25">
      <c r="EU16105" s="104"/>
    </row>
    <row r="16106" spans="151:151" ht="14.4" x14ac:dyDescent="0.25">
      <c r="EU16106" s="104"/>
    </row>
    <row r="16107" spans="151:151" ht="14.4" x14ac:dyDescent="0.25">
      <c r="EU16107" s="104"/>
    </row>
    <row r="16108" spans="151:151" ht="14.4" x14ac:dyDescent="0.25">
      <c r="EU16108" s="104"/>
    </row>
    <row r="16109" spans="151:151" ht="14.4" x14ac:dyDescent="0.25">
      <c r="EU16109" s="104"/>
    </row>
    <row r="16110" spans="151:151" ht="14.4" x14ac:dyDescent="0.25">
      <c r="EU16110" s="104"/>
    </row>
    <row r="16111" spans="151:151" ht="14.4" x14ac:dyDescent="0.25">
      <c r="EU16111" s="104"/>
    </row>
    <row r="16112" spans="151:151" ht="14.4" x14ac:dyDescent="0.25">
      <c r="EU16112" s="104"/>
    </row>
    <row r="16113" spans="151:151" ht="14.4" x14ac:dyDescent="0.25">
      <c r="EU16113" s="104"/>
    </row>
    <row r="16114" spans="151:151" ht="14.4" x14ac:dyDescent="0.25">
      <c r="EU16114" s="104"/>
    </row>
    <row r="16115" spans="151:151" ht="14.4" x14ac:dyDescent="0.25">
      <c r="EU16115" s="104"/>
    </row>
    <row r="16116" spans="151:151" ht="14.4" x14ac:dyDescent="0.25">
      <c r="EU16116" s="104"/>
    </row>
    <row r="16117" spans="151:151" ht="14.4" x14ac:dyDescent="0.25">
      <c r="EU16117" s="104"/>
    </row>
    <row r="16118" spans="151:151" ht="14.4" x14ac:dyDescent="0.25">
      <c r="EU16118" s="104"/>
    </row>
    <row r="16119" spans="151:151" ht="14.4" x14ac:dyDescent="0.25">
      <c r="EU16119" s="104"/>
    </row>
    <row r="16120" spans="151:151" ht="14.4" x14ac:dyDescent="0.25">
      <c r="EU16120" s="104"/>
    </row>
    <row r="16121" spans="151:151" ht="14.4" x14ac:dyDescent="0.25">
      <c r="EU16121" s="104"/>
    </row>
    <row r="16122" spans="151:151" ht="14.4" x14ac:dyDescent="0.25">
      <c r="EU16122" s="104"/>
    </row>
    <row r="16123" spans="151:151" ht="14.4" x14ac:dyDescent="0.25">
      <c r="EU16123" s="104"/>
    </row>
    <row r="16124" spans="151:151" ht="14.4" x14ac:dyDescent="0.25">
      <c r="EU16124" s="104"/>
    </row>
    <row r="16125" spans="151:151" ht="14.4" x14ac:dyDescent="0.25">
      <c r="EU16125" s="104"/>
    </row>
    <row r="16126" spans="151:151" ht="14.4" x14ac:dyDescent="0.25">
      <c r="EU16126" s="104"/>
    </row>
    <row r="16127" spans="151:151" ht="14.4" x14ac:dyDescent="0.25">
      <c r="EU16127" s="104"/>
    </row>
    <row r="16128" spans="151:151" ht="14.4" x14ac:dyDescent="0.25">
      <c r="EU16128" s="104"/>
    </row>
    <row r="16129" spans="151:151" ht="14.4" x14ac:dyDescent="0.25">
      <c r="EU16129" s="104"/>
    </row>
    <row r="16130" spans="151:151" ht="14.4" x14ac:dyDescent="0.25">
      <c r="EU16130" s="104"/>
    </row>
    <row r="16131" spans="151:151" ht="14.4" x14ac:dyDescent="0.25">
      <c r="EU16131" s="104"/>
    </row>
    <row r="16132" spans="151:151" ht="14.4" x14ac:dyDescent="0.25">
      <c r="EU16132" s="104"/>
    </row>
    <row r="16133" spans="151:151" ht="14.4" x14ac:dyDescent="0.25">
      <c r="EU16133" s="104"/>
    </row>
    <row r="16134" spans="151:151" ht="14.4" x14ac:dyDescent="0.25">
      <c r="EU16134" s="104"/>
    </row>
    <row r="16135" spans="151:151" ht="14.4" x14ac:dyDescent="0.25">
      <c r="EU16135" s="104"/>
    </row>
    <row r="16136" spans="151:151" ht="14.4" x14ac:dyDescent="0.25">
      <c r="EU16136" s="104"/>
    </row>
    <row r="16137" spans="151:151" ht="14.4" x14ac:dyDescent="0.25">
      <c r="EU16137" s="104"/>
    </row>
    <row r="16138" spans="151:151" ht="14.4" x14ac:dyDescent="0.25">
      <c r="EU16138" s="104"/>
    </row>
    <row r="16139" spans="151:151" ht="14.4" x14ac:dyDescent="0.25">
      <c r="EU16139" s="104"/>
    </row>
    <row r="16140" spans="151:151" ht="14.4" x14ac:dyDescent="0.25">
      <c r="EU16140" s="104"/>
    </row>
    <row r="16141" spans="151:151" ht="14.4" x14ac:dyDescent="0.25">
      <c r="EU16141" s="104"/>
    </row>
    <row r="16142" spans="151:151" ht="14.4" x14ac:dyDescent="0.25">
      <c r="EU16142" s="104"/>
    </row>
    <row r="16143" spans="151:151" ht="14.4" x14ac:dyDescent="0.25">
      <c r="EU16143" s="104"/>
    </row>
    <row r="16144" spans="151:151" ht="14.4" x14ac:dyDescent="0.25">
      <c r="EU16144" s="104"/>
    </row>
    <row r="16145" spans="151:151" ht="14.4" x14ac:dyDescent="0.25">
      <c r="EU16145" s="104"/>
    </row>
    <row r="16146" spans="151:151" ht="14.4" x14ac:dyDescent="0.25">
      <c r="EU16146" s="104"/>
    </row>
    <row r="16147" spans="151:151" ht="14.4" x14ac:dyDescent="0.25">
      <c r="EU16147" s="104"/>
    </row>
    <row r="16148" spans="151:151" ht="14.4" x14ac:dyDescent="0.25">
      <c r="EU16148" s="104"/>
    </row>
    <row r="16149" spans="151:151" ht="14.4" x14ac:dyDescent="0.25">
      <c r="EU16149" s="104"/>
    </row>
    <row r="16150" spans="151:151" ht="14.4" x14ac:dyDescent="0.25">
      <c r="EU16150" s="104"/>
    </row>
    <row r="16151" spans="151:151" ht="14.4" x14ac:dyDescent="0.25">
      <c r="EU16151" s="104"/>
    </row>
    <row r="16152" spans="151:151" ht="14.4" x14ac:dyDescent="0.25">
      <c r="EU16152" s="104"/>
    </row>
    <row r="16153" spans="151:151" ht="14.4" x14ac:dyDescent="0.25">
      <c r="EU16153" s="104"/>
    </row>
    <row r="16154" spans="151:151" ht="14.4" x14ac:dyDescent="0.25">
      <c r="EU16154" s="104"/>
    </row>
    <row r="16155" spans="151:151" ht="14.4" x14ac:dyDescent="0.25">
      <c r="EU16155" s="104"/>
    </row>
    <row r="16156" spans="151:151" ht="14.4" x14ac:dyDescent="0.25">
      <c r="EU16156" s="104"/>
    </row>
    <row r="16157" spans="151:151" ht="14.4" x14ac:dyDescent="0.25">
      <c r="EU16157" s="104"/>
    </row>
    <row r="16158" spans="151:151" ht="14.4" x14ac:dyDescent="0.25">
      <c r="EU16158" s="104"/>
    </row>
    <row r="16159" spans="151:151" ht="14.4" x14ac:dyDescent="0.25">
      <c r="EU16159" s="104"/>
    </row>
    <row r="16160" spans="151:151" ht="14.4" x14ac:dyDescent="0.25">
      <c r="EU16160" s="104"/>
    </row>
    <row r="16161" spans="151:151" ht="14.4" x14ac:dyDescent="0.25">
      <c r="EU16161" s="104"/>
    </row>
    <row r="16162" spans="151:151" ht="14.4" x14ac:dyDescent="0.25">
      <c r="EU16162" s="104"/>
    </row>
    <row r="16163" spans="151:151" ht="14.4" x14ac:dyDescent="0.25">
      <c r="EU16163" s="104"/>
    </row>
    <row r="16164" spans="151:151" ht="14.4" x14ac:dyDescent="0.25">
      <c r="EU16164" s="104"/>
    </row>
    <row r="16165" spans="151:151" ht="14.4" x14ac:dyDescent="0.25">
      <c r="EU16165" s="104"/>
    </row>
    <row r="16166" spans="151:151" ht="14.4" x14ac:dyDescent="0.25">
      <c r="EU16166" s="104"/>
    </row>
    <row r="16167" spans="151:151" ht="14.4" x14ac:dyDescent="0.25">
      <c r="EU16167" s="104"/>
    </row>
    <row r="16168" spans="151:151" ht="14.4" x14ac:dyDescent="0.25">
      <c r="EU16168" s="104"/>
    </row>
    <row r="16169" spans="151:151" ht="14.4" x14ac:dyDescent="0.25">
      <c r="EU16169" s="104"/>
    </row>
    <row r="16170" spans="151:151" ht="14.4" x14ac:dyDescent="0.25">
      <c r="EU16170" s="104"/>
    </row>
    <row r="16171" spans="151:151" ht="14.4" x14ac:dyDescent="0.25">
      <c r="EU16171" s="104"/>
    </row>
    <row r="16172" spans="151:151" ht="14.4" x14ac:dyDescent="0.25">
      <c r="EU16172" s="104"/>
    </row>
    <row r="16173" spans="151:151" ht="14.4" x14ac:dyDescent="0.25">
      <c r="EU16173" s="104"/>
    </row>
    <row r="16174" spans="151:151" ht="14.4" x14ac:dyDescent="0.25">
      <c r="EU16174" s="104"/>
    </row>
    <row r="16175" spans="151:151" ht="14.4" x14ac:dyDescent="0.25">
      <c r="EU16175" s="104"/>
    </row>
    <row r="16176" spans="151:151" ht="14.4" x14ac:dyDescent="0.25">
      <c r="EU16176" s="104"/>
    </row>
    <row r="16177" spans="151:151" ht="14.4" x14ac:dyDescent="0.25">
      <c r="EU16177" s="104"/>
    </row>
    <row r="16178" spans="151:151" ht="14.4" x14ac:dyDescent="0.25">
      <c r="EU16178" s="104"/>
    </row>
    <row r="16179" spans="151:151" ht="14.4" x14ac:dyDescent="0.25">
      <c r="EU16179" s="104"/>
    </row>
    <row r="16180" spans="151:151" ht="14.4" x14ac:dyDescent="0.25">
      <c r="EU16180" s="104"/>
    </row>
    <row r="16181" spans="151:151" ht="14.4" x14ac:dyDescent="0.25">
      <c r="EU16181" s="104"/>
    </row>
    <row r="16182" spans="151:151" ht="14.4" x14ac:dyDescent="0.25">
      <c r="EU16182" s="104"/>
    </row>
    <row r="16183" spans="151:151" ht="14.4" x14ac:dyDescent="0.25">
      <c r="EU16183" s="104"/>
    </row>
    <row r="16184" spans="151:151" ht="14.4" x14ac:dyDescent="0.25">
      <c r="EU16184" s="104"/>
    </row>
    <row r="16185" spans="151:151" ht="14.4" x14ac:dyDescent="0.25">
      <c r="EU16185" s="104"/>
    </row>
    <row r="16186" spans="151:151" ht="14.4" x14ac:dyDescent="0.25">
      <c r="EU16186" s="104"/>
    </row>
    <row r="16187" spans="151:151" ht="14.4" x14ac:dyDescent="0.25">
      <c r="EU16187" s="104"/>
    </row>
    <row r="16188" spans="151:151" ht="14.4" x14ac:dyDescent="0.25">
      <c r="EU16188" s="104"/>
    </row>
    <row r="16189" spans="151:151" ht="14.4" x14ac:dyDescent="0.25">
      <c r="EU16189" s="104"/>
    </row>
    <row r="16190" spans="151:151" ht="14.4" x14ac:dyDescent="0.25">
      <c r="EU16190" s="104"/>
    </row>
    <row r="16191" spans="151:151" ht="14.4" x14ac:dyDescent="0.25">
      <c r="EU16191" s="104"/>
    </row>
    <row r="16192" spans="151:151" ht="14.4" x14ac:dyDescent="0.25">
      <c r="EU16192" s="104"/>
    </row>
    <row r="16193" spans="151:151" ht="14.4" x14ac:dyDescent="0.25">
      <c r="EU16193" s="104"/>
    </row>
    <row r="16194" spans="151:151" ht="14.4" x14ac:dyDescent="0.25">
      <c r="EU16194" s="104"/>
    </row>
    <row r="16195" spans="151:151" ht="14.4" x14ac:dyDescent="0.25">
      <c r="EU16195" s="104"/>
    </row>
    <row r="16196" spans="151:151" ht="14.4" x14ac:dyDescent="0.25">
      <c r="EU16196" s="104"/>
    </row>
    <row r="16197" spans="151:151" ht="14.4" x14ac:dyDescent="0.25">
      <c r="EU16197" s="104"/>
    </row>
    <row r="16198" spans="151:151" ht="14.4" x14ac:dyDescent="0.25">
      <c r="EU16198" s="104"/>
    </row>
    <row r="16199" spans="151:151" ht="14.4" x14ac:dyDescent="0.25">
      <c r="EU16199" s="104"/>
    </row>
    <row r="16200" spans="151:151" ht="14.4" x14ac:dyDescent="0.25">
      <c r="EU16200" s="104"/>
    </row>
    <row r="16201" spans="151:151" ht="14.4" x14ac:dyDescent="0.25">
      <c r="EU16201" s="104"/>
    </row>
    <row r="16202" spans="151:151" ht="14.4" x14ac:dyDescent="0.25">
      <c r="EU16202" s="104"/>
    </row>
    <row r="16203" spans="151:151" ht="14.4" x14ac:dyDescent="0.25">
      <c r="EU16203" s="104"/>
    </row>
    <row r="16204" spans="151:151" ht="14.4" x14ac:dyDescent="0.25">
      <c r="EU16204" s="104"/>
    </row>
    <row r="16205" spans="151:151" ht="14.4" x14ac:dyDescent="0.25">
      <c r="EU16205" s="104"/>
    </row>
    <row r="16206" spans="151:151" ht="14.4" x14ac:dyDescent="0.25">
      <c r="EU16206" s="104"/>
    </row>
    <row r="16207" spans="151:151" ht="14.4" x14ac:dyDescent="0.25">
      <c r="EU16207" s="104"/>
    </row>
    <row r="16208" spans="151:151" ht="14.4" x14ac:dyDescent="0.25">
      <c r="EU16208" s="104"/>
    </row>
    <row r="16209" spans="151:151" ht="14.4" x14ac:dyDescent="0.25">
      <c r="EU16209" s="104"/>
    </row>
    <row r="16210" spans="151:151" ht="14.4" x14ac:dyDescent="0.25">
      <c r="EU16210" s="104"/>
    </row>
    <row r="16211" spans="151:151" ht="14.4" x14ac:dyDescent="0.25">
      <c r="EU16211" s="104"/>
    </row>
    <row r="16212" spans="151:151" ht="14.4" x14ac:dyDescent="0.25">
      <c r="EU16212" s="104"/>
    </row>
    <row r="16213" spans="151:151" ht="14.4" x14ac:dyDescent="0.25">
      <c r="EU16213" s="104"/>
    </row>
    <row r="16214" spans="151:151" ht="14.4" x14ac:dyDescent="0.25">
      <c r="EU16214" s="104"/>
    </row>
    <row r="16215" spans="151:151" ht="14.4" x14ac:dyDescent="0.25">
      <c r="EU16215" s="104"/>
    </row>
    <row r="16216" spans="151:151" ht="14.4" x14ac:dyDescent="0.25">
      <c r="EU16216" s="104"/>
    </row>
    <row r="16217" spans="151:151" ht="14.4" x14ac:dyDescent="0.25">
      <c r="EU16217" s="104"/>
    </row>
    <row r="16218" spans="151:151" ht="14.4" x14ac:dyDescent="0.25">
      <c r="EU16218" s="104"/>
    </row>
    <row r="16219" spans="151:151" ht="14.4" x14ac:dyDescent="0.25">
      <c r="EU16219" s="104"/>
    </row>
    <row r="16220" spans="151:151" ht="14.4" x14ac:dyDescent="0.25">
      <c r="EU16220" s="104"/>
    </row>
    <row r="16221" spans="151:151" ht="14.4" x14ac:dyDescent="0.25">
      <c r="EU16221" s="104"/>
    </row>
    <row r="16222" spans="151:151" ht="14.4" x14ac:dyDescent="0.25">
      <c r="EU16222" s="104"/>
    </row>
    <row r="16223" spans="151:151" ht="14.4" x14ac:dyDescent="0.25">
      <c r="EU16223" s="104"/>
    </row>
    <row r="16224" spans="151:151" ht="14.4" x14ac:dyDescent="0.25">
      <c r="EU16224" s="104"/>
    </row>
    <row r="16225" spans="151:151" ht="14.4" x14ac:dyDescent="0.25">
      <c r="EU16225" s="104"/>
    </row>
    <row r="16226" spans="151:151" ht="14.4" x14ac:dyDescent="0.25">
      <c r="EU16226" s="104"/>
    </row>
    <row r="16227" spans="151:151" ht="14.4" x14ac:dyDescent="0.25">
      <c r="EU16227" s="104"/>
    </row>
    <row r="16228" spans="151:151" ht="14.4" x14ac:dyDescent="0.25">
      <c r="EU16228" s="104"/>
    </row>
    <row r="16229" spans="151:151" ht="14.4" x14ac:dyDescent="0.25">
      <c r="EU16229" s="104"/>
    </row>
    <row r="16230" spans="151:151" ht="14.4" x14ac:dyDescent="0.25">
      <c r="EU16230" s="104"/>
    </row>
    <row r="16231" spans="151:151" ht="14.4" x14ac:dyDescent="0.25">
      <c r="EU16231" s="104"/>
    </row>
    <row r="16232" spans="151:151" ht="14.4" x14ac:dyDescent="0.25">
      <c r="EU16232" s="104"/>
    </row>
    <row r="16233" spans="151:151" ht="14.4" x14ac:dyDescent="0.25">
      <c r="EU16233" s="104"/>
    </row>
    <row r="16234" spans="151:151" ht="14.4" x14ac:dyDescent="0.25">
      <c r="EU16234" s="104"/>
    </row>
    <row r="16235" spans="151:151" ht="14.4" x14ac:dyDescent="0.25">
      <c r="EU16235" s="104"/>
    </row>
    <row r="16236" spans="151:151" ht="14.4" x14ac:dyDescent="0.25">
      <c r="EU16236" s="104"/>
    </row>
    <row r="16237" spans="151:151" ht="14.4" x14ac:dyDescent="0.25">
      <c r="EU16237" s="104"/>
    </row>
    <row r="16238" spans="151:151" ht="14.4" x14ac:dyDescent="0.25">
      <c r="EU16238" s="104"/>
    </row>
    <row r="16239" spans="151:151" ht="14.4" x14ac:dyDescent="0.25">
      <c r="EU16239" s="104"/>
    </row>
    <row r="16240" spans="151:151" ht="14.4" x14ac:dyDescent="0.25">
      <c r="EU16240" s="104"/>
    </row>
    <row r="16241" spans="151:151" ht="14.4" x14ac:dyDescent="0.25">
      <c r="EU16241" s="104"/>
    </row>
    <row r="16242" spans="151:151" ht="14.4" x14ac:dyDescent="0.25">
      <c r="EU16242" s="104"/>
    </row>
    <row r="16243" spans="151:151" ht="14.4" x14ac:dyDescent="0.25">
      <c r="EU16243" s="104"/>
    </row>
    <row r="16244" spans="151:151" ht="14.4" x14ac:dyDescent="0.25">
      <c r="EU16244" s="104"/>
    </row>
    <row r="16245" spans="151:151" ht="14.4" x14ac:dyDescent="0.25">
      <c r="EU16245" s="104"/>
    </row>
    <row r="16246" spans="151:151" ht="14.4" x14ac:dyDescent="0.25">
      <c r="EU16246" s="104"/>
    </row>
    <row r="16247" spans="151:151" ht="14.4" x14ac:dyDescent="0.25">
      <c r="EU16247" s="104"/>
    </row>
    <row r="16248" spans="151:151" ht="14.4" x14ac:dyDescent="0.25">
      <c r="EU16248" s="104"/>
    </row>
    <row r="16249" spans="151:151" ht="14.4" x14ac:dyDescent="0.25">
      <c r="EU16249" s="104"/>
    </row>
    <row r="16250" spans="151:151" ht="14.4" x14ac:dyDescent="0.25">
      <c r="EU16250" s="104"/>
    </row>
    <row r="16251" spans="151:151" ht="14.4" x14ac:dyDescent="0.25">
      <c r="EU16251" s="104"/>
    </row>
    <row r="16252" spans="151:151" ht="14.4" x14ac:dyDescent="0.25">
      <c r="EU16252" s="104"/>
    </row>
    <row r="16253" spans="151:151" ht="14.4" x14ac:dyDescent="0.25">
      <c r="EU16253" s="104"/>
    </row>
    <row r="16254" spans="151:151" ht="14.4" x14ac:dyDescent="0.25">
      <c r="EU16254" s="104"/>
    </row>
    <row r="16255" spans="151:151" ht="14.4" x14ac:dyDescent="0.25">
      <c r="EU16255" s="104"/>
    </row>
    <row r="16256" spans="151:151" ht="14.4" x14ac:dyDescent="0.25">
      <c r="EU16256" s="104"/>
    </row>
    <row r="16257" spans="151:151" ht="14.4" x14ac:dyDescent="0.25">
      <c r="EU16257" s="104"/>
    </row>
    <row r="16258" spans="151:151" ht="14.4" x14ac:dyDescent="0.25">
      <c r="EU16258" s="104"/>
    </row>
    <row r="16259" spans="151:151" ht="14.4" x14ac:dyDescent="0.25">
      <c r="EU16259" s="104"/>
    </row>
    <row r="16260" spans="151:151" ht="14.4" x14ac:dyDescent="0.25">
      <c r="EU16260" s="104"/>
    </row>
    <row r="16261" spans="151:151" ht="14.4" x14ac:dyDescent="0.25">
      <c r="EU16261" s="104"/>
    </row>
    <row r="16262" spans="151:151" ht="14.4" x14ac:dyDescent="0.25">
      <c r="EU16262" s="104"/>
    </row>
    <row r="16263" spans="151:151" ht="14.4" x14ac:dyDescent="0.25">
      <c r="EU16263" s="104"/>
    </row>
    <row r="16264" spans="151:151" ht="14.4" x14ac:dyDescent="0.25">
      <c r="EU16264" s="104"/>
    </row>
    <row r="16265" spans="151:151" ht="14.4" x14ac:dyDescent="0.25">
      <c r="EU16265" s="104"/>
    </row>
    <row r="16266" spans="151:151" ht="14.4" x14ac:dyDescent="0.25">
      <c r="EU16266" s="104"/>
    </row>
    <row r="16267" spans="151:151" ht="14.4" x14ac:dyDescent="0.25">
      <c r="EU16267" s="104"/>
    </row>
    <row r="16268" spans="151:151" ht="14.4" x14ac:dyDescent="0.25">
      <c r="EU16268" s="104"/>
    </row>
    <row r="16269" spans="151:151" ht="14.4" x14ac:dyDescent="0.25">
      <c r="EU16269" s="104"/>
    </row>
    <row r="16270" spans="151:151" ht="14.4" x14ac:dyDescent="0.25">
      <c r="EU16270" s="104"/>
    </row>
    <row r="16271" spans="151:151" ht="14.4" x14ac:dyDescent="0.25">
      <c r="EU16271" s="104"/>
    </row>
    <row r="16272" spans="151:151" ht="14.4" x14ac:dyDescent="0.25">
      <c r="EU16272" s="104"/>
    </row>
    <row r="16273" spans="151:151" ht="14.4" x14ac:dyDescent="0.25">
      <c r="EU16273" s="104"/>
    </row>
    <row r="16274" spans="151:151" ht="14.4" x14ac:dyDescent="0.25">
      <c r="EU16274" s="104"/>
    </row>
    <row r="16275" spans="151:151" ht="14.4" x14ac:dyDescent="0.25">
      <c r="EU16275" s="104"/>
    </row>
    <row r="16276" spans="151:151" ht="14.4" x14ac:dyDescent="0.25">
      <c r="EU16276" s="104"/>
    </row>
    <row r="16277" spans="151:151" ht="14.4" x14ac:dyDescent="0.25">
      <c r="EU16277" s="104"/>
    </row>
    <row r="16278" spans="151:151" ht="14.4" x14ac:dyDescent="0.25">
      <c r="EU16278" s="104"/>
    </row>
    <row r="16279" spans="151:151" ht="14.4" x14ac:dyDescent="0.25">
      <c r="EU16279" s="104"/>
    </row>
    <row r="16280" spans="151:151" ht="14.4" x14ac:dyDescent="0.25">
      <c r="EU16280" s="104"/>
    </row>
    <row r="16281" spans="151:151" ht="14.4" x14ac:dyDescent="0.25">
      <c r="EU16281" s="104"/>
    </row>
    <row r="16282" spans="151:151" ht="14.4" x14ac:dyDescent="0.25">
      <c r="EU16282" s="104"/>
    </row>
    <row r="16283" spans="151:151" ht="14.4" x14ac:dyDescent="0.25">
      <c r="EU16283" s="104"/>
    </row>
    <row r="16284" spans="151:151" ht="14.4" x14ac:dyDescent="0.25">
      <c r="EU16284" s="104"/>
    </row>
    <row r="16285" spans="151:151" ht="14.4" x14ac:dyDescent="0.25">
      <c r="EU16285" s="104"/>
    </row>
    <row r="16286" spans="151:151" ht="14.4" x14ac:dyDescent="0.25">
      <c r="EU16286" s="104"/>
    </row>
    <row r="16287" spans="151:151" ht="14.4" x14ac:dyDescent="0.25">
      <c r="EU16287" s="104"/>
    </row>
    <row r="16288" spans="151:151" ht="14.4" x14ac:dyDescent="0.25">
      <c r="EU16288" s="104"/>
    </row>
    <row r="16289" spans="151:151" ht="14.4" x14ac:dyDescent="0.25">
      <c r="EU16289" s="104"/>
    </row>
    <row r="16290" spans="151:151" ht="14.4" x14ac:dyDescent="0.25">
      <c r="EU16290" s="104"/>
    </row>
    <row r="16291" spans="151:151" ht="14.4" x14ac:dyDescent="0.25">
      <c r="EU16291" s="104"/>
    </row>
    <row r="16292" spans="151:151" ht="14.4" x14ac:dyDescent="0.25">
      <c r="EU16292" s="104"/>
    </row>
    <row r="16293" spans="151:151" ht="14.4" x14ac:dyDescent="0.25">
      <c r="EU16293" s="104"/>
    </row>
    <row r="16294" spans="151:151" ht="14.4" x14ac:dyDescent="0.25">
      <c r="EU16294" s="104"/>
    </row>
    <row r="16295" spans="151:151" ht="14.4" x14ac:dyDescent="0.25">
      <c r="EU16295" s="104"/>
    </row>
    <row r="16296" spans="151:151" ht="14.4" x14ac:dyDescent="0.25">
      <c r="EU16296" s="104"/>
    </row>
    <row r="16297" spans="151:151" ht="14.4" x14ac:dyDescent="0.25">
      <c r="EU16297" s="104"/>
    </row>
    <row r="16298" spans="151:151" ht="14.4" x14ac:dyDescent="0.25">
      <c r="EU16298" s="104"/>
    </row>
    <row r="16299" spans="151:151" ht="14.4" x14ac:dyDescent="0.25">
      <c r="EU16299" s="104"/>
    </row>
    <row r="16300" spans="151:151" ht="14.4" x14ac:dyDescent="0.25">
      <c r="EU16300" s="104"/>
    </row>
    <row r="16301" spans="151:151" ht="14.4" x14ac:dyDescent="0.25">
      <c r="EU16301" s="104"/>
    </row>
    <row r="16302" spans="151:151" ht="14.4" x14ac:dyDescent="0.25">
      <c r="EU16302" s="104"/>
    </row>
    <row r="16303" spans="151:151" ht="14.4" x14ac:dyDescent="0.25">
      <c r="EU16303" s="104"/>
    </row>
    <row r="16304" spans="151:151" ht="14.4" x14ac:dyDescent="0.25">
      <c r="EU16304" s="104"/>
    </row>
    <row r="16305" spans="151:151" ht="14.4" x14ac:dyDescent="0.25">
      <c r="EU16305" s="104"/>
    </row>
    <row r="16306" spans="151:151" ht="14.4" x14ac:dyDescent="0.25">
      <c r="EU16306" s="104"/>
    </row>
    <row r="16307" spans="151:151" ht="14.4" x14ac:dyDescent="0.25">
      <c r="EU16307" s="104"/>
    </row>
    <row r="16308" spans="151:151" ht="14.4" x14ac:dyDescent="0.25">
      <c r="EU16308" s="104"/>
    </row>
    <row r="16309" spans="151:151" ht="14.4" x14ac:dyDescent="0.25">
      <c r="EU16309" s="104"/>
    </row>
    <row r="16310" spans="151:151" ht="14.4" x14ac:dyDescent="0.25">
      <c r="EU16310" s="104"/>
    </row>
    <row r="16311" spans="151:151" ht="14.4" x14ac:dyDescent="0.25">
      <c r="EU16311" s="104"/>
    </row>
    <row r="16312" spans="151:151" ht="14.4" x14ac:dyDescent="0.25">
      <c r="EU16312" s="104"/>
    </row>
    <row r="16313" spans="151:151" ht="14.4" x14ac:dyDescent="0.25">
      <c r="EU16313" s="104"/>
    </row>
    <row r="16314" spans="151:151" ht="14.4" x14ac:dyDescent="0.25">
      <c r="EU16314" s="104"/>
    </row>
    <row r="16315" spans="151:151" ht="14.4" x14ac:dyDescent="0.25">
      <c r="EU16315" s="104"/>
    </row>
    <row r="16316" spans="151:151" ht="14.4" x14ac:dyDescent="0.25">
      <c r="EU16316" s="104"/>
    </row>
    <row r="16317" spans="151:151" ht="14.4" x14ac:dyDescent="0.25">
      <c r="EU16317" s="104"/>
    </row>
    <row r="16318" spans="151:151" ht="14.4" x14ac:dyDescent="0.25">
      <c r="EU16318" s="104"/>
    </row>
    <row r="16319" spans="151:151" ht="14.4" x14ac:dyDescent="0.25">
      <c r="EU16319" s="104"/>
    </row>
    <row r="16320" spans="151:151" ht="14.4" x14ac:dyDescent="0.25">
      <c r="EU16320" s="104"/>
    </row>
    <row r="16321" spans="151:151" ht="14.4" x14ac:dyDescent="0.25">
      <c r="EU16321" s="104"/>
    </row>
    <row r="16322" spans="151:151" ht="14.4" x14ac:dyDescent="0.25">
      <c r="EU16322" s="104"/>
    </row>
    <row r="16323" spans="151:151" ht="14.4" x14ac:dyDescent="0.25">
      <c r="EU16323" s="104"/>
    </row>
    <row r="16324" spans="151:151" ht="14.4" x14ac:dyDescent="0.25">
      <c r="EU16324" s="104"/>
    </row>
    <row r="16325" spans="151:151" ht="14.4" x14ac:dyDescent="0.25">
      <c r="EU16325" s="104"/>
    </row>
    <row r="16326" spans="151:151" ht="14.4" x14ac:dyDescent="0.25">
      <c r="EU16326" s="104"/>
    </row>
    <row r="16327" spans="151:151" ht="14.4" x14ac:dyDescent="0.25">
      <c r="EU16327" s="104"/>
    </row>
    <row r="16328" spans="151:151" ht="14.4" x14ac:dyDescent="0.25">
      <c r="EU16328" s="104"/>
    </row>
    <row r="16329" spans="151:151" ht="14.4" x14ac:dyDescent="0.25">
      <c r="EU16329" s="104"/>
    </row>
    <row r="16330" spans="151:151" ht="14.4" x14ac:dyDescent="0.25">
      <c r="EU16330" s="104"/>
    </row>
    <row r="16331" spans="151:151" ht="14.4" x14ac:dyDescent="0.25">
      <c r="EU16331" s="104"/>
    </row>
    <row r="16332" spans="151:151" ht="14.4" x14ac:dyDescent="0.25">
      <c r="EU16332" s="104"/>
    </row>
    <row r="16333" spans="151:151" ht="14.4" x14ac:dyDescent="0.25">
      <c r="EU16333" s="104"/>
    </row>
    <row r="16334" spans="151:151" ht="14.4" x14ac:dyDescent="0.25">
      <c r="EU16334" s="104"/>
    </row>
    <row r="16335" spans="151:151" ht="14.4" x14ac:dyDescent="0.25">
      <c r="EU16335" s="104"/>
    </row>
    <row r="16336" spans="151:151" ht="14.4" x14ac:dyDescent="0.25">
      <c r="EU16336" s="104"/>
    </row>
    <row r="16337" spans="151:151" ht="14.4" x14ac:dyDescent="0.25">
      <c r="EU16337" s="104"/>
    </row>
    <row r="16338" spans="151:151" ht="14.4" x14ac:dyDescent="0.25">
      <c r="EU16338" s="104"/>
    </row>
    <row r="16339" spans="151:151" ht="14.4" x14ac:dyDescent="0.25">
      <c r="EU16339" s="104"/>
    </row>
    <row r="16340" spans="151:151" ht="14.4" x14ac:dyDescent="0.25">
      <c r="EU16340" s="104"/>
    </row>
    <row r="16341" spans="151:151" ht="14.4" x14ac:dyDescent="0.25">
      <c r="EU16341" s="104"/>
    </row>
    <row r="16342" spans="151:151" ht="14.4" x14ac:dyDescent="0.25">
      <c r="EU16342" s="104"/>
    </row>
    <row r="16343" spans="151:151" ht="14.4" x14ac:dyDescent="0.25">
      <c r="EU16343" s="104"/>
    </row>
    <row r="16344" spans="151:151" ht="14.4" x14ac:dyDescent="0.25">
      <c r="EU16344" s="104"/>
    </row>
    <row r="16345" spans="151:151" ht="14.4" x14ac:dyDescent="0.25">
      <c r="EU16345" s="104"/>
    </row>
    <row r="16346" spans="151:151" ht="14.4" x14ac:dyDescent="0.25">
      <c r="EU16346" s="104"/>
    </row>
    <row r="16347" spans="151:151" ht="14.4" x14ac:dyDescent="0.25">
      <c r="EU16347" s="104"/>
    </row>
    <row r="16348" spans="151:151" ht="14.4" x14ac:dyDescent="0.25">
      <c r="EU16348" s="104"/>
    </row>
    <row r="16349" spans="151:151" ht="14.4" x14ac:dyDescent="0.25">
      <c r="EU16349" s="104"/>
    </row>
    <row r="16350" spans="151:151" ht="14.4" x14ac:dyDescent="0.25">
      <c r="EU16350" s="104"/>
    </row>
    <row r="16351" spans="151:151" ht="14.4" x14ac:dyDescent="0.25">
      <c r="EU16351" s="104"/>
    </row>
    <row r="16352" spans="151:151" ht="14.4" x14ac:dyDescent="0.25">
      <c r="EU16352" s="104"/>
    </row>
    <row r="16353" spans="151:151" ht="14.4" x14ac:dyDescent="0.25">
      <c r="EU16353" s="104"/>
    </row>
    <row r="16354" spans="151:151" ht="14.4" x14ac:dyDescent="0.25">
      <c r="EU16354" s="104"/>
    </row>
    <row r="16355" spans="151:151" ht="14.4" x14ac:dyDescent="0.25">
      <c r="EU16355" s="104"/>
    </row>
    <row r="16356" spans="151:151" ht="14.4" x14ac:dyDescent="0.25">
      <c r="EU16356" s="104"/>
    </row>
    <row r="16357" spans="151:151" ht="14.4" x14ac:dyDescent="0.25">
      <c r="EU16357" s="104"/>
    </row>
    <row r="16358" spans="151:151" ht="14.4" x14ac:dyDescent="0.25">
      <c r="EU16358" s="104"/>
    </row>
    <row r="16359" spans="151:151" ht="14.4" x14ac:dyDescent="0.25">
      <c r="EU16359" s="104"/>
    </row>
    <row r="16360" spans="151:151" ht="14.4" x14ac:dyDescent="0.25">
      <c r="EU16360" s="104"/>
    </row>
    <row r="16361" spans="151:151" ht="14.4" x14ac:dyDescent="0.25">
      <c r="EU16361" s="104"/>
    </row>
    <row r="16362" spans="151:151" ht="14.4" x14ac:dyDescent="0.25">
      <c r="EU16362" s="104"/>
    </row>
    <row r="16363" spans="151:151" ht="14.4" x14ac:dyDescent="0.25">
      <c r="EU16363" s="104"/>
    </row>
    <row r="16364" spans="151:151" ht="14.4" x14ac:dyDescent="0.25">
      <c r="EU16364" s="104"/>
    </row>
    <row r="16365" spans="151:151" ht="14.4" x14ac:dyDescent="0.25">
      <c r="EU16365" s="104"/>
    </row>
    <row r="16366" spans="151:151" ht="14.4" x14ac:dyDescent="0.25">
      <c r="EU16366" s="104"/>
    </row>
    <row r="16367" spans="151:151" ht="14.4" x14ac:dyDescent="0.25">
      <c r="EU16367" s="104"/>
    </row>
    <row r="16368" spans="151:151" ht="14.4" x14ac:dyDescent="0.25">
      <c r="EU16368" s="104"/>
    </row>
    <row r="16369" spans="151:151" ht="14.4" x14ac:dyDescent="0.25">
      <c r="EU16369" s="104"/>
    </row>
    <row r="16370" spans="151:151" ht="14.4" x14ac:dyDescent="0.25">
      <c r="EU16370" s="104"/>
    </row>
    <row r="16371" spans="151:151" ht="14.4" x14ac:dyDescent="0.25">
      <c r="EU16371" s="104"/>
    </row>
    <row r="16372" spans="151:151" ht="14.4" x14ac:dyDescent="0.25">
      <c r="EU16372" s="104"/>
    </row>
    <row r="16373" spans="151:151" ht="14.4" x14ac:dyDescent="0.25">
      <c r="EU16373" s="104"/>
    </row>
    <row r="16374" spans="151:151" ht="14.4" x14ac:dyDescent="0.25">
      <c r="EU16374" s="104"/>
    </row>
    <row r="16375" spans="151:151" ht="14.4" x14ac:dyDescent="0.25">
      <c r="EU16375" s="104"/>
    </row>
    <row r="16376" spans="151:151" ht="14.4" x14ac:dyDescent="0.25">
      <c r="EU16376" s="104"/>
    </row>
    <row r="16377" spans="151:151" ht="14.4" x14ac:dyDescent="0.25">
      <c r="EU16377" s="104"/>
    </row>
    <row r="16378" spans="151:151" ht="14.4" x14ac:dyDescent="0.25">
      <c r="EU16378" s="104"/>
    </row>
    <row r="16379" spans="151:151" ht="14.4" x14ac:dyDescent="0.25">
      <c r="EU16379" s="104"/>
    </row>
    <row r="16380" spans="151:151" ht="14.4" x14ac:dyDescent="0.25">
      <c r="EU16380" s="104"/>
    </row>
    <row r="16381" spans="151:151" ht="14.4" x14ac:dyDescent="0.25">
      <c r="EU16381" s="104"/>
    </row>
    <row r="16382" spans="151:151" ht="14.4" x14ac:dyDescent="0.25">
      <c r="EU16382" s="104"/>
    </row>
    <row r="16383" spans="151:151" ht="14.4" x14ac:dyDescent="0.25">
      <c r="EU16383" s="104"/>
    </row>
    <row r="16384" spans="151:151" ht="14.4" x14ac:dyDescent="0.25">
      <c r="EU16384" s="104"/>
    </row>
    <row r="16385" spans="151:151" ht="14.4" x14ac:dyDescent="0.25">
      <c r="EU16385" s="104"/>
    </row>
    <row r="16386" spans="151:151" ht="14.4" x14ac:dyDescent="0.25">
      <c r="EU16386" s="104"/>
    </row>
    <row r="16387" spans="151:151" ht="14.4" x14ac:dyDescent="0.25">
      <c r="EU16387" s="104"/>
    </row>
    <row r="16388" spans="151:151" ht="14.4" x14ac:dyDescent="0.25">
      <c r="EU16388" s="104"/>
    </row>
    <row r="16389" spans="151:151" ht="14.4" x14ac:dyDescent="0.25">
      <c r="EU16389" s="104"/>
    </row>
    <row r="16390" spans="151:151" ht="14.4" x14ac:dyDescent="0.25">
      <c r="EU16390" s="104"/>
    </row>
    <row r="16391" spans="151:151" ht="14.4" x14ac:dyDescent="0.25">
      <c r="EU16391" s="104"/>
    </row>
    <row r="16392" spans="151:151" ht="14.4" x14ac:dyDescent="0.25">
      <c r="EU16392" s="104"/>
    </row>
    <row r="16393" spans="151:151" ht="14.4" x14ac:dyDescent="0.25">
      <c r="EU16393" s="104"/>
    </row>
    <row r="16394" spans="151:151" ht="14.4" x14ac:dyDescent="0.25">
      <c r="EU16394" s="104"/>
    </row>
    <row r="16395" spans="151:151" ht="14.4" x14ac:dyDescent="0.25">
      <c r="EU16395" s="104"/>
    </row>
    <row r="16396" spans="151:151" ht="14.4" x14ac:dyDescent="0.25">
      <c r="EU16396" s="104"/>
    </row>
    <row r="16397" spans="151:151" ht="14.4" x14ac:dyDescent="0.25">
      <c r="EU16397" s="104"/>
    </row>
    <row r="16398" spans="151:151" ht="14.4" x14ac:dyDescent="0.25">
      <c r="EU16398" s="104"/>
    </row>
    <row r="16399" spans="151:151" ht="14.4" x14ac:dyDescent="0.25">
      <c r="EU16399" s="104"/>
    </row>
    <row r="16400" spans="151:151" ht="14.4" x14ac:dyDescent="0.25">
      <c r="EU16400" s="104"/>
    </row>
    <row r="16401" spans="151:151" ht="14.4" x14ac:dyDescent="0.25">
      <c r="EU16401" s="104"/>
    </row>
    <row r="16402" spans="151:151" ht="14.4" x14ac:dyDescent="0.25">
      <c r="EU16402" s="104"/>
    </row>
    <row r="16403" spans="151:151" ht="14.4" x14ac:dyDescent="0.25">
      <c r="EU16403" s="104"/>
    </row>
    <row r="16404" spans="151:151" ht="14.4" x14ac:dyDescent="0.25">
      <c r="EU16404" s="104"/>
    </row>
    <row r="16405" spans="151:151" ht="14.4" x14ac:dyDescent="0.25">
      <c r="EU16405" s="104"/>
    </row>
    <row r="16406" spans="151:151" ht="14.4" x14ac:dyDescent="0.25">
      <c r="EU16406" s="104"/>
    </row>
    <row r="16407" spans="151:151" ht="14.4" x14ac:dyDescent="0.25">
      <c r="EU16407" s="104"/>
    </row>
    <row r="16408" spans="151:151" ht="14.4" x14ac:dyDescent="0.25">
      <c r="EU16408" s="104"/>
    </row>
    <row r="16409" spans="151:151" ht="14.4" x14ac:dyDescent="0.25">
      <c r="EU16409" s="104"/>
    </row>
    <row r="16410" spans="151:151" ht="14.4" x14ac:dyDescent="0.25">
      <c r="EU16410" s="104"/>
    </row>
    <row r="16411" spans="151:151" ht="14.4" x14ac:dyDescent="0.25">
      <c r="EU16411" s="104"/>
    </row>
    <row r="16412" spans="151:151" ht="14.4" x14ac:dyDescent="0.25">
      <c r="EU16412" s="104"/>
    </row>
    <row r="16413" spans="151:151" ht="14.4" x14ac:dyDescent="0.25">
      <c r="EU16413" s="104"/>
    </row>
    <row r="16414" spans="151:151" ht="14.4" x14ac:dyDescent="0.25">
      <c r="EU16414" s="104"/>
    </row>
    <row r="16415" spans="151:151" ht="14.4" x14ac:dyDescent="0.25">
      <c r="EU16415" s="104"/>
    </row>
    <row r="16416" spans="151:151" ht="14.4" x14ac:dyDescent="0.25">
      <c r="EU16416" s="104"/>
    </row>
    <row r="16417" spans="151:151" ht="14.4" x14ac:dyDescent="0.25">
      <c r="EU16417" s="104"/>
    </row>
    <row r="16418" spans="151:151" ht="14.4" x14ac:dyDescent="0.25">
      <c r="EU16418" s="104"/>
    </row>
    <row r="16419" spans="151:151" ht="14.4" x14ac:dyDescent="0.25">
      <c r="EU16419" s="104"/>
    </row>
    <row r="16420" spans="151:151" ht="14.4" x14ac:dyDescent="0.25">
      <c r="EU16420" s="104"/>
    </row>
    <row r="16421" spans="151:151" ht="14.4" x14ac:dyDescent="0.25">
      <c r="EU16421" s="104"/>
    </row>
    <row r="16422" spans="151:151" ht="14.4" x14ac:dyDescent="0.25">
      <c r="EU16422" s="104"/>
    </row>
    <row r="16423" spans="151:151" ht="14.4" x14ac:dyDescent="0.25">
      <c r="EU16423" s="104"/>
    </row>
    <row r="16424" spans="151:151" ht="14.4" x14ac:dyDescent="0.25">
      <c r="EU16424" s="104"/>
    </row>
    <row r="16425" spans="151:151" ht="14.4" x14ac:dyDescent="0.25">
      <c r="EU16425" s="104"/>
    </row>
    <row r="16426" spans="151:151" ht="14.4" x14ac:dyDescent="0.25">
      <c r="EU16426" s="104"/>
    </row>
    <row r="16427" spans="151:151" ht="14.4" x14ac:dyDescent="0.25">
      <c r="EU16427" s="104"/>
    </row>
    <row r="16428" spans="151:151" ht="14.4" x14ac:dyDescent="0.25">
      <c r="EU16428" s="104"/>
    </row>
    <row r="16429" spans="151:151" ht="14.4" x14ac:dyDescent="0.25">
      <c r="EU16429" s="104"/>
    </row>
    <row r="16430" spans="151:151" ht="14.4" x14ac:dyDescent="0.25">
      <c r="EU16430" s="104"/>
    </row>
    <row r="16431" spans="151:151" ht="14.4" x14ac:dyDescent="0.25">
      <c r="EU16431" s="104"/>
    </row>
    <row r="16432" spans="151:151" ht="14.4" x14ac:dyDescent="0.25">
      <c r="EU16432" s="104"/>
    </row>
    <row r="16433" spans="151:151" ht="14.4" x14ac:dyDescent="0.25">
      <c r="EU16433" s="104"/>
    </row>
    <row r="16434" spans="151:151" ht="14.4" x14ac:dyDescent="0.25">
      <c r="EU16434" s="104"/>
    </row>
    <row r="16435" spans="151:151" ht="14.4" x14ac:dyDescent="0.25">
      <c r="EU16435" s="104"/>
    </row>
    <row r="16436" spans="151:151" ht="14.4" x14ac:dyDescent="0.25">
      <c r="EU16436" s="104"/>
    </row>
    <row r="16437" spans="151:151" ht="14.4" x14ac:dyDescent="0.25">
      <c r="EU16437" s="104"/>
    </row>
    <row r="16438" spans="151:151" ht="14.4" x14ac:dyDescent="0.25">
      <c r="EU16438" s="104"/>
    </row>
    <row r="16439" spans="151:151" ht="14.4" x14ac:dyDescent="0.25">
      <c r="EU16439" s="104"/>
    </row>
    <row r="16440" spans="151:151" ht="14.4" x14ac:dyDescent="0.25">
      <c r="EU16440" s="104"/>
    </row>
    <row r="16441" spans="151:151" ht="14.4" x14ac:dyDescent="0.25">
      <c r="EU16441" s="104"/>
    </row>
    <row r="16442" spans="151:151" ht="14.4" x14ac:dyDescent="0.25">
      <c r="EU16442" s="104"/>
    </row>
    <row r="16443" spans="151:151" ht="14.4" x14ac:dyDescent="0.25">
      <c r="EU16443" s="104"/>
    </row>
    <row r="16444" spans="151:151" ht="14.4" x14ac:dyDescent="0.25">
      <c r="EU16444" s="104"/>
    </row>
    <row r="16445" spans="151:151" ht="14.4" x14ac:dyDescent="0.25">
      <c r="EU16445" s="104"/>
    </row>
    <row r="16446" spans="151:151" ht="14.4" x14ac:dyDescent="0.25">
      <c r="EU16446" s="104"/>
    </row>
    <row r="16447" spans="151:151" ht="14.4" x14ac:dyDescent="0.25">
      <c r="EU16447" s="104"/>
    </row>
    <row r="16448" spans="151:151" ht="14.4" x14ac:dyDescent="0.25">
      <c r="EU16448" s="104"/>
    </row>
    <row r="16449" spans="151:151" ht="14.4" x14ac:dyDescent="0.25">
      <c r="EU16449" s="104"/>
    </row>
    <row r="16450" spans="151:151" ht="14.4" x14ac:dyDescent="0.25">
      <c r="EU16450" s="104"/>
    </row>
    <row r="16451" spans="151:151" ht="14.4" x14ac:dyDescent="0.25">
      <c r="EU16451" s="104"/>
    </row>
    <row r="16452" spans="151:151" ht="14.4" x14ac:dyDescent="0.25">
      <c r="EU16452" s="104"/>
    </row>
    <row r="16453" spans="151:151" ht="14.4" x14ac:dyDescent="0.25">
      <c r="EU16453" s="104"/>
    </row>
    <row r="16454" spans="151:151" ht="14.4" x14ac:dyDescent="0.25">
      <c r="EU16454" s="104"/>
    </row>
    <row r="16455" spans="151:151" ht="14.4" x14ac:dyDescent="0.25">
      <c r="EU16455" s="104"/>
    </row>
    <row r="16456" spans="151:151" ht="14.4" x14ac:dyDescent="0.25">
      <c r="EU16456" s="104"/>
    </row>
    <row r="16457" spans="151:151" ht="14.4" x14ac:dyDescent="0.25">
      <c r="EU16457" s="104"/>
    </row>
    <row r="16458" spans="151:151" ht="14.4" x14ac:dyDescent="0.25">
      <c r="EU16458" s="104"/>
    </row>
    <row r="16459" spans="151:151" ht="14.4" x14ac:dyDescent="0.25">
      <c r="EU16459" s="104"/>
    </row>
    <row r="16460" spans="151:151" ht="14.4" x14ac:dyDescent="0.25">
      <c r="EU16460" s="104"/>
    </row>
    <row r="16461" spans="151:151" ht="14.4" x14ac:dyDescent="0.25">
      <c r="EU16461" s="104"/>
    </row>
    <row r="16462" spans="151:151" ht="14.4" x14ac:dyDescent="0.25">
      <c r="EU16462" s="104"/>
    </row>
    <row r="16463" spans="151:151" ht="14.4" x14ac:dyDescent="0.25">
      <c r="EU16463" s="104"/>
    </row>
    <row r="16464" spans="151:151" ht="14.4" x14ac:dyDescent="0.25">
      <c r="EU16464" s="104"/>
    </row>
    <row r="16465" spans="151:151" ht="14.4" x14ac:dyDescent="0.25">
      <c r="EU16465" s="104"/>
    </row>
    <row r="16466" spans="151:151" ht="14.4" x14ac:dyDescent="0.25">
      <c r="EU16466" s="104"/>
    </row>
    <row r="16467" spans="151:151" ht="14.4" x14ac:dyDescent="0.25">
      <c r="EU16467" s="104"/>
    </row>
    <row r="16468" spans="151:151" ht="14.4" x14ac:dyDescent="0.25">
      <c r="EU16468" s="104"/>
    </row>
    <row r="16469" spans="151:151" ht="14.4" x14ac:dyDescent="0.25">
      <c r="EU16469" s="104"/>
    </row>
    <row r="16470" spans="151:151" ht="14.4" x14ac:dyDescent="0.25">
      <c r="EU16470" s="104"/>
    </row>
    <row r="16471" spans="151:151" ht="14.4" x14ac:dyDescent="0.25">
      <c r="EU16471" s="104"/>
    </row>
    <row r="16472" spans="151:151" ht="14.4" x14ac:dyDescent="0.25">
      <c r="EU16472" s="104"/>
    </row>
    <row r="16473" spans="151:151" ht="14.4" x14ac:dyDescent="0.25">
      <c r="EU16473" s="104"/>
    </row>
    <row r="16474" spans="151:151" ht="14.4" x14ac:dyDescent="0.25">
      <c r="EU16474" s="104"/>
    </row>
    <row r="16475" spans="151:151" ht="14.4" x14ac:dyDescent="0.25">
      <c r="EU16475" s="104"/>
    </row>
    <row r="16476" spans="151:151" ht="14.4" x14ac:dyDescent="0.25">
      <c r="EU16476" s="104"/>
    </row>
    <row r="16477" spans="151:151" ht="14.4" x14ac:dyDescent="0.25">
      <c r="EU16477" s="104"/>
    </row>
    <row r="16478" spans="151:151" ht="14.4" x14ac:dyDescent="0.25">
      <c r="EU16478" s="104"/>
    </row>
    <row r="16479" spans="151:151" ht="14.4" x14ac:dyDescent="0.25">
      <c r="EU16479" s="104"/>
    </row>
    <row r="16480" spans="151:151" ht="14.4" x14ac:dyDescent="0.25">
      <c r="EU16480" s="104"/>
    </row>
    <row r="16481" spans="151:151" ht="14.4" x14ac:dyDescent="0.25">
      <c r="EU16481" s="104"/>
    </row>
    <row r="16482" spans="151:151" ht="14.4" x14ac:dyDescent="0.25">
      <c r="EU16482" s="104"/>
    </row>
    <row r="16483" spans="151:151" ht="14.4" x14ac:dyDescent="0.25">
      <c r="EU16483" s="104"/>
    </row>
    <row r="16484" spans="151:151" ht="14.4" x14ac:dyDescent="0.25">
      <c r="EU16484" s="104"/>
    </row>
    <row r="16485" spans="151:151" ht="14.4" x14ac:dyDescent="0.25">
      <c r="EU16485" s="104"/>
    </row>
    <row r="16486" spans="151:151" ht="14.4" x14ac:dyDescent="0.25">
      <c r="EU16486" s="104"/>
    </row>
    <row r="16487" spans="151:151" ht="14.4" x14ac:dyDescent="0.25">
      <c r="EU16487" s="104"/>
    </row>
    <row r="16488" spans="151:151" ht="14.4" x14ac:dyDescent="0.25">
      <c r="EU16488" s="104"/>
    </row>
    <row r="16489" spans="151:151" ht="14.4" x14ac:dyDescent="0.25">
      <c r="EU16489" s="104"/>
    </row>
    <row r="16490" spans="151:151" ht="14.4" x14ac:dyDescent="0.25">
      <c r="EU16490" s="104"/>
    </row>
    <row r="16491" spans="151:151" ht="14.4" x14ac:dyDescent="0.25">
      <c r="EU16491" s="104"/>
    </row>
    <row r="16492" spans="151:151" ht="14.4" x14ac:dyDescent="0.25">
      <c r="EU16492" s="104"/>
    </row>
    <row r="16493" spans="151:151" ht="14.4" x14ac:dyDescent="0.25">
      <c r="EU16493" s="104"/>
    </row>
    <row r="16494" spans="151:151" ht="14.4" x14ac:dyDescent="0.25">
      <c r="EU16494" s="104"/>
    </row>
    <row r="16495" spans="151:151" ht="14.4" x14ac:dyDescent="0.25">
      <c r="EU16495" s="104"/>
    </row>
    <row r="16496" spans="151:151" ht="14.4" x14ac:dyDescent="0.25">
      <c r="EU16496" s="104"/>
    </row>
    <row r="16497" spans="151:151" ht="14.4" x14ac:dyDescent="0.25">
      <c r="EU16497" s="104"/>
    </row>
    <row r="16498" spans="151:151" ht="14.4" x14ac:dyDescent="0.25">
      <c r="EU16498" s="104"/>
    </row>
    <row r="16499" spans="151:151" ht="14.4" x14ac:dyDescent="0.25">
      <c r="EU16499" s="104"/>
    </row>
    <row r="16500" spans="151:151" ht="14.4" x14ac:dyDescent="0.25">
      <c r="EU16500" s="104"/>
    </row>
    <row r="16501" spans="151:151" ht="14.4" x14ac:dyDescent="0.25">
      <c r="EU16501" s="104"/>
    </row>
    <row r="16502" spans="151:151" ht="14.4" x14ac:dyDescent="0.25">
      <c r="EU16502" s="104"/>
    </row>
    <row r="16503" spans="151:151" ht="14.4" x14ac:dyDescent="0.25">
      <c r="EU16503" s="104"/>
    </row>
    <row r="16504" spans="151:151" ht="14.4" x14ac:dyDescent="0.25">
      <c r="EU16504" s="104"/>
    </row>
    <row r="16505" spans="151:151" ht="14.4" x14ac:dyDescent="0.25">
      <c r="EU16505" s="104"/>
    </row>
    <row r="16506" spans="151:151" ht="14.4" x14ac:dyDescent="0.25">
      <c r="EU16506" s="104"/>
    </row>
    <row r="16507" spans="151:151" ht="14.4" x14ac:dyDescent="0.25">
      <c r="EU16507" s="104"/>
    </row>
    <row r="16508" spans="151:151" ht="14.4" x14ac:dyDescent="0.25">
      <c r="EU16508" s="104"/>
    </row>
    <row r="16509" spans="151:151" ht="14.4" x14ac:dyDescent="0.25">
      <c r="EU16509" s="104"/>
    </row>
    <row r="16510" spans="151:151" ht="14.4" x14ac:dyDescent="0.25">
      <c r="EU16510" s="104"/>
    </row>
    <row r="16511" spans="151:151" ht="14.4" x14ac:dyDescent="0.25">
      <c r="EU16511" s="104"/>
    </row>
    <row r="16512" spans="151:151" ht="14.4" x14ac:dyDescent="0.25">
      <c r="EU16512" s="104"/>
    </row>
    <row r="16513" spans="151:151" ht="14.4" x14ac:dyDescent="0.25">
      <c r="EU16513" s="104"/>
    </row>
    <row r="16514" spans="151:151" ht="14.4" x14ac:dyDescent="0.25">
      <c r="EU16514" s="104"/>
    </row>
    <row r="16515" spans="151:151" ht="14.4" x14ac:dyDescent="0.25">
      <c r="EU16515" s="104"/>
    </row>
    <row r="16516" spans="151:151" ht="14.4" x14ac:dyDescent="0.25">
      <c r="EU16516" s="104"/>
    </row>
    <row r="16517" spans="151:151" ht="14.4" x14ac:dyDescent="0.25">
      <c r="EU16517" s="104"/>
    </row>
    <row r="16518" spans="151:151" ht="14.4" x14ac:dyDescent="0.25">
      <c r="EU16518" s="104"/>
    </row>
    <row r="16519" spans="151:151" ht="14.4" x14ac:dyDescent="0.25">
      <c r="EU16519" s="104"/>
    </row>
    <row r="16520" spans="151:151" ht="14.4" x14ac:dyDescent="0.25">
      <c r="EU16520" s="104"/>
    </row>
    <row r="16521" spans="151:151" ht="14.4" x14ac:dyDescent="0.25">
      <c r="EU16521" s="104"/>
    </row>
    <row r="16522" spans="151:151" ht="14.4" x14ac:dyDescent="0.25">
      <c r="EU16522" s="104"/>
    </row>
    <row r="16523" spans="151:151" ht="14.4" x14ac:dyDescent="0.25">
      <c r="EU16523" s="104"/>
    </row>
    <row r="16524" spans="151:151" ht="14.4" x14ac:dyDescent="0.25">
      <c r="EU16524" s="104"/>
    </row>
    <row r="16525" spans="151:151" ht="14.4" x14ac:dyDescent="0.25">
      <c r="EU16525" s="104"/>
    </row>
    <row r="16526" spans="151:151" ht="14.4" x14ac:dyDescent="0.25">
      <c r="EU16526" s="104"/>
    </row>
    <row r="16527" spans="151:151" ht="14.4" x14ac:dyDescent="0.25">
      <c r="EU16527" s="104"/>
    </row>
    <row r="16528" spans="151:151" ht="14.4" x14ac:dyDescent="0.25">
      <c r="EU16528" s="104"/>
    </row>
    <row r="16529" spans="151:151" ht="14.4" x14ac:dyDescent="0.25">
      <c r="EU16529" s="104"/>
    </row>
    <row r="16530" spans="151:151" ht="14.4" x14ac:dyDescent="0.25">
      <c r="EU16530" s="104"/>
    </row>
    <row r="16531" spans="151:151" ht="14.4" x14ac:dyDescent="0.25">
      <c r="EU16531" s="104"/>
    </row>
    <row r="16532" spans="151:151" ht="14.4" x14ac:dyDescent="0.25">
      <c r="EU16532" s="104"/>
    </row>
    <row r="16533" spans="151:151" ht="14.4" x14ac:dyDescent="0.25">
      <c r="EU16533" s="104"/>
    </row>
    <row r="16534" spans="151:151" ht="14.4" x14ac:dyDescent="0.25">
      <c r="EU16534" s="104"/>
    </row>
    <row r="16535" spans="151:151" ht="14.4" x14ac:dyDescent="0.25">
      <c r="EU16535" s="104"/>
    </row>
    <row r="16536" spans="151:151" ht="14.4" x14ac:dyDescent="0.25">
      <c r="EU16536" s="104"/>
    </row>
    <row r="16537" spans="151:151" ht="14.4" x14ac:dyDescent="0.25">
      <c r="EU16537" s="104"/>
    </row>
    <row r="16538" spans="151:151" ht="14.4" x14ac:dyDescent="0.25">
      <c r="EU16538" s="104"/>
    </row>
    <row r="16539" spans="151:151" ht="14.4" x14ac:dyDescent="0.25">
      <c r="EU16539" s="104"/>
    </row>
    <row r="16540" spans="151:151" ht="14.4" x14ac:dyDescent="0.25">
      <c r="EU16540" s="104"/>
    </row>
    <row r="16541" spans="151:151" ht="14.4" x14ac:dyDescent="0.25">
      <c r="EU16541" s="104"/>
    </row>
    <row r="16542" spans="151:151" ht="14.4" x14ac:dyDescent="0.25">
      <c r="EU16542" s="104"/>
    </row>
    <row r="16543" spans="151:151" ht="14.4" x14ac:dyDescent="0.25">
      <c r="EU16543" s="104"/>
    </row>
    <row r="16544" spans="151:151" ht="14.4" x14ac:dyDescent="0.25">
      <c r="EU16544" s="104"/>
    </row>
    <row r="16545" spans="151:151" ht="14.4" x14ac:dyDescent="0.25">
      <c r="EU16545" s="104"/>
    </row>
    <row r="16546" spans="151:151" ht="14.4" x14ac:dyDescent="0.25">
      <c r="EU16546" s="104"/>
    </row>
    <row r="16547" spans="151:151" ht="14.4" x14ac:dyDescent="0.25">
      <c r="EU16547" s="104"/>
    </row>
    <row r="16548" spans="151:151" ht="14.4" x14ac:dyDescent="0.25">
      <c r="EU16548" s="104"/>
    </row>
    <row r="16549" spans="151:151" ht="14.4" x14ac:dyDescent="0.25">
      <c r="EU16549" s="104"/>
    </row>
    <row r="16550" spans="151:151" ht="14.4" x14ac:dyDescent="0.25">
      <c r="EU16550" s="104"/>
    </row>
    <row r="16551" spans="151:151" ht="14.4" x14ac:dyDescent="0.25">
      <c r="EU16551" s="104"/>
    </row>
    <row r="16552" spans="151:151" ht="14.4" x14ac:dyDescent="0.25">
      <c r="EU16552" s="104"/>
    </row>
    <row r="16553" spans="151:151" ht="14.4" x14ac:dyDescent="0.25">
      <c r="EU16553" s="104"/>
    </row>
    <row r="16554" spans="151:151" ht="14.4" x14ac:dyDescent="0.25">
      <c r="EU16554" s="104"/>
    </row>
    <row r="16555" spans="151:151" ht="14.4" x14ac:dyDescent="0.25">
      <c r="EU16555" s="104"/>
    </row>
    <row r="16556" spans="151:151" ht="14.4" x14ac:dyDescent="0.25">
      <c r="EU16556" s="104"/>
    </row>
    <row r="16557" spans="151:151" ht="14.4" x14ac:dyDescent="0.25">
      <c r="EU16557" s="104"/>
    </row>
    <row r="16558" spans="151:151" ht="14.4" x14ac:dyDescent="0.25">
      <c r="EU16558" s="104"/>
    </row>
    <row r="16559" spans="151:151" ht="14.4" x14ac:dyDescent="0.25">
      <c r="EU16559" s="104"/>
    </row>
    <row r="16560" spans="151:151" ht="14.4" x14ac:dyDescent="0.25">
      <c r="EU16560" s="104"/>
    </row>
    <row r="16561" spans="151:151" ht="14.4" x14ac:dyDescent="0.25">
      <c r="EU16561" s="104"/>
    </row>
    <row r="16562" spans="151:151" ht="14.4" x14ac:dyDescent="0.25">
      <c r="EU16562" s="104"/>
    </row>
    <row r="16563" spans="151:151" ht="14.4" x14ac:dyDescent="0.25">
      <c r="EU16563" s="104"/>
    </row>
    <row r="16564" spans="151:151" ht="14.4" x14ac:dyDescent="0.25">
      <c r="EU16564" s="104"/>
    </row>
    <row r="16565" spans="151:151" ht="14.4" x14ac:dyDescent="0.25">
      <c r="EU16565" s="104"/>
    </row>
    <row r="16566" spans="151:151" ht="14.4" x14ac:dyDescent="0.25">
      <c r="EU16566" s="104"/>
    </row>
    <row r="16567" spans="151:151" ht="14.4" x14ac:dyDescent="0.25">
      <c r="EU16567" s="104"/>
    </row>
    <row r="16568" spans="151:151" ht="14.4" x14ac:dyDescent="0.25">
      <c r="EU16568" s="104"/>
    </row>
    <row r="16569" spans="151:151" ht="14.4" x14ac:dyDescent="0.25">
      <c r="EU16569" s="104"/>
    </row>
    <row r="16570" spans="151:151" ht="14.4" x14ac:dyDescent="0.25">
      <c r="EU16570" s="104"/>
    </row>
    <row r="16571" spans="151:151" ht="14.4" x14ac:dyDescent="0.25">
      <c r="EU16571" s="104"/>
    </row>
    <row r="16572" spans="151:151" ht="14.4" x14ac:dyDescent="0.25">
      <c r="EU16572" s="104"/>
    </row>
    <row r="16573" spans="151:151" ht="14.4" x14ac:dyDescent="0.25">
      <c r="EU16573" s="104"/>
    </row>
    <row r="16574" spans="151:151" ht="14.4" x14ac:dyDescent="0.25">
      <c r="EU16574" s="104"/>
    </row>
    <row r="16575" spans="151:151" ht="14.4" x14ac:dyDescent="0.25">
      <c r="EU16575" s="104"/>
    </row>
    <row r="16576" spans="151:151" ht="14.4" x14ac:dyDescent="0.25">
      <c r="EU16576" s="104"/>
    </row>
    <row r="16577" spans="151:151" ht="14.4" x14ac:dyDescent="0.25">
      <c r="EU16577" s="104"/>
    </row>
    <row r="16578" spans="151:151" ht="14.4" x14ac:dyDescent="0.25">
      <c r="EU16578" s="104"/>
    </row>
    <row r="16579" spans="151:151" ht="14.4" x14ac:dyDescent="0.25">
      <c r="EU16579" s="104"/>
    </row>
    <row r="16580" spans="151:151" ht="14.4" x14ac:dyDescent="0.25">
      <c r="EU16580" s="104"/>
    </row>
    <row r="16581" spans="151:151" ht="14.4" x14ac:dyDescent="0.25">
      <c r="EU16581" s="104"/>
    </row>
    <row r="16582" spans="151:151" ht="14.4" x14ac:dyDescent="0.25">
      <c r="EU16582" s="104"/>
    </row>
    <row r="16583" spans="151:151" ht="14.4" x14ac:dyDescent="0.25">
      <c r="EU16583" s="104"/>
    </row>
    <row r="16584" spans="151:151" ht="14.4" x14ac:dyDescent="0.25">
      <c r="EU16584" s="104"/>
    </row>
    <row r="16585" spans="151:151" ht="14.4" x14ac:dyDescent="0.25">
      <c r="EU16585" s="104"/>
    </row>
    <row r="16586" spans="151:151" ht="14.4" x14ac:dyDescent="0.25">
      <c r="EU16586" s="104"/>
    </row>
    <row r="16587" spans="151:151" ht="14.4" x14ac:dyDescent="0.25">
      <c r="EU16587" s="104"/>
    </row>
    <row r="16588" spans="151:151" ht="14.4" x14ac:dyDescent="0.25">
      <c r="EU16588" s="104"/>
    </row>
    <row r="16589" spans="151:151" ht="14.4" x14ac:dyDescent="0.25">
      <c r="EU16589" s="104"/>
    </row>
    <row r="16590" spans="151:151" ht="14.4" x14ac:dyDescent="0.25">
      <c r="EU16590" s="104"/>
    </row>
    <row r="16591" spans="151:151" ht="14.4" x14ac:dyDescent="0.25">
      <c r="EU16591" s="104"/>
    </row>
    <row r="16592" spans="151:151" ht="14.4" x14ac:dyDescent="0.25">
      <c r="EU16592" s="104"/>
    </row>
    <row r="16593" spans="151:151" ht="14.4" x14ac:dyDescent="0.25">
      <c r="EU16593" s="104"/>
    </row>
    <row r="16594" spans="151:151" ht="14.4" x14ac:dyDescent="0.25">
      <c r="EU16594" s="104"/>
    </row>
    <row r="16595" spans="151:151" ht="14.4" x14ac:dyDescent="0.25">
      <c r="EU16595" s="104"/>
    </row>
    <row r="16596" spans="151:151" ht="14.4" x14ac:dyDescent="0.25">
      <c r="EU16596" s="104"/>
    </row>
    <row r="16597" spans="151:151" ht="14.4" x14ac:dyDescent="0.25">
      <c r="EU16597" s="104"/>
    </row>
    <row r="16598" spans="151:151" ht="14.4" x14ac:dyDescent="0.25">
      <c r="EU16598" s="104"/>
    </row>
    <row r="16599" spans="151:151" ht="14.4" x14ac:dyDescent="0.25">
      <c r="EU16599" s="104"/>
    </row>
    <row r="16600" spans="151:151" ht="14.4" x14ac:dyDescent="0.25">
      <c r="EU16600" s="104"/>
    </row>
    <row r="16601" spans="151:151" ht="14.4" x14ac:dyDescent="0.25">
      <c r="EU16601" s="104"/>
    </row>
    <row r="16602" spans="151:151" ht="14.4" x14ac:dyDescent="0.25">
      <c r="EU16602" s="104"/>
    </row>
    <row r="16603" spans="151:151" ht="14.4" x14ac:dyDescent="0.25">
      <c r="EU16603" s="104"/>
    </row>
    <row r="16604" spans="151:151" ht="14.4" x14ac:dyDescent="0.25">
      <c r="EU16604" s="104"/>
    </row>
    <row r="16605" spans="151:151" ht="14.4" x14ac:dyDescent="0.25">
      <c r="EU16605" s="104"/>
    </row>
    <row r="16606" spans="151:151" ht="14.4" x14ac:dyDescent="0.25">
      <c r="EU16606" s="104"/>
    </row>
    <row r="16607" spans="151:151" ht="14.4" x14ac:dyDescent="0.25">
      <c r="EU16607" s="104"/>
    </row>
    <row r="16608" spans="151:151" ht="14.4" x14ac:dyDescent="0.25">
      <c r="EU16608" s="104"/>
    </row>
    <row r="16609" spans="151:151" ht="14.4" x14ac:dyDescent="0.25">
      <c r="EU16609" s="104"/>
    </row>
    <row r="16610" spans="151:151" ht="14.4" x14ac:dyDescent="0.25">
      <c r="EU16610" s="104"/>
    </row>
    <row r="16611" spans="151:151" ht="14.4" x14ac:dyDescent="0.25">
      <c r="EU16611" s="104"/>
    </row>
    <row r="16612" spans="151:151" ht="14.4" x14ac:dyDescent="0.25">
      <c r="EU16612" s="104"/>
    </row>
    <row r="16613" spans="151:151" ht="14.4" x14ac:dyDescent="0.25">
      <c r="EU16613" s="104"/>
    </row>
    <row r="16614" spans="151:151" ht="14.4" x14ac:dyDescent="0.25">
      <c r="EU16614" s="104"/>
    </row>
    <row r="16615" spans="151:151" ht="14.4" x14ac:dyDescent="0.25">
      <c r="EU16615" s="104"/>
    </row>
    <row r="16616" spans="151:151" ht="14.4" x14ac:dyDescent="0.25">
      <c r="EU16616" s="104"/>
    </row>
    <row r="16617" spans="151:151" ht="14.4" x14ac:dyDescent="0.25">
      <c r="EU16617" s="104"/>
    </row>
    <row r="16618" spans="151:151" ht="14.4" x14ac:dyDescent="0.25">
      <c r="EU16618" s="104"/>
    </row>
    <row r="16619" spans="151:151" ht="14.4" x14ac:dyDescent="0.25">
      <c r="EU16619" s="104"/>
    </row>
    <row r="16620" spans="151:151" ht="14.4" x14ac:dyDescent="0.25">
      <c r="EU16620" s="104"/>
    </row>
    <row r="16621" spans="151:151" ht="14.4" x14ac:dyDescent="0.25">
      <c r="EU16621" s="104"/>
    </row>
    <row r="16622" spans="151:151" ht="14.4" x14ac:dyDescent="0.25">
      <c r="EU16622" s="104"/>
    </row>
    <row r="16623" spans="151:151" ht="14.4" x14ac:dyDescent="0.25">
      <c r="EU16623" s="104"/>
    </row>
    <row r="16624" spans="151:151" ht="14.4" x14ac:dyDescent="0.25">
      <c r="EU16624" s="104"/>
    </row>
    <row r="16625" spans="151:151" ht="14.4" x14ac:dyDescent="0.25">
      <c r="EU16625" s="104"/>
    </row>
    <row r="16626" spans="151:151" ht="14.4" x14ac:dyDescent="0.25">
      <c r="EU16626" s="104"/>
    </row>
    <row r="16627" spans="151:151" ht="14.4" x14ac:dyDescent="0.25">
      <c r="EU16627" s="104"/>
    </row>
    <row r="16628" spans="151:151" ht="14.4" x14ac:dyDescent="0.25">
      <c r="EU16628" s="104"/>
    </row>
    <row r="16629" spans="151:151" ht="14.4" x14ac:dyDescent="0.25">
      <c r="EU16629" s="104"/>
    </row>
    <row r="16630" spans="151:151" ht="14.4" x14ac:dyDescent="0.25">
      <c r="EU16630" s="104"/>
    </row>
    <row r="16631" spans="151:151" ht="14.4" x14ac:dyDescent="0.25">
      <c r="EU16631" s="104"/>
    </row>
    <row r="16632" spans="151:151" ht="14.4" x14ac:dyDescent="0.25">
      <c r="EU16632" s="104"/>
    </row>
    <row r="16633" spans="151:151" ht="14.4" x14ac:dyDescent="0.25">
      <c r="EU16633" s="104"/>
    </row>
    <row r="16634" spans="151:151" ht="14.4" x14ac:dyDescent="0.25">
      <c r="EU16634" s="104"/>
    </row>
    <row r="16635" spans="151:151" ht="14.4" x14ac:dyDescent="0.25">
      <c r="EU16635" s="104"/>
    </row>
    <row r="16636" spans="151:151" ht="14.4" x14ac:dyDescent="0.25">
      <c r="EU16636" s="104"/>
    </row>
    <row r="16637" spans="151:151" ht="14.4" x14ac:dyDescent="0.25">
      <c r="EU16637" s="104"/>
    </row>
    <row r="16638" spans="151:151" ht="14.4" x14ac:dyDescent="0.25">
      <c r="EU16638" s="104"/>
    </row>
    <row r="16639" spans="151:151" ht="14.4" x14ac:dyDescent="0.25">
      <c r="EU16639" s="104"/>
    </row>
    <row r="16640" spans="151:151" ht="14.4" x14ac:dyDescent="0.25">
      <c r="EU16640" s="104"/>
    </row>
    <row r="16641" spans="151:151" ht="14.4" x14ac:dyDescent="0.25">
      <c r="EU16641" s="104"/>
    </row>
    <row r="16642" spans="151:151" ht="14.4" x14ac:dyDescent="0.25">
      <c r="EU16642" s="104"/>
    </row>
    <row r="16643" spans="151:151" ht="14.4" x14ac:dyDescent="0.25">
      <c r="EU16643" s="104"/>
    </row>
    <row r="16644" spans="151:151" ht="14.4" x14ac:dyDescent="0.25">
      <c r="EU16644" s="104"/>
    </row>
    <row r="16645" spans="151:151" ht="14.4" x14ac:dyDescent="0.25">
      <c r="EU16645" s="104"/>
    </row>
    <row r="16646" spans="151:151" ht="14.4" x14ac:dyDescent="0.25">
      <c r="EU16646" s="104"/>
    </row>
    <row r="16647" spans="151:151" ht="14.4" x14ac:dyDescent="0.25">
      <c r="EU16647" s="104"/>
    </row>
    <row r="16648" spans="151:151" ht="14.4" x14ac:dyDescent="0.25">
      <c r="EU16648" s="104"/>
    </row>
    <row r="16649" spans="151:151" ht="14.4" x14ac:dyDescent="0.25">
      <c r="EU16649" s="104"/>
    </row>
    <row r="16650" spans="151:151" ht="14.4" x14ac:dyDescent="0.25">
      <c r="EU16650" s="104"/>
    </row>
    <row r="16651" spans="151:151" ht="14.4" x14ac:dyDescent="0.25">
      <c r="EU16651" s="104"/>
    </row>
    <row r="16652" spans="151:151" ht="14.4" x14ac:dyDescent="0.25">
      <c r="EU16652" s="104"/>
    </row>
    <row r="16653" spans="151:151" ht="14.4" x14ac:dyDescent="0.25">
      <c r="EU16653" s="104"/>
    </row>
    <row r="16654" spans="151:151" ht="14.4" x14ac:dyDescent="0.25">
      <c r="EU16654" s="104"/>
    </row>
    <row r="16655" spans="151:151" ht="14.4" x14ac:dyDescent="0.25">
      <c r="EU16655" s="104"/>
    </row>
    <row r="16656" spans="151:151" ht="14.4" x14ac:dyDescent="0.25">
      <c r="EU16656" s="104"/>
    </row>
    <row r="16657" spans="151:151" ht="14.4" x14ac:dyDescent="0.25">
      <c r="EU16657" s="104"/>
    </row>
    <row r="16658" spans="151:151" ht="14.4" x14ac:dyDescent="0.25">
      <c r="EU16658" s="104"/>
    </row>
    <row r="16659" spans="151:151" ht="14.4" x14ac:dyDescent="0.25">
      <c r="EU16659" s="104"/>
    </row>
    <row r="16660" spans="151:151" ht="14.4" x14ac:dyDescent="0.25">
      <c r="EU16660" s="104"/>
    </row>
    <row r="16661" spans="151:151" ht="14.4" x14ac:dyDescent="0.25">
      <c r="EU16661" s="104"/>
    </row>
    <row r="16662" spans="151:151" ht="14.4" x14ac:dyDescent="0.25">
      <c r="EU16662" s="104"/>
    </row>
    <row r="16663" spans="151:151" ht="14.4" x14ac:dyDescent="0.25">
      <c r="EU16663" s="104"/>
    </row>
    <row r="16664" spans="151:151" ht="14.4" x14ac:dyDescent="0.25">
      <c r="EU16664" s="104"/>
    </row>
    <row r="16665" spans="151:151" ht="14.4" x14ac:dyDescent="0.25">
      <c r="EU16665" s="104"/>
    </row>
    <row r="16666" spans="151:151" ht="14.4" x14ac:dyDescent="0.25">
      <c r="EU16666" s="104"/>
    </row>
    <row r="16667" spans="151:151" ht="14.4" x14ac:dyDescent="0.25">
      <c r="EU16667" s="104"/>
    </row>
    <row r="16668" spans="151:151" ht="14.4" x14ac:dyDescent="0.25">
      <c r="EU16668" s="104"/>
    </row>
    <row r="16669" spans="151:151" ht="14.4" x14ac:dyDescent="0.25">
      <c r="EU16669" s="104"/>
    </row>
    <row r="16670" spans="151:151" ht="14.4" x14ac:dyDescent="0.25">
      <c r="EU16670" s="104"/>
    </row>
    <row r="16671" spans="151:151" ht="14.4" x14ac:dyDescent="0.25">
      <c r="EU16671" s="104"/>
    </row>
    <row r="16672" spans="151:151" ht="14.4" x14ac:dyDescent="0.25">
      <c r="EU16672" s="104"/>
    </row>
    <row r="16673" spans="151:151" ht="14.4" x14ac:dyDescent="0.25">
      <c r="EU16673" s="104"/>
    </row>
    <row r="16674" spans="151:151" ht="14.4" x14ac:dyDescent="0.25">
      <c r="EU16674" s="104"/>
    </row>
    <row r="16675" spans="151:151" ht="14.4" x14ac:dyDescent="0.25">
      <c r="EU16675" s="104"/>
    </row>
    <row r="16676" spans="151:151" ht="14.4" x14ac:dyDescent="0.25">
      <c r="EU16676" s="104"/>
    </row>
    <row r="16677" spans="151:151" ht="14.4" x14ac:dyDescent="0.25">
      <c r="EU16677" s="104"/>
    </row>
    <row r="16678" spans="151:151" ht="14.4" x14ac:dyDescent="0.25">
      <c r="EU16678" s="104"/>
    </row>
    <row r="16679" spans="151:151" ht="14.4" x14ac:dyDescent="0.25">
      <c r="EU16679" s="104"/>
    </row>
    <row r="16680" spans="151:151" ht="14.4" x14ac:dyDescent="0.25">
      <c r="EU16680" s="104"/>
    </row>
    <row r="16681" spans="151:151" ht="14.4" x14ac:dyDescent="0.25">
      <c r="EU16681" s="104"/>
    </row>
    <row r="16682" spans="151:151" ht="14.4" x14ac:dyDescent="0.25">
      <c r="EU16682" s="104"/>
    </row>
    <row r="16683" spans="151:151" ht="14.4" x14ac:dyDescent="0.25">
      <c r="EU16683" s="104"/>
    </row>
    <row r="16684" spans="151:151" ht="14.4" x14ac:dyDescent="0.25">
      <c r="EU16684" s="104"/>
    </row>
    <row r="16685" spans="151:151" ht="14.4" x14ac:dyDescent="0.25">
      <c r="EU16685" s="104"/>
    </row>
    <row r="16686" spans="151:151" ht="14.4" x14ac:dyDescent="0.25">
      <c r="EU16686" s="104"/>
    </row>
    <row r="16687" spans="151:151" ht="14.4" x14ac:dyDescent="0.25">
      <c r="EU16687" s="104"/>
    </row>
    <row r="16688" spans="151:151" ht="14.4" x14ac:dyDescent="0.25">
      <c r="EU16688" s="104"/>
    </row>
    <row r="16689" spans="151:151" ht="14.4" x14ac:dyDescent="0.25">
      <c r="EU16689" s="104"/>
    </row>
    <row r="16690" spans="151:151" ht="14.4" x14ac:dyDescent="0.25">
      <c r="EU16690" s="104"/>
    </row>
    <row r="16691" spans="151:151" ht="14.4" x14ac:dyDescent="0.25">
      <c r="EU16691" s="104"/>
    </row>
    <row r="16692" spans="151:151" ht="14.4" x14ac:dyDescent="0.25">
      <c r="EU16692" s="104"/>
    </row>
    <row r="16693" spans="151:151" ht="14.4" x14ac:dyDescent="0.25">
      <c r="EU16693" s="104"/>
    </row>
    <row r="16694" spans="151:151" ht="14.4" x14ac:dyDescent="0.25">
      <c r="EU16694" s="104"/>
    </row>
    <row r="16695" spans="151:151" ht="14.4" x14ac:dyDescent="0.25">
      <c r="EU16695" s="104"/>
    </row>
    <row r="16696" spans="151:151" ht="14.4" x14ac:dyDescent="0.25">
      <c r="EU16696" s="104"/>
    </row>
    <row r="16697" spans="151:151" ht="14.4" x14ac:dyDescent="0.25">
      <c r="EU16697" s="104"/>
    </row>
    <row r="16698" spans="151:151" ht="14.4" x14ac:dyDescent="0.25">
      <c r="EU16698" s="104"/>
    </row>
    <row r="16699" spans="151:151" ht="14.4" x14ac:dyDescent="0.25">
      <c r="EU16699" s="104"/>
    </row>
    <row r="16700" spans="151:151" ht="14.4" x14ac:dyDescent="0.25">
      <c r="EU16700" s="104"/>
    </row>
    <row r="16701" spans="151:151" ht="14.4" x14ac:dyDescent="0.25">
      <c r="EU16701" s="104"/>
    </row>
    <row r="16702" spans="151:151" ht="14.4" x14ac:dyDescent="0.25">
      <c r="EU16702" s="104"/>
    </row>
    <row r="16703" spans="151:151" ht="14.4" x14ac:dyDescent="0.25">
      <c r="EU16703" s="104"/>
    </row>
    <row r="16704" spans="151:151" ht="14.4" x14ac:dyDescent="0.25">
      <c r="EU16704" s="104"/>
    </row>
    <row r="16705" spans="151:151" ht="14.4" x14ac:dyDescent="0.25">
      <c r="EU16705" s="104"/>
    </row>
    <row r="16706" spans="151:151" ht="14.4" x14ac:dyDescent="0.25">
      <c r="EU16706" s="104"/>
    </row>
    <row r="16707" spans="151:151" ht="14.4" x14ac:dyDescent="0.25">
      <c r="EU16707" s="104"/>
    </row>
    <row r="16708" spans="151:151" ht="14.4" x14ac:dyDescent="0.25">
      <c r="EU16708" s="104"/>
    </row>
    <row r="16709" spans="151:151" ht="14.4" x14ac:dyDescent="0.25">
      <c r="EU16709" s="104"/>
    </row>
    <row r="16710" spans="151:151" ht="14.4" x14ac:dyDescent="0.25">
      <c r="EU16710" s="104"/>
    </row>
    <row r="16711" spans="151:151" ht="14.4" x14ac:dyDescent="0.25">
      <c r="EU16711" s="104"/>
    </row>
    <row r="16712" spans="151:151" ht="14.4" x14ac:dyDescent="0.25">
      <c r="EU16712" s="104"/>
    </row>
    <row r="16713" spans="151:151" ht="14.4" x14ac:dyDescent="0.25">
      <c r="EU16713" s="104"/>
    </row>
    <row r="16714" spans="151:151" ht="14.4" x14ac:dyDescent="0.25">
      <c r="EU16714" s="104"/>
    </row>
    <row r="16715" spans="151:151" ht="14.4" x14ac:dyDescent="0.25">
      <c r="EU16715" s="104"/>
    </row>
    <row r="16716" spans="151:151" ht="14.4" x14ac:dyDescent="0.25">
      <c r="EU16716" s="104"/>
    </row>
    <row r="16717" spans="151:151" ht="14.4" x14ac:dyDescent="0.25">
      <c r="EU16717" s="104"/>
    </row>
    <row r="16718" spans="151:151" ht="14.4" x14ac:dyDescent="0.25">
      <c r="EU16718" s="104"/>
    </row>
    <row r="16719" spans="151:151" ht="14.4" x14ac:dyDescent="0.25">
      <c r="EU16719" s="104"/>
    </row>
    <row r="16720" spans="151:151" ht="14.4" x14ac:dyDescent="0.25">
      <c r="EU16720" s="104"/>
    </row>
    <row r="16721" spans="151:151" ht="14.4" x14ac:dyDescent="0.25">
      <c r="EU16721" s="104"/>
    </row>
    <row r="16722" spans="151:151" ht="14.4" x14ac:dyDescent="0.25">
      <c r="EU16722" s="104"/>
    </row>
    <row r="16723" spans="151:151" ht="14.4" x14ac:dyDescent="0.25">
      <c r="EU16723" s="104"/>
    </row>
    <row r="16724" spans="151:151" ht="14.4" x14ac:dyDescent="0.25">
      <c r="EU16724" s="104"/>
    </row>
    <row r="16725" spans="151:151" ht="14.4" x14ac:dyDescent="0.25">
      <c r="EU16725" s="104"/>
    </row>
    <row r="16726" spans="151:151" ht="14.4" x14ac:dyDescent="0.25">
      <c r="EU16726" s="104"/>
    </row>
    <row r="16727" spans="151:151" ht="14.4" x14ac:dyDescent="0.25">
      <c r="EU16727" s="104"/>
    </row>
    <row r="16728" spans="151:151" ht="14.4" x14ac:dyDescent="0.25">
      <c r="EU16728" s="104"/>
    </row>
    <row r="16729" spans="151:151" ht="14.4" x14ac:dyDescent="0.25">
      <c r="EU16729" s="104"/>
    </row>
    <row r="16730" spans="151:151" ht="14.4" x14ac:dyDescent="0.25">
      <c r="EU16730" s="104"/>
    </row>
    <row r="16731" spans="151:151" ht="14.4" x14ac:dyDescent="0.25">
      <c r="EU16731" s="104"/>
    </row>
    <row r="16732" spans="151:151" ht="14.4" x14ac:dyDescent="0.25">
      <c r="EU16732" s="104"/>
    </row>
    <row r="16733" spans="151:151" ht="14.4" x14ac:dyDescent="0.25">
      <c r="EU16733" s="104"/>
    </row>
    <row r="16734" spans="151:151" ht="14.4" x14ac:dyDescent="0.25">
      <c r="EU16734" s="104"/>
    </row>
    <row r="16735" spans="151:151" ht="14.4" x14ac:dyDescent="0.25">
      <c r="EU16735" s="104"/>
    </row>
    <row r="16736" spans="151:151" ht="14.4" x14ac:dyDescent="0.25">
      <c r="EU16736" s="104"/>
    </row>
    <row r="16737" spans="151:151" ht="14.4" x14ac:dyDescent="0.25">
      <c r="EU16737" s="104"/>
    </row>
    <row r="16738" spans="151:151" ht="14.4" x14ac:dyDescent="0.25">
      <c r="EU16738" s="104"/>
    </row>
    <row r="16739" spans="151:151" ht="14.4" x14ac:dyDescent="0.25">
      <c r="EU16739" s="104"/>
    </row>
    <row r="16740" spans="151:151" ht="14.4" x14ac:dyDescent="0.25">
      <c r="EU16740" s="104"/>
    </row>
    <row r="16741" spans="151:151" ht="14.4" x14ac:dyDescent="0.25">
      <c r="EU16741" s="104"/>
    </row>
    <row r="16742" spans="151:151" ht="14.4" x14ac:dyDescent="0.25">
      <c r="EU16742" s="104"/>
    </row>
    <row r="16743" spans="151:151" ht="14.4" x14ac:dyDescent="0.25">
      <c r="EU16743" s="104"/>
    </row>
    <row r="16744" spans="151:151" ht="14.4" x14ac:dyDescent="0.25">
      <c r="EU16744" s="104"/>
    </row>
    <row r="16745" spans="151:151" ht="14.4" x14ac:dyDescent="0.25">
      <c r="EU16745" s="104"/>
    </row>
    <row r="16746" spans="151:151" ht="14.4" x14ac:dyDescent="0.25">
      <c r="EU16746" s="104"/>
    </row>
    <row r="16747" spans="151:151" ht="14.4" x14ac:dyDescent="0.25">
      <c r="EU16747" s="104"/>
    </row>
    <row r="16748" spans="151:151" ht="14.4" x14ac:dyDescent="0.25">
      <c r="EU16748" s="104"/>
    </row>
    <row r="16749" spans="151:151" ht="14.4" x14ac:dyDescent="0.25">
      <c r="EU16749" s="104"/>
    </row>
    <row r="16750" spans="151:151" ht="14.4" x14ac:dyDescent="0.25">
      <c r="EU16750" s="104"/>
    </row>
    <row r="16751" spans="151:151" ht="14.4" x14ac:dyDescent="0.25">
      <c r="EU16751" s="104"/>
    </row>
    <row r="16752" spans="151:151" ht="14.4" x14ac:dyDescent="0.25">
      <c r="EU16752" s="104"/>
    </row>
    <row r="16753" spans="151:151" ht="14.4" x14ac:dyDescent="0.25">
      <c r="EU16753" s="104"/>
    </row>
    <row r="16754" spans="151:151" ht="14.4" x14ac:dyDescent="0.25">
      <c r="EU16754" s="104"/>
    </row>
    <row r="16755" spans="151:151" ht="14.4" x14ac:dyDescent="0.25">
      <c r="EU16755" s="104"/>
    </row>
    <row r="16756" spans="151:151" ht="14.4" x14ac:dyDescent="0.25">
      <c r="EU16756" s="104"/>
    </row>
    <row r="16757" spans="151:151" ht="14.4" x14ac:dyDescent="0.25">
      <c r="EU16757" s="104"/>
    </row>
    <row r="16758" spans="151:151" ht="14.4" x14ac:dyDescent="0.25">
      <c r="EU16758" s="104"/>
    </row>
    <row r="16759" spans="151:151" ht="14.4" x14ac:dyDescent="0.25">
      <c r="EU16759" s="104"/>
    </row>
    <row r="16760" spans="151:151" ht="14.4" x14ac:dyDescent="0.25">
      <c r="EU16760" s="104"/>
    </row>
    <row r="16761" spans="151:151" ht="14.4" x14ac:dyDescent="0.25">
      <c r="EU16761" s="104"/>
    </row>
    <row r="16762" spans="151:151" ht="14.4" x14ac:dyDescent="0.25">
      <c r="EU16762" s="104"/>
    </row>
    <row r="16763" spans="151:151" ht="14.4" x14ac:dyDescent="0.25">
      <c r="EU16763" s="104"/>
    </row>
    <row r="16764" spans="151:151" ht="14.4" x14ac:dyDescent="0.25">
      <c r="EU16764" s="104"/>
    </row>
    <row r="16765" spans="151:151" ht="14.4" x14ac:dyDescent="0.25">
      <c r="EU16765" s="104"/>
    </row>
    <row r="16766" spans="151:151" ht="14.4" x14ac:dyDescent="0.25">
      <c r="EU16766" s="104"/>
    </row>
    <row r="16767" spans="151:151" ht="14.4" x14ac:dyDescent="0.25">
      <c r="EU16767" s="104"/>
    </row>
    <row r="16768" spans="151:151" ht="14.4" x14ac:dyDescent="0.25">
      <c r="EU16768" s="104"/>
    </row>
    <row r="16769" spans="151:151" ht="14.4" x14ac:dyDescent="0.25">
      <c r="EU16769" s="104"/>
    </row>
    <row r="16770" spans="151:151" ht="14.4" x14ac:dyDescent="0.25">
      <c r="EU16770" s="104"/>
    </row>
    <row r="16771" spans="151:151" ht="14.4" x14ac:dyDescent="0.25">
      <c r="EU16771" s="104"/>
    </row>
    <row r="16772" spans="151:151" ht="14.4" x14ac:dyDescent="0.25">
      <c r="EU16772" s="104"/>
    </row>
    <row r="16773" spans="151:151" ht="14.4" x14ac:dyDescent="0.25">
      <c r="EU16773" s="104"/>
    </row>
    <row r="16774" spans="151:151" ht="14.4" x14ac:dyDescent="0.25">
      <c r="EU16774" s="104"/>
    </row>
    <row r="16775" spans="151:151" ht="14.4" x14ac:dyDescent="0.25">
      <c r="EU16775" s="104"/>
    </row>
    <row r="16776" spans="151:151" ht="14.4" x14ac:dyDescent="0.25">
      <c r="EU16776" s="104"/>
    </row>
    <row r="16777" spans="151:151" ht="14.4" x14ac:dyDescent="0.25">
      <c r="EU16777" s="104"/>
    </row>
    <row r="16778" spans="151:151" ht="14.4" x14ac:dyDescent="0.25">
      <c r="EU16778" s="104"/>
    </row>
    <row r="16779" spans="151:151" ht="14.4" x14ac:dyDescent="0.25">
      <c r="EU16779" s="104"/>
    </row>
    <row r="16780" spans="151:151" ht="14.4" x14ac:dyDescent="0.25">
      <c r="EU16780" s="104"/>
    </row>
    <row r="16781" spans="151:151" ht="14.4" x14ac:dyDescent="0.25">
      <c r="EU16781" s="104"/>
    </row>
    <row r="16782" spans="151:151" ht="14.4" x14ac:dyDescent="0.25">
      <c r="EU16782" s="104"/>
    </row>
    <row r="16783" spans="151:151" ht="14.4" x14ac:dyDescent="0.25">
      <c r="EU16783" s="104"/>
    </row>
    <row r="16784" spans="151:151" ht="14.4" x14ac:dyDescent="0.25">
      <c r="EU16784" s="104"/>
    </row>
    <row r="16785" spans="151:151" ht="14.4" x14ac:dyDescent="0.25">
      <c r="EU16785" s="104"/>
    </row>
    <row r="16786" spans="151:151" ht="14.4" x14ac:dyDescent="0.25">
      <c r="EU16786" s="104"/>
    </row>
    <row r="16787" spans="151:151" ht="14.4" x14ac:dyDescent="0.25">
      <c r="EU16787" s="104"/>
    </row>
    <row r="16788" spans="151:151" ht="14.4" x14ac:dyDescent="0.25">
      <c r="EU16788" s="104"/>
    </row>
    <row r="16789" spans="151:151" ht="14.4" x14ac:dyDescent="0.25">
      <c r="EU16789" s="104"/>
    </row>
    <row r="16790" spans="151:151" ht="14.4" x14ac:dyDescent="0.25">
      <c r="EU16790" s="104"/>
    </row>
    <row r="16791" spans="151:151" ht="14.4" x14ac:dyDescent="0.25">
      <c r="EU16791" s="104"/>
    </row>
    <row r="16792" spans="151:151" ht="14.4" x14ac:dyDescent="0.25">
      <c r="EU16792" s="104"/>
    </row>
    <row r="16793" spans="151:151" ht="14.4" x14ac:dyDescent="0.25">
      <c r="EU16793" s="104"/>
    </row>
    <row r="16794" spans="151:151" ht="14.4" x14ac:dyDescent="0.25">
      <c r="EU16794" s="104"/>
    </row>
    <row r="16795" spans="151:151" ht="14.4" x14ac:dyDescent="0.25">
      <c r="EU16795" s="104"/>
    </row>
    <row r="16796" spans="151:151" ht="14.4" x14ac:dyDescent="0.25">
      <c r="EU16796" s="104"/>
    </row>
    <row r="16797" spans="151:151" ht="14.4" x14ac:dyDescent="0.25">
      <c r="EU16797" s="104"/>
    </row>
    <row r="16798" spans="151:151" ht="14.4" x14ac:dyDescent="0.25">
      <c r="EU16798" s="104"/>
    </row>
    <row r="16799" spans="151:151" ht="14.4" x14ac:dyDescent="0.25">
      <c r="EU16799" s="104"/>
    </row>
    <row r="16800" spans="151:151" ht="14.4" x14ac:dyDescent="0.25">
      <c r="EU16800" s="104"/>
    </row>
    <row r="16801" spans="151:151" ht="14.4" x14ac:dyDescent="0.25">
      <c r="EU16801" s="104"/>
    </row>
    <row r="16802" spans="151:151" ht="14.4" x14ac:dyDescent="0.25">
      <c r="EU16802" s="104"/>
    </row>
    <row r="16803" spans="151:151" ht="14.4" x14ac:dyDescent="0.25">
      <c r="EU16803" s="104"/>
    </row>
    <row r="16804" spans="151:151" ht="14.4" x14ac:dyDescent="0.25">
      <c r="EU16804" s="104"/>
    </row>
    <row r="16805" spans="151:151" ht="14.4" x14ac:dyDescent="0.25">
      <c r="EU16805" s="104"/>
    </row>
    <row r="16806" spans="151:151" ht="14.4" x14ac:dyDescent="0.25">
      <c r="EU16806" s="104"/>
    </row>
    <row r="16807" spans="151:151" ht="14.4" x14ac:dyDescent="0.25">
      <c r="EU16807" s="104"/>
    </row>
    <row r="16808" spans="151:151" ht="14.4" x14ac:dyDescent="0.25">
      <c r="EU16808" s="104"/>
    </row>
    <row r="16809" spans="151:151" ht="14.4" x14ac:dyDescent="0.25">
      <c r="EU16809" s="104"/>
    </row>
    <row r="16810" spans="151:151" ht="14.4" x14ac:dyDescent="0.25">
      <c r="EU16810" s="104"/>
    </row>
    <row r="16811" spans="151:151" ht="14.4" x14ac:dyDescent="0.25">
      <c r="EU16811" s="104"/>
    </row>
    <row r="16812" spans="151:151" ht="14.4" x14ac:dyDescent="0.25">
      <c r="EU16812" s="104"/>
    </row>
    <row r="16813" spans="151:151" ht="14.4" x14ac:dyDescent="0.25">
      <c r="EU16813" s="104"/>
    </row>
    <row r="16814" spans="151:151" ht="14.4" x14ac:dyDescent="0.25">
      <c r="EU16814" s="104"/>
    </row>
    <row r="16815" spans="151:151" ht="14.4" x14ac:dyDescent="0.25">
      <c r="EU16815" s="104"/>
    </row>
    <row r="16816" spans="151:151" ht="14.4" x14ac:dyDescent="0.25">
      <c r="EU16816" s="104"/>
    </row>
    <row r="16817" spans="151:151" ht="14.4" x14ac:dyDescent="0.25">
      <c r="EU16817" s="104"/>
    </row>
    <row r="16818" spans="151:151" ht="14.4" x14ac:dyDescent="0.25">
      <c r="EU16818" s="104"/>
    </row>
    <row r="16819" spans="151:151" ht="14.4" x14ac:dyDescent="0.25">
      <c r="EU16819" s="104"/>
    </row>
    <row r="16820" spans="151:151" ht="14.4" x14ac:dyDescent="0.25">
      <c r="EU16820" s="104"/>
    </row>
    <row r="16821" spans="151:151" ht="14.4" x14ac:dyDescent="0.25">
      <c r="EU16821" s="104"/>
    </row>
    <row r="16822" spans="151:151" ht="14.4" x14ac:dyDescent="0.25">
      <c r="EU16822" s="104"/>
    </row>
    <row r="16823" spans="151:151" ht="14.4" x14ac:dyDescent="0.25">
      <c r="EU16823" s="104"/>
    </row>
    <row r="16824" spans="151:151" ht="14.4" x14ac:dyDescent="0.25">
      <c r="EU16824" s="104"/>
    </row>
    <row r="16825" spans="151:151" ht="14.4" x14ac:dyDescent="0.25">
      <c r="EU16825" s="104"/>
    </row>
    <row r="16826" spans="151:151" ht="14.4" x14ac:dyDescent="0.25">
      <c r="EU16826" s="104"/>
    </row>
    <row r="16827" spans="151:151" ht="14.4" x14ac:dyDescent="0.25">
      <c r="EU16827" s="104"/>
    </row>
    <row r="16828" spans="151:151" ht="14.4" x14ac:dyDescent="0.25">
      <c r="EU16828" s="104"/>
    </row>
    <row r="16829" spans="151:151" ht="14.4" x14ac:dyDescent="0.25">
      <c r="EU16829" s="104"/>
    </row>
    <row r="16830" spans="151:151" ht="14.4" x14ac:dyDescent="0.25">
      <c r="EU16830" s="104"/>
    </row>
    <row r="16831" spans="151:151" ht="14.4" x14ac:dyDescent="0.25">
      <c r="EU16831" s="104"/>
    </row>
    <row r="16832" spans="151:151" ht="14.4" x14ac:dyDescent="0.25">
      <c r="EU16832" s="104"/>
    </row>
    <row r="16833" spans="151:151" ht="14.4" x14ac:dyDescent="0.25">
      <c r="EU16833" s="104"/>
    </row>
    <row r="16834" spans="151:151" ht="14.4" x14ac:dyDescent="0.25">
      <c r="EU16834" s="104"/>
    </row>
    <row r="16835" spans="151:151" ht="14.4" x14ac:dyDescent="0.25">
      <c r="EU16835" s="104"/>
    </row>
    <row r="16836" spans="151:151" ht="14.4" x14ac:dyDescent="0.25">
      <c r="EU16836" s="104"/>
    </row>
    <row r="16837" spans="151:151" ht="14.4" x14ac:dyDescent="0.25">
      <c r="EU16837" s="104"/>
    </row>
    <row r="16838" spans="151:151" ht="14.4" x14ac:dyDescent="0.25">
      <c r="EU16838" s="104"/>
    </row>
    <row r="16839" spans="151:151" ht="14.4" x14ac:dyDescent="0.25">
      <c r="EU16839" s="104"/>
    </row>
    <row r="16840" spans="151:151" ht="14.4" x14ac:dyDescent="0.25">
      <c r="EU16840" s="104"/>
    </row>
    <row r="16841" spans="151:151" ht="14.4" x14ac:dyDescent="0.25">
      <c r="EU16841" s="104"/>
    </row>
    <row r="16842" spans="151:151" ht="14.4" x14ac:dyDescent="0.25">
      <c r="EU16842" s="104"/>
    </row>
    <row r="16843" spans="151:151" ht="14.4" x14ac:dyDescent="0.25">
      <c r="EU16843" s="104"/>
    </row>
    <row r="16844" spans="151:151" ht="14.4" x14ac:dyDescent="0.25">
      <c r="EU16844" s="104"/>
    </row>
    <row r="16845" spans="151:151" ht="14.4" x14ac:dyDescent="0.25">
      <c r="EU16845" s="104"/>
    </row>
    <row r="16846" spans="151:151" ht="14.4" x14ac:dyDescent="0.25">
      <c r="EU16846" s="104"/>
    </row>
    <row r="16847" spans="151:151" ht="14.4" x14ac:dyDescent="0.25">
      <c r="EU16847" s="104"/>
    </row>
    <row r="16848" spans="151:151" ht="14.4" x14ac:dyDescent="0.25">
      <c r="EU16848" s="104"/>
    </row>
    <row r="16849" spans="151:151" ht="14.4" x14ac:dyDescent="0.25">
      <c r="EU16849" s="104"/>
    </row>
    <row r="16850" spans="151:151" ht="14.4" x14ac:dyDescent="0.25">
      <c r="EU16850" s="104"/>
    </row>
    <row r="16851" spans="151:151" ht="14.4" x14ac:dyDescent="0.25">
      <c r="EU16851" s="104"/>
    </row>
    <row r="16852" spans="151:151" ht="14.4" x14ac:dyDescent="0.25">
      <c r="EU16852" s="104"/>
    </row>
    <row r="16853" spans="151:151" ht="14.4" x14ac:dyDescent="0.25">
      <c r="EU16853" s="104"/>
    </row>
    <row r="16854" spans="151:151" ht="14.4" x14ac:dyDescent="0.25">
      <c r="EU16854" s="104"/>
    </row>
    <row r="16855" spans="151:151" ht="14.4" x14ac:dyDescent="0.25">
      <c r="EU16855" s="104"/>
    </row>
    <row r="16856" spans="151:151" ht="14.4" x14ac:dyDescent="0.25">
      <c r="EU16856" s="104"/>
    </row>
    <row r="16857" spans="151:151" ht="14.4" x14ac:dyDescent="0.25">
      <c r="EU16857" s="104"/>
    </row>
    <row r="16858" spans="151:151" ht="14.4" x14ac:dyDescent="0.25">
      <c r="EU16858" s="104"/>
    </row>
    <row r="16859" spans="151:151" ht="14.4" x14ac:dyDescent="0.25">
      <c r="EU16859" s="104"/>
    </row>
    <row r="16860" spans="151:151" ht="14.4" x14ac:dyDescent="0.25">
      <c r="EU16860" s="104"/>
    </row>
    <row r="16861" spans="151:151" ht="14.4" x14ac:dyDescent="0.25">
      <c r="EU16861" s="104"/>
    </row>
    <row r="16862" spans="151:151" ht="14.4" x14ac:dyDescent="0.25">
      <c r="EU16862" s="104"/>
    </row>
    <row r="16863" spans="151:151" ht="14.4" x14ac:dyDescent="0.25">
      <c r="EU16863" s="104"/>
    </row>
    <row r="16864" spans="151:151" ht="14.4" x14ac:dyDescent="0.25">
      <c r="EU16864" s="104"/>
    </row>
    <row r="16865" spans="151:151" ht="14.4" x14ac:dyDescent="0.25">
      <c r="EU16865" s="104"/>
    </row>
    <row r="16866" spans="151:151" ht="14.4" x14ac:dyDescent="0.25">
      <c r="EU16866" s="104"/>
    </row>
    <row r="16867" spans="151:151" ht="14.4" x14ac:dyDescent="0.25">
      <c r="EU16867" s="104"/>
    </row>
    <row r="16868" spans="151:151" ht="14.4" x14ac:dyDescent="0.25">
      <c r="EU16868" s="104"/>
    </row>
    <row r="16869" spans="151:151" ht="14.4" x14ac:dyDescent="0.25">
      <c r="EU16869" s="104"/>
    </row>
    <row r="16870" spans="151:151" ht="14.4" x14ac:dyDescent="0.25">
      <c r="EU16870" s="104"/>
    </row>
    <row r="16871" spans="151:151" ht="14.4" x14ac:dyDescent="0.25">
      <c r="EU16871" s="104"/>
    </row>
    <row r="16872" spans="151:151" ht="14.4" x14ac:dyDescent="0.25">
      <c r="EU16872" s="104"/>
    </row>
    <row r="16873" spans="151:151" ht="14.4" x14ac:dyDescent="0.25">
      <c r="EU16873" s="104"/>
    </row>
    <row r="16874" spans="151:151" ht="14.4" x14ac:dyDescent="0.25">
      <c r="EU16874" s="104"/>
    </row>
    <row r="16875" spans="151:151" ht="14.4" x14ac:dyDescent="0.25">
      <c r="EU16875" s="104"/>
    </row>
    <row r="16876" spans="151:151" ht="14.4" x14ac:dyDescent="0.25">
      <c r="EU16876" s="104"/>
    </row>
    <row r="16877" spans="151:151" ht="14.4" x14ac:dyDescent="0.25">
      <c r="EU16877" s="104"/>
    </row>
    <row r="16878" spans="151:151" ht="14.4" x14ac:dyDescent="0.25">
      <c r="EU16878" s="104"/>
    </row>
    <row r="16879" spans="151:151" ht="14.4" x14ac:dyDescent="0.25">
      <c r="EU16879" s="104"/>
    </row>
    <row r="16880" spans="151:151" ht="14.4" x14ac:dyDescent="0.25">
      <c r="EU16880" s="104"/>
    </row>
    <row r="16881" spans="151:151" ht="14.4" x14ac:dyDescent="0.25">
      <c r="EU16881" s="104"/>
    </row>
    <row r="16882" spans="151:151" ht="14.4" x14ac:dyDescent="0.25">
      <c r="EU16882" s="104"/>
    </row>
    <row r="16883" spans="151:151" ht="14.4" x14ac:dyDescent="0.25">
      <c r="EU16883" s="104"/>
    </row>
    <row r="16884" spans="151:151" ht="14.4" x14ac:dyDescent="0.25">
      <c r="EU16884" s="104"/>
    </row>
    <row r="16885" spans="151:151" ht="14.4" x14ac:dyDescent="0.25">
      <c r="EU16885" s="104"/>
    </row>
    <row r="16886" spans="151:151" ht="14.4" x14ac:dyDescent="0.25">
      <c r="EU16886" s="104"/>
    </row>
    <row r="16887" spans="151:151" ht="14.4" x14ac:dyDescent="0.25">
      <c r="EU16887" s="104"/>
    </row>
    <row r="16888" spans="151:151" ht="14.4" x14ac:dyDescent="0.25">
      <c r="EU16888" s="104"/>
    </row>
    <row r="16889" spans="151:151" ht="14.4" x14ac:dyDescent="0.25">
      <c r="EU16889" s="104"/>
    </row>
    <row r="16890" spans="151:151" ht="14.4" x14ac:dyDescent="0.25">
      <c r="EU16890" s="104"/>
    </row>
    <row r="16891" spans="151:151" ht="14.4" x14ac:dyDescent="0.25">
      <c r="EU16891" s="104"/>
    </row>
    <row r="16892" spans="151:151" ht="14.4" x14ac:dyDescent="0.25">
      <c r="EU16892" s="104"/>
    </row>
    <row r="16893" spans="151:151" ht="14.4" x14ac:dyDescent="0.25">
      <c r="EU16893" s="104"/>
    </row>
    <row r="16894" spans="151:151" ht="14.4" x14ac:dyDescent="0.25">
      <c r="EU16894" s="104"/>
    </row>
    <row r="16895" spans="151:151" ht="14.4" x14ac:dyDescent="0.25">
      <c r="EU16895" s="104"/>
    </row>
    <row r="16896" spans="151:151" ht="14.4" x14ac:dyDescent="0.25">
      <c r="EU16896" s="104"/>
    </row>
    <row r="16897" spans="151:151" ht="14.4" x14ac:dyDescent="0.25">
      <c r="EU16897" s="104"/>
    </row>
    <row r="16898" spans="151:151" ht="14.4" x14ac:dyDescent="0.25">
      <c r="EU16898" s="104"/>
    </row>
    <row r="16899" spans="151:151" ht="14.4" x14ac:dyDescent="0.25">
      <c r="EU16899" s="104"/>
    </row>
    <row r="16900" spans="151:151" ht="14.4" x14ac:dyDescent="0.25">
      <c r="EU16900" s="104"/>
    </row>
    <row r="16901" spans="151:151" ht="14.4" x14ac:dyDescent="0.25">
      <c r="EU16901" s="104"/>
    </row>
    <row r="16902" spans="151:151" ht="14.4" x14ac:dyDescent="0.25">
      <c r="EU16902" s="104"/>
    </row>
    <row r="16903" spans="151:151" ht="14.4" x14ac:dyDescent="0.25">
      <c r="EU16903" s="104"/>
    </row>
    <row r="16904" spans="151:151" ht="14.4" x14ac:dyDescent="0.25">
      <c r="EU16904" s="104"/>
    </row>
    <row r="16905" spans="151:151" ht="14.4" x14ac:dyDescent="0.25">
      <c r="EU16905" s="104"/>
    </row>
    <row r="16906" spans="151:151" ht="14.4" x14ac:dyDescent="0.25">
      <c r="EU16906" s="104"/>
    </row>
    <row r="16907" spans="151:151" ht="14.4" x14ac:dyDescent="0.25">
      <c r="EU16907" s="104"/>
    </row>
    <row r="16908" spans="151:151" ht="14.4" x14ac:dyDescent="0.25">
      <c r="EU16908" s="104"/>
    </row>
    <row r="16909" spans="151:151" ht="14.4" x14ac:dyDescent="0.25">
      <c r="EU16909" s="104"/>
    </row>
    <row r="16910" spans="151:151" ht="14.4" x14ac:dyDescent="0.25">
      <c r="EU16910" s="104"/>
    </row>
    <row r="16911" spans="151:151" ht="14.4" x14ac:dyDescent="0.25">
      <c r="EU16911" s="104"/>
    </row>
    <row r="16912" spans="151:151" ht="14.4" x14ac:dyDescent="0.25">
      <c r="EU16912" s="104"/>
    </row>
    <row r="16913" spans="151:151" ht="14.4" x14ac:dyDescent="0.25">
      <c r="EU16913" s="104"/>
    </row>
    <row r="16914" spans="151:151" ht="14.4" x14ac:dyDescent="0.25">
      <c r="EU16914" s="104"/>
    </row>
    <row r="16915" spans="151:151" ht="14.4" x14ac:dyDescent="0.25">
      <c r="EU16915" s="104"/>
    </row>
    <row r="16916" spans="151:151" ht="14.4" x14ac:dyDescent="0.25">
      <c r="EU16916" s="104"/>
    </row>
    <row r="16917" spans="151:151" ht="14.4" x14ac:dyDescent="0.25">
      <c r="EU16917" s="104"/>
    </row>
    <row r="16918" spans="151:151" ht="14.4" x14ac:dyDescent="0.25">
      <c r="EU16918" s="104"/>
    </row>
    <row r="16919" spans="151:151" ht="14.4" x14ac:dyDescent="0.25">
      <c r="EU16919" s="104"/>
    </row>
    <row r="16920" spans="151:151" ht="14.4" x14ac:dyDescent="0.25">
      <c r="EU16920" s="104"/>
    </row>
    <row r="16921" spans="151:151" ht="14.4" x14ac:dyDescent="0.25">
      <c r="EU16921" s="104"/>
    </row>
    <row r="16922" spans="151:151" ht="14.4" x14ac:dyDescent="0.25">
      <c r="EU16922" s="104"/>
    </row>
    <row r="16923" spans="151:151" ht="14.4" x14ac:dyDescent="0.25">
      <c r="EU16923" s="104"/>
    </row>
    <row r="16924" spans="151:151" ht="14.4" x14ac:dyDescent="0.25">
      <c r="EU16924" s="104"/>
    </row>
    <row r="16925" spans="151:151" ht="14.4" x14ac:dyDescent="0.25">
      <c r="EU16925" s="104"/>
    </row>
    <row r="16926" spans="151:151" ht="14.4" x14ac:dyDescent="0.25">
      <c r="EU16926" s="104"/>
    </row>
    <row r="16927" spans="151:151" ht="14.4" x14ac:dyDescent="0.25">
      <c r="EU16927" s="104"/>
    </row>
    <row r="16928" spans="151:151" ht="14.4" x14ac:dyDescent="0.25">
      <c r="EU16928" s="104"/>
    </row>
    <row r="16929" spans="151:151" ht="14.4" x14ac:dyDescent="0.25">
      <c r="EU16929" s="104"/>
    </row>
    <row r="16930" spans="151:151" ht="14.4" x14ac:dyDescent="0.25">
      <c r="EU16930" s="104"/>
    </row>
    <row r="16931" spans="151:151" ht="14.4" x14ac:dyDescent="0.25">
      <c r="EU16931" s="104"/>
    </row>
    <row r="16932" spans="151:151" ht="14.4" x14ac:dyDescent="0.25">
      <c r="EU16932" s="104"/>
    </row>
    <row r="16933" spans="151:151" ht="14.4" x14ac:dyDescent="0.25">
      <c r="EU16933" s="104"/>
    </row>
    <row r="16934" spans="151:151" ht="14.4" x14ac:dyDescent="0.25">
      <c r="EU16934" s="104"/>
    </row>
    <row r="16935" spans="151:151" ht="14.4" x14ac:dyDescent="0.25">
      <c r="EU16935" s="104"/>
    </row>
    <row r="16936" spans="151:151" ht="14.4" x14ac:dyDescent="0.25">
      <c r="EU16936" s="104"/>
    </row>
    <row r="16937" spans="151:151" ht="14.4" x14ac:dyDescent="0.25">
      <c r="EU16937" s="104"/>
    </row>
    <row r="16938" spans="151:151" ht="14.4" x14ac:dyDescent="0.25">
      <c r="EU16938" s="104"/>
    </row>
    <row r="16939" spans="151:151" ht="14.4" x14ac:dyDescent="0.25">
      <c r="EU16939" s="104"/>
    </row>
    <row r="16940" spans="151:151" ht="14.4" x14ac:dyDescent="0.25">
      <c r="EU16940" s="104"/>
    </row>
    <row r="16941" spans="151:151" ht="14.4" x14ac:dyDescent="0.25">
      <c r="EU16941" s="104"/>
    </row>
    <row r="16942" spans="151:151" ht="14.4" x14ac:dyDescent="0.25">
      <c r="EU16942" s="104"/>
    </row>
    <row r="16943" spans="151:151" ht="14.4" x14ac:dyDescent="0.25">
      <c r="EU16943" s="104"/>
    </row>
    <row r="16944" spans="151:151" ht="14.4" x14ac:dyDescent="0.25">
      <c r="EU16944" s="104"/>
    </row>
    <row r="16945" spans="151:151" ht="14.4" x14ac:dyDescent="0.25">
      <c r="EU16945" s="104"/>
    </row>
    <row r="16946" spans="151:151" ht="14.4" x14ac:dyDescent="0.25">
      <c r="EU16946" s="104"/>
    </row>
    <row r="16947" spans="151:151" ht="14.4" x14ac:dyDescent="0.25">
      <c r="EU16947" s="104"/>
    </row>
    <row r="16948" spans="151:151" ht="14.4" x14ac:dyDescent="0.25">
      <c r="EU16948" s="104"/>
    </row>
    <row r="16949" spans="151:151" ht="14.4" x14ac:dyDescent="0.25">
      <c r="EU16949" s="104"/>
    </row>
    <row r="16950" spans="151:151" ht="14.4" x14ac:dyDescent="0.25">
      <c r="EU16950" s="104"/>
    </row>
    <row r="16951" spans="151:151" ht="14.4" x14ac:dyDescent="0.25">
      <c r="EU16951" s="104"/>
    </row>
    <row r="16952" spans="151:151" ht="14.4" x14ac:dyDescent="0.25">
      <c r="EU16952" s="104"/>
    </row>
    <row r="16953" spans="151:151" ht="14.4" x14ac:dyDescent="0.25">
      <c r="EU16953" s="104"/>
    </row>
    <row r="16954" spans="151:151" ht="14.4" x14ac:dyDescent="0.25">
      <c r="EU16954" s="104"/>
    </row>
    <row r="16955" spans="151:151" ht="14.4" x14ac:dyDescent="0.25">
      <c r="EU16955" s="104"/>
    </row>
    <row r="16956" spans="151:151" ht="14.4" x14ac:dyDescent="0.25">
      <c r="EU16956" s="104"/>
    </row>
    <row r="16957" spans="151:151" ht="14.4" x14ac:dyDescent="0.25">
      <c r="EU16957" s="104"/>
    </row>
    <row r="16958" spans="151:151" ht="14.4" x14ac:dyDescent="0.25">
      <c r="EU16958" s="104"/>
    </row>
    <row r="16959" spans="151:151" ht="14.4" x14ac:dyDescent="0.25">
      <c r="EU16959" s="104"/>
    </row>
    <row r="16960" spans="151:151" ht="14.4" x14ac:dyDescent="0.25">
      <c r="EU16960" s="104"/>
    </row>
    <row r="16961" spans="151:151" ht="14.4" x14ac:dyDescent="0.25">
      <c r="EU16961" s="104"/>
    </row>
    <row r="16962" spans="151:151" ht="14.4" x14ac:dyDescent="0.25">
      <c r="EU16962" s="104"/>
    </row>
    <row r="16963" spans="151:151" ht="14.4" x14ac:dyDescent="0.25">
      <c r="EU16963" s="104"/>
    </row>
    <row r="16964" spans="151:151" ht="14.4" x14ac:dyDescent="0.25">
      <c r="EU16964" s="104"/>
    </row>
    <row r="16965" spans="151:151" ht="14.4" x14ac:dyDescent="0.25">
      <c r="EU16965" s="104"/>
    </row>
    <row r="16966" spans="151:151" ht="14.4" x14ac:dyDescent="0.25">
      <c r="EU16966" s="104"/>
    </row>
    <row r="16967" spans="151:151" ht="14.4" x14ac:dyDescent="0.25">
      <c r="EU16967" s="104"/>
    </row>
    <row r="16968" spans="151:151" ht="14.4" x14ac:dyDescent="0.25">
      <c r="EU16968" s="104"/>
    </row>
    <row r="16969" spans="151:151" ht="14.4" x14ac:dyDescent="0.25">
      <c r="EU16969" s="104"/>
    </row>
    <row r="16970" spans="151:151" ht="14.4" x14ac:dyDescent="0.25">
      <c r="EU16970" s="104"/>
    </row>
    <row r="16971" spans="151:151" ht="14.4" x14ac:dyDescent="0.25">
      <c r="EU16971" s="104"/>
    </row>
    <row r="16972" spans="151:151" ht="14.4" x14ac:dyDescent="0.25">
      <c r="EU16972" s="104"/>
    </row>
    <row r="16973" spans="151:151" ht="14.4" x14ac:dyDescent="0.25">
      <c r="EU16973" s="104"/>
    </row>
    <row r="16974" spans="151:151" ht="14.4" x14ac:dyDescent="0.25">
      <c r="EU16974" s="104"/>
    </row>
    <row r="16975" spans="151:151" ht="14.4" x14ac:dyDescent="0.25">
      <c r="EU16975" s="104"/>
    </row>
    <row r="16976" spans="151:151" ht="14.4" x14ac:dyDescent="0.25">
      <c r="EU16976" s="104"/>
    </row>
    <row r="16977" spans="151:151" ht="14.4" x14ac:dyDescent="0.25">
      <c r="EU16977" s="104"/>
    </row>
    <row r="16978" spans="151:151" ht="14.4" x14ac:dyDescent="0.25">
      <c r="EU16978" s="104"/>
    </row>
    <row r="16979" spans="151:151" ht="14.4" x14ac:dyDescent="0.25">
      <c r="EU16979" s="104"/>
    </row>
    <row r="16980" spans="151:151" ht="14.4" x14ac:dyDescent="0.25">
      <c r="EU16980" s="104"/>
    </row>
    <row r="16981" spans="151:151" ht="14.4" x14ac:dyDescent="0.25">
      <c r="EU16981" s="104"/>
    </row>
    <row r="16982" spans="151:151" ht="14.4" x14ac:dyDescent="0.25">
      <c r="EU16982" s="104"/>
    </row>
    <row r="16983" spans="151:151" ht="14.4" x14ac:dyDescent="0.25">
      <c r="EU16983" s="104"/>
    </row>
    <row r="16984" spans="151:151" ht="14.4" x14ac:dyDescent="0.25">
      <c r="EU16984" s="104"/>
    </row>
    <row r="16985" spans="151:151" ht="14.4" x14ac:dyDescent="0.25">
      <c r="EU16985" s="104"/>
    </row>
    <row r="16986" spans="151:151" ht="14.4" x14ac:dyDescent="0.25">
      <c r="EU16986" s="104"/>
    </row>
    <row r="16987" spans="151:151" ht="14.4" x14ac:dyDescent="0.25">
      <c r="EU16987" s="104"/>
    </row>
    <row r="16988" spans="151:151" ht="14.4" x14ac:dyDescent="0.25">
      <c r="EU16988" s="104"/>
    </row>
    <row r="16989" spans="151:151" ht="14.4" x14ac:dyDescent="0.25">
      <c r="EU16989" s="104"/>
    </row>
    <row r="16990" spans="151:151" ht="14.4" x14ac:dyDescent="0.25">
      <c r="EU16990" s="104"/>
    </row>
    <row r="16991" spans="151:151" ht="14.4" x14ac:dyDescent="0.25">
      <c r="EU16991" s="104"/>
    </row>
    <row r="16992" spans="151:151" ht="14.4" x14ac:dyDescent="0.25">
      <c r="EU16992" s="104"/>
    </row>
    <row r="16993" spans="151:151" ht="14.4" x14ac:dyDescent="0.25">
      <c r="EU16993" s="104"/>
    </row>
    <row r="16994" spans="151:151" ht="14.4" x14ac:dyDescent="0.25">
      <c r="EU16994" s="104"/>
    </row>
    <row r="16995" spans="151:151" ht="14.4" x14ac:dyDescent="0.25">
      <c r="EU16995" s="104"/>
    </row>
    <row r="16996" spans="151:151" ht="14.4" x14ac:dyDescent="0.25">
      <c r="EU16996" s="104"/>
    </row>
    <row r="16997" spans="151:151" ht="14.4" x14ac:dyDescent="0.25">
      <c r="EU16997" s="104"/>
    </row>
    <row r="16998" spans="151:151" ht="14.4" x14ac:dyDescent="0.25">
      <c r="EU16998" s="104"/>
    </row>
    <row r="16999" spans="151:151" ht="14.4" x14ac:dyDescent="0.25">
      <c r="EU16999" s="104"/>
    </row>
    <row r="17000" spans="151:151" ht="14.4" x14ac:dyDescent="0.25">
      <c r="EU17000" s="104"/>
    </row>
    <row r="17001" spans="151:151" ht="14.4" x14ac:dyDescent="0.25">
      <c r="EU17001" s="104"/>
    </row>
    <row r="17002" spans="151:151" ht="14.4" x14ac:dyDescent="0.25">
      <c r="EU17002" s="104"/>
    </row>
    <row r="17003" spans="151:151" ht="14.4" x14ac:dyDescent="0.25">
      <c r="EU17003" s="104"/>
    </row>
    <row r="17004" spans="151:151" ht="14.4" x14ac:dyDescent="0.25">
      <c r="EU17004" s="104"/>
    </row>
    <row r="17005" spans="151:151" ht="14.4" x14ac:dyDescent="0.25">
      <c r="EU17005" s="104"/>
    </row>
    <row r="17006" spans="151:151" ht="14.4" x14ac:dyDescent="0.25">
      <c r="EU17006" s="104"/>
    </row>
    <row r="17007" spans="151:151" ht="14.4" x14ac:dyDescent="0.25">
      <c r="EU17007" s="104"/>
    </row>
    <row r="17008" spans="151:151" ht="14.4" x14ac:dyDescent="0.25">
      <c r="EU17008" s="104"/>
    </row>
    <row r="17009" spans="151:151" ht="14.4" x14ac:dyDescent="0.25">
      <c r="EU17009" s="104"/>
    </row>
    <row r="17010" spans="151:151" ht="14.4" x14ac:dyDescent="0.25">
      <c r="EU17010" s="104"/>
    </row>
    <row r="17011" spans="151:151" ht="14.4" x14ac:dyDescent="0.25">
      <c r="EU17011" s="104"/>
    </row>
    <row r="17012" spans="151:151" ht="14.4" x14ac:dyDescent="0.25">
      <c r="EU17012" s="104"/>
    </row>
    <row r="17013" spans="151:151" ht="14.4" x14ac:dyDescent="0.25">
      <c r="EU17013" s="104"/>
    </row>
    <row r="17014" spans="151:151" ht="14.4" x14ac:dyDescent="0.25">
      <c r="EU17014" s="104"/>
    </row>
    <row r="17015" spans="151:151" ht="14.4" x14ac:dyDescent="0.25">
      <c r="EU17015" s="104"/>
    </row>
    <row r="17016" spans="151:151" ht="14.4" x14ac:dyDescent="0.25">
      <c r="EU17016" s="104"/>
    </row>
    <row r="17017" spans="151:151" ht="14.4" x14ac:dyDescent="0.25">
      <c r="EU17017" s="104"/>
    </row>
    <row r="17018" spans="151:151" ht="14.4" x14ac:dyDescent="0.25">
      <c r="EU17018" s="104"/>
    </row>
    <row r="17019" spans="151:151" ht="14.4" x14ac:dyDescent="0.25">
      <c r="EU17019" s="104"/>
    </row>
    <row r="17020" spans="151:151" ht="14.4" x14ac:dyDescent="0.25">
      <c r="EU17020" s="104"/>
    </row>
    <row r="17021" spans="151:151" ht="14.4" x14ac:dyDescent="0.25">
      <c r="EU17021" s="104"/>
    </row>
    <row r="17022" spans="151:151" ht="14.4" x14ac:dyDescent="0.25">
      <c r="EU17022" s="104"/>
    </row>
    <row r="17023" spans="151:151" ht="14.4" x14ac:dyDescent="0.25">
      <c r="EU17023" s="104"/>
    </row>
    <row r="17024" spans="151:151" ht="14.4" x14ac:dyDescent="0.25">
      <c r="EU17024" s="104"/>
    </row>
    <row r="17025" spans="151:151" ht="14.4" x14ac:dyDescent="0.25">
      <c r="EU17025" s="104"/>
    </row>
    <row r="17026" spans="151:151" ht="14.4" x14ac:dyDescent="0.25">
      <c r="EU17026" s="104"/>
    </row>
    <row r="17027" spans="151:151" ht="14.4" x14ac:dyDescent="0.25">
      <c r="EU17027" s="104"/>
    </row>
    <row r="17028" spans="151:151" ht="14.4" x14ac:dyDescent="0.25">
      <c r="EU17028" s="104"/>
    </row>
    <row r="17029" spans="151:151" ht="14.4" x14ac:dyDescent="0.25">
      <c r="EU17029" s="104"/>
    </row>
    <row r="17030" spans="151:151" ht="14.4" x14ac:dyDescent="0.25">
      <c r="EU17030" s="104"/>
    </row>
    <row r="17031" spans="151:151" ht="14.4" x14ac:dyDescent="0.25">
      <c r="EU17031" s="104"/>
    </row>
    <row r="17032" spans="151:151" ht="14.4" x14ac:dyDescent="0.25">
      <c r="EU17032" s="104"/>
    </row>
    <row r="17033" spans="151:151" ht="14.4" x14ac:dyDescent="0.25">
      <c r="EU17033" s="104"/>
    </row>
    <row r="17034" spans="151:151" ht="14.4" x14ac:dyDescent="0.25">
      <c r="EU17034" s="104"/>
    </row>
    <row r="17035" spans="151:151" ht="14.4" x14ac:dyDescent="0.25">
      <c r="EU17035" s="104"/>
    </row>
    <row r="17036" spans="151:151" ht="14.4" x14ac:dyDescent="0.25">
      <c r="EU17036" s="104"/>
    </row>
    <row r="17037" spans="151:151" ht="14.4" x14ac:dyDescent="0.25">
      <c r="EU17037" s="104"/>
    </row>
    <row r="17038" spans="151:151" ht="14.4" x14ac:dyDescent="0.25">
      <c r="EU17038" s="104"/>
    </row>
    <row r="17039" spans="151:151" ht="14.4" x14ac:dyDescent="0.25">
      <c r="EU17039" s="104"/>
    </row>
    <row r="17040" spans="151:151" ht="14.4" x14ac:dyDescent="0.25">
      <c r="EU17040" s="104"/>
    </row>
    <row r="17041" spans="151:151" ht="14.4" x14ac:dyDescent="0.25">
      <c r="EU17041" s="104"/>
    </row>
    <row r="17042" spans="151:151" ht="14.4" x14ac:dyDescent="0.25">
      <c r="EU17042" s="104"/>
    </row>
    <row r="17043" spans="151:151" ht="14.4" x14ac:dyDescent="0.25">
      <c r="EU17043" s="104"/>
    </row>
    <row r="17044" spans="151:151" ht="14.4" x14ac:dyDescent="0.25">
      <c r="EU17044" s="104"/>
    </row>
    <row r="17045" spans="151:151" ht="14.4" x14ac:dyDescent="0.25">
      <c r="EU17045" s="104"/>
    </row>
    <row r="17046" spans="151:151" ht="14.4" x14ac:dyDescent="0.25">
      <c r="EU17046" s="104"/>
    </row>
    <row r="17047" spans="151:151" ht="14.4" x14ac:dyDescent="0.25">
      <c r="EU17047" s="104"/>
    </row>
    <row r="17048" spans="151:151" ht="14.4" x14ac:dyDescent="0.25">
      <c r="EU17048" s="104"/>
    </row>
    <row r="17049" spans="151:151" ht="14.4" x14ac:dyDescent="0.25">
      <c r="EU17049" s="104"/>
    </row>
    <row r="17050" spans="151:151" ht="14.4" x14ac:dyDescent="0.25">
      <c r="EU17050" s="104"/>
    </row>
    <row r="17051" spans="151:151" ht="14.4" x14ac:dyDescent="0.25">
      <c r="EU17051" s="104"/>
    </row>
    <row r="17052" spans="151:151" ht="14.4" x14ac:dyDescent="0.25">
      <c r="EU17052" s="104"/>
    </row>
    <row r="17053" spans="151:151" ht="14.4" x14ac:dyDescent="0.25">
      <c r="EU17053" s="104"/>
    </row>
    <row r="17054" spans="151:151" ht="14.4" x14ac:dyDescent="0.25">
      <c r="EU17054" s="104"/>
    </row>
    <row r="17055" spans="151:151" ht="14.4" x14ac:dyDescent="0.25">
      <c r="EU17055" s="104"/>
    </row>
    <row r="17056" spans="151:151" ht="14.4" x14ac:dyDescent="0.25">
      <c r="EU17056" s="104"/>
    </row>
    <row r="17057" spans="151:151" ht="14.4" x14ac:dyDescent="0.25">
      <c r="EU17057" s="104"/>
    </row>
    <row r="17058" spans="151:151" ht="14.4" x14ac:dyDescent="0.25">
      <c r="EU17058" s="104"/>
    </row>
    <row r="17059" spans="151:151" ht="14.4" x14ac:dyDescent="0.25">
      <c r="EU17059" s="104"/>
    </row>
    <row r="17060" spans="151:151" ht="14.4" x14ac:dyDescent="0.25">
      <c r="EU17060" s="104"/>
    </row>
    <row r="17061" spans="151:151" ht="14.4" x14ac:dyDescent="0.25">
      <c r="EU17061" s="104"/>
    </row>
    <row r="17062" spans="151:151" ht="14.4" x14ac:dyDescent="0.25">
      <c r="EU17062" s="104"/>
    </row>
    <row r="17063" spans="151:151" ht="14.4" x14ac:dyDescent="0.25">
      <c r="EU17063" s="104"/>
    </row>
    <row r="17064" spans="151:151" ht="14.4" x14ac:dyDescent="0.25">
      <c r="EU17064" s="104"/>
    </row>
    <row r="17065" spans="151:151" ht="14.4" x14ac:dyDescent="0.25">
      <c r="EU17065" s="104"/>
    </row>
    <row r="17066" spans="151:151" ht="14.4" x14ac:dyDescent="0.25">
      <c r="EU17066" s="104"/>
    </row>
    <row r="17067" spans="151:151" ht="14.4" x14ac:dyDescent="0.25">
      <c r="EU17067" s="104"/>
    </row>
    <row r="17068" spans="151:151" ht="14.4" x14ac:dyDescent="0.25">
      <c r="EU17068" s="104"/>
    </row>
    <row r="17069" spans="151:151" ht="14.4" x14ac:dyDescent="0.25">
      <c r="EU17069" s="104"/>
    </row>
    <row r="17070" spans="151:151" ht="14.4" x14ac:dyDescent="0.25">
      <c r="EU17070" s="104"/>
    </row>
    <row r="17071" spans="151:151" ht="14.4" x14ac:dyDescent="0.25">
      <c r="EU17071" s="104"/>
    </row>
    <row r="17072" spans="151:151" ht="14.4" x14ac:dyDescent="0.25">
      <c r="EU17072" s="104"/>
    </row>
    <row r="17073" spans="151:151" ht="14.4" x14ac:dyDescent="0.25">
      <c r="EU17073" s="104"/>
    </row>
    <row r="17074" spans="151:151" ht="14.4" x14ac:dyDescent="0.25">
      <c r="EU17074" s="104"/>
    </row>
    <row r="17075" spans="151:151" ht="14.4" x14ac:dyDescent="0.25">
      <c r="EU17075" s="104"/>
    </row>
    <row r="17076" spans="151:151" ht="14.4" x14ac:dyDescent="0.25">
      <c r="EU17076" s="104"/>
    </row>
    <row r="17077" spans="151:151" ht="14.4" x14ac:dyDescent="0.25">
      <c r="EU17077" s="104"/>
    </row>
    <row r="17078" spans="151:151" ht="14.4" x14ac:dyDescent="0.25">
      <c r="EU17078" s="104"/>
    </row>
    <row r="17079" spans="151:151" ht="14.4" x14ac:dyDescent="0.25">
      <c r="EU17079" s="104"/>
    </row>
    <row r="17080" spans="151:151" ht="14.4" x14ac:dyDescent="0.25">
      <c r="EU17080" s="104"/>
    </row>
    <row r="17081" spans="151:151" ht="14.4" x14ac:dyDescent="0.25">
      <c r="EU17081" s="104"/>
    </row>
    <row r="17082" spans="151:151" ht="14.4" x14ac:dyDescent="0.25">
      <c r="EU17082" s="104"/>
    </row>
    <row r="17083" spans="151:151" ht="14.4" x14ac:dyDescent="0.25">
      <c r="EU17083" s="104"/>
    </row>
    <row r="17084" spans="151:151" ht="14.4" x14ac:dyDescent="0.25">
      <c r="EU17084" s="104"/>
    </row>
    <row r="17085" spans="151:151" ht="14.4" x14ac:dyDescent="0.25">
      <c r="EU17085" s="104"/>
    </row>
    <row r="17086" spans="151:151" ht="14.4" x14ac:dyDescent="0.25">
      <c r="EU17086" s="104"/>
    </row>
    <row r="17087" spans="151:151" ht="14.4" x14ac:dyDescent="0.25">
      <c r="EU17087" s="104"/>
    </row>
    <row r="17088" spans="151:151" ht="14.4" x14ac:dyDescent="0.25">
      <c r="EU17088" s="104"/>
    </row>
    <row r="17089" spans="151:151" ht="14.4" x14ac:dyDescent="0.25">
      <c r="EU17089" s="104"/>
    </row>
    <row r="17090" spans="151:151" ht="14.4" x14ac:dyDescent="0.25">
      <c r="EU17090" s="104"/>
    </row>
    <row r="17091" spans="151:151" ht="14.4" x14ac:dyDescent="0.25">
      <c r="EU17091" s="104"/>
    </row>
    <row r="17092" spans="151:151" ht="14.4" x14ac:dyDescent="0.25">
      <c r="EU17092" s="104"/>
    </row>
    <row r="17093" spans="151:151" ht="14.4" x14ac:dyDescent="0.25">
      <c r="EU17093" s="104"/>
    </row>
    <row r="17094" spans="151:151" ht="14.4" x14ac:dyDescent="0.25">
      <c r="EU17094" s="104"/>
    </row>
    <row r="17095" spans="151:151" ht="14.4" x14ac:dyDescent="0.25">
      <c r="EU17095" s="104"/>
    </row>
    <row r="17096" spans="151:151" ht="14.4" x14ac:dyDescent="0.25">
      <c r="EU17096" s="104"/>
    </row>
    <row r="17097" spans="151:151" ht="14.4" x14ac:dyDescent="0.25">
      <c r="EU17097" s="104"/>
    </row>
    <row r="17098" spans="151:151" ht="14.4" x14ac:dyDescent="0.25">
      <c r="EU17098" s="104"/>
    </row>
    <row r="17099" spans="151:151" ht="14.4" x14ac:dyDescent="0.25">
      <c r="EU17099" s="104"/>
    </row>
    <row r="17100" spans="151:151" ht="14.4" x14ac:dyDescent="0.25">
      <c r="EU17100" s="104"/>
    </row>
    <row r="17101" spans="151:151" ht="14.4" x14ac:dyDescent="0.25">
      <c r="EU17101" s="104"/>
    </row>
    <row r="17102" spans="151:151" ht="14.4" x14ac:dyDescent="0.25">
      <c r="EU17102" s="104"/>
    </row>
    <row r="17103" spans="151:151" ht="14.4" x14ac:dyDescent="0.25">
      <c r="EU17103" s="104"/>
    </row>
    <row r="17104" spans="151:151" ht="14.4" x14ac:dyDescent="0.25">
      <c r="EU17104" s="104"/>
    </row>
    <row r="17105" spans="151:151" ht="14.4" x14ac:dyDescent="0.25">
      <c r="EU17105" s="104"/>
    </row>
    <row r="17106" spans="151:151" ht="14.4" x14ac:dyDescent="0.25">
      <c r="EU17106" s="104"/>
    </row>
    <row r="17107" spans="151:151" ht="14.4" x14ac:dyDescent="0.25">
      <c r="EU17107" s="104"/>
    </row>
    <row r="17108" spans="151:151" ht="14.4" x14ac:dyDescent="0.25">
      <c r="EU17108" s="104"/>
    </row>
    <row r="17109" spans="151:151" ht="14.4" x14ac:dyDescent="0.25">
      <c r="EU17109" s="104"/>
    </row>
    <row r="17110" spans="151:151" ht="14.4" x14ac:dyDescent="0.25">
      <c r="EU17110" s="104"/>
    </row>
    <row r="17111" spans="151:151" ht="14.4" x14ac:dyDescent="0.25">
      <c r="EU17111" s="104"/>
    </row>
    <row r="17112" spans="151:151" ht="14.4" x14ac:dyDescent="0.25">
      <c r="EU17112" s="104"/>
    </row>
    <row r="17113" spans="151:151" ht="14.4" x14ac:dyDescent="0.25">
      <c r="EU17113" s="104"/>
    </row>
    <row r="17114" spans="151:151" ht="14.4" x14ac:dyDescent="0.25">
      <c r="EU17114" s="104"/>
    </row>
    <row r="17115" spans="151:151" ht="14.4" x14ac:dyDescent="0.25">
      <c r="EU17115" s="104"/>
    </row>
    <row r="17116" spans="151:151" ht="14.4" x14ac:dyDescent="0.25">
      <c r="EU17116" s="104"/>
    </row>
    <row r="17117" spans="151:151" ht="14.4" x14ac:dyDescent="0.25">
      <c r="EU17117" s="104"/>
    </row>
    <row r="17118" spans="151:151" ht="14.4" x14ac:dyDescent="0.25">
      <c r="EU17118" s="104"/>
    </row>
    <row r="17119" spans="151:151" ht="14.4" x14ac:dyDescent="0.25">
      <c r="EU17119" s="104"/>
    </row>
    <row r="17120" spans="151:151" ht="14.4" x14ac:dyDescent="0.25">
      <c r="EU17120" s="104"/>
    </row>
    <row r="17121" spans="151:151" ht="14.4" x14ac:dyDescent="0.25">
      <c r="EU17121" s="104"/>
    </row>
    <row r="17122" spans="151:151" ht="14.4" x14ac:dyDescent="0.25">
      <c r="EU17122" s="104"/>
    </row>
    <row r="17123" spans="151:151" ht="14.4" x14ac:dyDescent="0.25">
      <c r="EU17123" s="104"/>
    </row>
    <row r="17124" spans="151:151" ht="14.4" x14ac:dyDescent="0.25">
      <c r="EU17124" s="104"/>
    </row>
    <row r="17125" spans="151:151" ht="14.4" x14ac:dyDescent="0.25">
      <c r="EU17125" s="104"/>
    </row>
    <row r="17126" spans="151:151" ht="14.4" x14ac:dyDescent="0.25">
      <c r="EU17126" s="104"/>
    </row>
    <row r="17127" spans="151:151" ht="14.4" x14ac:dyDescent="0.25">
      <c r="EU17127" s="104"/>
    </row>
    <row r="17128" spans="151:151" ht="14.4" x14ac:dyDescent="0.25">
      <c r="EU17128" s="104"/>
    </row>
    <row r="17129" spans="151:151" ht="14.4" x14ac:dyDescent="0.25">
      <c r="EU17129" s="104"/>
    </row>
    <row r="17130" spans="151:151" ht="14.4" x14ac:dyDescent="0.25">
      <c r="EU17130" s="104"/>
    </row>
    <row r="17131" spans="151:151" ht="14.4" x14ac:dyDescent="0.25">
      <c r="EU17131" s="104"/>
    </row>
    <row r="17132" spans="151:151" ht="14.4" x14ac:dyDescent="0.25">
      <c r="EU17132" s="104"/>
    </row>
    <row r="17133" spans="151:151" ht="14.4" x14ac:dyDescent="0.25">
      <c r="EU17133" s="104"/>
    </row>
    <row r="17134" spans="151:151" ht="14.4" x14ac:dyDescent="0.25">
      <c r="EU17134" s="104"/>
    </row>
    <row r="17135" spans="151:151" ht="14.4" x14ac:dyDescent="0.25">
      <c r="EU17135" s="104"/>
    </row>
    <row r="17136" spans="151:151" ht="14.4" x14ac:dyDescent="0.25">
      <c r="EU17136" s="104"/>
    </row>
    <row r="17137" spans="151:151" ht="14.4" x14ac:dyDescent="0.25">
      <c r="EU17137" s="104"/>
    </row>
    <row r="17138" spans="151:151" ht="14.4" x14ac:dyDescent="0.25">
      <c r="EU17138" s="104"/>
    </row>
    <row r="17139" spans="151:151" ht="14.4" x14ac:dyDescent="0.25">
      <c r="EU17139" s="104"/>
    </row>
    <row r="17140" spans="151:151" ht="14.4" x14ac:dyDescent="0.25">
      <c r="EU17140" s="104"/>
    </row>
    <row r="17141" spans="151:151" ht="14.4" x14ac:dyDescent="0.25">
      <c r="EU17141" s="104"/>
    </row>
    <row r="17142" spans="151:151" ht="14.4" x14ac:dyDescent="0.25">
      <c r="EU17142" s="104"/>
    </row>
    <row r="17143" spans="151:151" ht="14.4" x14ac:dyDescent="0.25">
      <c r="EU17143" s="104"/>
    </row>
    <row r="17144" spans="151:151" ht="14.4" x14ac:dyDescent="0.25">
      <c r="EU17144" s="104"/>
    </row>
    <row r="17145" spans="151:151" ht="14.4" x14ac:dyDescent="0.25">
      <c r="EU17145" s="104"/>
    </row>
    <row r="17146" spans="151:151" ht="14.4" x14ac:dyDescent="0.25">
      <c r="EU17146" s="104"/>
    </row>
    <row r="17147" spans="151:151" ht="14.4" x14ac:dyDescent="0.25">
      <c r="EU17147" s="104"/>
    </row>
    <row r="17148" spans="151:151" ht="14.4" x14ac:dyDescent="0.25">
      <c r="EU17148" s="104"/>
    </row>
    <row r="17149" spans="151:151" ht="14.4" x14ac:dyDescent="0.25">
      <c r="EU17149" s="104"/>
    </row>
    <row r="17150" spans="151:151" ht="14.4" x14ac:dyDescent="0.25">
      <c r="EU17150" s="104"/>
    </row>
    <row r="17151" spans="151:151" ht="14.4" x14ac:dyDescent="0.25">
      <c r="EU17151" s="104"/>
    </row>
    <row r="17152" spans="151:151" ht="14.4" x14ac:dyDescent="0.25">
      <c r="EU17152" s="104"/>
    </row>
    <row r="17153" spans="151:151" ht="14.4" x14ac:dyDescent="0.25">
      <c r="EU17153" s="104"/>
    </row>
    <row r="17154" spans="151:151" ht="14.4" x14ac:dyDescent="0.25">
      <c r="EU17154" s="104"/>
    </row>
    <row r="17155" spans="151:151" ht="14.4" x14ac:dyDescent="0.25">
      <c r="EU17155" s="104"/>
    </row>
    <row r="17156" spans="151:151" ht="14.4" x14ac:dyDescent="0.25">
      <c r="EU17156" s="104"/>
    </row>
    <row r="17157" spans="151:151" ht="14.4" x14ac:dyDescent="0.25">
      <c r="EU17157" s="104"/>
    </row>
    <row r="17158" spans="151:151" ht="14.4" x14ac:dyDescent="0.25">
      <c r="EU17158" s="104"/>
    </row>
    <row r="17159" spans="151:151" ht="14.4" x14ac:dyDescent="0.25">
      <c r="EU17159" s="104"/>
    </row>
    <row r="17160" spans="151:151" ht="14.4" x14ac:dyDescent="0.25">
      <c r="EU17160" s="104"/>
    </row>
    <row r="17161" spans="151:151" ht="14.4" x14ac:dyDescent="0.25">
      <c r="EU17161" s="104"/>
    </row>
    <row r="17162" spans="151:151" ht="14.4" x14ac:dyDescent="0.25">
      <c r="EU17162" s="104"/>
    </row>
    <row r="17163" spans="151:151" ht="14.4" x14ac:dyDescent="0.25">
      <c r="EU17163" s="104"/>
    </row>
    <row r="17164" spans="151:151" ht="14.4" x14ac:dyDescent="0.25">
      <c r="EU17164" s="104"/>
    </row>
    <row r="17165" spans="151:151" ht="14.4" x14ac:dyDescent="0.25">
      <c r="EU17165" s="104"/>
    </row>
    <row r="17166" spans="151:151" ht="14.4" x14ac:dyDescent="0.25">
      <c r="EU17166" s="104"/>
    </row>
    <row r="17167" spans="151:151" ht="14.4" x14ac:dyDescent="0.25">
      <c r="EU17167" s="104"/>
    </row>
    <row r="17168" spans="151:151" ht="14.4" x14ac:dyDescent="0.25">
      <c r="EU17168" s="104"/>
    </row>
    <row r="17169" spans="151:151" ht="14.4" x14ac:dyDescent="0.25">
      <c r="EU17169" s="104"/>
    </row>
    <row r="17170" spans="151:151" ht="14.4" x14ac:dyDescent="0.25">
      <c r="EU17170" s="104"/>
    </row>
    <row r="17171" spans="151:151" ht="14.4" x14ac:dyDescent="0.25">
      <c r="EU17171" s="104"/>
    </row>
    <row r="17172" spans="151:151" ht="14.4" x14ac:dyDescent="0.25">
      <c r="EU17172" s="104"/>
    </row>
    <row r="17173" spans="151:151" ht="14.4" x14ac:dyDescent="0.25">
      <c r="EU17173" s="104"/>
    </row>
    <row r="17174" spans="151:151" ht="14.4" x14ac:dyDescent="0.25">
      <c r="EU17174" s="104"/>
    </row>
    <row r="17175" spans="151:151" ht="14.4" x14ac:dyDescent="0.25">
      <c r="EU17175" s="104"/>
    </row>
    <row r="17176" spans="151:151" ht="14.4" x14ac:dyDescent="0.25">
      <c r="EU17176" s="104"/>
    </row>
    <row r="17177" spans="151:151" ht="14.4" x14ac:dyDescent="0.25">
      <c r="EU17177" s="104"/>
    </row>
    <row r="17178" spans="151:151" ht="14.4" x14ac:dyDescent="0.25">
      <c r="EU17178" s="104"/>
    </row>
    <row r="17179" spans="151:151" ht="14.4" x14ac:dyDescent="0.25">
      <c r="EU17179" s="104"/>
    </row>
    <row r="17180" spans="151:151" ht="14.4" x14ac:dyDescent="0.25">
      <c r="EU17180" s="104"/>
    </row>
    <row r="17181" spans="151:151" ht="14.4" x14ac:dyDescent="0.25">
      <c r="EU17181" s="104"/>
    </row>
    <row r="17182" spans="151:151" ht="14.4" x14ac:dyDescent="0.25">
      <c r="EU17182" s="104"/>
    </row>
    <row r="17183" spans="151:151" ht="14.4" x14ac:dyDescent="0.25">
      <c r="EU17183" s="104"/>
    </row>
    <row r="17184" spans="151:151" ht="14.4" x14ac:dyDescent="0.25">
      <c r="EU17184" s="104"/>
    </row>
    <row r="17185" spans="151:151" ht="14.4" x14ac:dyDescent="0.25">
      <c r="EU17185" s="104"/>
    </row>
    <row r="17186" spans="151:151" ht="14.4" x14ac:dyDescent="0.25">
      <c r="EU17186" s="104"/>
    </row>
    <row r="17187" spans="151:151" ht="14.4" x14ac:dyDescent="0.25">
      <c r="EU17187" s="104"/>
    </row>
    <row r="17188" spans="151:151" ht="14.4" x14ac:dyDescent="0.25">
      <c r="EU17188" s="104"/>
    </row>
    <row r="17189" spans="151:151" ht="14.4" x14ac:dyDescent="0.25">
      <c r="EU17189" s="104"/>
    </row>
    <row r="17190" spans="151:151" ht="14.4" x14ac:dyDescent="0.25">
      <c r="EU17190" s="104"/>
    </row>
    <row r="17191" spans="151:151" ht="14.4" x14ac:dyDescent="0.25">
      <c r="EU17191" s="104"/>
    </row>
    <row r="17192" spans="151:151" ht="14.4" x14ac:dyDescent="0.25">
      <c r="EU17192" s="104"/>
    </row>
    <row r="17193" spans="151:151" ht="14.4" x14ac:dyDescent="0.25">
      <c r="EU17193" s="104"/>
    </row>
    <row r="17194" spans="151:151" ht="14.4" x14ac:dyDescent="0.25">
      <c r="EU17194" s="104"/>
    </row>
    <row r="17195" spans="151:151" ht="14.4" x14ac:dyDescent="0.25">
      <c r="EU17195" s="104"/>
    </row>
    <row r="17196" spans="151:151" ht="14.4" x14ac:dyDescent="0.25">
      <c r="EU17196" s="104"/>
    </row>
    <row r="17197" spans="151:151" ht="14.4" x14ac:dyDescent="0.25">
      <c r="EU17197" s="104"/>
    </row>
    <row r="17198" spans="151:151" ht="14.4" x14ac:dyDescent="0.25">
      <c r="EU17198" s="104"/>
    </row>
    <row r="17199" spans="151:151" ht="14.4" x14ac:dyDescent="0.25">
      <c r="EU17199" s="104"/>
    </row>
    <row r="17200" spans="151:151" ht="14.4" x14ac:dyDescent="0.25">
      <c r="EU17200" s="104"/>
    </row>
    <row r="17201" spans="151:151" ht="14.4" x14ac:dyDescent="0.25">
      <c r="EU17201" s="104"/>
    </row>
    <row r="17202" spans="151:151" ht="14.4" x14ac:dyDescent="0.25">
      <c r="EU17202" s="104"/>
    </row>
    <row r="17203" spans="151:151" ht="14.4" x14ac:dyDescent="0.25">
      <c r="EU17203" s="104"/>
    </row>
    <row r="17204" spans="151:151" ht="14.4" x14ac:dyDescent="0.25">
      <c r="EU17204" s="104"/>
    </row>
    <row r="17205" spans="151:151" ht="14.4" x14ac:dyDescent="0.25">
      <c r="EU17205" s="104"/>
    </row>
    <row r="17206" spans="151:151" ht="14.4" x14ac:dyDescent="0.25">
      <c r="EU17206" s="104"/>
    </row>
    <row r="17207" spans="151:151" ht="14.4" x14ac:dyDescent="0.25">
      <c r="EU17207" s="104"/>
    </row>
    <row r="17208" spans="151:151" ht="14.4" x14ac:dyDescent="0.25">
      <c r="EU17208" s="104"/>
    </row>
    <row r="17209" spans="151:151" ht="14.4" x14ac:dyDescent="0.25">
      <c r="EU17209" s="104"/>
    </row>
    <row r="17210" spans="151:151" ht="14.4" x14ac:dyDescent="0.25">
      <c r="EU17210" s="104"/>
    </row>
    <row r="17211" spans="151:151" ht="14.4" x14ac:dyDescent="0.25">
      <c r="EU17211" s="104"/>
    </row>
    <row r="17212" spans="151:151" ht="14.4" x14ac:dyDescent="0.25">
      <c r="EU17212" s="104"/>
    </row>
    <row r="17213" spans="151:151" ht="14.4" x14ac:dyDescent="0.25">
      <c r="EU17213" s="104"/>
    </row>
    <row r="17214" spans="151:151" ht="14.4" x14ac:dyDescent="0.25">
      <c r="EU17214" s="104"/>
    </row>
    <row r="17215" spans="151:151" ht="14.4" x14ac:dyDescent="0.25">
      <c r="EU17215" s="104"/>
    </row>
    <row r="17216" spans="151:151" ht="14.4" x14ac:dyDescent="0.25">
      <c r="EU17216" s="104"/>
    </row>
    <row r="17217" spans="151:151" ht="14.4" x14ac:dyDescent="0.25">
      <c r="EU17217" s="104"/>
    </row>
    <row r="17218" spans="151:151" ht="14.4" x14ac:dyDescent="0.25">
      <c r="EU17218" s="104"/>
    </row>
    <row r="17219" spans="151:151" ht="14.4" x14ac:dyDescent="0.25">
      <c r="EU17219" s="104"/>
    </row>
    <row r="17220" spans="151:151" ht="14.4" x14ac:dyDescent="0.25">
      <c r="EU17220" s="104"/>
    </row>
    <row r="17221" spans="151:151" ht="14.4" x14ac:dyDescent="0.25">
      <c r="EU17221" s="104"/>
    </row>
    <row r="17222" spans="151:151" ht="14.4" x14ac:dyDescent="0.25">
      <c r="EU17222" s="104"/>
    </row>
    <row r="17223" spans="151:151" ht="14.4" x14ac:dyDescent="0.25">
      <c r="EU17223" s="104"/>
    </row>
    <row r="17224" spans="151:151" ht="14.4" x14ac:dyDescent="0.25">
      <c r="EU17224" s="104"/>
    </row>
    <row r="17225" spans="151:151" ht="14.4" x14ac:dyDescent="0.25">
      <c r="EU17225" s="104"/>
    </row>
    <row r="17226" spans="151:151" ht="14.4" x14ac:dyDescent="0.25">
      <c r="EU17226" s="104"/>
    </row>
    <row r="17227" spans="151:151" ht="14.4" x14ac:dyDescent="0.25">
      <c r="EU17227" s="104"/>
    </row>
    <row r="17228" spans="151:151" ht="14.4" x14ac:dyDescent="0.25">
      <c r="EU17228" s="104"/>
    </row>
    <row r="17229" spans="151:151" ht="14.4" x14ac:dyDescent="0.25">
      <c r="EU17229" s="104"/>
    </row>
    <row r="17230" spans="151:151" ht="14.4" x14ac:dyDescent="0.25">
      <c r="EU17230" s="104"/>
    </row>
    <row r="17231" spans="151:151" ht="14.4" x14ac:dyDescent="0.25">
      <c r="EU17231" s="104"/>
    </row>
    <row r="17232" spans="151:151" ht="14.4" x14ac:dyDescent="0.25">
      <c r="EU17232" s="104"/>
    </row>
    <row r="17233" spans="151:151" ht="14.4" x14ac:dyDescent="0.25">
      <c r="EU17233" s="104"/>
    </row>
    <row r="17234" spans="151:151" ht="14.4" x14ac:dyDescent="0.25">
      <c r="EU17234" s="104"/>
    </row>
    <row r="17235" spans="151:151" ht="14.4" x14ac:dyDescent="0.25">
      <c r="EU17235" s="104"/>
    </row>
    <row r="17236" spans="151:151" ht="14.4" x14ac:dyDescent="0.25">
      <c r="EU17236" s="104"/>
    </row>
    <row r="17237" spans="151:151" ht="14.4" x14ac:dyDescent="0.25">
      <c r="EU17237" s="104"/>
    </row>
    <row r="17238" spans="151:151" ht="14.4" x14ac:dyDescent="0.25">
      <c r="EU17238" s="104"/>
    </row>
    <row r="17239" spans="151:151" ht="14.4" x14ac:dyDescent="0.25">
      <c r="EU17239" s="104"/>
    </row>
    <row r="17240" spans="151:151" ht="14.4" x14ac:dyDescent="0.25">
      <c r="EU17240" s="104"/>
    </row>
    <row r="17241" spans="151:151" ht="14.4" x14ac:dyDescent="0.25">
      <c r="EU17241" s="104"/>
    </row>
    <row r="17242" spans="151:151" ht="14.4" x14ac:dyDescent="0.25">
      <c r="EU17242" s="104"/>
    </row>
    <row r="17243" spans="151:151" ht="14.4" x14ac:dyDescent="0.25">
      <c r="EU17243" s="104"/>
    </row>
    <row r="17244" spans="151:151" ht="14.4" x14ac:dyDescent="0.25">
      <c r="EU17244" s="104"/>
    </row>
    <row r="17245" spans="151:151" ht="14.4" x14ac:dyDescent="0.25">
      <c r="EU17245" s="104"/>
    </row>
    <row r="17246" spans="151:151" ht="14.4" x14ac:dyDescent="0.25">
      <c r="EU17246" s="104"/>
    </row>
    <row r="17247" spans="151:151" ht="14.4" x14ac:dyDescent="0.25">
      <c r="EU17247" s="104"/>
    </row>
    <row r="17248" spans="151:151" ht="14.4" x14ac:dyDescent="0.25">
      <c r="EU17248" s="104"/>
    </row>
    <row r="17249" spans="151:151" ht="14.4" x14ac:dyDescent="0.25">
      <c r="EU17249" s="104"/>
    </row>
    <row r="17250" spans="151:151" ht="14.4" x14ac:dyDescent="0.25">
      <c r="EU17250" s="104"/>
    </row>
    <row r="17251" spans="151:151" ht="14.4" x14ac:dyDescent="0.25">
      <c r="EU17251" s="104"/>
    </row>
    <row r="17252" spans="151:151" ht="14.4" x14ac:dyDescent="0.25">
      <c r="EU17252" s="104"/>
    </row>
    <row r="17253" spans="151:151" ht="14.4" x14ac:dyDescent="0.25">
      <c r="EU17253" s="104"/>
    </row>
    <row r="17254" spans="151:151" ht="14.4" x14ac:dyDescent="0.25">
      <c r="EU17254" s="104"/>
    </row>
    <row r="17255" spans="151:151" ht="14.4" x14ac:dyDescent="0.25">
      <c r="EU17255" s="104"/>
    </row>
    <row r="17256" spans="151:151" ht="14.4" x14ac:dyDescent="0.25">
      <c r="EU17256" s="104"/>
    </row>
    <row r="17257" spans="151:151" ht="14.4" x14ac:dyDescent="0.25">
      <c r="EU17257" s="104"/>
    </row>
    <row r="17258" spans="151:151" ht="14.4" x14ac:dyDescent="0.25">
      <c r="EU17258" s="104"/>
    </row>
    <row r="17259" spans="151:151" ht="14.4" x14ac:dyDescent="0.25">
      <c r="EU17259" s="104"/>
    </row>
    <row r="17260" spans="151:151" ht="14.4" x14ac:dyDescent="0.25">
      <c r="EU17260" s="104"/>
    </row>
    <row r="17261" spans="151:151" ht="14.4" x14ac:dyDescent="0.25">
      <c r="EU17261" s="104"/>
    </row>
    <row r="17262" spans="151:151" ht="14.4" x14ac:dyDescent="0.25">
      <c r="EU17262" s="104"/>
    </row>
    <row r="17263" spans="151:151" ht="14.4" x14ac:dyDescent="0.25">
      <c r="EU17263" s="104"/>
    </row>
    <row r="17264" spans="151:151" ht="14.4" x14ac:dyDescent="0.25">
      <c r="EU17264" s="104"/>
    </row>
    <row r="17265" spans="151:151" ht="14.4" x14ac:dyDescent="0.25">
      <c r="EU17265" s="104"/>
    </row>
    <row r="17266" spans="151:151" ht="14.4" x14ac:dyDescent="0.25">
      <c r="EU17266" s="104"/>
    </row>
    <row r="17267" spans="151:151" ht="14.4" x14ac:dyDescent="0.25">
      <c r="EU17267" s="104"/>
    </row>
    <row r="17268" spans="151:151" ht="14.4" x14ac:dyDescent="0.25">
      <c r="EU17268" s="104"/>
    </row>
    <row r="17269" spans="151:151" ht="14.4" x14ac:dyDescent="0.25">
      <c r="EU17269" s="104"/>
    </row>
    <row r="17270" spans="151:151" ht="14.4" x14ac:dyDescent="0.25">
      <c r="EU17270" s="104"/>
    </row>
    <row r="17271" spans="151:151" ht="14.4" x14ac:dyDescent="0.25">
      <c r="EU17271" s="104"/>
    </row>
    <row r="17272" spans="151:151" ht="14.4" x14ac:dyDescent="0.25">
      <c r="EU17272" s="104"/>
    </row>
    <row r="17273" spans="151:151" ht="14.4" x14ac:dyDescent="0.25">
      <c r="EU17273" s="104"/>
    </row>
    <row r="17274" spans="151:151" ht="14.4" x14ac:dyDescent="0.25">
      <c r="EU17274" s="104"/>
    </row>
    <row r="17275" spans="151:151" ht="14.4" x14ac:dyDescent="0.25">
      <c r="EU17275" s="104"/>
    </row>
    <row r="17276" spans="151:151" ht="14.4" x14ac:dyDescent="0.25">
      <c r="EU17276" s="104"/>
    </row>
    <row r="17277" spans="151:151" ht="14.4" x14ac:dyDescent="0.25">
      <c r="EU17277" s="104"/>
    </row>
    <row r="17278" spans="151:151" ht="14.4" x14ac:dyDescent="0.25">
      <c r="EU17278" s="104"/>
    </row>
    <row r="17279" spans="151:151" ht="14.4" x14ac:dyDescent="0.25">
      <c r="EU17279" s="104"/>
    </row>
    <row r="17280" spans="151:151" ht="14.4" x14ac:dyDescent="0.25">
      <c r="EU17280" s="104"/>
    </row>
    <row r="17281" spans="151:151" ht="14.4" x14ac:dyDescent="0.25">
      <c r="EU17281" s="104"/>
    </row>
    <row r="17282" spans="151:151" ht="14.4" x14ac:dyDescent="0.25">
      <c r="EU17282" s="104"/>
    </row>
    <row r="17283" spans="151:151" ht="14.4" x14ac:dyDescent="0.25">
      <c r="EU17283" s="104"/>
    </row>
    <row r="17284" spans="151:151" ht="14.4" x14ac:dyDescent="0.25">
      <c r="EU17284" s="104"/>
    </row>
    <row r="17285" spans="151:151" ht="14.4" x14ac:dyDescent="0.25">
      <c r="EU17285" s="104"/>
    </row>
    <row r="17286" spans="151:151" ht="14.4" x14ac:dyDescent="0.25">
      <c r="EU17286" s="104"/>
    </row>
    <row r="17287" spans="151:151" ht="14.4" x14ac:dyDescent="0.25">
      <c r="EU17287" s="104"/>
    </row>
    <row r="17288" spans="151:151" ht="14.4" x14ac:dyDescent="0.25">
      <c r="EU17288" s="104"/>
    </row>
    <row r="17289" spans="151:151" ht="14.4" x14ac:dyDescent="0.25">
      <c r="EU17289" s="104"/>
    </row>
    <row r="17290" spans="151:151" ht="14.4" x14ac:dyDescent="0.25">
      <c r="EU17290" s="104"/>
    </row>
    <row r="17291" spans="151:151" ht="14.4" x14ac:dyDescent="0.25">
      <c r="EU17291" s="104"/>
    </row>
    <row r="17292" spans="151:151" ht="14.4" x14ac:dyDescent="0.25">
      <c r="EU17292" s="104"/>
    </row>
    <row r="17293" spans="151:151" ht="14.4" x14ac:dyDescent="0.25">
      <c r="EU17293" s="104"/>
    </row>
    <row r="17294" spans="151:151" ht="14.4" x14ac:dyDescent="0.25">
      <c r="EU17294" s="104"/>
    </row>
    <row r="17295" spans="151:151" ht="14.4" x14ac:dyDescent="0.25">
      <c r="EU17295" s="104"/>
    </row>
    <row r="17296" spans="151:151" ht="14.4" x14ac:dyDescent="0.25">
      <c r="EU17296" s="104"/>
    </row>
    <row r="17297" spans="151:151" ht="14.4" x14ac:dyDescent="0.25">
      <c r="EU17297" s="104"/>
    </row>
    <row r="17298" spans="151:151" ht="14.4" x14ac:dyDescent="0.25">
      <c r="EU17298" s="104"/>
    </row>
    <row r="17299" spans="151:151" ht="14.4" x14ac:dyDescent="0.25">
      <c r="EU17299" s="104"/>
    </row>
    <row r="17300" spans="151:151" ht="14.4" x14ac:dyDescent="0.25">
      <c r="EU17300" s="104"/>
    </row>
    <row r="17301" spans="151:151" ht="14.4" x14ac:dyDescent="0.25">
      <c r="EU17301" s="104"/>
    </row>
    <row r="17302" spans="151:151" ht="14.4" x14ac:dyDescent="0.25">
      <c r="EU17302" s="104"/>
    </row>
    <row r="17303" spans="151:151" ht="14.4" x14ac:dyDescent="0.25">
      <c r="EU17303" s="104"/>
    </row>
    <row r="17304" spans="151:151" ht="14.4" x14ac:dyDescent="0.25">
      <c r="EU17304" s="104"/>
    </row>
    <row r="17305" spans="151:151" ht="14.4" x14ac:dyDescent="0.25">
      <c r="EU17305" s="104"/>
    </row>
    <row r="17306" spans="151:151" ht="14.4" x14ac:dyDescent="0.25">
      <c r="EU17306" s="104"/>
    </row>
    <row r="17307" spans="151:151" ht="14.4" x14ac:dyDescent="0.25">
      <c r="EU17307" s="104"/>
    </row>
    <row r="17308" spans="151:151" ht="14.4" x14ac:dyDescent="0.25">
      <c r="EU17308" s="104"/>
    </row>
    <row r="17309" spans="151:151" ht="14.4" x14ac:dyDescent="0.25">
      <c r="EU17309" s="104"/>
    </row>
    <row r="17310" spans="151:151" ht="14.4" x14ac:dyDescent="0.25">
      <c r="EU17310" s="104"/>
    </row>
    <row r="17311" spans="151:151" ht="14.4" x14ac:dyDescent="0.25">
      <c r="EU17311" s="104"/>
    </row>
    <row r="17312" spans="151:151" ht="14.4" x14ac:dyDescent="0.25">
      <c r="EU17312" s="104"/>
    </row>
    <row r="17313" spans="151:151" ht="14.4" x14ac:dyDescent="0.25">
      <c r="EU17313" s="104"/>
    </row>
    <row r="17314" spans="151:151" ht="14.4" x14ac:dyDescent="0.25">
      <c r="EU17314" s="104"/>
    </row>
    <row r="17315" spans="151:151" ht="14.4" x14ac:dyDescent="0.25">
      <c r="EU17315" s="104"/>
    </row>
    <row r="17316" spans="151:151" ht="14.4" x14ac:dyDescent="0.25">
      <c r="EU17316" s="104"/>
    </row>
    <row r="17317" spans="151:151" ht="14.4" x14ac:dyDescent="0.25">
      <c r="EU17317" s="104"/>
    </row>
    <row r="17318" spans="151:151" ht="14.4" x14ac:dyDescent="0.25">
      <c r="EU17318" s="104"/>
    </row>
    <row r="17319" spans="151:151" ht="14.4" x14ac:dyDescent="0.25">
      <c r="EU17319" s="104"/>
    </row>
    <row r="17320" spans="151:151" ht="14.4" x14ac:dyDescent="0.25">
      <c r="EU17320" s="104"/>
    </row>
    <row r="17321" spans="151:151" ht="14.4" x14ac:dyDescent="0.25">
      <c r="EU17321" s="104"/>
    </row>
    <row r="17322" spans="151:151" ht="14.4" x14ac:dyDescent="0.25">
      <c r="EU17322" s="104"/>
    </row>
    <row r="17323" spans="151:151" ht="14.4" x14ac:dyDescent="0.25">
      <c r="EU17323" s="104"/>
    </row>
    <row r="17324" spans="151:151" ht="14.4" x14ac:dyDescent="0.25">
      <c r="EU17324" s="104"/>
    </row>
    <row r="17325" spans="151:151" ht="14.4" x14ac:dyDescent="0.25">
      <c r="EU17325" s="104"/>
    </row>
    <row r="17326" spans="151:151" ht="14.4" x14ac:dyDescent="0.25">
      <c r="EU17326" s="104"/>
    </row>
    <row r="17327" spans="151:151" ht="14.4" x14ac:dyDescent="0.25">
      <c r="EU17327" s="104"/>
    </row>
    <row r="17328" spans="151:151" ht="14.4" x14ac:dyDescent="0.25">
      <c r="EU17328" s="104"/>
    </row>
    <row r="17329" spans="151:151" ht="14.4" x14ac:dyDescent="0.25">
      <c r="EU17329" s="104"/>
    </row>
    <row r="17330" spans="151:151" ht="14.4" x14ac:dyDescent="0.25">
      <c r="EU17330" s="104"/>
    </row>
    <row r="17331" spans="151:151" ht="14.4" x14ac:dyDescent="0.25">
      <c r="EU17331" s="104"/>
    </row>
    <row r="17332" spans="151:151" ht="14.4" x14ac:dyDescent="0.25">
      <c r="EU17332" s="104"/>
    </row>
    <row r="17333" spans="151:151" ht="14.4" x14ac:dyDescent="0.25">
      <c r="EU17333" s="104"/>
    </row>
    <row r="17334" spans="151:151" ht="14.4" x14ac:dyDescent="0.25">
      <c r="EU17334" s="104"/>
    </row>
    <row r="17335" spans="151:151" ht="14.4" x14ac:dyDescent="0.25">
      <c r="EU17335" s="104"/>
    </row>
    <row r="17336" spans="151:151" ht="14.4" x14ac:dyDescent="0.25">
      <c r="EU17336" s="104"/>
    </row>
    <row r="17337" spans="151:151" ht="14.4" x14ac:dyDescent="0.25">
      <c r="EU17337" s="104"/>
    </row>
    <row r="17338" spans="151:151" ht="14.4" x14ac:dyDescent="0.25">
      <c r="EU17338" s="104"/>
    </row>
    <row r="17339" spans="151:151" ht="14.4" x14ac:dyDescent="0.25">
      <c r="EU17339" s="104"/>
    </row>
    <row r="17340" spans="151:151" ht="14.4" x14ac:dyDescent="0.25">
      <c r="EU17340" s="104"/>
    </row>
    <row r="17341" spans="151:151" ht="14.4" x14ac:dyDescent="0.25">
      <c r="EU17341" s="104"/>
    </row>
    <row r="17342" spans="151:151" ht="14.4" x14ac:dyDescent="0.25">
      <c r="EU17342" s="104"/>
    </row>
    <row r="17343" spans="151:151" ht="14.4" x14ac:dyDescent="0.25">
      <c r="EU17343" s="104"/>
    </row>
    <row r="17344" spans="151:151" ht="14.4" x14ac:dyDescent="0.25">
      <c r="EU17344" s="104"/>
    </row>
    <row r="17345" spans="151:151" ht="14.4" x14ac:dyDescent="0.25">
      <c r="EU17345" s="104"/>
    </row>
    <row r="17346" spans="151:151" ht="14.4" x14ac:dyDescent="0.25">
      <c r="EU17346" s="104"/>
    </row>
    <row r="17347" spans="151:151" ht="14.4" x14ac:dyDescent="0.25">
      <c r="EU17347" s="104"/>
    </row>
    <row r="17348" spans="151:151" ht="14.4" x14ac:dyDescent="0.25">
      <c r="EU17348" s="104"/>
    </row>
    <row r="17349" spans="151:151" ht="14.4" x14ac:dyDescent="0.25">
      <c r="EU17349" s="104"/>
    </row>
    <row r="17350" spans="151:151" ht="14.4" x14ac:dyDescent="0.25">
      <c r="EU17350" s="104"/>
    </row>
    <row r="17351" spans="151:151" ht="14.4" x14ac:dyDescent="0.25">
      <c r="EU17351" s="104"/>
    </row>
    <row r="17352" spans="151:151" ht="14.4" x14ac:dyDescent="0.25">
      <c r="EU17352" s="104"/>
    </row>
    <row r="17353" spans="151:151" ht="14.4" x14ac:dyDescent="0.25">
      <c r="EU17353" s="104"/>
    </row>
    <row r="17354" spans="151:151" ht="14.4" x14ac:dyDescent="0.25">
      <c r="EU17354" s="104"/>
    </row>
    <row r="17355" spans="151:151" ht="14.4" x14ac:dyDescent="0.25">
      <c r="EU17355" s="104"/>
    </row>
    <row r="17356" spans="151:151" ht="14.4" x14ac:dyDescent="0.25">
      <c r="EU17356" s="104"/>
    </row>
    <row r="17357" spans="151:151" ht="14.4" x14ac:dyDescent="0.25">
      <c r="EU17357" s="104"/>
    </row>
    <row r="17358" spans="151:151" ht="14.4" x14ac:dyDescent="0.25">
      <c r="EU17358" s="104"/>
    </row>
    <row r="17359" spans="151:151" ht="14.4" x14ac:dyDescent="0.25">
      <c r="EU17359" s="104"/>
    </row>
    <row r="17360" spans="151:151" ht="14.4" x14ac:dyDescent="0.25">
      <c r="EU17360" s="104"/>
    </row>
    <row r="17361" spans="151:151" ht="14.4" x14ac:dyDescent="0.25">
      <c r="EU17361" s="104"/>
    </row>
    <row r="17362" spans="151:151" ht="14.4" x14ac:dyDescent="0.25">
      <c r="EU17362" s="104"/>
    </row>
    <row r="17363" spans="151:151" ht="14.4" x14ac:dyDescent="0.25">
      <c r="EU17363" s="104"/>
    </row>
    <row r="17364" spans="151:151" ht="14.4" x14ac:dyDescent="0.25">
      <c r="EU17364" s="104"/>
    </row>
    <row r="17365" spans="151:151" ht="14.4" x14ac:dyDescent="0.25">
      <c r="EU17365" s="104"/>
    </row>
    <row r="17366" spans="151:151" ht="14.4" x14ac:dyDescent="0.25">
      <c r="EU17366" s="104"/>
    </row>
    <row r="17367" spans="151:151" ht="14.4" x14ac:dyDescent="0.25">
      <c r="EU17367" s="104"/>
    </row>
    <row r="17368" spans="151:151" ht="14.4" x14ac:dyDescent="0.25">
      <c r="EU17368" s="104"/>
    </row>
    <row r="17369" spans="151:151" ht="14.4" x14ac:dyDescent="0.25">
      <c r="EU17369" s="104"/>
    </row>
    <row r="17370" spans="151:151" ht="14.4" x14ac:dyDescent="0.25">
      <c r="EU17370" s="104"/>
    </row>
    <row r="17371" spans="151:151" ht="14.4" x14ac:dyDescent="0.25">
      <c r="EU17371" s="104"/>
    </row>
    <row r="17372" spans="151:151" ht="14.4" x14ac:dyDescent="0.25">
      <c r="EU17372" s="104"/>
    </row>
    <row r="17373" spans="151:151" ht="14.4" x14ac:dyDescent="0.25">
      <c r="EU17373" s="104"/>
    </row>
    <row r="17374" spans="151:151" ht="14.4" x14ac:dyDescent="0.25">
      <c r="EU17374" s="104"/>
    </row>
    <row r="17375" spans="151:151" ht="14.4" x14ac:dyDescent="0.25">
      <c r="EU17375" s="104"/>
    </row>
    <row r="17376" spans="151:151" ht="14.4" x14ac:dyDescent="0.25">
      <c r="EU17376" s="104"/>
    </row>
    <row r="17377" spans="151:151" ht="14.4" x14ac:dyDescent="0.25">
      <c r="EU17377" s="104"/>
    </row>
    <row r="17378" spans="151:151" ht="14.4" x14ac:dyDescent="0.25">
      <c r="EU17378" s="104"/>
    </row>
    <row r="17379" spans="151:151" ht="14.4" x14ac:dyDescent="0.25">
      <c r="EU17379" s="104"/>
    </row>
    <row r="17380" spans="151:151" ht="14.4" x14ac:dyDescent="0.25">
      <c r="EU17380" s="104"/>
    </row>
    <row r="17381" spans="151:151" ht="14.4" x14ac:dyDescent="0.25">
      <c r="EU17381" s="104"/>
    </row>
    <row r="17382" spans="151:151" ht="14.4" x14ac:dyDescent="0.25">
      <c r="EU17382" s="104"/>
    </row>
    <row r="17383" spans="151:151" ht="14.4" x14ac:dyDescent="0.25">
      <c r="EU17383" s="104"/>
    </row>
    <row r="17384" spans="151:151" ht="14.4" x14ac:dyDescent="0.25">
      <c r="EU17384" s="104"/>
    </row>
    <row r="17385" spans="151:151" ht="14.4" x14ac:dyDescent="0.25">
      <c r="EU17385" s="104"/>
    </row>
    <row r="17386" spans="151:151" ht="14.4" x14ac:dyDescent="0.25">
      <c r="EU17386" s="104"/>
    </row>
    <row r="17387" spans="151:151" ht="14.4" x14ac:dyDescent="0.25">
      <c r="EU17387" s="104"/>
    </row>
    <row r="17388" spans="151:151" ht="14.4" x14ac:dyDescent="0.25">
      <c r="EU17388" s="104"/>
    </row>
    <row r="17389" spans="151:151" ht="14.4" x14ac:dyDescent="0.25">
      <c r="EU17389" s="104"/>
    </row>
    <row r="17390" spans="151:151" ht="14.4" x14ac:dyDescent="0.25">
      <c r="EU17390" s="104"/>
    </row>
    <row r="17391" spans="151:151" ht="14.4" x14ac:dyDescent="0.25">
      <c r="EU17391" s="104"/>
    </row>
    <row r="17392" spans="151:151" ht="14.4" x14ac:dyDescent="0.25">
      <c r="EU17392" s="104"/>
    </row>
    <row r="17393" spans="151:151" ht="14.4" x14ac:dyDescent="0.25">
      <c r="EU17393" s="104"/>
    </row>
    <row r="17394" spans="151:151" ht="14.4" x14ac:dyDescent="0.25">
      <c r="EU17394" s="104"/>
    </row>
    <row r="17395" spans="151:151" ht="14.4" x14ac:dyDescent="0.25">
      <c r="EU17395" s="104"/>
    </row>
    <row r="17396" spans="151:151" ht="14.4" x14ac:dyDescent="0.25">
      <c r="EU17396" s="104"/>
    </row>
    <row r="17397" spans="151:151" ht="14.4" x14ac:dyDescent="0.25">
      <c r="EU17397" s="104"/>
    </row>
    <row r="17398" spans="151:151" ht="14.4" x14ac:dyDescent="0.25">
      <c r="EU17398" s="104"/>
    </row>
    <row r="17399" spans="151:151" ht="14.4" x14ac:dyDescent="0.25">
      <c r="EU17399" s="104"/>
    </row>
    <row r="17400" spans="151:151" ht="14.4" x14ac:dyDescent="0.25">
      <c r="EU17400" s="104"/>
    </row>
    <row r="17401" spans="151:151" ht="14.4" x14ac:dyDescent="0.25">
      <c r="EU17401" s="104"/>
    </row>
    <row r="17402" spans="151:151" ht="14.4" x14ac:dyDescent="0.25">
      <c r="EU17402" s="104"/>
    </row>
    <row r="17403" spans="151:151" ht="14.4" x14ac:dyDescent="0.25">
      <c r="EU17403" s="104"/>
    </row>
    <row r="17404" spans="151:151" ht="14.4" x14ac:dyDescent="0.25">
      <c r="EU17404" s="104"/>
    </row>
    <row r="17405" spans="151:151" ht="14.4" x14ac:dyDescent="0.25">
      <c r="EU17405" s="104"/>
    </row>
    <row r="17406" spans="151:151" ht="14.4" x14ac:dyDescent="0.25">
      <c r="EU17406" s="104"/>
    </row>
    <row r="17407" spans="151:151" ht="14.4" x14ac:dyDescent="0.25">
      <c r="EU17407" s="104"/>
    </row>
    <row r="17408" spans="151:151" ht="14.4" x14ac:dyDescent="0.25">
      <c r="EU17408" s="104"/>
    </row>
    <row r="17409" spans="151:151" ht="14.4" x14ac:dyDescent="0.25">
      <c r="EU17409" s="104"/>
    </row>
    <row r="17410" spans="151:151" ht="14.4" x14ac:dyDescent="0.25">
      <c r="EU17410" s="104"/>
    </row>
    <row r="17411" spans="151:151" ht="14.4" x14ac:dyDescent="0.25">
      <c r="EU17411" s="104"/>
    </row>
    <row r="17412" spans="151:151" ht="14.4" x14ac:dyDescent="0.25">
      <c r="EU17412" s="104"/>
    </row>
    <row r="17413" spans="151:151" ht="14.4" x14ac:dyDescent="0.25">
      <c r="EU17413" s="104"/>
    </row>
    <row r="17414" spans="151:151" ht="14.4" x14ac:dyDescent="0.25">
      <c r="EU17414" s="104"/>
    </row>
    <row r="17415" spans="151:151" ht="14.4" x14ac:dyDescent="0.25">
      <c r="EU17415" s="104"/>
    </row>
    <row r="17416" spans="151:151" ht="14.4" x14ac:dyDescent="0.25">
      <c r="EU17416" s="104"/>
    </row>
    <row r="17417" spans="151:151" ht="14.4" x14ac:dyDescent="0.25">
      <c r="EU17417" s="104"/>
    </row>
    <row r="17418" spans="151:151" ht="14.4" x14ac:dyDescent="0.25">
      <c r="EU17418" s="104"/>
    </row>
    <row r="17419" spans="151:151" ht="14.4" x14ac:dyDescent="0.25">
      <c r="EU17419" s="104"/>
    </row>
    <row r="17420" spans="151:151" ht="14.4" x14ac:dyDescent="0.25">
      <c r="EU17420" s="104"/>
    </row>
    <row r="17421" spans="151:151" ht="14.4" x14ac:dyDescent="0.25">
      <c r="EU17421" s="104"/>
    </row>
    <row r="17422" spans="151:151" ht="14.4" x14ac:dyDescent="0.25">
      <c r="EU17422" s="104"/>
    </row>
    <row r="17423" spans="151:151" ht="14.4" x14ac:dyDescent="0.25">
      <c r="EU17423" s="104"/>
    </row>
    <row r="17424" spans="151:151" ht="14.4" x14ac:dyDescent="0.25">
      <c r="EU17424" s="104"/>
    </row>
    <row r="17425" spans="151:151" ht="14.4" x14ac:dyDescent="0.25">
      <c r="EU17425" s="104"/>
    </row>
    <row r="17426" spans="151:151" ht="14.4" x14ac:dyDescent="0.25">
      <c r="EU17426" s="104"/>
    </row>
    <row r="17427" spans="151:151" ht="14.4" x14ac:dyDescent="0.25">
      <c r="EU17427" s="104"/>
    </row>
    <row r="17428" spans="151:151" ht="14.4" x14ac:dyDescent="0.25">
      <c r="EU17428" s="104"/>
    </row>
    <row r="17429" spans="151:151" ht="14.4" x14ac:dyDescent="0.25">
      <c r="EU17429" s="104"/>
    </row>
    <row r="17430" spans="151:151" ht="14.4" x14ac:dyDescent="0.25">
      <c r="EU17430" s="104"/>
    </row>
    <row r="17431" spans="151:151" ht="14.4" x14ac:dyDescent="0.25">
      <c r="EU17431" s="104"/>
    </row>
    <row r="17432" spans="151:151" ht="14.4" x14ac:dyDescent="0.25">
      <c r="EU17432" s="104"/>
    </row>
    <row r="17433" spans="151:151" ht="14.4" x14ac:dyDescent="0.25">
      <c r="EU17433" s="104"/>
    </row>
    <row r="17434" spans="151:151" ht="14.4" x14ac:dyDescent="0.25">
      <c r="EU17434" s="104"/>
    </row>
    <row r="17435" spans="151:151" ht="14.4" x14ac:dyDescent="0.25">
      <c r="EU17435" s="104"/>
    </row>
    <row r="17436" spans="151:151" ht="14.4" x14ac:dyDescent="0.25">
      <c r="EU17436" s="104"/>
    </row>
    <row r="17437" spans="151:151" ht="14.4" x14ac:dyDescent="0.25">
      <c r="EU17437" s="104"/>
    </row>
    <row r="17438" spans="151:151" ht="14.4" x14ac:dyDescent="0.25">
      <c r="EU17438" s="104"/>
    </row>
    <row r="17439" spans="151:151" ht="14.4" x14ac:dyDescent="0.25">
      <c r="EU17439" s="104"/>
    </row>
    <row r="17440" spans="151:151" ht="14.4" x14ac:dyDescent="0.25">
      <c r="EU17440" s="104"/>
    </row>
    <row r="17441" spans="151:151" ht="14.4" x14ac:dyDescent="0.25">
      <c r="EU17441" s="104"/>
    </row>
    <row r="17442" spans="151:151" ht="14.4" x14ac:dyDescent="0.25">
      <c r="EU17442" s="104"/>
    </row>
    <row r="17443" spans="151:151" ht="14.4" x14ac:dyDescent="0.25">
      <c r="EU17443" s="104"/>
    </row>
    <row r="17444" spans="151:151" ht="14.4" x14ac:dyDescent="0.25">
      <c r="EU17444" s="104"/>
    </row>
    <row r="17445" spans="151:151" ht="14.4" x14ac:dyDescent="0.25">
      <c r="EU17445" s="104"/>
    </row>
    <row r="17446" spans="151:151" ht="14.4" x14ac:dyDescent="0.25">
      <c r="EU17446" s="104"/>
    </row>
    <row r="17447" spans="151:151" ht="14.4" x14ac:dyDescent="0.25">
      <c r="EU17447" s="104"/>
    </row>
    <row r="17448" spans="151:151" ht="14.4" x14ac:dyDescent="0.25">
      <c r="EU17448" s="104"/>
    </row>
    <row r="17449" spans="151:151" ht="14.4" x14ac:dyDescent="0.25">
      <c r="EU17449" s="104"/>
    </row>
    <row r="17450" spans="151:151" ht="14.4" x14ac:dyDescent="0.25">
      <c r="EU17450" s="104"/>
    </row>
    <row r="17451" spans="151:151" ht="14.4" x14ac:dyDescent="0.25">
      <c r="EU17451" s="104"/>
    </row>
    <row r="17452" spans="151:151" ht="14.4" x14ac:dyDescent="0.25">
      <c r="EU17452" s="104"/>
    </row>
    <row r="17453" spans="151:151" ht="14.4" x14ac:dyDescent="0.25">
      <c r="EU17453" s="104"/>
    </row>
    <row r="17454" spans="151:151" ht="14.4" x14ac:dyDescent="0.25">
      <c r="EU17454" s="104"/>
    </row>
    <row r="17455" spans="151:151" ht="14.4" x14ac:dyDescent="0.25">
      <c r="EU17455" s="104"/>
    </row>
    <row r="17456" spans="151:151" ht="14.4" x14ac:dyDescent="0.25">
      <c r="EU17456" s="104"/>
    </row>
    <row r="17457" spans="151:151" ht="14.4" x14ac:dyDescent="0.25">
      <c r="EU17457" s="104"/>
    </row>
    <row r="17458" spans="151:151" ht="14.4" x14ac:dyDescent="0.25">
      <c r="EU17458" s="104"/>
    </row>
    <row r="17459" spans="151:151" ht="14.4" x14ac:dyDescent="0.25">
      <c r="EU17459" s="104"/>
    </row>
    <row r="17460" spans="151:151" ht="14.4" x14ac:dyDescent="0.25">
      <c r="EU17460" s="104"/>
    </row>
    <row r="17461" spans="151:151" ht="14.4" x14ac:dyDescent="0.25">
      <c r="EU17461" s="104"/>
    </row>
    <row r="17462" spans="151:151" ht="14.4" x14ac:dyDescent="0.25">
      <c r="EU17462" s="104"/>
    </row>
    <row r="17463" spans="151:151" ht="14.4" x14ac:dyDescent="0.25">
      <c r="EU17463" s="104"/>
    </row>
    <row r="17464" spans="151:151" ht="14.4" x14ac:dyDescent="0.25">
      <c r="EU17464" s="104"/>
    </row>
    <row r="17465" spans="151:151" ht="14.4" x14ac:dyDescent="0.25">
      <c r="EU17465" s="104"/>
    </row>
    <row r="17466" spans="151:151" ht="14.4" x14ac:dyDescent="0.25">
      <c r="EU17466" s="104"/>
    </row>
    <row r="17467" spans="151:151" ht="14.4" x14ac:dyDescent="0.25">
      <c r="EU17467" s="104"/>
    </row>
    <row r="17468" spans="151:151" ht="14.4" x14ac:dyDescent="0.25">
      <c r="EU17468" s="104"/>
    </row>
    <row r="17469" spans="151:151" ht="14.4" x14ac:dyDescent="0.25">
      <c r="EU17469" s="104"/>
    </row>
    <row r="17470" spans="151:151" ht="14.4" x14ac:dyDescent="0.25">
      <c r="EU17470" s="104"/>
    </row>
    <row r="17471" spans="151:151" ht="14.4" x14ac:dyDescent="0.25">
      <c r="EU17471" s="104"/>
    </row>
    <row r="17472" spans="151:151" ht="14.4" x14ac:dyDescent="0.25">
      <c r="EU17472" s="104"/>
    </row>
    <row r="17473" spans="151:151" ht="14.4" x14ac:dyDescent="0.25">
      <c r="EU17473" s="104"/>
    </row>
    <row r="17474" spans="151:151" ht="14.4" x14ac:dyDescent="0.25">
      <c r="EU17474" s="104"/>
    </row>
    <row r="17475" spans="151:151" ht="14.4" x14ac:dyDescent="0.25">
      <c r="EU17475" s="104"/>
    </row>
    <row r="17476" spans="151:151" ht="14.4" x14ac:dyDescent="0.25">
      <c r="EU17476" s="104"/>
    </row>
    <row r="17477" spans="151:151" ht="14.4" x14ac:dyDescent="0.25">
      <c r="EU17477" s="104"/>
    </row>
    <row r="17478" spans="151:151" ht="14.4" x14ac:dyDescent="0.25">
      <c r="EU17478" s="104"/>
    </row>
    <row r="17479" spans="151:151" ht="14.4" x14ac:dyDescent="0.25">
      <c r="EU17479" s="104"/>
    </row>
    <row r="17480" spans="151:151" ht="14.4" x14ac:dyDescent="0.25">
      <c r="EU17480" s="104"/>
    </row>
    <row r="17481" spans="151:151" ht="14.4" x14ac:dyDescent="0.25">
      <c r="EU17481" s="104"/>
    </row>
    <row r="17482" spans="151:151" ht="14.4" x14ac:dyDescent="0.25">
      <c r="EU17482" s="104"/>
    </row>
    <row r="17483" spans="151:151" ht="14.4" x14ac:dyDescent="0.25">
      <c r="EU17483" s="104"/>
    </row>
    <row r="17484" spans="151:151" ht="14.4" x14ac:dyDescent="0.25">
      <c r="EU17484" s="104"/>
    </row>
    <row r="17485" spans="151:151" ht="14.4" x14ac:dyDescent="0.25">
      <c r="EU17485" s="104"/>
    </row>
    <row r="17486" spans="151:151" ht="14.4" x14ac:dyDescent="0.25">
      <c r="EU17486" s="104"/>
    </row>
    <row r="17487" spans="151:151" ht="14.4" x14ac:dyDescent="0.25">
      <c r="EU17487" s="104"/>
    </row>
    <row r="17488" spans="151:151" ht="14.4" x14ac:dyDescent="0.25">
      <c r="EU17488" s="104"/>
    </row>
    <row r="17489" spans="151:151" ht="14.4" x14ac:dyDescent="0.25">
      <c r="EU17489" s="104"/>
    </row>
    <row r="17490" spans="151:151" ht="14.4" x14ac:dyDescent="0.25">
      <c r="EU17490" s="104"/>
    </row>
    <row r="17491" spans="151:151" ht="14.4" x14ac:dyDescent="0.25">
      <c r="EU17491" s="104"/>
    </row>
    <row r="17492" spans="151:151" ht="14.4" x14ac:dyDescent="0.25">
      <c r="EU17492" s="104"/>
    </row>
    <row r="17493" spans="151:151" ht="14.4" x14ac:dyDescent="0.25">
      <c r="EU17493" s="104"/>
    </row>
    <row r="17494" spans="151:151" ht="14.4" x14ac:dyDescent="0.25">
      <c r="EU17494" s="104"/>
    </row>
    <row r="17495" spans="151:151" ht="14.4" x14ac:dyDescent="0.25">
      <c r="EU17495" s="104"/>
    </row>
    <row r="17496" spans="151:151" ht="14.4" x14ac:dyDescent="0.25">
      <c r="EU17496" s="104"/>
    </row>
    <row r="17497" spans="151:151" ht="14.4" x14ac:dyDescent="0.25">
      <c r="EU17497" s="104"/>
    </row>
    <row r="17498" spans="151:151" ht="14.4" x14ac:dyDescent="0.25">
      <c r="EU17498" s="104"/>
    </row>
    <row r="17499" spans="151:151" ht="14.4" x14ac:dyDescent="0.25">
      <c r="EU17499" s="104"/>
    </row>
    <row r="17500" spans="151:151" ht="14.4" x14ac:dyDescent="0.25">
      <c r="EU17500" s="104"/>
    </row>
    <row r="17501" spans="151:151" ht="14.4" x14ac:dyDescent="0.25">
      <c r="EU17501" s="104"/>
    </row>
    <row r="17502" spans="151:151" ht="14.4" x14ac:dyDescent="0.25">
      <c r="EU17502" s="104"/>
    </row>
    <row r="17503" spans="151:151" ht="14.4" x14ac:dyDescent="0.25">
      <c r="EU17503" s="104"/>
    </row>
    <row r="17504" spans="151:151" ht="14.4" x14ac:dyDescent="0.25">
      <c r="EU17504" s="104"/>
    </row>
    <row r="17505" spans="151:151" ht="14.4" x14ac:dyDescent="0.25">
      <c r="EU17505" s="104"/>
    </row>
    <row r="17506" spans="151:151" ht="14.4" x14ac:dyDescent="0.25">
      <c r="EU17506" s="104"/>
    </row>
    <row r="17507" spans="151:151" ht="14.4" x14ac:dyDescent="0.25">
      <c r="EU17507" s="104"/>
    </row>
    <row r="17508" spans="151:151" ht="14.4" x14ac:dyDescent="0.25">
      <c r="EU17508" s="104"/>
    </row>
    <row r="17509" spans="151:151" ht="14.4" x14ac:dyDescent="0.25">
      <c r="EU17509" s="104"/>
    </row>
    <row r="17510" spans="151:151" ht="14.4" x14ac:dyDescent="0.25">
      <c r="EU17510" s="104"/>
    </row>
    <row r="17511" spans="151:151" ht="14.4" x14ac:dyDescent="0.25">
      <c r="EU17511" s="104"/>
    </row>
    <row r="17512" spans="151:151" ht="14.4" x14ac:dyDescent="0.25">
      <c r="EU17512" s="104"/>
    </row>
    <row r="17513" spans="151:151" ht="14.4" x14ac:dyDescent="0.25">
      <c r="EU17513" s="104"/>
    </row>
    <row r="17514" spans="151:151" ht="14.4" x14ac:dyDescent="0.25">
      <c r="EU17514" s="104"/>
    </row>
    <row r="17515" spans="151:151" ht="14.4" x14ac:dyDescent="0.25">
      <c r="EU17515" s="104"/>
    </row>
    <row r="17516" spans="151:151" ht="14.4" x14ac:dyDescent="0.25">
      <c r="EU17516" s="104"/>
    </row>
    <row r="17517" spans="151:151" ht="14.4" x14ac:dyDescent="0.25">
      <c r="EU17517" s="104"/>
    </row>
    <row r="17518" spans="151:151" ht="14.4" x14ac:dyDescent="0.25">
      <c r="EU17518" s="104"/>
    </row>
    <row r="17519" spans="151:151" ht="14.4" x14ac:dyDescent="0.25">
      <c r="EU17519" s="104"/>
    </row>
    <row r="17520" spans="151:151" ht="14.4" x14ac:dyDescent="0.25">
      <c r="EU17520" s="104"/>
    </row>
    <row r="17521" spans="151:151" ht="14.4" x14ac:dyDescent="0.25">
      <c r="EU17521" s="104"/>
    </row>
    <row r="17522" spans="151:151" ht="14.4" x14ac:dyDescent="0.25">
      <c r="EU17522" s="104"/>
    </row>
    <row r="17523" spans="151:151" ht="14.4" x14ac:dyDescent="0.25">
      <c r="EU17523" s="104"/>
    </row>
    <row r="17524" spans="151:151" ht="14.4" x14ac:dyDescent="0.25">
      <c r="EU17524" s="104"/>
    </row>
    <row r="17525" spans="151:151" ht="14.4" x14ac:dyDescent="0.25">
      <c r="EU17525" s="104"/>
    </row>
    <row r="17526" spans="151:151" ht="14.4" x14ac:dyDescent="0.25">
      <c r="EU17526" s="104"/>
    </row>
    <row r="17527" spans="151:151" ht="14.4" x14ac:dyDescent="0.25">
      <c r="EU17527" s="104"/>
    </row>
    <row r="17528" spans="151:151" ht="14.4" x14ac:dyDescent="0.25">
      <c r="EU17528" s="104"/>
    </row>
    <row r="17529" spans="151:151" ht="14.4" x14ac:dyDescent="0.25">
      <c r="EU17529" s="104"/>
    </row>
    <row r="17530" spans="151:151" ht="14.4" x14ac:dyDescent="0.25">
      <c r="EU17530" s="104"/>
    </row>
    <row r="17531" spans="151:151" ht="14.4" x14ac:dyDescent="0.25">
      <c r="EU17531" s="104"/>
    </row>
    <row r="17532" spans="151:151" ht="14.4" x14ac:dyDescent="0.25">
      <c r="EU17532" s="104"/>
    </row>
    <row r="17533" spans="151:151" ht="14.4" x14ac:dyDescent="0.25">
      <c r="EU17533" s="104"/>
    </row>
    <row r="17534" spans="151:151" ht="14.4" x14ac:dyDescent="0.25">
      <c r="EU17534" s="104"/>
    </row>
    <row r="17535" spans="151:151" ht="14.4" x14ac:dyDescent="0.25">
      <c r="EU17535" s="104"/>
    </row>
    <row r="17536" spans="151:151" ht="14.4" x14ac:dyDescent="0.25">
      <c r="EU17536" s="104"/>
    </row>
    <row r="17537" spans="151:151" ht="14.4" x14ac:dyDescent="0.25">
      <c r="EU17537" s="104"/>
    </row>
    <row r="17538" spans="151:151" ht="14.4" x14ac:dyDescent="0.25">
      <c r="EU17538" s="104"/>
    </row>
    <row r="17539" spans="151:151" ht="14.4" x14ac:dyDescent="0.25">
      <c r="EU17539" s="104"/>
    </row>
    <row r="17540" spans="151:151" ht="14.4" x14ac:dyDescent="0.25">
      <c r="EU17540" s="104"/>
    </row>
    <row r="17541" spans="151:151" ht="14.4" x14ac:dyDescent="0.25">
      <c r="EU17541" s="104"/>
    </row>
    <row r="17542" spans="151:151" ht="14.4" x14ac:dyDescent="0.25">
      <c r="EU17542" s="104"/>
    </row>
    <row r="17543" spans="151:151" ht="14.4" x14ac:dyDescent="0.25">
      <c r="EU17543" s="104"/>
    </row>
    <row r="17544" spans="151:151" ht="14.4" x14ac:dyDescent="0.25">
      <c r="EU17544" s="104"/>
    </row>
    <row r="17545" spans="151:151" ht="14.4" x14ac:dyDescent="0.25">
      <c r="EU17545" s="104"/>
    </row>
    <row r="17546" spans="151:151" ht="14.4" x14ac:dyDescent="0.25">
      <c r="EU17546" s="104"/>
    </row>
    <row r="17547" spans="151:151" ht="14.4" x14ac:dyDescent="0.25">
      <c r="EU17547" s="104"/>
    </row>
    <row r="17548" spans="151:151" ht="14.4" x14ac:dyDescent="0.25">
      <c r="EU17548" s="104"/>
    </row>
    <row r="17549" spans="151:151" ht="14.4" x14ac:dyDescent="0.25">
      <c r="EU17549" s="104"/>
    </row>
    <row r="17550" spans="151:151" ht="14.4" x14ac:dyDescent="0.25">
      <c r="EU17550" s="104"/>
    </row>
    <row r="17551" spans="151:151" ht="14.4" x14ac:dyDescent="0.25">
      <c r="EU17551" s="104"/>
    </row>
    <row r="17552" spans="151:151" ht="14.4" x14ac:dyDescent="0.25">
      <c r="EU17552" s="104"/>
    </row>
    <row r="17553" spans="151:151" ht="14.4" x14ac:dyDescent="0.25">
      <c r="EU17553" s="104"/>
    </row>
    <row r="17554" spans="151:151" ht="14.4" x14ac:dyDescent="0.25">
      <c r="EU17554" s="104"/>
    </row>
    <row r="17555" spans="151:151" ht="14.4" x14ac:dyDescent="0.25">
      <c r="EU17555" s="104"/>
    </row>
    <row r="17556" spans="151:151" ht="14.4" x14ac:dyDescent="0.25">
      <c r="EU17556" s="104"/>
    </row>
    <row r="17557" spans="151:151" ht="14.4" x14ac:dyDescent="0.25">
      <c r="EU17557" s="104"/>
    </row>
    <row r="17558" spans="151:151" ht="14.4" x14ac:dyDescent="0.25">
      <c r="EU17558" s="104"/>
    </row>
    <row r="17559" spans="151:151" ht="14.4" x14ac:dyDescent="0.25">
      <c r="EU17559" s="104"/>
    </row>
    <row r="17560" spans="151:151" ht="14.4" x14ac:dyDescent="0.25">
      <c r="EU17560" s="104"/>
    </row>
    <row r="17561" spans="151:151" ht="14.4" x14ac:dyDescent="0.25">
      <c r="EU17561" s="104"/>
    </row>
    <row r="17562" spans="151:151" ht="14.4" x14ac:dyDescent="0.25">
      <c r="EU17562" s="104"/>
    </row>
    <row r="17563" spans="151:151" ht="14.4" x14ac:dyDescent="0.25">
      <c r="EU17563" s="104"/>
    </row>
    <row r="17564" spans="151:151" ht="14.4" x14ac:dyDescent="0.25">
      <c r="EU17564" s="104"/>
    </row>
    <row r="17565" spans="151:151" ht="14.4" x14ac:dyDescent="0.25">
      <c r="EU17565" s="104"/>
    </row>
    <row r="17566" spans="151:151" ht="14.4" x14ac:dyDescent="0.25">
      <c r="EU17566" s="104"/>
    </row>
    <row r="17567" spans="151:151" ht="14.4" x14ac:dyDescent="0.25">
      <c r="EU17567" s="104"/>
    </row>
    <row r="17568" spans="151:151" ht="14.4" x14ac:dyDescent="0.25">
      <c r="EU17568" s="104"/>
    </row>
    <row r="17569" spans="151:151" ht="14.4" x14ac:dyDescent="0.25">
      <c r="EU17569" s="104"/>
    </row>
    <row r="17570" spans="151:151" ht="14.4" x14ac:dyDescent="0.25">
      <c r="EU17570" s="104"/>
    </row>
    <row r="17571" spans="151:151" ht="14.4" x14ac:dyDescent="0.25">
      <c r="EU17571" s="104"/>
    </row>
    <row r="17572" spans="151:151" ht="14.4" x14ac:dyDescent="0.25">
      <c r="EU17572" s="104"/>
    </row>
    <row r="17573" spans="151:151" ht="14.4" x14ac:dyDescent="0.25">
      <c r="EU17573" s="104"/>
    </row>
    <row r="17574" spans="151:151" ht="14.4" x14ac:dyDescent="0.25">
      <c r="EU17574" s="104"/>
    </row>
    <row r="17575" spans="151:151" ht="14.4" x14ac:dyDescent="0.25">
      <c r="EU17575" s="104"/>
    </row>
    <row r="17576" spans="151:151" ht="14.4" x14ac:dyDescent="0.25">
      <c r="EU17576" s="104"/>
    </row>
    <row r="17577" spans="151:151" ht="14.4" x14ac:dyDescent="0.25">
      <c r="EU17577" s="104"/>
    </row>
    <row r="17578" spans="151:151" ht="14.4" x14ac:dyDescent="0.25">
      <c r="EU17578" s="104"/>
    </row>
    <row r="17579" spans="151:151" ht="14.4" x14ac:dyDescent="0.25">
      <c r="EU17579" s="104"/>
    </row>
    <row r="17580" spans="151:151" ht="14.4" x14ac:dyDescent="0.25">
      <c r="EU17580" s="104"/>
    </row>
    <row r="17581" spans="151:151" ht="14.4" x14ac:dyDescent="0.25">
      <c r="EU17581" s="104"/>
    </row>
    <row r="17582" spans="151:151" ht="14.4" x14ac:dyDescent="0.25">
      <c r="EU17582" s="104"/>
    </row>
    <row r="17583" spans="151:151" ht="14.4" x14ac:dyDescent="0.25">
      <c r="EU17583" s="104"/>
    </row>
    <row r="17584" spans="151:151" ht="14.4" x14ac:dyDescent="0.25">
      <c r="EU17584" s="104"/>
    </row>
    <row r="17585" spans="151:151" ht="14.4" x14ac:dyDescent="0.25">
      <c r="EU17585" s="104"/>
    </row>
    <row r="17586" spans="151:151" ht="14.4" x14ac:dyDescent="0.25">
      <c r="EU17586" s="104"/>
    </row>
    <row r="17587" spans="151:151" ht="14.4" x14ac:dyDescent="0.25">
      <c r="EU17587" s="104"/>
    </row>
    <row r="17588" spans="151:151" ht="14.4" x14ac:dyDescent="0.25">
      <c r="EU17588" s="104"/>
    </row>
    <row r="17589" spans="151:151" ht="14.4" x14ac:dyDescent="0.25">
      <c r="EU17589" s="104"/>
    </row>
    <row r="17590" spans="151:151" ht="14.4" x14ac:dyDescent="0.25">
      <c r="EU17590" s="104"/>
    </row>
    <row r="17591" spans="151:151" ht="14.4" x14ac:dyDescent="0.25">
      <c r="EU17591" s="104"/>
    </row>
    <row r="17592" spans="151:151" ht="14.4" x14ac:dyDescent="0.25">
      <c r="EU17592" s="104"/>
    </row>
    <row r="17593" spans="151:151" ht="14.4" x14ac:dyDescent="0.25">
      <c r="EU17593" s="104"/>
    </row>
    <row r="17594" spans="151:151" ht="14.4" x14ac:dyDescent="0.25">
      <c r="EU17594" s="104"/>
    </row>
    <row r="17595" spans="151:151" ht="14.4" x14ac:dyDescent="0.25">
      <c r="EU17595" s="104"/>
    </row>
    <row r="17596" spans="151:151" ht="14.4" x14ac:dyDescent="0.25">
      <c r="EU17596" s="104"/>
    </row>
    <row r="17597" spans="151:151" ht="14.4" x14ac:dyDescent="0.25">
      <c r="EU17597" s="104"/>
    </row>
    <row r="17598" spans="151:151" ht="14.4" x14ac:dyDescent="0.25">
      <c r="EU17598" s="104"/>
    </row>
    <row r="17599" spans="151:151" ht="14.4" x14ac:dyDescent="0.25">
      <c r="EU17599" s="104"/>
    </row>
    <row r="17600" spans="151:151" ht="14.4" x14ac:dyDescent="0.25">
      <c r="EU17600" s="104"/>
    </row>
    <row r="17601" spans="151:151" ht="14.4" x14ac:dyDescent="0.25">
      <c r="EU17601" s="104"/>
    </row>
    <row r="17602" spans="151:151" ht="14.4" x14ac:dyDescent="0.25">
      <c r="EU17602" s="104"/>
    </row>
    <row r="17603" spans="151:151" ht="14.4" x14ac:dyDescent="0.25">
      <c r="EU17603" s="104"/>
    </row>
    <row r="17604" spans="151:151" ht="14.4" x14ac:dyDescent="0.25">
      <c r="EU17604" s="104"/>
    </row>
    <row r="17605" spans="151:151" ht="14.4" x14ac:dyDescent="0.25">
      <c r="EU17605" s="104"/>
    </row>
    <row r="17606" spans="151:151" ht="14.4" x14ac:dyDescent="0.25">
      <c r="EU17606" s="104"/>
    </row>
    <row r="17607" spans="151:151" ht="14.4" x14ac:dyDescent="0.25">
      <c r="EU17607" s="104"/>
    </row>
    <row r="17608" spans="151:151" ht="14.4" x14ac:dyDescent="0.25">
      <c r="EU17608" s="104"/>
    </row>
    <row r="17609" spans="151:151" ht="14.4" x14ac:dyDescent="0.25">
      <c r="EU17609" s="104"/>
    </row>
    <row r="17610" spans="151:151" ht="14.4" x14ac:dyDescent="0.25">
      <c r="EU17610" s="104"/>
    </row>
    <row r="17611" spans="151:151" ht="14.4" x14ac:dyDescent="0.25">
      <c r="EU17611" s="104"/>
    </row>
    <row r="17612" spans="151:151" ht="14.4" x14ac:dyDescent="0.25">
      <c r="EU17612" s="104"/>
    </row>
    <row r="17613" spans="151:151" ht="14.4" x14ac:dyDescent="0.25">
      <c r="EU17613" s="104"/>
    </row>
    <row r="17614" spans="151:151" ht="14.4" x14ac:dyDescent="0.25">
      <c r="EU17614" s="104"/>
    </row>
    <row r="17615" spans="151:151" ht="14.4" x14ac:dyDescent="0.25">
      <c r="EU17615" s="104"/>
    </row>
    <row r="17616" spans="151:151" ht="14.4" x14ac:dyDescent="0.25">
      <c r="EU17616" s="104"/>
    </row>
    <row r="17617" spans="151:151" ht="14.4" x14ac:dyDescent="0.25">
      <c r="EU17617" s="104"/>
    </row>
    <row r="17618" spans="151:151" ht="14.4" x14ac:dyDescent="0.25">
      <c r="EU17618" s="104"/>
    </row>
    <row r="17619" spans="151:151" ht="14.4" x14ac:dyDescent="0.25">
      <c r="EU17619" s="104"/>
    </row>
    <row r="17620" spans="151:151" ht="14.4" x14ac:dyDescent="0.25">
      <c r="EU17620" s="104"/>
    </row>
    <row r="17621" spans="151:151" ht="14.4" x14ac:dyDescent="0.25">
      <c r="EU17621" s="104"/>
    </row>
    <row r="17622" spans="151:151" ht="14.4" x14ac:dyDescent="0.25">
      <c r="EU17622" s="104"/>
    </row>
    <row r="17623" spans="151:151" ht="14.4" x14ac:dyDescent="0.25">
      <c r="EU17623" s="104"/>
    </row>
    <row r="17624" spans="151:151" ht="14.4" x14ac:dyDescent="0.25">
      <c r="EU17624" s="104"/>
    </row>
    <row r="17625" spans="151:151" ht="14.4" x14ac:dyDescent="0.25">
      <c r="EU17625" s="104"/>
    </row>
    <row r="17626" spans="151:151" ht="14.4" x14ac:dyDescent="0.25">
      <c r="EU17626" s="104"/>
    </row>
    <row r="17627" spans="151:151" ht="14.4" x14ac:dyDescent="0.25">
      <c r="EU17627" s="104"/>
    </row>
    <row r="17628" spans="151:151" ht="14.4" x14ac:dyDescent="0.25">
      <c r="EU17628" s="104"/>
    </row>
    <row r="17629" spans="151:151" ht="14.4" x14ac:dyDescent="0.25">
      <c r="EU17629" s="104"/>
    </row>
    <row r="17630" spans="151:151" ht="14.4" x14ac:dyDescent="0.25">
      <c r="EU17630" s="104"/>
    </row>
    <row r="17631" spans="151:151" ht="14.4" x14ac:dyDescent="0.25">
      <c r="EU17631" s="104"/>
    </row>
    <row r="17632" spans="151:151" ht="14.4" x14ac:dyDescent="0.25">
      <c r="EU17632" s="104"/>
    </row>
    <row r="17633" spans="151:151" ht="14.4" x14ac:dyDescent="0.25">
      <c r="EU17633" s="104"/>
    </row>
    <row r="17634" spans="151:151" ht="14.4" x14ac:dyDescent="0.25">
      <c r="EU17634" s="104"/>
    </row>
    <row r="17635" spans="151:151" ht="14.4" x14ac:dyDescent="0.25">
      <c r="EU17635" s="104"/>
    </row>
    <row r="17636" spans="151:151" ht="14.4" x14ac:dyDescent="0.25">
      <c r="EU17636" s="104"/>
    </row>
    <row r="17637" spans="151:151" ht="14.4" x14ac:dyDescent="0.25">
      <c r="EU17637" s="104"/>
    </row>
    <row r="17638" spans="151:151" ht="14.4" x14ac:dyDescent="0.25">
      <c r="EU17638" s="104"/>
    </row>
    <row r="17639" spans="151:151" ht="14.4" x14ac:dyDescent="0.25">
      <c r="EU17639" s="104"/>
    </row>
    <row r="17640" spans="151:151" ht="14.4" x14ac:dyDescent="0.25">
      <c r="EU17640" s="104"/>
    </row>
    <row r="17641" spans="151:151" ht="14.4" x14ac:dyDescent="0.25">
      <c r="EU17641" s="104"/>
    </row>
    <row r="17642" spans="151:151" ht="14.4" x14ac:dyDescent="0.25">
      <c r="EU17642" s="104"/>
    </row>
    <row r="17643" spans="151:151" ht="14.4" x14ac:dyDescent="0.25">
      <c r="EU17643" s="104"/>
    </row>
    <row r="17644" spans="151:151" ht="14.4" x14ac:dyDescent="0.25">
      <c r="EU17644" s="104"/>
    </row>
    <row r="17645" spans="151:151" ht="14.4" x14ac:dyDescent="0.25">
      <c r="EU17645" s="104"/>
    </row>
    <row r="17646" spans="151:151" ht="14.4" x14ac:dyDescent="0.25">
      <c r="EU17646" s="104"/>
    </row>
    <row r="17647" spans="151:151" ht="14.4" x14ac:dyDescent="0.25">
      <c r="EU17647" s="104"/>
    </row>
    <row r="17648" spans="151:151" ht="14.4" x14ac:dyDescent="0.25">
      <c r="EU17648" s="104"/>
    </row>
    <row r="17649" spans="151:151" ht="14.4" x14ac:dyDescent="0.25">
      <c r="EU17649" s="104"/>
    </row>
    <row r="17650" spans="151:151" ht="14.4" x14ac:dyDescent="0.25">
      <c r="EU17650" s="104"/>
    </row>
    <row r="17651" spans="151:151" ht="14.4" x14ac:dyDescent="0.25">
      <c r="EU17651" s="104"/>
    </row>
    <row r="17652" spans="151:151" ht="14.4" x14ac:dyDescent="0.25">
      <c r="EU17652" s="104"/>
    </row>
    <row r="17653" spans="151:151" ht="14.4" x14ac:dyDescent="0.25">
      <c r="EU17653" s="104"/>
    </row>
    <row r="17654" spans="151:151" ht="14.4" x14ac:dyDescent="0.25">
      <c r="EU17654" s="104"/>
    </row>
    <row r="17655" spans="151:151" ht="14.4" x14ac:dyDescent="0.25">
      <c r="EU17655" s="104"/>
    </row>
    <row r="17656" spans="151:151" ht="14.4" x14ac:dyDescent="0.25">
      <c r="EU17656" s="104"/>
    </row>
    <row r="17657" spans="151:151" ht="14.4" x14ac:dyDescent="0.25">
      <c r="EU17657" s="104"/>
    </row>
    <row r="17658" spans="151:151" ht="14.4" x14ac:dyDescent="0.25">
      <c r="EU17658" s="104"/>
    </row>
    <row r="17659" spans="151:151" ht="14.4" x14ac:dyDescent="0.25">
      <c r="EU17659" s="104"/>
    </row>
    <row r="17660" spans="151:151" ht="14.4" x14ac:dyDescent="0.25">
      <c r="EU17660" s="104"/>
    </row>
    <row r="17661" spans="151:151" ht="14.4" x14ac:dyDescent="0.25">
      <c r="EU17661" s="104"/>
    </row>
    <row r="17662" spans="151:151" ht="14.4" x14ac:dyDescent="0.25">
      <c r="EU17662" s="104"/>
    </row>
    <row r="17663" spans="151:151" ht="14.4" x14ac:dyDescent="0.25">
      <c r="EU17663" s="104"/>
    </row>
    <row r="17664" spans="151:151" ht="14.4" x14ac:dyDescent="0.25">
      <c r="EU17664" s="104"/>
    </row>
    <row r="17665" spans="151:151" ht="14.4" x14ac:dyDescent="0.25">
      <c r="EU17665" s="104"/>
    </row>
    <row r="17666" spans="151:151" ht="14.4" x14ac:dyDescent="0.25">
      <c r="EU17666" s="104"/>
    </row>
    <row r="17667" spans="151:151" ht="14.4" x14ac:dyDescent="0.25">
      <c r="EU17667" s="104"/>
    </row>
    <row r="17668" spans="151:151" ht="14.4" x14ac:dyDescent="0.25">
      <c r="EU17668" s="104"/>
    </row>
    <row r="17669" spans="151:151" ht="14.4" x14ac:dyDescent="0.25">
      <c r="EU17669" s="104"/>
    </row>
    <row r="17670" spans="151:151" ht="14.4" x14ac:dyDescent="0.25">
      <c r="EU17670" s="104"/>
    </row>
    <row r="17671" spans="151:151" ht="14.4" x14ac:dyDescent="0.25">
      <c r="EU17671" s="104"/>
    </row>
    <row r="17672" spans="151:151" ht="14.4" x14ac:dyDescent="0.25">
      <c r="EU17672" s="104"/>
    </row>
    <row r="17673" spans="151:151" ht="14.4" x14ac:dyDescent="0.25">
      <c r="EU17673" s="104"/>
    </row>
    <row r="17674" spans="151:151" ht="14.4" x14ac:dyDescent="0.25">
      <c r="EU17674" s="104"/>
    </row>
    <row r="17675" spans="151:151" ht="14.4" x14ac:dyDescent="0.25">
      <c r="EU17675" s="104"/>
    </row>
    <row r="17676" spans="151:151" ht="14.4" x14ac:dyDescent="0.25">
      <c r="EU17676" s="104"/>
    </row>
    <row r="17677" spans="151:151" ht="14.4" x14ac:dyDescent="0.25">
      <c r="EU17677" s="104"/>
    </row>
    <row r="17678" spans="151:151" ht="14.4" x14ac:dyDescent="0.25">
      <c r="EU17678" s="104"/>
    </row>
    <row r="17679" spans="151:151" ht="14.4" x14ac:dyDescent="0.25">
      <c r="EU17679" s="104"/>
    </row>
    <row r="17680" spans="151:151" ht="14.4" x14ac:dyDescent="0.25">
      <c r="EU17680" s="104"/>
    </row>
    <row r="17681" spans="151:151" ht="14.4" x14ac:dyDescent="0.25">
      <c r="EU17681" s="104"/>
    </row>
    <row r="17682" spans="151:151" ht="14.4" x14ac:dyDescent="0.25">
      <c r="EU17682" s="104"/>
    </row>
    <row r="17683" spans="151:151" ht="14.4" x14ac:dyDescent="0.25">
      <c r="EU17683" s="104"/>
    </row>
    <row r="17684" spans="151:151" ht="14.4" x14ac:dyDescent="0.25">
      <c r="EU17684" s="104"/>
    </row>
    <row r="17685" spans="151:151" ht="14.4" x14ac:dyDescent="0.25">
      <c r="EU17685" s="104"/>
    </row>
    <row r="17686" spans="151:151" ht="14.4" x14ac:dyDescent="0.25">
      <c r="EU17686" s="104"/>
    </row>
    <row r="17687" spans="151:151" ht="14.4" x14ac:dyDescent="0.25">
      <c r="EU17687" s="104"/>
    </row>
    <row r="17688" spans="151:151" ht="14.4" x14ac:dyDescent="0.25">
      <c r="EU17688" s="104"/>
    </row>
    <row r="17689" spans="151:151" ht="14.4" x14ac:dyDescent="0.25">
      <c r="EU17689" s="104"/>
    </row>
    <row r="17690" spans="151:151" ht="14.4" x14ac:dyDescent="0.25">
      <c r="EU17690" s="104"/>
    </row>
    <row r="17691" spans="151:151" ht="14.4" x14ac:dyDescent="0.25">
      <c r="EU17691" s="104"/>
    </row>
    <row r="17692" spans="151:151" ht="14.4" x14ac:dyDescent="0.25">
      <c r="EU17692" s="104"/>
    </row>
    <row r="17693" spans="151:151" ht="14.4" x14ac:dyDescent="0.25">
      <c r="EU17693" s="104"/>
    </row>
    <row r="17694" spans="151:151" ht="14.4" x14ac:dyDescent="0.25">
      <c r="EU17694" s="104"/>
    </row>
    <row r="17695" spans="151:151" ht="14.4" x14ac:dyDescent="0.25">
      <c r="EU17695" s="104"/>
    </row>
    <row r="17696" spans="151:151" ht="14.4" x14ac:dyDescent="0.25">
      <c r="EU17696" s="104"/>
    </row>
    <row r="17697" spans="151:151" ht="14.4" x14ac:dyDescent="0.25">
      <c r="EU17697" s="104"/>
    </row>
    <row r="17698" spans="151:151" ht="14.4" x14ac:dyDescent="0.25">
      <c r="EU17698" s="104"/>
    </row>
    <row r="17699" spans="151:151" ht="14.4" x14ac:dyDescent="0.25">
      <c r="EU17699" s="104"/>
    </row>
    <row r="17700" spans="151:151" ht="14.4" x14ac:dyDescent="0.25">
      <c r="EU17700" s="104"/>
    </row>
    <row r="17701" spans="151:151" ht="14.4" x14ac:dyDescent="0.25">
      <c r="EU17701" s="104"/>
    </row>
    <row r="17702" spans="151:151" ht="14.4" x14ac:dyDescent="0.25">
      <c r="EU17702" s="104"/>
    </row>
    <row r="17703" spans="151:151" ht="14.4" x14ac:dyDescent="0.25">
      <c r="EU17703" s="104"/>
    </row>
    <row r="17704" spans="151:151" ht="14.4" x14ac:dyDescent="0.25">
      <c r="EU17704" s="104"/>
    </row>
    <row r="17705" spans="151:151" ht="14.4" x14ac:dyDescent="0.25">
      <c r="EU17705" s="104"/>
    </row>
    <row r="17706" spans="151:151" ht="14.4" x14ac:dyDescent="0.25">
      <c r="EU17706" s="104"/>
    </row>
    <row r="17707" spans="151:151" ht="14.4" x14ac:dyDescent="0.25">
      <c r="EU17707" s="104"/>
    </row>
    <row r="17708" spans="151:151" ht="14.4" x14ac:dyDescent="0.25">
      <c r="EU17708" s="104"/>
    </row>
    <row r="17709" spans="151:151" ht="14.4" x14ac:dyDescent="0.25">
      <c r="EU17709" s="104"/>
    </row>
    <row r="17710" spans="151:151" ht="14.4" x14ac:dyDescent="0.25">
      <c r="EU17710" s="104"/>
    </row>
    <row r="17711" spans="151:151" ht="14.4" x14ac:dyDescent="0.25">
      <c r="EU17711" s="104"/>
    </row>
    <row r="17712" spans="151:151" ht="14.4" x14ac:dyDescent="0.25">
      <c r="EU17712" s="104"/>
    </row>
    <row r="17713" spans="151:151" ht="14.4" x14ac:dyDescent="0.25">
      <c r="EU17713" s="104"/>
    </row>
    <row r="17714" spans="151:151" ht="14.4" x14ac:dyDescent="0.25">
      <c r="EU17714" s="104"/>
    </row>
    <row r="17715" spans="151:151" ht="14.4" x14ac:dyDescent="0.25">
      <c r="EU17715" s="104"/>
    </row>
    <row r="17716" spans="151:151" ht="14.4" x14ac:dyDescent="0.25">
      <c r="EU17716" s="104"/>
    </row>
    <row r="17717" spans="151:151" ht="14.4" x14ac:dyDescent="0.25">
      <c r="EU17717" s="104"/>
    </row>
    <row r="17718" spans="151:151" ht="14.4" x14ac:dyDescent="0.25">
      <c r="EU17718" s="104"/>
    </row>
    <row r="17719" spans="151:151" ht="14.4" x14ac:dyDescent="0.25">
      <c r="EU17719" s="104"/>
    </row>
    <row r="17720" spans="151:151" ht="14.4" x14ac:dyDescent="0.25">
      <c r="EU17720" s="104"/>
    </row>
    <row r="17721" spans="151:151" ht="14.4" x14ac:dyDescent="0.25">
      <c r="EU17721" s="104"/>
    </row>
    <row r="17722" spans="151:151" ht="14.4" x14ac:dyDescent="0.25">
      <c r="EU17722" s="104"/>
    </row>
    <row r="17723" spans="151:151" ht="14.4" x14ac:dyDescent="0.25">
      <c r="EU17723" s="104"/>
    </row>
    <row r="17724" spans="151:151" ht="14.4" x14ac:dyDescent="0.25">
      <c r="EU17724" s="104"/>
    </row>
    <row r="17725" spans="151:151" ht="14.4" x14ac:dyDescent="0.25">
      <c r="EU17725" s="104"/>
    </row>
    <row r="17726" spans="151:151" ht="14.4" x14ac:dyDescent="0.25">
      <c r="EU17726" s="104"/>
    </row>
    <row r="17727" spans="151:151" ht="14.4" x14ac:dyDescent="0.25">
      <c r="EU17727" s="104"/>
    </row>
    <row r="17728" spans="151:151" ht="14.4" x14ac:dyDescent="0.25">
      <c r="EU17728" s="104"/>
    </row>
    <row r="17729" spans="151:151" ht="14.4" x14ac:dyDescent="0.25">
      <c r="EU17729" s="104"/>
    </row>
    <row r="17730" spans="151:151" ht="14.4" x14ac:dyDescent="0.25">
      <c r="EU17730" s="104"/>
    </row>
    <row r="17731" spans="151:151" ht="14.4" x14ac:dyDescent="0.25">
      <c r="EU17731" s="104"/>
    </row>
    <row r="17732" spans="151:151" ht="14.4" x14ac:dyDescent="0.25">
      <c r="EU17732" s="104"/>
    </row>
    <row r="17733" spans="151:151" ht="14.4" x14ac:dyDescent="0.25">
      <c r="EU17733" s="104"/>
    </row>
    <row r="17734" spans="151:151" ht="14.4" x14ac:dyDescent="0.25">
      <c r="EU17734" s="104"/>
    </row>
    <row r="17735" spans="151:151" ht="14.4" x14ac:dyDescent="0.25">
      <c r="EU17735" s="104"/>
    </row>
    <row r="17736" spans="151:151" ht="14.4" x14ac:dyDescent="0.25">
      <c r="EU17736" s="104"/>
    </row>
    <row r="17737" spans="151:151" ht="14.4" x14ac:dyDescent="0.25">
      <c r="EU17737" s="104"/>
    </row>
    <row r="17738" spans="151:151" ht="14.4" x14ac:dyDescent="0.25">
      <c r="EU17738" s="104"/>
    </row>
    <row r="17739" spans="151:151" ht="14.4" x14ac:dyDescent="0.25">
      <c r="EU17739" s="104"/>
    </row>
    <row r="17740" spans="151:151" ht="14.4" x14ac:dyDescent="0.25">
      <c r="EU17740" s="104"/>
    </row>
    <row r="17741" spans="151:151" ht="14.4" x14ac:dyDescent="0.25">
      <c r="EU17741" s="104"/>
    </row>
    <row r="17742" spans="151:151" ht="14.4" x14ac:dyDescent="0.25">
      <c r="EU17742" s="104"/>
    </row>
    <row r="17743" spans="151:151" ht="14.4" x14ac:dyDescent="0.25">
      <c r="EU17743" s="104"/>
    </row>
    <row r="17744" spans="151:151" ht="14.4" x14ac:dyDescent="0.25">
      <c r="EU17744" s="104"/>
    </row>
    <row r="17745" spans="151:151" ht="14.4" x14ac:dyDescent="0.25">
      <c r="EU17745" s="104"/>
    </row>
    <row r="17746" spans="151:151" ht="14.4" x14ac:dyDescent="0.25">
      <c r="EU17746" s="104"/>
    </row>
    <row r="17747" spans="151:151" ht="14.4" x14ac:dyDescent="0.25">
      <c r="EU17747" s="104"/>
    </row>
    <row r="17748" spans="151:151" ht="14.4" x14ac:dyDescent="0.25">
      <c r="EU17748" s="104"/>
    </row>
    <row r="17749" spans="151:151" ht="14.4" x14ac:dyDescent="0.25">
      <c r="EU17749" s="104"/>
    </row>
    <row r="17750" spans="151:151" ht="14.4" x14ac:dyDescent="0.25">
      <c r="EU17750" s="104"/>
    </row>
    <row r="17751" spans="151:151" ht="14.4" x14ac:dyDescent="0.25">
      <c r="EU17751" s="104"/>
    </row>
    <row r="17752" spans="151:151" ht="14.4" x14ac:dyDescent="0.25">
      <c r="EU17752" s="104"/>
    </row>
    <row r="17753" spans="151:151" ht="14.4" x14ac:dyDescent="0.25">
      <c r="EU17753" s="104"/>
    </row>
    <row r="17754" spans="151:151" ht="14.4" x14ac:dyDescent="0.25">
      <c r="EU17754" s="104"/>
    </row>
    <row r="17755" spans="151:151" ht="14.4" x14ac:dyDescent="0.25">
      <c r="EU17755" s="104"/>
    </row>
    <row r="17756" spans="151:151" ht="14.4" x14ac:dyDescent="0.25">
      <c r="EU17756" s="104"/>
    </row>
    <row r="17757" spans="151:151" ht="14.4" x14ac:dyDescent="0.25">
      <c r="EU17757" s="104"/>
    </row>
    <row r="17758" spans="151:151" ht="14.4" x14ac:dyDescent="0.25">
      <c r="EU17758" s="104"/>
    </row>
    <row r="17759" spans="151:151" ht="14.4" x14ac:dyDescent="0.25">
      <c r="EU17759" s="104"/>
    </row>
    <row r="17760" spans="151:151" ht="14.4" x14ac:dyDescent="0.25">
      <c r="EU17760" s="104"/>
    </row>
    <row r="17761" spans="151:151" ht="14.4" x14ac:dyDescent="0.25">
      <c r="EU17761" s="104"/>
    </row>
    <row r="17762" spans="151:151" ht="14.4" x14ac:dyDescent="0.25">
      <c r="EU17762" s="104"/>
    </row>
    <row r="17763" spans="151:151" ht="14.4" x14ac:dyDescent="0.25">
      <c r="EU17763" s="104"/>
    </row>
    <row r="17764" spans="151:151" ht="14.4" x14ac:dyDescent="0.25">
      <c r="EU17764" s="104"/>
    </row>
    <row r="17765" spans="151:151" ht="14.4" x14ac:dyDescent="0.25">
      <c r="EU17765" s="104"/>
    </row>
    <row r="17766" spans="151:151" ht="14.4" x14ac:dyDescent="0.25">
      <c r="EU17766" s="104"/>
    </row>
    <row r="17767" spans="151:151" ht="14.4" x14ac:dyDescent="0.25">
      <c r="EU17767" s="104"/>
    </row>
    <row r="17768" spans="151:151" ht="14.4" x14ac:dyDescent="0.25">
      <c r="EU17768" s="104"/>
    </row>
    <row r="17769" spans="151:151" ht="14.4" x14ac:dyDescent="0.25">
      <c r="EU17769" s="104"/>
    </row>
    <row r="17770" spans="151:151" ht="14.4" x14ac:dyDescent="0.25">
      <c r="EU17770" s="104"/>
    </row>
    <row r="17771" spans="151:151" ht="14.4" x14ac:dyDescent="0.25">
      <c r="EU17771" s="104"/>
    </row>
    <row r="17772" spans="151:151" ht="14.4" x14ac:dyDescent="0.25">
      <c r="EU17772" s="104"/>
    </row>
    <row r="17773" spans="151:151" ht="14.4" x14ac:dyDescent="0.25">
      <c r="EU17773" s="104"/>
    </row>
    <row r="17774" spans="151:151" ht="14.4" x14ac:dyDescent="0.25">
      <c r="EU17774" s="104"/>
    </row>
    <row r="17775" spans="151:151" ht="14.4" x14ac:dyDescent="0.25">
      <c r="EU17775" s="104"/>
    </row>
    <row r="17776" spans="151:151" ht="14.4" x14ac:dyDescent="0.25">
      <c r="EU17776" s="104"/>
    </row>
    <row r="17777" spans="151:151" ht="14.4" x14ac:dyDescent="0.25">
      <c r="EU17777" s="104"/>
    </row>
    <row r="17778" spans="151:151" ht="14.4" x14ac:dyDescent="0.25">
      <c r="EU17778" s="104"/>
    </row>
    <row r="17779" spans="151:151" ht="14.4" x14ac:dyDescent="0.25">
      <c r="EU17779" s="104"/>
    </row>
    <row r="17780" spans="151:151" ht="14.4" x14ac:dyDescent="0.25">
      <c r="EU17780" s="104"/>
    </row>
    <row r="17781" spans="151:151" ht="14.4" x14ac:dyDescent="0.25">
      <c r="EU17781" s="104"/>
    </row>
    <row r="17782" spans="151:151" ht="14.4" x14ac:dyDescent="0.25">
      <c r="EU17782" s="104"/>
    </row>
    <row r="17783" spans="151:151" ht="14.4" x14ac:dyDescent="0.25">
      <c r="EU17783" s="104"/>
    </row>
    <row r="17784" spans="151:151" ht="14.4" x14ac:dyDescent="0.25">
      <c r="EU17784" s="104"/>
    </row>
    <row r="17785" spans="151:151" ht="14.4" x14ac:dyDescent="0.25">
      <c r="EU17785" s="104"/>
    </row>
    <row r="17786" spans="151:151" ht="14.4" x14ac:dyDescent="0.25">
      <c r="EU17786" s="104"/>
    </row>
    <row r="17787" spans="151:151" ht="14.4" x14ac:dyDescent="0.25">
      <c r="EU17787" s="104"/>
    </row>
    <row r="17788" spans="151:151" ht="14.4" x14ac:dyDescent="0.25">
      <c r="EU17788" s="104"/>
    </row>
    <row r="17789" spans="151:151" ht="14.4" x14ac:dyDescent="0.25">
      <c r="EU17789" s="104"/>
    </row>
    <row r="17790" spans="151:151" ht="14.4" x14ac:dyDescent="0.25">
      <c r="EU17790" s="104"/>
    </row>
    <row r="17791" spans="151:151" ht="14.4" x14ac:dyDescent="0.25">
      <c r="EU17791" s="104"/>
    </row>
    <row r="17792" spans="151:151" ht="14.4" x14ac:dyDescent="0.25">
      <c r="EU17792" s="104"/>
    </row>
    <row r="17793" spans="151:151" ht="14.4" x14ac:dyDescent="0.25">
      <c r="EU17793" s="104"/>
    </row>
    <row r="17794" spans="151:151" ht="14.4" x14ac:dyDescent="0.25">
      <c r="EU17794" s="104"/>
    </row>
    <row r="17795" spans="151:151" ht="14.4" x14ac:dyDescent="0.25">
      <c r="EU17795" s="104"/>
    </row>
    <row r="17796" spans="151:151" ht="14.4" x14ac:dyDescent="0.25">
      <c r="EU17796" s="104"/>
    </row>
    <row r="17797" spans="151:151" ht="14.4" x14ac:dyDescent="0.25">
      <c r="EU17797" s="104"/>
    </row>
    <row r="17798" spans="151:151" ht="14.4" x14ac:dyDescent="0.25">
      <c r="EU17798" s="104"/>
    </row>
    <row r="17799" spans="151:151" ht="14.4" x14ac:dyDescent="0.25">
      <c r="EU17799" s="104"/>
    </row>
    <row r="17800" spans="151:151" ht="14.4" x14ac:dyDescent="0.25">
      <c r="EU17800" s="104"/>
    </row>
    <row r="17801" spans="151:151" ht="14.4" x14ac:dyDescent="0.25">
      <c r="EU17801" s="104"/>
    </row>
    <row r="17802" spans="151:151" ht="14.4" x14ac:dyDescent="0.25">
      <c r="EU17802" s="104"/>
    </row>
    <row r="17803" spans="151:151" ht="14.4" x14ac:dyDescent="0.25">
      <c r="EU17803" s="104"/>
    </row>
    <row r="17804" spans="151:151" ht="14.4" x14ac:dyDescent="0.25">
      <c r="EU17804" s="104"/>
    </row>
    <row r="17805" spans="151:151" ht="14.4" x14ac:dyDescent="0.25">
      <c r="EU17805" s="104"/>
    </row>
    <row r="17806" spans="151:151" ht="14.4" x14ac:dyDescent="0.25">
      <c r="EU17806" s="104"/>
    </row>
    <row r="17807" spans="151:151" ht="14.4" x14ac:dyDescent="0.25">
      <c r="EU17807" s="104"/>
    </row>
    <row r="17808" spans="151:151" ht="14.4" x14ac:dyDescent="0.25">
      <c r="EU17808" s="104"/>
    </row>
    <row r="17809" spans="151:151" ht="14.4" x14ac:dyDescent="0.25">
      <c r="EU17809" s="104"/>
    </row>
    <row r="17810" spans="151:151" ht="14.4" x14ac:dyDescent="0.25">
      <c r="EU17810" s="104"/>
    </row>
    <row r="17811" spans="151:151" ht="14.4" x14ac:dyDescent="0.25">
      <c r="EU17811" s="104"/>
    </row>
    <row r="17812" spans="151:151" ht="14.4" x14ac:dyDescent="0.25">
      <c r="EU17812" s="104"/>
    </row>
    <row r="17813" spans="151:151" ht="14.4" x14ac:dyDescent="0.25">
      <c r="EU17813" s="104"/>
    </row>
    <row r="17814" spans="151:151" ht="14.4" x14ac:dyDescent="0.25">
      <c r="EU17814" s="104"/>
    </row>
    <row r="17815" spans="151:151" ht="14.4" x14ac:dyDescent="0.25">
      <c r="EU17815" s="104"/>
    </row>
    <row r="17816" spans="151:151" ht="14.4" x14ac:dyDescent="0.25">
      <c r="EU17816" s="104"/>
    </row>
    <row r="17817" spans="151:151" ht="14.4" x14ac:dyDescent="0.25">
      <c r="EU17817" s="104"/>
    </row>
    <row r="17818" spans="151:151" ht="14.4" x14ac:dyDescent="0.25">
      <c r="EU17818" s="104"/>
    </row>
    <row r="17819" spans="151:151" ht="14.4" x14ac:dyDescent="0.25">
      <c r="EU17819" s="104"/>
    </row>
    <row r="17820" spans="151:151" ht="14.4" x14ac:dyDescent="0.25">
      <c r="EU17820" s="104"/>
    </row>
    <row r="17821" spans="151:151" ht="14.4" x14ac:dyDescent="0.25">
      <c r="EU17821" s="104"/>
    </row>
    <row r="17822" spans="151:151" ht="14.4" x14ac:dyDescent="0.25">
      <c r="EU17822" s="104"/>
    </row>
    <row r="17823" spans="151:151" ht="14.4" x14ac:dyDescent="0.25">
      <c r="EU17823" s="104"/>
    </row>
    <row r="17824" spans="151:151" ht="14.4" x14ac:dyDescent="0.25">
      <c r="EU17824" s="104"/>
    </row>
    <row r="17825" spans="151:151" ht="14.4" x14ac:dyDescent="0.25">
      <c r="EU17825" s="104"/>
    </row>
    <row r="17826" spans="151:151" ht="14.4" x14ac:dyDescent="0.25">
      <c r="EU17826" s="104"/>
    </row>
    <row r="17827" spans="151:151" ht="14.4" x14ac:dyDescent="0.25">
      <c r="EU17827" s="104"/>
    </row>
    <row r="17828" spans="151:151" ht="14.4" x14ac:dyDescent="0.25">
      <c r="EU17828" s="104"/>
    </row>
    <row r="17829" spans="151:151" ht="14.4" x14ac:dyDescent="0.25">
      <c r="EU17829" s="104"/>
    </row>
    <row r="17830" spans="151:151" ht="14.4" x14ac:dyDescent="0.25">
      <c r="EU17830" s="104"/>
    </row>
    <row r="17831" spans="151:151" ht="14.4" x14ac:dyDescent="0.25">
      <c r="EU17831" s="104"/>
    </row>
    <row r="17832" spans="151:151" ht="14.4" x14ac:dyDescent="0.25">
      <c r="EU17832" s="104"/>
    </row>
    <row r="17833" spans="151:151" ht="14.4" x14ac:dyDescent="0.25">
      <c r="EU17833" s="104"/>
    </row>
    <row r="17834" spans="151:151" ht="14.4" x14ac:dyDescent="0.25">
      <c r="EU17834" s="104"/>
    </row>
    <row r="17835" spans="151:151" ht="14.4" x14ac:dyDescent="0.25">
      <c r="EU17835" s="104"/>
    </row>
    <row r="17836" spans="151:151" ht="14.4" x14ac:dyDescent="0.25">
      <c r="EU17836" s="104"/>
    </row>
    <row r="17837" spans="151:151" ht="14.4" x14ac:dyDescent="0.25">
      <c r="EU17837" s="104"/>
    </row>
    <row r="17838" spans="151:151" ht="14.4" x14ac:dyDescent="0.25">
      <c r="EU17838" s="104"/>
    </row>
    <row r="17839" spans="151:151" ht="14.4" x14ac:dyDescent="0.25">
      <c r="EU17839" s="104"/>
    </row>
    <row r="17840" spans="151:151" ht="14.4" x14ac:dyDescent="0.25">
      <c r="EU17840" s="104"/>
    </row>
    <row r="17841" spans="151:151" ht="14.4" x14ac:dyDescent="0.25">
      <c r="EU17841" s="104"/>
    </row>
    <row r="17842" spans="151:151" ht="14.4" x14ac:dyDescent="0.25">
      <c r="EU17842" s="104"/>
    </row>
    <row r="17843" spans="151:151" ht="14.4" x14ac:dyDescent="0.25">
      <c r="EU17843" s="104"/>
    </row>
    <row r="17844" spans="151:151" ht="14.4" x14ac:dyDescent="0.25">
      <c r="EU17844" s="104"/>
    </row>
    <row r="17845" spans="151:151" ht="14.4" x14ac:dyDescent="0.25">
      <c r="EU17845" s="104"/>
    </row>
    <row r="17846" spans="151:151" ht="14.4" x14ac:dyDescent="0.25">
      <c r="EU17846" s="104"/>
    </row>
    <row r="17847" spans="151:151" ht="14.4" x14ac:dyDescent="0.25">
      <c r="EU17847" s="104"/>
    </row>
    <row r="17848" spans="151:151" ht="14.4" x14ac:dyDescent="0.25">
      <c r="EU17848" s="104"/>
    </row>
    <row r="17849" spans="151:151" ht="14.4" x14ac:dyDescent="0.25">
      <c r="EU17849" s="104"/>
    </row>
    <row r="17850" spans="151:151" ht="14.4" x14ac:dyDescent="0.25">
      <c r="EU17850" s="104"/>
    </row>
    <row r="17851" spans="151:151" ht="14.4" x14ac:dyDescent="0.25">
      <c r="EU17851" s="104"/>
    </row>
    <row r="17852" spans="151:151" ht="14.4" x14ac:dyDescent="0.25">
      <c r="EU17852" s="104"/>
    </row>
    <row r="17853" spans="151:151" ht="14.4" x14ac:dyDescent="0.25">
      <c r="EU17853" s="104"/>
    </row>
    <row r="17854" spans="151:151" ht="14.4" x14ac:dyDescent="0.25">
      <c r="EU17854" s="104"/>
    </row>
    <row r="17855" spans="151:151" ht="14.4" x14ac:dyDescent="0.25">
      <c r="EU17855" s="104"/>
    </row>
    <row r="17856" spans="151:151" ht="14.4" x14ac:dyDescent="0.25">
      <c r="EU17856" s="104"/>
    </row>
    <row r="17857" spans="151:151" ht="14.4" x14ac:dyDescent="0.25">
      <c r="EU17857" s="104"/>
    </row>
    <row r="17858" spans="151:151" ht="14.4" x14ac:dyDescent="0.25">
      <c r="EU17858" s="104"/>
    </row>
    <row r="17859" spans="151:151" ht="14.4" x14ac:dyDescent="0.25">
      <c r="EU17859" s="104"/>
    </row>
    <row r="17860" spans="151:151" ht="14.4" x14ac:dyDescent="0.25">
      <c r="EU17860" s="104"/>
    </row>
    <row r="17861" spans="151:151" ht="14.4" x14ac:dyDescent="0.25">
      <c r="EU17861" s="104"/>
    </row>
    <row r="17862" spans="151:151" ht="14.4" x14ac:dyDescent="0.25">
      <c r="EU17862" s="104"/>
    </row>
    <row r="17863" spans="151:151" ht="14.4" x14ac:dyDescent="0.25">
      <c r="EU17863" s="104"/>
    </row>
    <row r="17864" spans="151:151" ht="14.4" x14ac:dyDescent="0.25">
      <c r="EU17864" s="104"/>
    </row>
    <row r="17865" spans="151:151" ht="14.4" x14ac:dyDescent="0.25">
      <c r="EU17865" s="104"/>
    </row>
    <row r="17866" spans="151:151" ht="14.4" x14ac:dyDescent="0.25">
      <c r="EU17866" s="104"/>
    </row>
    <row r="17867" spans="151:151" ht="14.4" x14ac:dyDescent="0.25">
      <c r="EU17867" s="104"/>
    </row>
    <row r="17868" spans="151:151" ht="14.4" x14ac:dyDescent="0.25">
      <c r="EU17868" s="104"/>
    </row>
    <row r="17869" spans="151:151" ht="14.4" x14ac:dyDescent="0.25">
      <c r="EU17869" s="104"/>
    </row>
    <row r="17870" spans="151:151" ht="14.4" x14ac:dyDescent="0.25">
      <c r="EU17870" s="104"/>
    </row>
    <row r="17871" spans="151:151" ht="14.4" x14ac:dyDescent="0.25">
      <c r="EU17871" s="104"/>
    </row>
    <row r="17872" spans="151:151" ht="14.4" x14ac:dyDescent="0.25">
      <c r="EU17872" s="104"/>
    </row>
    <row r="17873" spans="151:151" ht="14.4" x14ac:dyDescent="0.25">
      <c r="EU17873" s="104"/>
    </row>
    <row r="17874" spans="151:151" ht="14.4" x14ac:dyDescent="0.25">
      <c r="EU17874" s="104"/>
    </row>
    <row r="17875" spans="151:151" ht="14.4" x14ac:dyDescent="0.25">
      <c r="EU17875" s="104"/>
    </row>
    <row r="17876" spans="151:151" ht="14.4" x14ac:dyDescent="0.25">
      <c r="EU17876" s="104"/>
    </row>
    <row r="17877" spans="151:151" ht="14.4" x14ac:dyDescent="0.25">
      <c r="EU17877" s="104"/>
    </row>
    <row r="17878" spans="151:151" ht="14.4" x14ac:dyDescent="0.25">
      <c r="EU17878" s="104"/>
    </row>
    <row r="17879" spans="151:151" ht="14.4" x14ac:dyDescent="0.25">
      <c r="EU17879" s="104"/>
    </row>
    <row r="17880" spans="151:151" ht="14.4" x14ac:dyDescent="0.25">
      <c r="EU17880" s="104"/>
    </row>
    <row r="17881" spans="151:151" ht="14.4" x14ac:dyDescent="0.25">
      <c r="EU17881" s="104"/>
    </row>
    <row r="17882" spans="151:151" ht="14.4" x14ac:dyDescent="0.25">
      <c r="EU17882" s="104"/>
    </row>
    <row r="17883" spans="151:151" ht="14.4" x14ac:dyDescent="0.25">
      <c r="EU17883" s="104"/>
    </row>
    <row r="17884" spans="151:151" ht="14.4" x14ac:dyDescent="0.25">
      <c r="EU17884" s="104"/>
    </row>
    <row r="17885" spans="151:151" ht="14.4" x14ac:dyDescent="0.25">
      <c r="EU17885" s="104"/>
    </row>
    <row r="17886" spans="151:151" ht="14.4" x14ac:dyDescent="0.25">
      <c r="EU17886" s="104"/>
    </row>
    <row r="17887" spans="151:151" ht="14.4" x14ac:dyDescent="0.25">
      <c r="EU17887" s="104"/>
    </row>
    <row r="17888" spans="151:151" ht="14.4" x14ac:dyDescent="0.25">
      <c r="EU17888" s="104"/>
    </row>
    <row r="17889" spans="151:151" ht="14.4" x14ac:dyDescent="0.25">
      <c r="EU17889" s="104"/>
    </row>
    <row r="17890" spans="151:151" ht="14.4" x14ac:dyDescent="0.25">
      <c r="EU17890" s="104"/>
    </row>
    <row r="17891" spans="151:151" ht="14.4" x14ac:dyDescent="0.25">
      <c r="EU17891" s="104"/>
    </row>
    <row r="17892" spans="151:151" ht="14.4" x14ac:dyDescent="0.25">
      <c r="EU17892" s="104"/>
    </row>
    <row r="17893" spans="151:151" ht="14.4" x14ac:dyDescent="0.25">
      <c r="EU17893" s="104"/>
    </row>
    <row r="17894" spans="151:151" ht="14.4" x14ac:dyDescent="0.25">
      <c r="EU17894" s="104"/>
    </row>
    <row r="17895" spans="151:151" ht="14.4" x14ac:dyDescent="0.25">
      <c r="EU17895" s="104"/>
    </row>
    <row r="17896" spans="151:151" ht="14.4" x14ac:dyDescent="0.25">
      <c r="EU17896" s="104"/>
    </row>
    <row r="17897" spans="151:151" ht="14.4" x14ac:dyDescent="0.25">
      <c r="EU17897" s="104"/>
    </row>
    <row r="17898" spans="151:151" ht="14.4" x14ac:dyDescent="0.25">
      <c r="EU17898" s="104"/>
    </row>
    <row r="17899" spans="151:151" ht="14.4" x14ac:dyDescent="0.25">
      <c r="EU17899" s="104"/>
    </row>
    <row r="17900" spans="151:151" ht="14.4" x14ac:dyDescent="0.25">
      <c r="EU17900" s="104"/>
    </row>
    <row r="17901" spans="151:151" ht="14.4" x14ac:dyDescent="0.25">
      <c r="EU17901" s="104"/>
    </row>
    <row r="17902" spans="151:151" ht="14.4" x14ac:dyDescent="0.25">
      <c r="EU17902" s="104"/>
    </row>
    <row r="17903" spans="151:151" ht="14.4" x14ac:dyDescent="0.25">
      <c r="EU17903" s="104"/>
    </row>
    <row r="17904" spans="151:151" ht="14.4" x14ac:dyDescent="0.25">
      <c r="EU17904" s="104"/>
    </row>
    <row r="17905" spans="151:151" ht="14.4" x14ac:dyDescent="0.25">
      <c r="EU17905" s="104"/>
    </row>
    <row r="17906" spans="151:151" ht="14.4" x14ac:dyDescent="0.25">
      <c r="EU17906" s="104"/>
    </row>
    <row r="17907" spans="151:151" ht="14.4" x14ac:dyDescent="0.25">
      <c r="EU17907" s="104"/>
    </row>
    <row r="17908" spans="151:151" ht="14.4" x14ac:dyDescent="0.25">
      <c r="EU17908" s="104"/>
    </row>
    <row r="17909" spans="151:151" ht="14.4" x14ac:dyDescent="0.25">
      <c r="EU17909" s="104"/>
    </row>
    <row r="17910" spans="151:151" ht="14.4" x14ac:dyDescent="0.25">
      <c r="EU17910" s="104"/>
    </row>
    <row r="17911" spans="151:151" ht="14.4" x14ac:dyDescent="0.25">
      <c r="EU17911" s="104"/>
    </row>
    <row r="17912" spans="151:151" ht="14.4" x14ac:dyDescent="0.25">
      <c r="EU17912" s="104"/>
    </row>
    <row r="17913" spans="151:151" ht="14.4" x14ac:dyDescent="0.25">
      <c r="EU17913" s="104"/>
    </row>
    <row r="17914" spans="151:151" ht="14.4" x14ac:dyDescent="0.25">
      <c r="EU17914" s="104"/>
    </row>
    <row r="17915" spans="151:151" ht="14.4" x14ac:dyDescent="0.25">
      <c r="EU17915" s="104"/>
    </row>
    <row r="17916" spans="151:151" ht="14.4" x14ac:dyDescent="0.25">
      <c r="EU17916" s="104"/>
    </row>
    <row r="17917" spans="151:151" ht="14.4" x14ac:dyDescent="0.25">
      <c r="EU17917" s="104"/>
    </row>
    <row r="17918" spans="151:151" ht="14.4" x14ac:dyDescent="0.25">
      <c r="EU17918" s="104"/>
    </row>
    <row r="17919" spans="151:151" ht="14.4" x14ac:dyDescent="0.25">
      <c r="EU17919" s="104"/>
    </row>
    <row r="17920" spans="151:151" ht="14.4" x14ac:dyDescent="0.25">
      <c r="EU17920" s="104"/>
    </row>
    <row r="17921" spans="151:151" ht="14.4" x14ac:dyDescent="0.25">
      <c r="EU17921" s="104"/>
    </row>
    <row r="17922" spans="151:151" ht="14.4" x14ac:dyDescent="0.25">
      <c r="EU17922" s="104"/>
    </row>
    <row r="17923" spans="151:151" ht="14.4" x14ac:dyDescent="0.25">
      <c r="EU17923" s="104"/>
    </row>
    <row r="17924" spans="151:151" ht="14.4" x14ac:dyDescent="0.25">
      <c r="EU17924" s="104"/>
    </row>
    <row r="17925" spans="151:151" ht="14.4" x14ac:dyDescent="0.25">
      <c r="EU17925" s="104"/>
    </row>
    <row r="17926" spans="151:151" ht="14.4" x14ac:dyDescent="0.25">
      <c r="EU17926" s="104"/>
    </row>
    <row r="17927" spans="151:151" ht="14.4" x14ac:dyDescent="0.25">
      <c r="EU17927" s="104"/>
    </row>
    <row r="17928" spans="151:151" ht="14.4" x14ac:dyDescent="0.25">
      <c r="EU17928" s="104"/>
    </row>
    <row r="17929" spans="151:151" ht="14.4" x14ac:dyDescent="0.25">
      <c r="EU17929" s="104"/>
    </row>
    <row r="17930" spans="151:151" ht="14.4" x14ac:dyDescent="0.25">
      <c r="EU17930" s="104"/>
    </row>
    <row r="17931" spans="151:151" ht="14.4" x14ac:dyDescent="0.25">
      <c r="EU17931" s="104"/>
    </row>
    <row r="17932" spans="151:151" ht="14.4" x14ac:dyDescent="0.25">
      <c r="EU17932" s="104"/>
    </row>
    <row r="17933" spans="151:151" ht="14.4" x14ac:dyDescent="0.25">
      <c r="EU17933" s="104"/>
    </row>
    <row r="17934" spans="151:151" ht="14.4" x14ac:dyDescent="0.25">
      <c r="EU17934" s="104"/>
    </row>
    <row r="17935" spans="151:151" ht="14.4" x14ac:dyDescent="0.25">
      <c r="EU17935" s="104"/>
    </row>
    <row r="17936" spans="151:151" ht="14.4" x14ac:dyDescent="0.25">
      <c r="EU17936" s="104"/>
    </row>
    <row r="17937" spans="151:151" ht="14.4" x14ac:dyDescent="0.25">
      <c r="EU17937" s="104"/>
    </row>
    <row r="17938" spans="151:151" ht="14.4" x14ac:dyDescent="0.25">
      <c r="EU17938" s="104"/>
    </row>
    <row r="17939" spans="151:151" ht="14.4" x14ac:dyDescent="0.25">
      <c r="EU17939" s="104"/>
    </row>
    <row r="17940" spans="151:151" ht="14.4" x14ac:dyDescent="0.25">
      <c r="EU17940" s="104"/>
    </row>
    <row r="17941" spans="151:151" ht="14.4" x14ac:dyDescent="0.25">
      <c r="EU17941" s="104"/>
    </row>
    <row r="17942" spans="151:151" ht="14.4" x14ac:dyDescent="0.25">
      <c r="EU17942" s="104"/>
    </row>
    <row r="17943" spans="151:151" ht="14.4" x14ac:dyDescent="0.25">
      <c r="EU17943" s="104"/>
    </row>
    <row r="17944" spans="151:151" ht="14.4" x14ac:dyDescent="0.25">
      <c r="EU17944" s="104"/>
    </row>
    <row r="17945" spans="151:151" ht="14.4" x14ac:dyDescent="0.25">
      <c r="EU17945" s="104"/>
    </row>
    <row r="17946" spans="151:151" ht="14.4" x14ac:dyDescent="0.25">
      <c r="EU17946" s="104"/>
    </row>
    <row r="17947" spans="151:151" ht="14.4" x14ac:dyDescent="0.25">
      <c r="EU17947" s="104"/>
    </row>
    <row r="17948" spans="151:151" ht="14.4" x14ac:dyDescent="0.25">
      <c r="EU17948" s="104"/>
    </row>
    <row r="17949" spans="151:151" ht="14.4" x14ac:dyDescent="0.25">
      <c r="EU17949" s="104"/>
    </row>
    <row r="17950" spans="151:151" ht="14.4" x14ac:dyDescent="0.25">
      <c r="EU17950" s="104"/>
    </row>
    <row r="17951" spans="151:151" ht="14.4" x14ac:dyDescent="0.25">
      <c r="EU17951" s="104"/>
    </row>
    <row r="17952" spans="151:151" ht="14.4" x14ac:dyDescent="0.25">
      <c r="EU17952" s="104"/>
    </row>
    <row r="17953" spans="151:151" ht="14.4" x14ac:dyDescent="0.25">
      <c r="EU17953" s="104"/>
    </row>
    <row r="17954" spans="151:151" ht="14.4" x14ac:dyDescent="0.25">
      <c r="EU17954" s="104"/>
    </row>
    <row r="17955" spans="151:151" ht="14.4" x14ac:dyDescent="0.25">
      <c r="EU17955" s="104"/>
    </row>
    <row r="17956" spans="151:151" ht="14.4" x14ac:dyDescent="0.25">
      <c r="EU17956" s="104"/>
    </row>
    <row r="17957" spans="151:151" ht="14.4" x14ac:dyDescent="0.25">
      <c r="EU17957" s="104"/>
    </row>
    <row r="17958" spans="151:151" ht="14.4" x14ac:dyDescent="0.25">
      <c r="EU17958" s="104"/>
    </row>
    <row r="17959" spans="151:151" ht="14.4" x14ac:dyDescent="0.25">
      <c r="EU17959" s="104"/>
    </row>
    <row r="17960" spans="151:151" ht="14.4" x14ac:dyDescent="0.25">
      <c r="EU17960" s="104"/>
    </row>
    <row r="17961" spans="151:151" ht="14.4" x14ac:dyDescent="0.25">
      <c r="EU17961" s="104"/>
    </row>
    <row r="17962" spans="151:151" ht="14.4" x14ac:dyDescent="0.25">
      <c r="EU17962" s="104"/>
    </row>
    <row r="17963" spans="151:151" ht="14.4" x14ac:dyDescent="0.25">
      <c r="EU17963" s="104"/>
    </row>
    <row r="17964" spans="151:151" ht="14.4" x14ac:dyDescent="0.25">
      <c r="EU17964" s="104"/>
    </row>
    <row r="17965" spans="151:151" ht="14.4" x14ac:dyDescent="0.25">
      <c r="EU17965" s="104"/>
    </row>
    <row r="17966" spans="151:151" ht="14.4" x14ac:dyDescent="0.25">
      <c r="EU17966" s="104"/>
    </row>
    <row r="17967" spans="151:151" ht="14.4" x14ac:dyDescent="0.25">
      <c r="EU17967" s="104"/>
    </row>
    <row r="17968" spans="151:151" ht="14.4" x14ac:dyDescent="0.25">
      <c r="EU17968" s="104"/>
    </row>
    <row r="17969" spans="151:151" ht="14.4" x14ac:dyDescent="0.25">
      <c r="EU17969" s="104"/>
    </row>
    <row r="17970" spans="151:151" ht="14.4" x14ac:dyDescent="0.25">
      <c r="EU17970" s="104"/>
    </row>
    <row r="17971" spans="151:151" ht="14.4" x14ac:dyDescent="0.25">
      <c r="EU17971" s="104"/>
    </row>
    <row r="17972" spans="151:151" ht="14.4" x14ac:dyDescent="0.25">
      <c r="EU17972" s="104"/>
    </row>
    <row r="17973" spans="151:151" ht="14.4" x14ac:dyDescent="0.25">
      <c r="EU17973" s="104"/>
    </row>
    <row r="17974" spans="151:151" ht="14.4" x14ac:dyDescent="0.25">
      <c r="EU17974" s="104"/>
    </row>
    <row r="17975" spans="151:151" ht="14.4" x14ac:dyDescent="0.25">
      <c r="EU17975" s="104"/>
    </row>
    <row r="17976" spans="151:151" ht="14.4" x14ac:dyDescent="0.25">
      <c r="EU17976" s="104"/>
    </row>
    <row r="17977" spans="151:151" ht="14.4" x14ac:dyDescent="0.25">
      <c r="EU17977" s="104"/>
    </row>
    <row r="17978" spans="151:151" ht="14.4" x14ac:dyDescent="0.25">
      <c r="EU17978" s="104"/>
    </row>
    <row r="17979" spans="151:151" ht="14.4" x14ac:dyDescent="0.25">
      <c r="EU17979" s="104"/>
    </row>
    <row r="17980" spans="151:151" ht="14.4" x14ac:dyDescent="0.25">
      <c r="EU17980" s="104"/>
    </row>
    <row r="17981" spans="151:151" ht="14.4" x14ac:dyDescent="0.25">
      <c r="EU17981" s="104"/>
    </row>
    <row r="17982" spans="151:151" ht="14.4" x14ac:dyDescent="0.25">
      <c r="EU17982" s="104"/>
    </row>
    <row r="17983" spans="151:151" ht="14.4" x14ac:dyDescent="0.25">
      <c r="EU17983" s="104"/>
    </row>
    <row r="17984" spans="151:151" ht="14.4" x14ac:dyDescent="0.25">
      <c r="EU17984" s="104"/>
    </row>
    <row r="17985" spans="151:151" ht="14.4" x14ac:dyDescent="0.25">
      <c r="EU17985" s="104"/>
    </row>
    <row r="17986" spans="151:151" ht="14.4" x14ac:dyDescent="0.25">
      <c r="EU17986" s="104"/>
    </row>
    <row r="17987" spans="151:151" ht="14.4" x14ac:dyDescent="0.25">
      <c r="EU17987" s="104"/>
    </row>
    <row r="17988" spans="151:151" ht="14.4" x14ac:dyDescent="0.25">
      <c r="EU17988" s="104"/>
    </row>
    <row r="17989" spans="151:151" ht="14.4" x14ac:dyDescent="0.25">
      <c r="EU17989" s="104"/>
    </row>
    <row r="17990" spans="151:151" ht="14.4" x14ac:dyDescent="0.25">
      <c r="EU17990" s="104"/>
    </row>
    <row r="17991" spans="151:151" ht="14.4" x14ac:dyDescent="0.25">
      <c r="EU17991" s="104"/>
    </row>
    <row r="17992" spans="151:151" ht="14.4" x14ac:dyDescent="0.25">
      <c r="EU17992" s="104"/>
    </row>
    <row r="17993" spans="151:151" ht="14.4" x14ac:dyDescent="0.25">
      <c r="EU17993" s="104"/>
    </row>
    <row r="17994" spans="151:151" ht="14.4" x14ac:dyDescent="0.25">
      <c r="EU17994" s="104"/>
    </row>
    <row r="17995" spans="151:151" ht="14.4" x14ac:dyDescent="0.25">
      <c r="EU17995" s="104"/>
    </row>
    <row r="17996" spans="151:151" ht="14.4" x14ac:dyDescent="0.25">
      <c r="EU17996" s="104"/>
    </row>
    <row r="17997" spans="151:151" ht="14.4" x14ac:dyDescent="0.25">
      <c r="EU17997" s="104"/>
    </row>
    <row r="17998" spans="151:151" ht="14.4" x14ac:dyDescent="0.25">
      <c r="EU17998" s="104"/>
    </row>
    <row r="17999" spans="151:151" ht="14.4" x14ac:dyDescent="0.25">
      <c r="EU17999" s="104"/>
    </row>
    <row r="18000" spans="151:151" ht="14.4" x14ac:dyDescent="0.25">
      <c r="EU18000" s="104"/>
    </row>
    <row r="18001" spans="151:151" ht="14.4" x14ac:dyDescent="0.25">
      <c r="EU18001" s="104"/>
    </row>
    <row r="18002" spans="151:151" ht="14.4" x14ac:dyDescent="0.25">
      <c r="EU18002" s="104"/>
    </row>
    <row r="18003" spans="151:151" ht="14.4" x14ac:dyDescent="0.25">
      <c r="EU18003" s="104"/>
    </row>
    <row r="18004" spans="151:151" ht="14.4" x14ac:dyDescent="0.25">
      <c r="EU18004" s="104"/>
    </row>
    <row r="18005" spans="151:151" ht="14.4" x14ac:dyDescent="0.25">
      <c r="EU18005" s="104"/>
    </row>
    <row r="18006" spans="151:151" ht="14.4" x14ac:dyDescent="0.25">
      <c r="EU18006" s="104"/>
    </row>
    <row r="18007" spans="151:151" ht="14.4" x14ac:dyDescent="0.25">
      <c r="EU18007" s="104"/>
    </row>
    <row r="18008" spans="151:151" ht="14.4" x14ac:dyDescent="0.25">
      <c r="EU18008" s="104"/>
    </row>
    <row r="18009" spans="151:151" ht="14.4" x14ac:dyDescent="0.25">
      <c r="EU18009" s="104"/>
    </row>
    <row r="18010" spans="151:151" ht="14.4" x14ac:dyDescent="0.25">
      <c r="EU18010" s="104"/>
    </row>
    <row r="18011" spans="151:151" ht="14.4" x14ac:dyDescent="0.25">
      <c r="EU18011" s="104"/>
    </row>
    <row r="18012" spans="151:151" ht="14.4" x14ac:dyDescent="0.25">
      <c r="EU18012" s="104"/>
    </row>
    <row r="18013" spans="151:151" ht="14.4" x14ac:dyDescent="0.25">
      <c r="EU18013" s="104"/>
    </row>
    <row r="18014" spans="151:151" ht="14.4" x14ac:dyDescent="0.25">
      <c r="EU18014" s="104"/>
    </row>
    <row r="18015" spans="151:151" ht="14.4" x14ac:dyDescent="0.25">
      <c r="EU18015" s="104"/>
    </row>
    <row r="18016" spans="151:151" ht="14.4" x14ac:dyDescent="0.25">
      <c r="EU18016" s="104"/>
    </row>
    <row r="18017" spans="151:151" ht="14.4" x14ac:dyDescent="0.25">
      <c r="EU18017" s="104"/>
    </row>
    <row r="18018" spans="151:151" ht="14.4" x14ac:dyDescent="0.25">
      <c r="EU18018" s="104"/>
    </row>
    <row r="18019" spans="151:151" ht="14.4" x14ac:dyDescent="0.25">
      <c r="EU18019" s="104"/>
    </row>
    <row r="18020" spans="151:151" ht="14.4" x14ac:dyDescent="0.25">
      <c r="EU18020" s="104"/>
    </row>
    <row r="18021" spans="151:151" ht="14.4" x14ac:dyDescent="0.25">
      <c r="EU18021" s="104"/>
    </row>
    <row r="18022" spans="151:151" ht="14.4" x14ac:dyDescent="0.25">
      <c r="EU18022" s="104"/>
    </row>
    <row r="18023" spans="151:151" ht="14.4" x14ac:dyDescent="0.25">
      <c r="EU18023" s="104"/>
    </row>
    <row r="18024" spans="151:151" ht="14.4" x14ac:dyDescent="0.25">
      <c r="EU18024" s="104"/>
    </row>
    <row r="18025" spans="151:151" ht="14.4" x14ac:dyDescent="0.25">
      <c r="EU18025" s="104"/>
    </row>
    <row r="18026" spans="151:151" ht="14.4" x14ac:dyDescent="0.25">
      <c r="EU18026" s="104"/>
    </row>
    <row r="18027" spans="151:151" ht="14.4" x14ac:dyDescent="0.25">
      <c r="EU18027" s="104"/>
    </row>
    <row r="18028" spans="151:151" ht="14.4" x14ac:dyDescent="0.25">
      <c r="EU18028" s="104"/>
    </row>
    <row r="18029" spans="151:151" ht="14.4" x14ac:dyDescent="0.25">
      <c r="EU18029" s="104"/>
    </row>
    <row r="18030" spans="151:151" ht="14.4" x14ac:dyDescent="0.25">
      <c r="EU18030" s="104"/>
    </row>
    <row r="18031" spans="151:151" ht="14.4" x14ac:dyDescent="0.25">
      <c r="EU18031" s="104"/>
    </row>
    <row r="18032" spans="151:151" ht="14.4" x14ac:dyDescent="0.25">
      <c r="EU18032" s="104"/>
    </row>
    <row r="18033" spans="151:151" ht="14.4" x14ac:dyDescent="0.25">
      <c r="EU18033" s="104"/>
    </row>
    <row r="18034" spans="151:151" ht="14.4" x14ac:dyDescent="0.25">
      <c r="EU18034" s="104"/>
    </row>
    <row r="18035" spans="151:151" ht="14.4" x14ac:dyDescent="0.25">
      <c r="EU18035" s="104"/>
    </row>
    <row r="18036" spans="151:151" ht="14.4" x14ac:dyDescent="0.25">
      <c r="EU18036" s="104"/>
    </row>
    <row r="18037" spans="151:151" ht="14.4" x14ac:dyDescent="0.25">
      <c r="EU18037" s="104"/>
    </row>
    <row r="18038" spans="151:151" ht="14.4" x14ac:dyDescent="0.25">
      <c r="EU18038" s="104"/>
    </row>
    <row r="18039" spans="151:151" ht="14.4" x14ac:dyDescent="0.25">
      <c r="EU18039" s="104"/>
    </row>
    <row r="18040" spans="151:151" ht="14.4" x14ac:dyDescent="0.25">
      <c r="EU18040" s="104"/>
    </row>
    <row r="18041" spans="151:151" ht="14.4" x14ac:dyDescent="0.25">
      <c r="EU18041" s="104"/>
    </row>
    <row r="18042" spans="151:151" ht="14.4" x14ac:dyDescent="0.25">
      <c r="EU18042" s="104"/>
    </row>
    <row r="18043" spans="151:151" ht="14.4" x14ac:dyDescent="0.25">
      <c r="EU18043" s="104"/>
    </row>
    <row r="18044" spans="151:151" ht="14.4" x14ac:dyDescent="0.25">
      <c r="EU18044" s="104"/>
    </row>
    <row r="18045" spans="151:151" ht="14.4" x14ac:dyDescent="0.25">
      <c r="EU18045" s="104"/>
    </row>
    <row r="18046" spans="151:151" ht="14.4" x14ac:dyDescent="0.25">
      <c r="EU18046" s="104"/>
    </row>
    <row r="18047" spans="151:151" ht="14.4" x14ac:dyDescent="0.25">
      <c r="EU18047" s="104"/>
    </row>
    <row r="18048" spans="151:151" ht="14.4" x14ac:dyDescent="0.25">
      <c r="EU18048" s="104"/>
    </row>
    <row r="18049" spans="151:151" ht="14.4" x14ac:dyDescent="0.25">
      <c r="EU18049" s="104"/>
    </row>
    <row r="18050" spans="151:151" ht="14.4" x14ac:dyDescent="0.25">
      <c r="EU18050" s="104"/>
    </row>
    <row r="18051" spans="151:151" ht="14.4" x14ac:dyDescent="0.25">
      <c r="EU18051" s="104"/>
    </row>
    <row r="18052" spans="151:151" ht="14.4" x14ac:dyDescent="0.25">
      <c r="EU18052" s="104"/>
    </row>
    <row r="18053" spans="151:151" ht="14.4" x14ac:dyDescent="0.25">
      <c r="EU18053" s="104"/>
    </row>
    <row r="18054" spans="151:151" ht="14.4" x14ac:dyDescent="0.25">
      <c r="EU18054" s="104"/>
    </row>
    <row r="18055" spans="151:151" ht="14.4" x14ac:dyDescent="0.25">
      <c r="EU18055" s="104"/>
    </row>
    <row r="18056" spans="151:151" ht="14.4" x14ac:dyDescent="0.25">
      <c r="EU18056" s="104"/>
    </row>
    <row r="18057" spans="151:151" ht="14.4" x14ac:dyDescent="0.25">
      <c r="EU18057" s="104"/>
    </row>
    <row r="18058" spans="151:151" ht="14.4" x14ac:dyDescent="0.25">
      <c r="EU18058" s="104"/>
    </row>
    <row r="18059" spans="151:151" ht="14.4" x14ac:dyDescent="0.25">
      <c r="EU18059" s="104"/>
    </row>
    <row r="18060" spans="151:151" ht="14.4" x14ac:dyDescent="0.25">
      <c r="EU18060" s="104"/>
    </row>
    <row r="18061" spans="151:151" ht="14.4" x14ac:dyDescent="0.25">
      <c r="EU18061" s="104"/>
    </row>
    <row r="18062" spans="151:151" ht="14.4" x14ac:dyDescent="0.25">
      <c r="EU18062" s="104"/>
    </row>
    <row r="18063" spans="151:151" ht="14.4" x14ac:dyDescent="0.25">
      <c r="EU18063" s="104"/>
    </row>
    <row r="18064" spans="151:151" ht="14.4" x14ac:dyDescent="0.25">
      <c r="EU18064" s="104"/>
    </row>
    <row r="18065" spans="151:151" ht="14.4" x14ac:dyDescent="0.25">
      <c r="EU18065" s="104"/>
    </row>
    <row r="18066" spans="151:151" ht="14.4" x14ac:dyDescent="0.25">
      <c r="EU18066" s="104"/>
    </row>
    <row r="18067" spans="151:151" ht="14.4" x14ac:dyDescent="0.25">
      <c r="EU18067" s="104"/>
    </row>
    <row r="18068" spans="151:151" ht="14.4" x14ac:dyDescent="0.25">
      <c r="EU18068" s="104"/>
    </row>
    <row r="18069" spans="151:151" ht="14.4" x14ac:dyDescent="0.25">
      <c r="EU18069" s="104"/>
    </row>
    <row r="18070" spans="151:151" ht="14.4" x14ac:dyDescent="0.25">
      <c r="EU18070" s="104"/>
    </row>
    <row r="18071" spans="151:151" ht="14.4" x14ac:dyDescent="0.25">
      <c r="EU18071" s="104"/>
    </row>
    <row r="18072" spans="151:151" ht="14.4" x14ac:dyDescent="0.25">
      <c r="EU18072" s="104"/>
    </row>
    <row r="18073" spans="151:151" ht="14.4" x14ac:dyDescent="0.25">
      <c r="EU18073" s="104"/>
    </row>
    <row r="18074" spans="151:151" ht="14.4" x14ac:dyDescent="0.25">
      <c r="EU18074" s="104"/>
    </row>
    <row r="18075" spans="151:151" ht="14.4" x14ac:dyDescent="0.25">
      <c r="EU18075" s="104"/>
    </row>
    <row r="18076" spans="151:151" ht="14.4" x14ac:dyDescent="0.25">
      <c r="EU18076" s="104"/>
    </row>
    <row r="18077" spans="151:151" ht="14.4" x14ac:dyDescent="0.25">
      <c r="EU18077" s="104"/>
    </row>
    <row r="18078" spans="151:151" ht="14.4" x14ac:dyDescent="0.25">
      <c r="EU18078" s="104"/>
    </row>
    <row r="18079" spans="151:151" ht="14.4" x14ac:dyDescent="0.25">
      <c r="EU18079" s="104"/>
    </row>
    <row r="18080" spans="151:151" ht="14.4" x14ac:dyDescent="0.25">
      <c r="EU18080" s="104"/>
    </row>
    <row r="18081" spans="151:151" ht="14.4" x14ac:dyDescent="0.25">
      <c r="EU18081" s="104"/>
    </row>
    <row r="18082" spans="151:151" ht="14.4" x14ac:dyDescent="0.25">
      <c r="EU18082" s="104"/>
    </row>
    <row r="18083" spans="151:151" ht="14.4" x14ac:dyDescent="0.25">
      <c r="EU18083" s="104"/>
    </row>
    <row r="18084" spans="151:151" ht="14.4" x14ac:dyDescent="0.25">
      <c r="EU18084" s="104"/>
    </row>
    <row r="18085" spans="151:151" ht="14.4" x14ac:dyDescent="0.25">
      <c r="EU18085" s="104"/>
    </row>
    <row r="18086" spans="151:151" ht="14.4" x14ac:dyDescent="0.25">
      <c r="EU18086" s="104"/>
    </row>
    <row r="18087" spans="151:151" ht="14.4" x14ac:dyDescent="0.25">
      <c r="EU18087" s="104"/>
    </row>
    <row r="18088" spans="151:151" ht="14.4" x14ac:dyDescent="0.25">
      <c r="EU18088" s="104"/>
    </row>
    <row r="18089" spans="151:151" ht="14.4" x14ac:dyDescent="0.25">
      <c r="EU18089" s="104"/>
    </row>
    <row r="18090" spans="151:151" ht="14.4" x14ac:dyDescent="0.25">
      <c r="EU18090" s="104"/>
    </row>
    <row r="18091" spans="151:151" ht="14.4" x14ac:dyDescent="0.25">
      <c r="EU18091" s="104"/>
    </row>
    <row r="18092" spans="151:151" ht="14.4" x14ac:dyDescent="0.25">
      <c r="EU18092" s="104"/>
    </row>
    <row r="18093" spans="151:151" ht="14.4" x14ac:dyDescent="0.25">
      <c r="EU18093" s="104"/>
    </row>
    <row r="18094" spans="151:151" ht="14.4" x14ac:dyDescent="0.25">
      <c r="EU18094" s="104"/>
    </row>
    <row r="18095" spans="151:151" ht="14.4" x14ac:dyDescent="0.25">
      <c r="EU18095" s="104"/>
    </row>
    <row r="18096" spans="151:151" ht="14.4" x14ac:dyDescent="0.25">
      <c r="EU18096" s="104"/>
    </row>
    <row r="18097" spans="151:151" ht="14.4" x14ac:dyDescent="0.25">
      <c r="EU18097" s="104"/>
    </row>
    <row r="18098" spans="151:151" ht="14.4" x14ac:dyDescent="0.25">
      <c r="EU18098" s="104"/>
    </row>
    <row r="18099" spans="151:151" ht="14.4" x14ac:dyDescent="0.25">
      <c r="EU18099" s="104"/>
    </row>
    <row r="18100" spans="151:151" ht="14.4" x14ac:dyDescent="0.25">
      <c r="EU18100" s="104"/>
    </row>
    <row r="18101" spans="151:151" ht="14.4" x14ac:dyDescent="0.25">
      <c r="EU18101" s="104"/>
    </row>
    <row r="18102" spans="151:151" ht="14.4" x14ac:dyDescent="0.25">
      <c r="EU18102" s="104"/>
    </row>
    <row r="18103" spans="151:151" ht="14.4" x14ac:dyDescent="0.25">
      <c r="EU18103" s="104"/>
    </row>
    <row r="18104" spans="151:151" ht="14.4" x14ac:dyDescent="0.25">
      <c r="EU18104" s="104"/>
    </row>
    <row r="18105" spans="151:151" ht="14.4" x14ac:dyDescent="0.25">
      <c r="EU18105" s="104"/>
    </row>
    <row r="18106" spans="151:151" ht="14.4" x14ac:dyDescent="0.25">
      <c r="EU18106" s="104"/>
    </row>
    <row r="18107" spans="151:151" ht="14.4" x14ac:dyDescent="0.25">
      <c r="EU18107" s="104"/>
    </row>
    <row r="18108" spans="151:151" ht="14.4" x14ac:dyDescent="0.25">
      <c r="EU18108" s="104"/>
    </row>
    <row r="18109" spans="151:151" ht="14.4" x14ac:dyDescent="0.25">
      <c r="EU18109" s="104"/>
    </row>
    <row r="18110" spans="151:151" ht="14.4" x14ac:dyDescent="0.25">
      <c r="EU18110" s="104"/>
    </row>
    <row r="18111" spans="151:151" ht="14.4" x14ac:dyDescent="0.25">
      <c r="EU18111" s="104"/>
    </row>
    <row r="18112" spans="151:151" ht="14.4" x14ac:dyDescent="0.25">
      <c r="EU18112" s="104"/>
    </row>
    <row r="18113" spans="151:151" ht="14.4" x14ac:dyDescent="0.25">
      <c r="EU18113" s="104"/>
    </row>
    <row r="18114" spans="151:151" ht="14.4" x14ac:dyDescent="0.25">
      <c r="EU18114" s="104"/>
    </row>
    <row r="18115" spans="151:151" ht="14.4" x14ac:dyDescent="0.25">
      <c r="EU18115" s="104"/>
    </row>
    <row r="18116" spans="151:151" ht="14.4" x14ac:dyDescent="0.25">
      <c r="EU18116" s="104"/>
    </row>
    <row r="18117" spans="151:151" ht="14.4" x14ac:dyDescent="0.25">
      <c r="EU18117" s="104"/>
    </row>
    <row r="18118" spans="151:151" ht="14.4" x14ac:dyDescent="0.25">
      <c r="EU18118" s="104"/>
    </row>
    <row r="18119" spans="151:151" ht="14.4" x14ac:dyDescent="0.25">
      <c r="EU18119" s="104"/>
    </row>
    <row r="18120" spans="151:151" ht="14.4" x14ac:dyDescent="0.25">
      <c r="EU18120" s="104"/>
    </row>
    <row r="18121" spans="151:151" ht="14.4" x14ac:dyDescent="0.25">
      <c r="EU18121" s="104"/>
    </row>
    <row r="18122" spans="151:151" ht="14.4" x14ac:dyDescent="0.25">
      <c r="EU18122" s="104"/>
    </row>
    <row r="18123" spans="151:151" ht="14.4" x14ac:dyDescent="0.25">
      <c r="EU18123" s="104"/>
    </row>
    <row r="18124" spans="151:151" ht="14.4" x14ac:dyDescent="0.25">
      <c r="EU18124" s="104"/>
    </row>
    <row r="18125" spans="151:151" ht="14.4" x14ac:dyDescent="0.25">
      <c r="EU18125" s="104"/>
    </row>
    <row r="18126" spans="151:151" ht="14.4" x14ac:dyDescent="0.25">
      <c r="EU18126" s="104"/>
    </row>
    <row r="18127" spans="151:151" ht="14.4" x14ac:dyDescent="0.25">
      <c r="EU18127" s="104"/>
    </row>
    <row r="18128" spans="151:151" ht="14.4" x14ac:dyDescent="0.25">
      <c r="EU18128" s="104"/>
    </row>
    <row r="18129" spans="151:151" ht="14.4" x14ac:dyDescent="0.25">
      <c r="EU18129" s="104"/>
    </row>
    <row r="18130" spans="151:151" ht="14.4" x14ac:dyDescent="0.25">
      <c r="EU18130" s="104"/>
    </row>
    <row r="18131" spans="151:151" ht="14.4" x14ac:dyDescent="0.25">
      <c r="EU18131" s="104"/>
    </row>
    <row r="18132" spans="151:151" ht="14.4" x14ac:dyDescent="0.25">
      <c r="EU18132" s="104"/>
    </row>
    <row r="18133" spans="151:151" ht="14.4" x14ac:dyDescent="0.25">
      <c r="EU18133" s="104"/>
    </row>
    <row r="18134" spans="151:151" ht="14.4" x14ac:dyDescent="0.25">
      <c r="EU18134" s="104"/>
    </row>
    <row r="18135" spans="151:151" ht="14.4" x14ac:dyDescent="0.25">
      <c r="EU18135" s="104"/>
    </row>
    <row r="18136" spans="151:151" ht="14.4" x14ac:dyDescent="0.25">
      <c r="EU18136" s="104"/>
    </row>
    <row r="18137" spans="151:151" ht="14.4" x14ac:dyDescent="0.25">
      <c r="EU18137" s="104"/>
    </row>
    <row r="18138" spans="151:151" ht="14.4" x14ac:dyDescent="0.25">
      <c r="EU18138" s="104"/>
    </row>
    <row r="18139" spans="151:151" ht="14.4" x14ac:dyDescent="0.25">
      <c r="EU18139" s="104"/>
    </row>
    <row r="18140" spans="151:151" ht="14.4" x14ac:dyDescent="0.25">
      <c r="EU18140" s="104"/>
    </row>
    <row r="18141" spans="151:151" ht="14.4" x14ac:dyDescent="0.25">
      <c r="EU18141" s="104"/>
    </row>
    <row r="18142" spans="151:151" ht="14.4" x14ac:dyDescent="0.25">
      <c r="EU18142" s="104"/>
    </row>
    <row r="18143" spans="151:151" ht="14.4" x14ac:dyDescent="0.25">
      <c r="EU18143" s="104"/>
    </row>
    <row r="18144" spans="151:151" ht="14.4" x14ac:dyDescent="0.25">
      <c r="EU18144" s="104"/>
    </row>
    <row r="18145" spans="151:151" ht="14.4" x14ac:dyDescent="0.25">
      <c r="EU18145" s="104"/>
    </row>
    <row r="18146" spans="151:151" ht="14.4" x14ac:dyDescent="0.25">
      <c r="EU18146" s="104"/>
    </row>
    <row r="18147" spans="151:151" ht="14.4" x14ac:dyDescent="0.25">
      <c r="EU18147" s="104"/>
    </row>
    <row r="18148" spans="151:151" ht="14.4" x14ac:dyDescent="0.25">
      <c r="EU18148" s="104"/>
    </row>
    <row r="18149" spans="151:151" ht="14.4" x14ac:dyDescent="0.25">
      <c r="EU18149" s="104"/>
    </row>
    <row r="18150" spans="151:151" ht="14.4" x14ac:dyDescent="0.25">
      <c r="EU18150" s="104"/>
    </row>
    <row r="18151" spans="151:151" ht="14.4" x14ac:dyDescent="0.25">
      <c r="EU18151" s="104"/>
    </row>
    <row r="18152" spans="151:151" ht="14.4" x14ac:dyDescent="0.25">
      <c r="EU18152" s="104"/>
    </row>
    <row r="18153" spans="151:151" ht="14.4" x14ac:dyDescent="0.25">
      <c r="EU18153" s="104"/>
    </row>
    <row r="18154" spans="151:151" ht="14.4" x14ac:dyDescent="0.25">
      <c r="EU18154" s="104"/>
    </row>
    <row r="18155" spans="151:151" ht="14.4" x14ac:dyDescent="0.25">
      <c r="EU18155" s="104"/>
    </row>
    <row r="18156" spans="151:151" ht="14.4" x14ac:dyDescent="0.25">
      <c r="EU18156" s="104"/>
    </row>
    <row r="18157" spans="151:151" ht="14.4" x14ac:dyDescent="0.25">
      <c r="EU18157" s="104"/>
    </row>
    <row r="18158" spans="151:151" ht="14.4" x14ac:dyDescent="0.25">
      <c r="EU18158" s="104"/>
    </row>
    <row r="18159" spans="151:151" ht="14.4" x14ac:dyDescent="0.25">
      <c r="EU18159" s="104"/>
    </row>
    <row r="18160" spans="151:151" ht="14.4" x14ac:dyDescent="0.25">
      <c r="EU18160" s="104"/>
    </row>
    <row r="18161" spans="151:151" ht="14.4" x14ac:dyDescent="0.25">
      <c r="EU18161" s="104"/>
    </row>
    <row r="18162" spans="151:151" ht="14.4" x14ac:dyDescent="0.25">
      <c r="EU18162" s="104"/>
    </row>
    <row r="18163" spans="151:151" ht="14.4" x14ac:dyDescent="0.25">
      <c r="EU18163" s="104"/>
    </row>
    <row r="18164" spans="151:151" ht="14.4" x14ac:dyDescent="0.25">
      <c r="EU18164" s="104"/>
    </row>
    <row r="18165" spans="151:151" ht="14.4" x14ac:dyDescent="0.25">
      <c r="EU18165" s="104"/>
    </row>
    <row r="18166" spans="151:151" ht="14.4" x14ac:dyDescent="0.25">
      <c r="EU18166" s="104"/>
    </row>
    <row r="18167" spans="151:151" ht="14.4" x14ac:dyDescent="0.25">
      <c r="EU18167" s="104"/>
    </row>
    <row r="18168" spans="151:151" ht="14.4" x14ac:dyDescent="0.25">
      <c r="EU18168" s="104"/>
    </row>
    <row r="18169" spans="151:151" ht="14.4" x14ac:dyDescent="0.25">
      <c r="EU18169" s="104"/>
    </row>
    <row r="18170" spans="151:151" ht="14.4" x14ac:dyDescent="0.25">
      <c r="EU18170" s="104"/>
    </row>
    <row r="18171" spans="151:151" ht="14.4" x14ac:dyDescent="0.25">
      <c r="EU18171" s="104"/>
    </row>
    <row r="18172" spans="151:151" ht="14.4" x14ac:dyDescent="0.25">
      <c r="EU18172" s="104"/>
    </row>
    <row r="18173" spans="151:151" ht="14.4" x14ac:dyDescent="0.25">
      <c r="EU18173" s="104"/>
    </row>
    <row r="18174" spans="151:151" ht="14.4" x14ac:dyDescent="0.25">
      <c r="EU18174" s="104"/>
    </row>
    <row r="18175" spans="151:151" ht="14.4" x14ac:dyDescent="0.25">
      <c r="EU18175" s="104"/>
    </row>
    <row r="18176" spans="151:151" ht="14.4" x14ac:dyDescent="0.25">
      <c r="EU18176" s="104"/>
    </row>
    <row r="18177" spans="151:151" ht="14.4" x14ac:dyDescent="0.25">
      <c r="EU18177" s="104"/>
    </row>
    <row r="18178" spans="151:151" ht="14.4" x14ac:dyDescent="0.25">
      <c r="EU18178" s="104"/>
    </row>
    <row r="18179" spans="151:151" ht="14.4" x14ac:dyDescent="0.25">
      <c r="EU18179" s="104"/>
    </row>
    <row r="18180" spans="151:151" ht="14.4" x14ac:dyDescent="0.25">
      <c r="EU18180" s="104"/>
    </row>
    <row r="18181" spans="151:151" ht="14.4" x14ac:dyDescent="0.25">
      <c r="EU18181" s="104"/>
    </row>
    <row r="18182" spans="151:151" ht="14.4" x14ac:dyDescent="0.25">
      <c r="EU18182" s="104"/>
    </row>
    <row r="18183" spans="151:151" ht="14.4" x14ac:dyDescent="0.25">
      <c r="EU18183" s="104"/>
    </row>
    <row r="18184" spans="151:151" ht="14.4" x14ac:dyDescent="0.25">
      <c r="EU18184" s="104"/>
    </row>
    <row r="18185" spans="151:151" ht="14.4" x14ac:dyDescent="0.25">
      <c r="EU18185" s="104"/>
    </row>
    <row r="18186" spans="151:151" ht="14.4" x14ac:dyDescent="0.25">
      <c r="EU18186" s="104"/>
    </row>
    <row r="18187" spans="151:151" ht="14.4" x14ac:dyDescent="0.25">
      <c r="EU18187" s="104"/>
    </row>
    <row r="18188" spans="151:151" ht="14.4" x14ac:dyDescent="0.25">
      <c r="EU18188" s="104"/>
    </row>
    <row r="18189" spans="151:151" ht="14.4" x14ac:dyDescent="0.25">
      <c r="EU18189" s="104"/>
    </row>
    <row r="18190" spans="151:151" ht="14.4" x14ac:dyDescent="0.25">
      <c r="EU18190" s="104"/>
    </row>
    <row r="18191" spans="151:151" ht="14.4" x14ac:dyDescent="0.25">
      <c r="EU18191" s="104"/>
    </row>
    <row r="18192" spans="151:151" ht="14.4" x14ac:dyDescent="0.25">
      <c r="EU18192" s="104"/>
    </row>
    <row r="18193" spans="151:151" ht="14.4" x14ac:dyDescent="0.25">
      <c r="EU18193" s="104"/>
    </row>
    <row r="18194" spans="151:151" ht="14.4" x14ac:dyDescent="0.25">
      <c r="EU18194" s="104"/>
    </row>
    <row r="18195" spans="151:151" ht="14.4" x14ac:dyDescent="0.25">
      <c r="EU18195" s="104"/>
    </row>
    <row r="18196" spans="151:151" ht="14.4" x14ac:dyDescent="0.25">
      <c r="EU18196" s="104"/>
    </row>
    <row r="18197" spans="151:151" ht="14.4" x14ac:dyDescent="0.25">
      <c r="EU18197" s="104"/>
    </row>
    <row r="18198" spans="151:151" ht="14.4" x14ac:dyDescent="0.25">
      <c r="EU18198" s="104"/>
    </row>
    <row r="18199" spans="151:151" ht="14.4" x14ac:dyDescent="0.25">
      <c r="EU18199" s="104"/>
    </row>
    <row r="18200" spans="151:151" ht="14.4" x14ac:dyDescent="0.25">
      <c r="EU18200" s="104"/>
    </row>
    <row r="18201" spans="151:151" ht="14.4" x14ac:dyDescent="0.25">
      <c r="EU18201" s="104"/>
    </row>
    <row r="18202" spans="151:151" ht="14.4" x14ac:dyDescent="0.25">
      <c r="EU18202" s="104"/>
    </row>
    <row r="18203" spans="151:151" ht="14.4" x14ac:dyDescent="0.25">
      <c r="EU18203" s="104"/>
    </row>
    <row r="18204" spans="151:151" ht="14.4" x14ac:dyDescent="0.25">
      <c r="EU18204" s="104"/>
    </row>
    <row r="18205" spans="151:151" ht="14.4" x14ac:dyDescent="0.25">
      <c r="EU18205" s="104"/>
    </row>
    <row r="18206" spans="151:151" ht="14.4" x14ac:dyDescent="0.25">
      <c r="EU18206" s="104"/>
    </row>
    <row r="18207" spans="151:151" ht="14.4" x14ac:dyDescent="0.25">
      <c r="EU18207" s="104"/>
    </row>
    <row r="18208" spans="151:151" ht="14.4" x14ac:dyDescent="0.25">
      <c r="EU18208" s="104"/>
    </row>
    <row r="18209" spans="151:151" ht="14.4" x14ac:dyDescent="0.25">
      <c r="EU18209" s="104"/>
    </row>
    <row r="18210" spans="151:151" ht="14.4" x14ac:dyDescent="0.25">
      <c r="EU18210" s="104"/>
    </row>
    <row r="18211" spans="151:151" ht="14.4" x14ac:dyDescent="0.25">
      <c r="EU18211" s="104"/>
    </row>
    <row r="18212" spans="151:151" ht="14.4" x14ac:dyDescent="0.25">
      <c r="EU18212" s="104"/>
    </row>
    <row r="18213" spans="151:151" ht="14.4" x14ac:dyDescent="0.25">
      <c r="EU18213" s="104"/>
    </row>
    <row r="18214" spans="151:151" ht="14.4" x14ac:dyDescent="0.25">
      <c r="EU18214" s="104"/>
    </row>
    <row r="18215" spans="151:151" ht="14.4" x14ac:dyDescent="0.25">
      <c r="EU18215" s="104"/>
    </row>
    <row r="18216" spans="151:151" ht="14.4" x14ac:dyDescent="0.25">
      <c r="EU18216" s="104"/>
    </row>
    <row r="18217" spans="151:151" ht="14.4" x14ac:dyDescent="0.25">
      <c r="EU18217" s="104"/>
    </row>
    <row r="18218" spans="151:151" ht="14.4" x14ac:dyDescent="0.25">
      <c r="EU18218" s="104"/>
    </row>
    <row r="18219" spans="151:151" ht="14.4" x14ac:dyDescent="0.25">
      <c r="EU18219" s="104"/>
    </row>
    <row r="18220" spans="151:151" ht="14.4" x14ac:dyDescent="0.25">
      <c r="EU18220" s="104"/>
    </row>
    <row r="18221" spans="151:151" ht="14.4" x14ac:dyDescent="0.25">
      <c r="EU18221" s="104"/>
    </row>
    <row r="18222" spans="151:151" ht="14.4" x14ac:dyDescent="0.25">
      <c r="EU18222" s="104"/>
    </row>
    <row r="18223" spans="151:151" ht="14.4" x14ac:dyDescent="0.25">
      <c r="EU18223" s="104"/>
    </row>
    <row r="18224" spans="151:151" ht="14.4" x14ac:dyDescent="0.25">
      <c r="EU18224" s="104"/>
    </row>
    <row r="18225" spans="151:151" ht="14.4" x14ac:dyDescent="0.25">
      <c r="EU18225" s="104"/>
    </row>
    <row r="18226" spans="151:151" ht="14.4" x14ac:dyDescent="0.25">
      <c r="EU18226" s="104"/>
    </row>
    <row r="18227" spans="151:151" ht="14.4" x14ac:dyDescent="0.25">
      <c r="EU18227" s="104"/>
    </row>
    <row r="18228" spans="151:151" ht="14.4" x14ac:dyDescent="0.25">
      <c r="EU18228" s="104"/>
    </row>
    <row r="18229" spans="151:151" ht="14.4" x14ac:dyDescent="0.25">
      <c r="EU18229" s="104"/>
    </row>
    <row r="18230" spans="151:151" ht="14.4" x14ac:dyDescent="0.25">
      <c r="EU18230" s="104"/>
    </row>
    <row r="18231" spans="151:151" ht="14.4" x14ac:dyDescent="0.25">
      <c r="EU18231" s="104"/>
    </row>
    <row r="18232" spans="151:151" ht="14.4" x14ac:dyDescent="0.25">
      <c r="EU18232" s="104"/>
    </row>
    <row r="18233" spans="151:151" ht="14.4" x14ac:dyDescent="0.25">
      <c r="EU18233" s="104"/>
    </row>
    <row r="18234" spans="151:151" ht="14.4" x14ac:dyDescent="0.25">
      <c r="EU18234" s="104"/>
    </row>
    <row r="18235" spans="151:151" ht="14.4" x14ac:dyDescent="0.25">
      <c r="EU18235" s="104"/>
    </row>
    <row r="18236" spans="151:151" ht="14.4" x14ac:dyDescent="0.25">
      <c r="EU18236" s="104"/>
    </row>
    <row r="18237" spans="151:151" ht="14.4" x14ac:dyDescent="0.25">
      <c r="EU18237" s="104"/>
    </row>
    <row r="18238" spans="151:151" ht="14.4" x14ac:dyDescent="0.25">
      <c r="EU18238" s="104"/>
    </row>
    <row r="18239" spans="151:151" ht="14.4" x14ac:dyDescent="0.25">
      <c r="EU18239" s="104"/>
    </row>
    <row r="18240" spans="151:151" ht="14.4" x14ac:dyDescent="0.25">
      <c r="EU18240" s="104"/>
    </row>
    <row r="18241" spans="151:151" ht="14.4" x14ac:dyDescent="0.25">
      <c r="EU18241" s="104"/>
    </row>
    <row r="18242" spans="151:151" ht="14.4" x14ac:dyDescent="0.25">
      <c r="EU18242" s="104"/>
    </row>
    <row r="18243" spans="151:151" ht="14.4" x14ac:dyDescent="0.25">
      <c r="EU18243" s="104"/>
    </row>
    <row r="18244" spans="151:151" ht="14.4" x14ac:dyDescent="0.25">
      <c r="EU18244" s="104"/>
    </row>
    <row r="18245" spans="151:151" ht="14.4" x14ac:dyDescent="0.25">
      <c r="EU18245" s="104"/>
    </row>
    <row r="18246" spans="151:151" ht="14.4" x14ac:dyDescent="0.25">
      <c r="EU18246" s="104"/>
    </row>
    <row r="18247" spans="151:151" ht="14.4" x14ac:dyDescent="0.25">
      <c r="EU18247" s="104"/>
    </row>
    <row r="18248" spans="151:151" ht="14.4" x14ac:dyDescent="0.25">
      <c r="EU18248" s="104"/>
    </row>
    <row r="18249" spans="151:151" ht="14.4" x14ac:dyDescent="0.25">
      <c r="EU18249" s="104"/>
    </row>
    <row r="18250" spans="151:151" ht="14.4" x14ac:dyDescent="0.25">
      <c r="EU18250" s="104"/>
    </row>
    <row r="18251" spans="151:151" ht="14.4" x14ac:dyDescent="0.25">
      <c r="EU18251" s="104"/>
    </row>
    <row r="18252" spans="151:151" ht="14.4" x14ac:dyDescent="0.25">
      <c r="EU18252" s="104"/>
    </row>
    <row r="18253" spans="151:151" ht="14.4" x14ac:dyDescent="0.25">
      <c r="EU18253" s="104"/>
    </row>
    <row r="18254" spans="151:151" ht="14.4" x14ac:dyDescent="0.25">
      <c r="EU18254" s="104"/>
    </row>
    <row r="18255" spans="151:151" ht="14.4" x14ac:dyDescent="0.25">
      <c r="EU18255" s="104"/>
    </row>
    <row r="18256" spans="151:151" ht="14.4" x14ac:dyDescent="0.25">
      <c r="EU18256" s="104"/>
    </row>
    <row r="18257" spans="151:151" ht="14.4" x14ac:dyDescent="0.25">
      <c r="EU18257" s="104"/>
    </row>
    <row r="18258" spans="151:151" ht="14.4" x14ac:dyDescent="0.25">
      <c r="EU18258" s="104"/>
    </row>
    <row r="18259" spans="151:151" ht="14.4" x14ac:dyDescent="0.25">
      <c r="EU18259" s="104"/>
    </row>
    <row r="18260" spans="151:151" ht="14.4" x14ac:dyDescent="0.25">
      <c r="EU18260" s="104"/>
    </row>
    <row r="18261" spans="151:151" ht="14.4" x14ac:dyDescent="0.25">
      <c r="EU18261" s="104"/>
    </row>
    <row r="18262" spans="151:151" ht="14.4" x14ac:dyDescent="0.25">
      <c r="EU18262" s="104"/>
    </row>
    <row r="18263" spans="151:151" ht="14.4" x14ac:dyDescent="0.25">
      <c r="EU18263" s="104"/>
    </row>
    <row r="18264" spans="151:151" ht="14.4" x14ac:dyDescent="0.25">
      <c r="EU18264" s="104"/>
    </row>
    <row r="18265" spans="151:151" ht="14.4" x14ac:dyDescent="0.25">
      <c r="EU18265" s="104"/>
    </row>
    <row r="18266" spans="151:151" ht="14.4" x14ac:dyDescent="0.25">
      <c r="EU18266" s="104"/>
    </row>
    <row r="18267" spans="151:151" ht="14.4" x14ac:dyDescent="0.25">
      <c r="EU18267" s="104"/>
    </row>
    <row r="18268" spans="151:151" ht="14.4" x14ac:dyDescent="0.25">
      <c r="EU18268" s="104"/>
    </row>
    <row r="18269" spans="151:151" ht="14.4" x14ac:dyDescent="0.25">
      <c r="EU18269" s="104"/>
    </row>
    <row r="18270" spans="151:151" ht="14.4" x14ac:dyDescent="0.25">
      <c r="EU18270" s="104"/>
    </row>
    <row r="18271" spans="151:151" ht="14.4" x14ac:dyDescent="0.25">
      <c r="EU18271" s="104"/>
    </row>
    <row r="18272" spans="151:151" ht="14.4" x14ac:dyDescent="0.25">
      <c r="EU18272" s="104"/>
    </row>
    <row r="18273" spans="151:151" ht="14.4" x14ac:dyDescent="0.25">
      <c r="EU18273" s="104"/>
    </row>
    <row r="18274" spans="151:151" ht="14.4" x14ac:dyDescent="0.25">
      <c r="EU18274" s="104"/>
    </row>
    <row r="18275" spans="151:151" ht="14.4" x14ac:dyDescent="0.25">
      <c r="EU18275" s="104"/>
    </row>
    <row r="18276" spans="151:151" ht="14.4" x14ac:dyDescent="0.25">
      <c r="EU18276" s="104"/>
    </row>
    <row r="18277" spans="151:151" ht="14.4" x14ac:dyDescent="0.25">
      <c r="EU18277" s="104"/>
    </row>
    <row r="18278" spans="151:151" ht="14.4" x14ac:dyDescent="0.25">
      <c r="EU18278" s="104"/>
    </row>
    <row r="18279" spans="151:151" ht="14.4" x14ac:dyDescent="0.25">
      <c r="EU18279" s="104"/>
    </row>
    <row r="18280" spans="151:151" ht="14.4" x14ac:dyDescent="0.25">
      <c r="EU18280" s="104"/>
    </row>
    <row r="18281" spans="151:151" ht="14.4" x14ac:dyDescent="0.25">
      <c r="EU18281" s="104"/>
    </row>
    <row r="18282" spans="151:151" ht="14.4" x14ac:dyDescent="0.25">
      <c r="EU18282" s="104"/>
    </row>
    <row r="18283" spans="151:151" ht="14.4" x14ac:dyDescent="0.25">
      <c r="EU18283" s="104"/>
    </row>
    <row r="18284" spans="151:151" ht="14.4" x14ac:dyDescent="0.25">
      <c r="EU18284" s="104"/>
    </row>
    <row r="18285" spans="151:151" ht="14.4" x14ac:dyDescent="0.25">
      <c r="EU18285" s="104"/>
    </row>
    <row r="18286" spans="151:151" ht="14.4" x14ac:dyDescent="0.25">
      <c r="EU18286" s="104"/>
    </row>
    <row r="18287" spans="151:151" ht="14.4" x14ac:dyDescent="0.25">
      <c r="EU18287" s="104"/>
    </row>
    <row r="18288" spans="151:151" ht="14.4" x14ac:dyDescent="0.25">
      <c r="EU18288" s="104"/>
    </row>
    <row r="18289" spans="151:151" ht="14.4" x14ac:dyDescent="0.25">
      <c r="EU18289" s="104"/>
    </row>
    <row r="18290" spans="151:151" ht="14.4" x14ac:dyDescent="0.25">
      <c r="EU18290" s="104"/>
    </row>
    <row r="18291" spans="151:151" ht="14.4" x14ac:dyDescent="0.25">
      <c r="EU18291" s="104"/>
    </row>
    <row r="18292" spans="151:151" ht="14.4" x14ac:dyDescent="0.25">
      <c r="EU18292" s="104"/>
    </row>
    <row r="18293" spans="151:151" ht="14.4" x14ac:dyDescent="0.25">
      <c r="EU18293" s="104"/>
    </row>
    <row r="18294" spans="151:151" ht="14.4" x14ac:dyDescent="0.25">
      <c r="EU18294" s="104"/>
    </row>
    <row r="18295" spans="151:151" ht="14.4" x14ac:dyDescent="0.25">
      <c r="EU18295" s="104"/>
    </row>
    <row r="18296" spans="151:151" ht="14.4" x14ac:dyDescent="0.25">
      <c r="EU18296" s="104"/>
    </row>
    <row r="18297" spans="151:151" ht="14.4" x14ac:dyDescent="0.25">
      <c r="EU18297" s="104"/>
    </row>
    <row r="18298" spans="151:151" ht="14.4" x14ac:dyDescent="0.25">
      <c r="EU18298" s="104"/>
    </row>
    <row r="18299" spans="151:151" ht="14.4" x14ac:dyDescent="0.25">
      <c r="EU18299" s="104"/>
    </row>
    <row r="18300" spans="151:151" ht="14.4" x14ac:dyDescent="0.25">
      <c r="EU18300" s="104"/>
    </row>
    <row r="18301" spans="151:151" ht="14.4" x14ac:dyDescent="0.25">
      <c r="EU18301" s="104"/>
    </row>
    <row r="18302" spans="151:151" ht="14.4" x14ac:dyDescent="0.25">
      <c r="EU18302" s="104"/>
    </row>
    <row r="18303" spans="151:151" ht="14.4" x14ac:dyDescent="0.25">
      <c r="EU18303" s="104"/>
    </row>
    <row r="18304" spans="151:151" ht="14.4" x14ac:dyDescent="0.25">
      <c r="EU18304" s="104"/>
    </row>
    <row r="18305" spans="151:151" ht="14.4" x14ac:dyDescent="0.25">
      <c r="EU18305" s="104"/>
    </row>
    <row r="18306" spans="151:151" ht="14.4" x14ac:dyDescent="0.25">
      <c r="EU18306" s="104"/>
    </row>
    <row r="18307" spans="151:151" ht="14.4" x14ac:dyDescent="0.25">
      <c r="EU18307" s="104"/>
    </row>
    <row r="18308" spans="151:151" ht="14.4" x14ac:dyDescent="0.25">
      <c r="EU18308" s="104"/>
    </row>
    <row r="18309" spans="151:151" ht="14.4" x14ac:dyDescent="0.25">
      <c r="EU18309" s="104"/>
    </row>
    <row r="18310" spans="151:151" ht="14.4" x14ac:dyDescent="0.25">
      <c r="EU18310" s="104"/>
    </row>
    <row r="18311" spans="151:151" ht="14.4" x14ac:dyDescent="0.25">
      <c r="EU18311" s="104"/>
    </row>
    <row r="18312" spans="151:151" ht="14.4" x14ac:dyDescent="0.25">
      <c r="EU18312" s="104"/>
    </row>
    <row r="18313" spans="151:151" ht="14.4" x14ac:dyDescent="0.25">
      <c r="EU18313" s="104"/>
    </row>
    <row r="18314" spans="151:151" ht="14.4" x14ac:dyDescent="0.25">
      <c r="EU18314" s="104"/>
    </row>
    <row r="18315" spans="151:151" ht="14.4" x14ac:dyDescent="0.25">
      <c r="EU18315" s="104"/>
    </row>
    <row r="18316" spans="151:151" ht="14.4" x14ac:dyDescent="0.25">
      <c r="EU18316" s="104"/>
    </row>
    <row r="18317" spans="151:151" ht="14.4" x14ac:dyDescent="0.25">
      <c r="EU18317" s="104"/>
    </row>
    <row r="18318" spans="151:151" ht="14.4" x14ac:dyDescent="0.25">
      <c r="EU18318" s="104"/>
    </row>
    <row r="18319" spans="151:151" ht="14.4" x14ac:dyDescent="0.25">
      <c r="EU18319" s="104"/>
    </row>
    <row r="18320" spans="151:151" ht="14.4" x14ac:dyDescent="0.25">
      <c r="EU18320" s="104"/>
    </row>
    <row r="18321" spans="151:151" ht="14.4" x14ac:dyDescent="0.25">
      <c r="EU18321" s="104"/>
    </row>
    <row r="18322" spans="151:151" ht="14.4" x14ac:dyDescent="0.25">
      <c r="EU18322" s="104"/>
    </row>
    <row r="18323" spans="151:151" ht="14.4" x14ac:dyDescent="0.25">
      <c r="EU18323" s="104"/>
    </row>
    <row r="18324" spans="151:151" ht="14.4" x14ac:dyDescent="0.25">
      <c r="EU18324" s="104"/>
    </row>
    <row r="18325" spans="151:151" ht="14.4" x14ac:dyDescent="0.25">
      <c r="EU18325" s="104"/>
    </row>
    <row r="18326" spans="151:151" ht="14.4" x14ac:dyDescent="0.25">
      <c r="EU18326" s="104"/>
    </row>
    <row r="18327" spans="151:151" ht="14.4" x14ac:dyDescent="0.25">
      <c r="EU18327" s="104"/>
    </row>
    <row r="18328" spans="151:151" ht="14.4" x14ac:dyDescent="0.25">
      <c r="EU18328" s="104"/>
    </row>
    <row r="18329" spans="151:151" ht="14.4" x14ac:dyDescent="0.25">
      <c r="EU18329" s="104"/>
    </row>
    <row r="18330" spans="151:151" ht="14.4" x14ac:dyDescent="0.25">
      <c r="EU18330" s="104"/>
    </row>
    <row r="18331" spans="151:151" ht="14.4" x14ac:dyDescent="0.25">
      <c r="EU18331" s="104"/>
    </row>
    <row r="18332" spans="151:151" ht="14.4" x14ac:dyDescent="0.25">
      <c r="EU18332" s="104"/>
    </row>
    <row r="18333" spans="151:151" ht="14.4" x14ac:dyDescent="0.25">
      <c r="EU18333" s="104"/>
    </row>
    <row r="18334" spans="151:151" ht="14.4" x14ac:dyDescent="0.25">
      <c r="EU18334" s="104"/>
    </row>
    <row r="18335" spans="151:151" ht="14.4" x14ac:dyDescent="0.25">
      <c r="EU18335" s="104"/>
    </row>
    <row r="18336" spans="151:151" ht="14.4" x14ac:dyDescent="0.25">
      <c r="EU18336" s="104"/>
    </row>
    <row r="18337" spans="151:151" ht="14.4" x14ac:dyDescent="0.25">
      <c r="EU18337" s="104"/>
    </row>
    <row r="18338" spans="151:151" ht="14.4" x14ac:dyDescent="0.25">
      <c r="EU18338" s="104"/>
    </row>
    <row r="18339" spans="151:151" ht="14.4" x14ac:dyDescent="0.25">
      <c r="EU18339" s="104"/>
    </row>
    <row r="18340" spans="151:151" ht="14.4" x14ac:dyDescent="0.25">
      <c r="EU18340" s="104"/>
    </row>
    <row r="18341" spans="151:151" ht="14.4" x14ac:dyDescent="0.25">
      <c r="EU18341" s="104"/>
    </row>
    <row r="18342" spans="151:151" ht="14.4" x14ac:dyDescent="0.25">
      <c r="EU18342" s="104"/>
    </row>
    <row r="18343" spans="151:151" ht="14.4" x14ac:dyDescent="0.25">
      <c r="EU18343" s="104"/>
    </row>
    <row r="18344" spans="151:151" ht="14.4" x14ac:dyDescent="0.25">
      <c r="EU18344" s="104"/>
    </row>
    <row r="18345" spans="151:151" ht="14.4" x14ac:dyDescent="0.25">
      <c r="EU18345" s="104"/>
    </row>
    <row r="18346" spans="151:151" ht="14.4" x14ac:dyDescent="0.25">
      <c r="EU18346" s="104"/>
    </row>
    <row r="18347" spans="151:151" ht="14.4" x14ac:dyDescent="0.25">
      <c r="EU18347" s="104"/>
    </row>
    <row r="18348" spans="151:151" ht="14.4" x14ac:dyDescent="0.25">
      <c r="EU18348" s="104"/>
    </row>
    <row r="18349" spans="151:151" ht="14.4" x14ac:dyDescent="0.25">
      <c r="EU18349" s="104"/>
    </row>
    <row r="18350" spans="151:151" ht="14.4" x14ac:dyDescent="0.25">
      <c r="EU18350" s="104"/>
    </row>
    <row r="18351" spans="151:151" ht="14.4" x14ac:dyDescent="0.25">
      <c r="EU18351" s="104"/>
    </row>
    <row r="18352" spans="151:151" ht="14.4" x14ac:dyDescent="0.25">
      <c r="EU18352" s="104"/>
    </row>
    <row r="18353" spans="151:151" ht="14.4" x14ac:dyDescent="0.25">
      <c r="EU18353" s="104"/>
    </row>
    <row r="18354" spans="151:151" ht="14.4" x14ac:dyDescent="0.25">
      <c r="EU18354" s="104"/>
    </row>
    <row r="18355" spans="151:151" ht="14.4" x14ac:dyDescent="0.25">
      <c r="EU18355" s="104"/>
    </row>
    <row r="18356" spans="151:151" ht="14.4" x14ac:dyDescent="0.25">
      <c r="EU18356" s="104"/>
    </row>
    <row r="18357" spans="151:151" ht="14.4" x14ac:dyDescent="0.25">
      <c r="EU18357" s="104"/>
    </row>
    <row r="18358" spans="151:151" ht="14.4" x14ac:dyDescent="0.25">
      <c r="EU18358" s="104"/>
    </row>
    <row r="18359" spans="151:151" ht="14.4" x14ac:dyDescent="0.25">
      <c r="EU18359" s="104"/>
    </row>
    <row r="18360" spans="151:151" ht="14.4" x14ac:dyDescent="0.25">
      <c r="EU18360" s="104"/>
    </row>
    <row r="18361" spans="151:151" ht="14.4" x14ac:dyDescent="0.25">
      <c r="EU18361" s="104"/>
    </row>
    <row r="18362" spans="151:151" ht="14.4" x14ac:dyDescent="0.25">
      <c r="EU18362" s="104"/>
    </row>
    <row r="18363" spans="151:151" ht="14.4" x14ac:dyDescent="0.25">
      <c r="EU18363" s="104"/>
    </row>
    <row r="18364" spans="151:151" ht="14.4" x14ac:dyDescent="0.25">
      <c r="EU18364" s="104"/>
    </row>
    <row r="18365" spans="151:151" ht="14.4" x14ac:dyDescent="0.25">
      <c r="EU18365" s="104"/>
    </row>
    <row r="18366" spans="151:151" ht="14.4" x14ac:dyDescent="0.25">
      <c r="EU18366" s="104"/>
    </row>
    <row r="18367" spans="151:151" ht="14.4" x14ac:dyDescent="0.25">
      <c r="EU18367" s="104"/>
    </row>
    <row r="18368" spans="151:151" ht="14.4" x14ac:dyDescent="0.25">
      <c r="EU18368" s="104"/>
    </row>
    <row r="18369" spans="151:151" ht="14.4" x14ac:dyDescent="0.25">
      <c r="EU18369" s="104"/>
    </row>
    <row r="18370" spans="151:151" ht="14.4" x14ac:dyDescent="0.25">
      <c r="EU18370" s="104"/>
    </row>
    <row r="18371" spans="151:151" ht="14.4" x14ac:dyDescent="0.25">
      <c r="EU18371" s="104"/>
    </row>
    <row r="18372" spans="151:151" ht="14.4" x14ac:dyDescent="0.25">
      <c r="EU18372" s="104"/>
    </row>
    <row r="18373" spans="151:151" ht="14.4" x14ac:dyDescent="0.25">
      <c r="EU18373" s="104"/>
    </row>
    <row r="18374" spans="151:151" ht="14.4" x14ac:dyDescent="0.25">
      <c r="EU18374" s="104"/>
    </row>
    <row r="18375" spans="151:151" ht="14.4" x14ac:dyDescent="0.25">
      <c r="EU18375" s="104"/>
    </row>
    <row r="18376" spans="151:151" ht="14.4" x14ac:dyDescent="0.25">
      <c r="EU18376" s="104"/>
    </row>
    <row r="18377" spans="151:151" ht="14.4" x14ac:dyDescent="0.25">
      <c r="EU18377" s="104"/>
    </row>
    <row r="18378" spans="151:151" ht="14.4" x14ac:dyDescent="0.25">
      <c r="EU18378" s="104"/>
    </row>
    <row r="18379" spans="151:151" ht="14.4" x14ac:dyDescent="0.25">
      <c r="EU18379" s="104"/>
    </row>
    <row r="18380" spans="151:151" ht="14.4" x14ac:dyDescent="0.25">
      <c r="EU18380" s="104"/>
    </row>
    <row r="18381" spans="151:151" ht="14.4" x14ac:dyDescent="0.25">
      <c r="EU18381" s="104"/>
    </row>
    <row r="18382" spans="151:151" ht="14.4" x14ac:dyDescent="0.25">
      <c r="EU18382" s="104"/>
    </row>
    <row r="18383" spans="151:151" ht="14.4" x14ac:dyDescent="0.25">
      <c r="EU18383" s="104"/>
    </row>
    <row r="18384" spans="151:151" ht="14.4" x14ac:dyDescent="0.25">
      <c r="EU18384" s="104"/>
    </row>
    <row r="18385" spans="151:151" ht="14.4" x14ac:dyDescent="0.25">
      <c r="EU18385" s="104"/>
    </row>
    <row r="18386" spans="151:151" ht="14.4" x14ac:dyDescent="0.25">
      <c r="EU18386" s="104"/>
    </row>
    <row r="18387" spans="151:151" ht="14.4" x14ac:dyDescent="0.25">
      <c r="EU18387" s="104"/>
    </row>
    <row r="18388" spans="151:151" ht="14.4" x14ac:dyDescent="0.25">
      <c r="EU18388" s="104"/>
    </row>
    <row r="18389" spans="151:151" ht="14.4" x14ac:dyDescent="0.25">
      <c r="EU18389" s="104"/>
    </row>
    <row r="18390" spans="151:151" ht="14.4" x14ac:dyDescent="0.25">
      <c r="EU18390" s="104"/>
    </row>
    <row r="18391" spans="151:151" ht="14.4" x14ac:dyDescent="0.25">
      <c r="EU18391" s="104"/>
    </row>
    <row r="18392" spans="151:151" ht="14.4" x14ac:dyDescent="0.25">
      <c r="EU18392" s="104"/>
    </row>
    <row r="18393" spans="151:151" ht="14.4" x14ac:dyDescent="0.25">
      <c r="EU18393" s="104"/>
    </row>
    <row r="18394" spans="151:151" ht="14.4" x14ac:dyDescent="0.25">
      <c r="EU18394" s="104"/>
    </row>
    <row r="18395" spans="151:151" ht="14.4" x14ac:dyDescent="0.25">
      <c r="EU18395" s="104"/>
    </row>
    <row r="18396" spans="151:151" ht="14.4" x14ac:dyDescent="0.25">
      <c r="EU18396" s="104"/>
    </row>
    <row r="18397" spans="151:151" ht="14.4" x14ac:dyDescent="0.25">
      <c r="EU18397" s="104"/>
    </row>
    <row r="18398" spans="151:151" ht="14.4" x14ac:dyDescent="0.25">
      <c r="EU18398" s="104"/>
    </row>
    <row r="18399" spans="151:151" ht="14.4" x14ac:dyDescent="0.25">
      <c r="EU18399" s="104"/>
    </row>
    <row r="18400" spans="151:151" ht="14.4" x14ac:dyDescent="0.25">
      <c r="EU18400" s="104"/>
    </row>
    <row r="18401" spans="151:151" ht="14.4" x14ac:dyDescent="0.25">
      <c r="EU18401" s="104"/>
    </row>
    <row r="18402" spans="151:151" ht="14.4" x14ac:dyDescent="0.25">
      <c r="EU18402" s="104"/>
    </row>
    <row r="18403" spans="151:151" ht="14.4" x14ac:dyDescent="0.25">
      <c r="EU18403" s="104"/>
    </row>
    <row r="18404" spans="151:151" ht="14.4" x14ac:dyDescent="0.25">
      <c r="EU18404" s="104"/>
    </row>
    <row r="18405" spans="151:151" ht="14.4" x14ac:dyDescent="0.25">
      <c r="EU18405" s="104"/>
    </row>
    <row r="18406" spans="151:151" ht="14.4" x14ac:dyDescent="0.25">
      <c r="EU18406" s="104"/>
    </row>
    <row r="18407" spans="151:151" ht="14.4" x14ac:dyDescent="0.25">
      <c r="EU18407" s="104"/>
    </row>
    <row r="18408" spans="151:151" ht="14.4" x14ac:dyDescent="0.25">
      <c r="EU18408" s="104"/>
    </row>
    <row r="18409" spans="151:151" ht="14.4" x14ac:dyDescent="0.25">
      <c r="EU18409" s="104"/>
    </row>
    <row r="18410" spans="151:151" ht="14.4" x14ac:dyDescent="0.25">
      <c r="EU18410" s="104"/>
    </row>
    <row r="18411" spans="151:151" ht="14.4" x14ac:dyDescent="0.25">
      <c r="EU18411" s="104"/>
    </row>
    <row r="18412" spans="151:151" ht="14.4" x14ac:dyDescent="0.25">
      <c r="EU18412" s="104"/>
    </row>
    <row r="18413" spans="151:151" ht="14.4" x14ac:dyDescent="0.25">
      <c r="EU18413" s="104"/>
    </row>
    <row r="18414" spans="151:151" ht="14.4" x14ac:dyDescent="0.25">
      <c r="EU18414" s="104"/>
    </row>
    <row r="18415" spans="151:151" ht="14.4" x14ac:dyDescent="0.25">
      <c r="EU18415" s="104"/>
    </row>
    <row r="18416" spans="151:151" ht="14.4" x14ac:dyDescent="0.25">
      <c r="EU18416" s="104"/>
    </row>
    <row r="18417" spans="151:151" ht="14.4" x14ac:dyDescent="0.25">
      <c r="EU18417" s="104"/>
    </row>
    <row r="18418" spans="151:151" ht="14.4" x14ac:dyDescent="0.25">
      <c r="EU18418" s="104"/>
    </row>
    <row r="18419" spans="151:151" ht="14.4" x14ac:dyDescent="0.25">
      <c r="EU18419" s="104"/>
    </row>
    <row r="18420" spans="151:151" ht="14.4" x14ac:dyDescent="0.25">
      <c r="EU18420" s="104"/>
    </row>
    <row r="18421" spans="151:151" ht="14.4" x14ac:dyDescent="0.25">
      <c r="EU18421" s="104"/>
    </row>
    <row r="18422" spans="151:151" ht="14.4" x14ac:dyDescent="0.25">
      <c r="EU18422" s="104"/>
    </row>
    <row r="18423" spans="151:151" ht="14.4" x14ac:dyDescent="0.25">
      <c r="EU18423" s="104"/>
    </row>
    <row r="18424" spans="151:151" ht="14.4" x14ac:dyDescent="0.25">
      <c r="EU18424" s="104"/>
    </row>
    <row r="18425" spans="151:151" ht="14.4" x14ac:dyDescent="0.25">
      <c r="EU18425" s="104"/>
    </row>
    <row r="18426" spans="151:151" ht="14.4" x14ac:dyDescent="0.25">
      <c r="EU18426" s="104"/>
    </row>
    <row r="18427" spans="151:151" ht="14.4" x14ac:dyDescent="0.25">
      <c r="EU18427" s="104"/>
    </row>
    <row r="18428" spans="151:151" ht="14.4" x14ac:dyDescent="0.25">
      <c r="EU18428" s="104"/>
    </row>
    <row r="18429" spans="151:151" ht="14.4" x14ac:dyDescent="0.25">
      <c r="EU18429" s="104"/>
    </row>
    <row r="18430" spans="151:151" ht="14.4" x14ac:dyDescent="0.25">
      <c r="EU18430" s="104"/>
    </row>
    <row r="18431" spans="151:151" ht="14.4" x14ac:dyDescent="0.25">
      <c r="EU18431" s="104"/>
    </row>
    <row r="18432" spans="151:151" ht="14.4" x14ac:dyDescent="0.25">
      <c r="EU18432" s="104"/>
    </row>
    <row r="18433" spans="151:151" ht="14.4" x14ac:dyDescent="0.25">
      <c r="EU18433" s="104"/>
    </row>
    <row r="18434" spans="151:151" ht="14.4" x14ac:dyDescent="0.25">
      <c r="EU18434" s="104"/>
    </row>
    <row r="18435" spans="151:151" ht="14.4" x14ac:dyDescent="0.25">
      <c r="EU18435" s="104"/>
    </row>
    <row r="18436" spans="151:151" ht="14.4" x14ac:dyDescent="0.25">
      <c r="EU18436" s="104"/>
    </row>
    <row r="18437" spans="151:151" ht="14.4" x14ac:dyDescent="0.25">
      <c r="EU18437" s="104"/>
    </row>
    <row r="18438" spans="151:151" ht="14.4" x14ac:dyDescent="0.25">
      <c r="EU18438" s="104"/>
    </row>
    <row r="18439" spans="151:151" ht="14.4" x14ac:dyDescent="0.25">
      <c r="EU18439" s="104"/>
    </row>
    <row r="18440" spans="151:151" ht="14.4" x14ac:dyDescent="0.25">
      <c r="EU18440" s="104"/>
    </row>
    <row r="18441" spans="151:151" ht="14.4" x14ac:dyDescent="0.25">
      <c r="EU18441" s="104"/>
    </row>
    <row r="18442" spans="151:151" ht="14.4" x14ac:dyDescent="0.25">
      <c r="EU18442" s="104"/>
    </row>
    <row r="18443" spans="151:151" ht="14.4" x14ac:dyDescent="0.25">
      <c r="EU18443" s="104"/>
    </row>
    <row r="18444" spans="151:151" ht="14.4" x14ac:dyDescent="0.25">
      <c r="EU18444" s="104"/>
    </row>
    <row r="18445" spans="151:151" ht="14.4" x14ac:dyDescent="0.25">
      <c r="EU18445" s="104"/>
    </row>
    <row r="18446" spans="151:151" ht="14.4" x14ac:dyDescent="0.25">
      <c r="EU18446" s="104"/>
    </row>
    <row r="18447" spans="151:151" ht="14.4" x14ac:dyDescent="0.25">
      <c r="EU18447" s="104"/>
    </row>
    <row r="18448" spans="151:151" ht="14.4" x14ac:dyDescent="0.25">
      <c r="EU18448" s="104"/>
    </row>
    <row r="18449" spans="151:151" ht="14.4" x14ac:dyDescent="0.25">
      <c r="EU18449" s="104"/>
    </row>
    <row r="18450" spans="151:151" ht="14.4" x14ac:dyDescent="0.25">
      <c r="EU18450" s="104"/>
    </row>
    <row r="18451" spans="151:151" ht="14.4" x14ac:dyDescent="0.25">
      <c r="EU18451" s="104"/>
    </row>
    <row r="18452" spans="151:151" ht="14.4" x14ac:dyDescent="0.25">
      <c r="EU18452" s="104"/>
    </row>
    <row r="18453" spans="151:151" ht="14.4" x14ac:dyDescent="0.25">
      <c r="EU18453" s="104"/>
    </row>
    <row r="18454" spans="151:151" ht="14.4" x14ac:dyDescent="0.25">
      <c r="EU18454" s="104"/>
    </row>
    <row r="18455" spans="151:151" ht="14.4" x14ac:dyDescent="0.25">
      <c r="EU18455" s="104"/>
    </row>
    <row r="18456" spans="151:151" ht="14.4" x14ac:dyDescent="0.25">
      <c r="EU18456" s="104"/>
    </row>
    <row r="18457" spans="151:151" ht="14.4" x14ac:dyDescent="0.25">
      <c r="EU18457" s="104"/>
    </row>
    <row r="18458" spans="151:151" ht="14.4" x14ac:dyDescent="0.25">
      <c r="EU18458" s="104"/>
    </row>
    <row r="18459" spans="151:151" ht="14.4" x14ac:dyDescent="0.25">
      <c r="EU18459" s="104"/>
    </row>
    <row r="18460" spans="151:151" ht="14.4" x14ac:dyDescent="0.25">
      <c r="EU18460" s="104"/>
    </row>
    <row r="18461" spans="151:151" ht="14.4" x14ac:dyDescent="0.25">
      <c r="EU18461" s="104"/>
    </row>
    <row r="18462" spans="151:151" ht="14.4" x14ac:dyDescent="0.25">
      <c r="EU18462" s="104"/>
    </row>
    <row r="18463" spans="151:151" ht="14.4" x14ac:dyDescent="0.25">
      <c r="EU18463" s="104"/>
    </row>
    <row r="18464" spans="151:151" ht="14.4" x14ac:dyDescent="0.25">
      <c r="EU18464" s="104"/>
    </row>
    <row r="18465" spans="151:151" ht="14.4" x14ac:dyDescent="0.25">
      <c r="EU18465" s="104"/>
    </row>
    <row r="18466" spans="151:151" ht="14.4" x14ac:dyDescent="0.25">
      <c r="EU18466" s="104"/>
    </row>
    <row r="18467" spans="151:151" ht="14.4" x14ac:dyDescent="0.25">
      <c r="EU18467" s="104"/>
    </row>
    <row r="18468" spans="151:151" ht="14.4" x14ac:dyDescent="0.25">
      <c r="EU18468" s="104"/>
    </row>
    <row r="18469" spans="151:151" ht="14.4" x14ac:dyDescent="0.25">
      <c r="EU18469" s="104"/>
    </row>
    <row r="18470" spans="151:151" ht="14.4" x14ac:dyDescent="0.25">
      <c r="EU18470" s="104"/>
    </row>
    <row r="18471" spans="151:151" ht="14.4" x14ac:dyDescent="0.25">
      <c r="EU18471" s="104"/>
    </row>
    <row r="18472" spans="151:151" ht="14.4" x14ac:dyDescent="0.25">
      <c r="EU18472" s="104"/>
    </row>
    <row r="18473" spans="151:151" ht="14.4" x14ac:dyDescent="0.25">
      <c r="EU18473" s="104"/>
    </row>
    <row r="18474" spans="151:151" ht="14.4" x14ac:dyDescent="0.25">
      <c r="EU18474" s="104"/>
    </row>
    <row r="18475" spans="151:151" ht="14.4" x14ac:dyDescent="0.25">
      <c r="EU18475" s="104"/>
    </row>
    <row r="18476" spans="151:151" ht="14.4" x14ac:dyDescent="0.25">
      <c r="EU18476" s="104"/>
    </row>
    <row r="18477" spans="151:151" ht="14.4" x14ac:dyDescent="0.25">
      <c r="EU18477" s="104"/>
    </row>
    <row r="18478" spans="151:151" ht="14.4" x14ac:dyDescent="0.25">
      <c r="EU18478" s="104"/>
    </row>
    <row r="18479" spans="151:151" ht="14.4" x14ac:dyDescent="0.25">
      <c r="EU18479" s="104"/>
    </row>
    <row r="18480" spans="151:151" ht="14.4" x14ac:dyDescent="0.25">
      <c r="EU18480" s="104"/>
    </row>
    <row r="18481" spans="151:151" ht="14.4" x14ac:dyDescent="0.25">
      <c r="EU18481" s="104"/>
    </row>
    <row r="18482" spans="151:151" ht="14.4" x14ac:dyDescent="0.25">
      <c r="EU18482" s="104"/>
    </row>
    <row r="18483" spans="151:151" ht="14.4" x14ac:dyDescent="0.25">
      <c r="EU18483" s="104"/>
    </row>
    <row r="18484" spans="151:151" ht="14.4" x14ac:dyDescent="0.25">
      <c r="EU18484" s="104"/>
    </row>
    <row r="18485" spans="151:151" ht="14.4" x14ac:dyDescent="0.25">
      <c r="EU18485" s="104"/>
    </row>
    <row r="18486" spans="151:151" ht="14.4" x14ac:dyDescent="0.25">
      <c r="EU18486" s="104"/>
    </row>
    <row r="18487" spans="151:151" ht="14.4" x14ac:dyDescent="0.25">
      <c r="EU18487" s="104"/>
    </row>
    <row r="18488" spans="151:151" ht="14.4" x14ac:dyDescent="0.25">
      <c r="EU18488" s="104"/>
    </row>
    <row r="18489" spans="151:151" ht="14.4" x14ac:dyDescent="0.25">
      <c r="EU18489" s="104"/>
    </row>
    <row r="18490" spans="151:151" ht="14.4" x14ac:dyDescent="0.25">
      <c r="EU18490" s="104"/>
    </row>
    <row r="18491" spans="151:151" ht="14.4" x14ac:dyDescent="0.25">
      <c r="EU18491" s="104"/>
    </row>
    <row r="18492" spans="151:151" ht="14.4" x14ac:dyDescent="0.25">
      <c r="EU18492" s="104"/>
    </row>
    <row r="18493" spans="151:151" ht="14.4" x14ac:dyDescent="0.25">
      <c r="EU18493" s="104"/>
    </row>
    <row r="18494" spans="151:151" ht="14.4" x14ac:dyDescent="0.25">
      <c r="EU18494" s="104"/>
    </row>
    <row r="18495" spans="151:151" ht="14.4" x14ac:dyDescent="0.25">
      <c r="EU18495" s="104"/>
    </row>
    <row r="18496" spans="151:151" ht="14.4" x14ac:dyDescent="0.25">
      <c r="EU18496" s="104"/>
    </row>
    <row r="18497" spans="151:151" ht="14.4" x14ac:dyDescent="0.25">
      <c r="EU18497" s="104"/>
    </row>
    <row r="18498" spans="151:151" ht="14.4" x14ac:dyDescent="0.25">
      <c r="EU18498" s="104"/>
    </row>
    <row r="18499" spans="151:151" ht="14.4" x14ac:dyDescent="0.25">
      <c r="EU18499" s="104"/>
    </row>
    <row r="18500" spans="151:151" ht="14.4" x14ac:dyDescent="0.25">
      <c r="EU18500" s="104"/>
    </row>
    <row r="18501" spans="151:151" ht="14.4" x14ac:dyDescent="0.25">
      <c r="EU18501" s="104"/>
    </row>
    <row r="18502" spans="151:151" ht="14.4" x14ac:dyDescent="0.25">
      <c r="EU18502" s="104"/>
    </row>
    <row r="18503" spans="151:151" ht="14.4" x14ac:dyDescent="0.25">
      <c r="EU18503" s="104"/>
    </row>
    <row r="18504" spans="151:151" ht="14.4" x14ac:dyDescent="0.25">
      <c r="EU18504" s="104"/>
    </row>
    <row r="18505" spans="151:151" ht="14.4" x14ac:dyDescent="0.25">
      <c r="EU18505" s="104"/>
    </row>
    <row r="18506" spans="151:151" ht="14.4" x14ac:dyDescent="0.25">
      <c r="EU18506" s="104"/>
    </row>
    <row r="18507" spans="151:151" ht="14.4" x14ac:dyDescent="0.25">
      <c r="EU18507" s="104"/>
    </row>
    <row r="18508" spans="151:151" ht="14.4" x14ac:dyDescent="0.25">
      <c r="EU18508" s="104"/>
    </row>
    <row r="18509" spans="151:151" ht="14.4" x14ac:dyDescent="0.25">
      <c r="EU18509" s="104"/>
    </row>
    <row r="18510" spans="151:151" ht="14.4" x14ac:dyDescent="0.25">
      <c r="EU18510" s="104"/>
    </row>
    <row r="18511" spans="151:151" ht="14.4" x14ac:dyDescent="0.25">
      <c r="EU18511" s="104"/>
    </row>
    <row r="18512" spans="151:151" ht="14.4" x14ac:dyDescent="0.25">
      <c r="EU18512" s="104"/>
    </row>
    <row r="18513" spans="151:151" ht="14.4" x14ac:dyDescent="0.25">
      <c r="EU18513" s="104"/>
    </row>
    <row r="18514" spans="151:151" ht="14.4" x14ac:dyDescent="0.25">
      <c r="EU18514" s="104"/>
    </row>
    <row r="18515" spans="151:151" ht="14.4" x14ac:dyDescent="0.25">
      <c r="EU18515" s="104"/>
    </row>
    <row r="18516" spans="151:151" ht="14.4" x14ac:dyDescent="0.25">
      <c r="EU18516" s="104"/>
    </row>
    <row r="18517" spans="151:151" ht="14.4" x14ac:dyDescent="0.25">
      <c r="EU18517" s="104"/>
    </row>
    <row r="18518" spans="151:151" ht="14.4" x14ac:dyDescent="0.25">
      <c r="EU18518" s="104"/>
    </row>
    <row r="18519" spans="151:151" ht="14.4" x14ac:dyDescent="0.25">
      <c r="EU18519" s="104"/>
    </row>
    <row r="18520" spans="151:151" ht="14.4" x14ac:dyDescent="0.25">
      <c r="EU18520" s="104"/>
    </row>
    <row r="18521" spans="151:151" ht="14.4" x14ac:dyDescent="0.25">
      <c r="EU18521" s="104"/>
    </row>
    <row r="18522" spans="151:151" ht="14.4" x14ac:dyDescent="0.25">
      <c r="EU18522" s="104"/>
    </row>
    <row r="18523" spans="151:151" ht="14.4" x14ac:dyDescent="0.25">
      <c r="EU18523" s="104"/>
    </row>
    <row r="18524" spans="151:151" ht="14.4" x14ac:dyDescent="0.25">
      <c r="EU18524" s="104"/>
    </row>
    <row r="18525" spans="151:151" ht="14.4" x14ac:dyDescent="0.25">
      <c r="EU18525" s="104"/>
    </row>
    <row r="18526" spans="151:151" ht="14.4" x14ac:dyDescent="0.25">
      <c r="EU18526" s="104"/>
    </row>
    <row r="18527" spans="151:151" ht="14.4" x14ac:dyDescent="0.25">
      <c r="EU18527" s="104"/>
    </row>
    <row r="18528" spans="151:151" ht="14.4" x14ac:dyDescent="0.25">
      <c r="EU18528" s="104"/>
    </row>
    <row r="18529" spans="151:151" ht="14.4" x14ac:dyDescent="0.25">
      <c r="EU18529" s="104"/>
    </row>
    <row r="18530" spans="151:151" ht="14.4" x14ac:dyDescent="0.25">
      <c r="EU18530" s="104"/>
    </row>
    <row r="18531" spans="151:151" ht="14.4" x14ac:dyDescent="0.25">
      <c r="EU18531" s="104"/>
    </row>
    <row r="18532" spans="151:151" ht="14.4" x14ac:dyDescent="0.25">
      <c r="EU18532" s="104"/>
    </row>
    <row r="18533" spans="151:151" ht="14.4" x14ac:dyDescent="0.25">
      <c r="EU18533" s="104"/>
    </row>
    <row r="18534" spans="151:151" ht="14.4" x14ac:dyDescent="0.25">
      <c r="EU18534" s="104"/>
    </row>
    <row r="18535" spans="151:151" ht="14.4" x14ac:dyDescent="0.25">
      <c r="EU18535" s="104"/>
    </row>
    <row r="18536" spans="151:151" ht="14.4" x14ac:dyDescent="0.25">
      <c r="EU18536" s="104"/>
    </row>
    <row r="18537" spans="151:151" ht="14.4" x14ac:dyDescent="0.25">
      <c r="EU18537" s="104"/>
    </row>
    <row r="18538" spans="151:151" ht="14.4" x14ac:dyDescent="0.25">
      <c r="EU18538" s="104"/>
    </row>
    <row r="18539" spans="151:151" ht="14.4" x14ac:dyDescent="0.25">
      <c r="EU18539" s="104"/>
    </row>
    <row r="18540" spans="151:151" ht="14.4" x14ac:dyDescent="0.25">
      <c r="EU18540" s="104"/>
    </row>
    <row r="18541" spans="151:151" ht="14.4" x14ac:dyDescent="0.25">
      <c r="EU18541" s="104"/>
    </row>
    <row r="18542" spans="151:151" ht="14.4" x14ac:dyDescent="0.25">
      <c r="EU18542" s="104"/>
    </row>
    <row r="18543" spans="151:151" ht="14.4" x14ac:dyDescent="0.25">
      <c r="EU18543" s="104"/>
    </row>
    <row r="18544" spans="151:151" ht="14.4" x14ac:dyDescent="0.25">
      <c r="EU18544" s="104"/>
    </row>
    <row r="18545" spans="151:151" ht="14.4" x14ac:dyDescent="0.25">
      <c r="EU18545" s="104"/>
    </row>
    <row r="18546" spans="151:151" ht="14.4" x14ac:dyDescent="0.25">
      <c r="EU18546" s="104"/>
    </row>
    <row r="18547" spans="151:151" ht="14.4" x14ac:dyDescent="0.25">
      <c r="EU18547" s="104"/>
    </row>
    <row r="18548" spans="151:151" ht="14.4" x14ac:dyDescent="0.25">
      <c r="EU18548" s="104"/>
    </row>
    <row r="18549" spans="151:151" ht="14.4" x14ac:dyDescent="0.25">
      <c r="EU18549" s="104"/>
    </row>
    <row r="18550" spans="151:151" ht="14.4" x14ac:dyDescent="0.25">
      <c r="EU18550" s="104"/>
    </row>
    <row r="18551" spans="151:151" ht="14.4" x14ac:dyDescent="0.25">
      <c r="EU18551" s="104"/>
    </row>
    <row r="18552" spans="151:151" ht="14.4" x14ac:dyDescent="0.25">
      <c r="EU18552" s="104"/>
    </row>
    <row r="18553" spans="151:151" ht="14.4" x14ac:dyDescent="0.25">
      <c r="EU18553" s="104"/>
    </row>
    <row r="18554" spans="151:151" ht="14.4" x14ac:dyDescent="0.25">
      <c r="EU18554" s="104"/>
    </row>
    <row r="18555" spans="151:151" ht="14.4" x14ac:dyDescent="0.25">
      <c r="EU18555" s="104"/>
    </row>
    <row r="18556" spans="151:151" ht="14.4" x14ac:dyDescent="0.25">
      <c r="EU18556" s="104"/>
    </row>
    <row r="18557" spans="151:151" ht="14.4" x14ac:dyDescent="0.25">
      <c r="EU18557" s="104"/>
    </row>
    <row r="18558" spans="151:151" ht="14.4" x14ac:dyDescent="0.25">
      <c r="EU18558" s="104"/>
    </row>
    <row r="18559" spans="151:151" ht="14.4" x14ac:dyDescent="0.25">
      <c r="EU18559" s="104"/>
    </row>
    <row r="18560" spans="151:151" ht="14.4" x14ac:dyDescent="0.25">
      <c r="EU18560" s="104"/>
    </row>
    <row r="18561" spans="151:151" ht="14.4" x14ac:dyDescent="0.25">
      <c r="EU18561" s="104"/>
    </row>
    <row r="18562" spans="151:151" ht="14.4" x14ac:dyDescent="0.25">
      <c r="EU18562" s="104"/>
    </row>
    <row r="18563" spans="151:151" ht="14.4" x14ac:dyDescent="0.25">
      <c r="EU18563" s="104"/>
    </row>
    <row r="18564" spans="151:151" ht="14.4" x14ac:dyDescent="0.25">
      <c r="EU18564" s="104"/>
    </row>
    <row r="18565" spans="151:151" ht="14.4" x14ac:dyDescent="0.25">
      <c r="EU18565" s="104"/>
    </row>
    <row r="18566" spans="151:151" ht="14.4" x14ac:dyDescent="0.25">
      <c r="EU18566" s="104"/>
    </row>
    <row r="18567" spans="151:151" ht="14.4" x14ac:dyDescent="0.25">
      <c r="EU18567" s="104"/>
    </row>
    <row r="18568" spans="151:151" ht="14.4" x14ac:dyDescent="0.25">
      <c r="EU18568" s="104"/>
    </row>
    <row r="18569" spans="151:151" ht="14.4" x14ac:dyDescent="0.25">
      <c r="EU18569" s="104"/>
    </row>
    <row r="18570" spans="151:151" ht="14.4" x14ac:dyDescent="0.25">
      <c r="EU18570" s="104"/>
    </row>
    <row r="18571" spans="151:151" ht="14.4" x14ac:dyDescent="0.25">
      <c r="EU18571" s="104"/>
    </row>
    <row r="18572" spans="151:151" ht="14.4" x14ac:dyDescent="0.25">
      <c r="EU18572" s="104"/>
    </row>
    <row r="18573" spans="151:151" ht="14.4" x14ac:dyDescent="0.25">
      <c r="EU18573" s="104"/>
    </row>
    <row r="18574" spans="151:151" ht="14.4" x14ac:dyDescent="0.25">
      <c r="EU18574" s="104"/>
    </row>
    <row r="18575" spans="151:151" ht="14.4" x14ac:dyDescent="0.25">
      <c r="EU18575" s="104"/>
    </row>
    <row r="18576" spans="151:151" ht="14.4" x14ac:dyDescent="0.25">
      <c r="EU18576" s="104"/>
    </row>
    <row r="18577" spans="151:151" ht="14.4" x14ac:dyDescent="0.25">
      <c r="EU18577" s="104"/>
    </row>
    <row r="18578" spans="151:151" ht="14.4" x14ac:dyDescent="0.25">
      <c r="EU18578" s="104"/>
    </row>
    <row r="18579" spans="151:151" ht="14.4" x14ac:dyDescent="0.25">
      <c r="EU18579" s="104"/>
    </row>
    <row r="18580" spans="151:151" ht="14.4" x14ac:dyDescent="0.25">
      <c r="EU18580" s="104"/>
    </row>
    <row r="18581" spans="151:151" ht="14.4" x14ac:dyDescent="0.25">
      <c r="EU18581" s="104"/>
    </row>
    <row r="18582" spans="151:151" ht="14.4" x14ac:dyDescent="0.25">
      <c r="EU18582" s="104"/>
    </row>
    <row r="18583" spans="151:151" ht="14.4" x14ac:dyDescent="0.25">
      <c r="EU18583" s="104"/>
    </row>
    <row r="18584" spans="151:151" ht="14.4" x14ac:dyDescent="0.25">
      <c r="EU18584" s="104"/>
    </row>
    <row r="18585" spans="151:151" ht="14.4" x14ac:dyDescent="0.25">
      <c r="EU18585" s="104"/>
    </row>
    <row r="18586" spans="151:151" ht="14.4" x14ac:dyDescent="0.25">
      <c r="EU18586" s="104"/>
    </row>
    <row r="18587" spans="151:151" ht="14.4" x14ac:dyDescent="0.25">
      <c r="EU18587" s="104"/>
    </row>
    <row r="18588" spans="151:151" ht="14.4" x14ac:dyDescent="0.25">
      <c r="EU18588" s="104"/>
    </row>
    <row r="18589" spans="151:151" ht="14.4" x14ac:dyDescent="0.25">
      <c r="EU18589" s="104"/>
    </row>
    <row r="18590" spans="151:151" ht="14.4" x14ac:dyDescent="0.25">
      <c r="EU18590" s="104"/>
    </row>
    <row r="18591" spans="151:151" ht="14.4" x14ac:dyDescent="0.25">
      <c r="EU18591" s="104"/>
    </row>
    <row r="18592" spans="151:151" ht="14.4" x14ac:dyDescent="0.25">
      <c r="EU18592" s="104"/>
    </row>
    <row r="18593" spans="151:151" ht="14.4" x14ac:dyDescent="0.25">
      <c r="EU18593" s="104"/>
    </row>
    <row r="18594" spans="151:151" ht="14.4" x14ac:dyDescent="0.25">
      <c r="EU18594" s="104"/>
    </row>
    <row r="18595" spans="151:151" ht="14.4" x14ac:dyDescent="0.25">
      <c r="EU18595" s="104"/>
    </row>
    <row r="18596" spans="151:151" ht="14.4" x14ac:dyDescent="0.25">
      <c r="EU18596" s="104"/>
    </row>
    <row r="18597" spans="151:151" ht="14.4" x14ac:dyDescent="0.25">
      <c r="EU18597" s="104"/>
    </row>
    <row r="18598" spans="151:151" ht="14.4" x14ac:dyDescent="0.25">
      <c r="EU18598" s="104"/>
    </row>
    <row r="18599" spans="151:151" ht="14.4" x14ac:dyDescent="0.25">
      <c r="EU18599" s="104"/>
    </row>
    <row r="18600" spans="151:151" ht="14.4" x14ac:dyDescent="0.25">
      <c r="EU18600" s="104"/>
    </row>
    <row r="18601" spans="151:151" ht="14.4" x14ac:dyDescent="0.25">
      <c r="EU18601" s="104"/>
    </row>
    <row r="18602" spans="151:151" ht="14.4" x14ac:dyDescent="0.25">
      <c r="EU18602" s="104"/>
    </row>
    <row r="18603" spans="151:151" ht="14.4" x14ac:dyDescent="0.25">
      <c r="EU18603" s="104"/>
    </row>
    <row r="18604" spans="151:151" ht="14.4" x14ac:dyDescent="0.25">
      <c r="EU18604" s="104"/>
    </row>
    <row r="18605" spans="151:151" ht="14.4" x14ac:dyDescent="0.25">
      <c r="EU18605" s="104"/>
    </row>
    <row r="18606" spans="151:151" ht="14.4" x14ac:dyDescent="0.25">
      <c r="EU18606" s="104"/>
    </row>
    <row r="18607" spans="151:151" ht="14.4" x14ac:dyDescent="0.25">
      <c r="EU18607" s="104"/>
    </row>
    <row r="18608" spans="151:151" ht="14.4" x14ac:dyDescent="0.25">
      <c r="EU18608" s="104"/>
    </row>
    <row r="18609" spans="151:151" ht="14.4" x14ac:dyDescent="0.25">
      <c r="EU18609" s="104"/>
    </row>
    <row r="18610" spans="151:151" ht="14.4" x14ac:dyDescent="0.25">
      <c r="EU18610" s="104"/>
    </row>
    <row r="18611" spans="151:151" ht="14.4" x14ac:dyDescent="0.25">
      <c r="EU18611" s="104"/>
    </row>
    <row r="18612" spans="151:151" ht="14.4" x14ac:dyDescent="0.25">
      <c r="EU18612" s="104"/>
    </row>
    <row r="18613" spans="151:151" ht="14.4" x14ac:dyDescent="0.25">
      <c r="EU18613" s="104"/>
    </row>
    <row r="18614" spans="151:151" ht="14.4" x14ac:dyDescent="0.25">
      <c r="EU18614" s="104"/>
    </row>
    <row r="18615" spans="151:151" ht="14.4" x14ac:dyDescent="0.25">
      <c r="EU18615" s="104"/>
    </row>
    <row r="18616" spans="151:151" ht="14.4" x14ac:dyDescent="0.25">
      <c r="EU18616" s="104"/>
    </row>
    <row r="18617" spans="151:151" ht="14.4" x14ac:dyDescent="0.25">
      <c r="EU18617" s="104"/>
    </row>
    <row r="18618" spans="151:151" ht="14.4" x14ac:dyDescent="0.25">
      <c r="EU18618" s="104"/>
    </row>
    <row r="18619" spans="151:151" ht="14.4" x14ac:dyDescent="0.25">
      <c r="EU18619" s="104"/>
    </row>
    <row r="18620" spans="151:151" ht="14.4" x14ac:dyDescent="0.25">
      <c r="EU18620" s="104"/>
    </row>
    <row r="18621" spans="151:151" ht="14.4" x14ac:dyDescent="0.25">
      <c r="EU18621" s="104"/>
    </row>
    <row r="18622" spans="151:151" ht="14.4" x14ac:dyDescent="0.25">
      <c r="EU18622" s="104"/>
    </row>
    <row r="18623" spans="151:151" ht="14.4" x14ac:dyDescent="0.25">
      <c r="EU18623" s="104"/>
    </row>
    <row r="18624" spans="151:151" ht="14.4" x14ac:dyDescent="0.25">
      <c r="EU18624" s="104"/>
    </row>
    <row r="18625" spans="151:151" ht="14.4" x14ac:dyDescent="0.25">
      <c r="EU18625" s="104"/>
    </row>
    <row r="18626" spans="151:151" ht="14.4" x14ac:dyDescent="0.25">
      <c r="EU18626" s="104"/>
    </row>
    <row r="18627" spans="151:151" ht="14.4" x14ac:dyDescent="0.25">
      <c r="EU18627" s="104"/>
    </row>
    <row r="18628" spans="151:151" ht="14.4" x14ac:dyDescent="0.25">
      <c r="EU18628" s="104"/>
    </row>
    <row r="18629" spans="151:151" ht="14.4" x14ac:dyDescent="0.25">
      <c r="EU18629" s="104"/>
    </row>
    <row r="18630" spans="151:151" ht="14.4" x14ac:dyDescent="0.25">
      <c r="EU18630" s="104"/>
    </row>
    <row r="18631" spans="151:151" ht="14.4" x14ac:dyDescent="0.25">
      <c r="EU18631" s="104"/>
    </row>
    <row r="18632" spans="151:151" ht="14.4" x14ac:dyDescent="0.25">
      <c r="EU18632" s="104"/>
    </row>
    <row r="18633" spans="151:151" ht="14.4" x14ac:dyDescent="0.25">
      <c r="EU18633" s="104"/>
    </row>
    <row r="18634" spans="151:151" ht="14.4" x14ac:dyDescent="0.25">
      <c r="EU18634" s="104"/>
    </row>
    <row r="18635" spans="151:151" ht="14.4" x14ac:dyDescent="0.25">
      <c r="EU18635" s="104"/>
    </row>
    <row r="18636" spans="151:151" ht="14.4" x14ac:dyDescent="0.25">
      <c r="EU18636" s="104"/>
    </row>
    <row r="18637" spans="151:151" ht="14.4" x14ac:dyDescent="0.25">
      <c r="EU18637" s="104"/>
    </row>
    <row r="18638" spans="151:151" ht="14.4" x14ac:dyDescent="0.25">
      <c r="EU18638" s="104"/>
    </row>
    <row r="18639" spans="151:151" ht="14.4" x14ac:dyDescent="0.25">
      <c r="EU18639" s="104"/>
    </row>
    <row r="18640" spans="151:151" ht="14.4" x14ac:dyDescent="0.25">
      <c r="EU18640" s="104"/>
    </row>
    <row r="18641" spans="151:151" ht="14.4" x14ac:dyDescent="0.25">
      <c r="EU18641" s="104"/>
    </row>
    <row r="18642" spans="151:151" ht="14.4" x14ac:dyDescent="0.25">
      <c r="EU18642" s="104"/>
    </row>
    <row r="18643" spans="151:151" ht="14.4" x14ac:dyDescent="0.25">
      <c r="EU18643" s="104"/>
    </row>
    <row r="18644" spans="151:151" ht="14.4" x14ac:dyDescent="0.25">
      <c r="EU18644" s="104"/>
    </row>
    <row r="18645" spans="151:151" ht="14.4" x14ac:dyDescent="0.25">
      <c r="EU18645" s="104"/>
    </row>
    <row r="18646" spans="151:151" ht="14.4" x14ac:dyDescent="0.25">
      <c r="EU18646" s="104"/>
    </row>
    <row r="18647" spans="151:151" ht="14.4" x14ac:dyDescent="0.25">
      <c r="EU18647" s="104"/>
    </row>
    <row r="18648" spans="151:151" ht="14.4" x14ac:dyDescent="0.25">
      <c r="EU18648" s="104"/>
    </row>
    <row r="18649" spans="151:151" ht="14.4" x14ac:dyDescent="0.25">
      <c r="EU18649" s="104"/>
    </row>
    <row r="18650" spans="151:151" ht="14.4" x14ac:dyDescent="0.25">
      <c r="EU18650" s="104"/>
    </row>
    <row r="18651" spans="151:151" ht="14.4" x14ac:dyDescent="0.25">
      <c r="EU18651" s="104"/>
    </row>
    <row r="18652" spans="151:151" ht="14.4" x14ac:dyDescent="0.25">
      <c r="EU18652" s="104"/>
    </row>
    <row r="18653" spans="151:151" ht="14.4" x14ac:dyDescent="0.25">
      <c r="EU18653" s="104"/>
    </row>
    <row r="18654" spans="151:151" ht="14.4" x14ac:dyDescent="0.25">
      <c r="EU18654" s="104"/>
    </row>
    <row r="18655" spans="151:151" ht="14.4" x14ac:dyDescent="0.25">
      <c r="EU18655" s="104"/>
    </row>
    <row r="18656" spans="151:151" ht="14.4" x14ac:dyDescent="0.25">
      <c r="EU18656" s="104"/>
    </row>
    <row r="18657" spans="151:151" ht="14.4" x14ac:dyDescent="0.25">
      <c r="EU18657" s="104"/>
    </row>
    <row r="18658" spans="151:151" ht="14.4" x14ac:dyDescent="0.25">
      <c r="EU18658" s="104"/>
    </row>
    <row r="18659" spans="151:151" ht="14.4" x14ac:dyDescent="0.25">
      <c r="EU18659" s="104"/>
    </row>
    <row r="18660" spans="151:151" ht="14.4" x14ac:dyDescent="0.25">
      <c r="EU18660" s="104"/>
    </row>
    <row r="18661" spans="151:151" ht="14.4" x14ac:dyDescent="0.25">
      <c r="EU18661" s="104"/>
    </row>
    <row r="18662" spans="151:151" ht="14.4" x14ac:dyDescent="0.25">
      <c r="EU18662" s="104"/>
    </row>
    <row r="18663" spans="151:151" ht="14.4" x14ac:dyDescent="0.25">
      <c r="EU18663" s="104"/>
    </row>
    <row r="18664" spans="151:151" ht="14.4" x14ac:dyDescent="0.25">
      <c r="EU18664" s="104"/>
    </row>
    <row r="18665" spans="151:151" ht="14.4" x14ac:dyDescent="0.25">
      <c r="EU18665" s="104"/>
    </row>
    <row r="18666" spans="151:151" ht="14.4" x14ac:dyDescent="0.25">
      <c r="EU18666" s="104"/>
    </row>
    <row r="18667" spans="151:151" ht="14.4" x14ac:dyDescent="0.25">
      <c r="EU18667" s="104"/>
    </row>
    <row r="18668" spans="151:151" ht="14.4" x14ac:dyDescent="0.25">
      <c r="EU18668" s="104"/>
    </row>
    <row r="18669" spans="151:151" ht="14.4" x14ac:dyDescent="0.25">
      <c r="EU18669" s="104"/>
    </row>
    <row r="18670" spans="151:151" ht="14.4" x14ac:dyDescent="0.25">
      <c r="EU18670" s="104"/>
    </row>
    <row r="18671" spans="151:151" ht="14.4" x14ac:dyDescent="0.25">
      <c r="EU18671" s="104"/>
    </row>
    <row r="18672" spans="151:151" ht="14.4" x14ac:dyDescent="0.25">
      <c r="EU18672" s="104"/>
    </row>
    <row r="18673" spans="151:151" ht="14.4" x14ac:dyDescent="0.25">
      <c r="EU18673" s="104"/>
    </row>
    <row r="18674" spans="151:151" ht="14.4" x14ac:dyDescent="0.25">
      <c r="EU18674" s="104"/>
    </row>
    <row r="18675" spans="151:151" ht="14.4" x14ac:dyDescent="0.25">
      <c r="EU18675" s="104"/>
    </row>
    <row r="18676" spans="151:151" ht="14.4" x14ac:dyDescent="0.25">
      <c r="EU18676" s="104"/>
    </row>
    <row r="18677" spans="151:151" ht="14.4" x14ac:dyDescent="0.25">
      <c r="EU18677" s="104"/>
    </row>
    <row r="18678" spans="151:151" ht="14.4" x14ac:dyDescent="0.25">
      <c r="EU18678" s="104"/>
    </row>
    <row r="18679" spans="151:151" ht="14.4" x14ac:dyDescent="0.25">
      <c r="EU18679" s="104"/>
    </row>
    <row r="18680" spans="151:151" ht="14.4" x14ac:dyDescent="0.25">
      <c r="EU18680" s="104"/>
    </row>
    <row r="18681" spans="151:151" ht="14.4" x14ac:dyDescent="0.25">
      <c r="EU18681" s="104"/>
    </row>
    <row r="18682" spans="151:151" ht="14.4" x14ac:dyDescent="0.25">
      <c r="EU18682" s="104"/>
    </row>
    <row r="18683" spans="151:151" ht="14.4" x14ac:dyDescent="0.25">
      <c r="EU18683" s="104"/>
    </row>
    <row r="18684" spans="151:151" ht="14.4" x14ac:dyDescent="0.25">
      <c r="EU18684" s="104"/>
    </row>
    <row r="18685" spans="151:151" ht="14.4" x14ac:dyDescent="0.25">
      <c r="EU18685" s="104"/>
    </row>
    <row r="18686" spans="151:151" ht="14.4" x14ac:dyDescent="0.25">
      <c r="EU18686" s="104"/>
    </row>
    <row r="18687" spans="151:151" ht="14.4" x14ac:dyDescent="0.25">
      <c r="EU18687" s="104"/>
    </row>
    <row r="18688" spans="151:151" ht="14.4" x14ac:dyDescent="0.25">
      <c r="EU18688" s="104"/>
    </row>
    <row r="18689" spans="151:151" ht="14.4" x14ac:dyDescent="0.25">
      <c r="EU18689" s="104"/>
    </row>
    <row r="18690" spans="151:151" ht="14.4" x14ac:dyDescent="0.25">
      <c r="EU18690" s="104"/>
    </row>
    <row r="18691" spans="151:151" ht="14.4" x14ac:dyDescent="0.25">
      <c r="EU18691" s="104"/>
    </row>
    <row r="18692" spans="151:151" ht="14.4" x14ac:dyDescent="0.25">
      <c r="EU18692" s="104"/>
    </row>
    <row r="18693" spans="151:151" ht="14.4" x14ac:dyDescent="0.25">
      <c r="EU18693" s="104"/>
    </row>
    <row r="18694" spans="151:151" ht="14.4" x14ac:dyDescent="0.25">
      <c r="EU18694" s="104"/>
    </row>
    <row r="18695" spans="151:151" ht="14.4" x14ac:dyDescent="0.25">
      <c r="EU18695" s="104"/>
    </row>
    <row r="18696" spans="151:151" ht="14.4" x14ac:dyDescent="0.25">
      <c r="EU18696" s="104"/>
    </row>
    <row r="18697" spans="151:151" ht="14.4" x14ac:dyDescent="0.25">
      <c r="EU18697" s="104"/>
    </row>
    <row r="18698" spans="151:151" ht="14.4" x14ac:dyDescent="0.25">
      <c r="EU18698" s="104"/>
    </row>
    <row r="18699" spans="151:151" ht="14.4" x14ac:dyDescent="0.25">
      <c r="EU18699" s="104"/>
    </row>
    <row r="18700" spans="151:151" ht="14.4" x14ac:dyDescent="0.25">
      <c r="EU18700" s="104"/>
    </row>
    <row r="18701" spans="151:151" ht="14.4" x14ac:dyDescent="0.25">
      <c r="EU18701" s="104"/>
    </row>
    <row r="18702" spans="151:151" ht="14.4" x14ac:dyDescent="0.25">
      <c r="EU18702" s="104"/>
    </row>
    <row r="18703" spans="151:151" ht="14.4" x14ac:dyDescent="0.25">
      <c r="EU18703" s="104"/>
    </row>
    <row r="18704" spans="151:151" ht="14.4" x14ac:dyDescent="0.25">
      <c r="EU18704" s="104"/>
    </row>
    <row r="18705" spans="151:151" ht="14.4" x14ac:dyDescent="0.25">
      <c r="EU18705" s="104"/>
    </row>
    <row r="18706" spans="151:151" ht="14.4" x14ac:dyDescent="0.25">
      <c r="EU18706" s="104"/>
    </row>
    <row r="18707" spans="151:151" ht="14.4" x14ac:dyDescent="0.25">
      <c r="EU18707" s="104"/>
    </row>
    <row r="18708" spans="151:151" ht="14.4" x14ac:dyDescent="0.25">
      <c r="EU18708" s="104"/>
    </row>
    <row r="18709" spans="151:151" ht="14.4" x14ac:dyDescent="0.25">
      <c r="EU18709" s="104"/>
    </row>
    <row r="18710" spans="151:151" ht="14.4" x14ac:dyDescent="0.25">
      <c r="EU18710" s="104"/>
    </row>
    <row r="18711" spans="151:151" ht="14.4" x14ac:dyDescent="0.25">
      <c r="EU18711" s="104"/>
    </row>
    <row r="18712" spans="151:151" ht="14.4" x14ac:dyDescent="0.25">
      <c r="EU18712" s="104"/>
    </row>
    <row r="18713" spans="151:151" ht="14.4" x14ac:dyDescent="0.25">
      <c r="EU18713" s="104"/>
    </row>
    <row r="18714" spans="151:151" ht="14.4" x14ac:dyDescent="0.25">
      <c r="EU18714" s="104"/>
    </row>
    <row r="18715" spans="151:151" ht="14.4" x14ac:dyDescent="0.25">
      <c r="EU18715" s="104"/>
    </row>
    <row r="18716" spans="151:151" ht="14.4" x14ac:dyDescent="0.25">
      <c r="EU18716" s="104"/>
    </row>
    <row r="18717" spans="151:151" ht="14.4" x14ac:dyDescent="0.25">
      <c r="EU18717" s="104"/>
    </row>
    <row r="18718" spans="151:151" ht="14.4" x14ac:dyDescent="0.25">
      <c r="EU18718" s="104"/>
    </row>
    <row r="18719" spans="151:151" ht="14.4" x14ac:dyDescent="0.25">
      <c r="EU18719" s="104"/>
    </row>
    <row r="18720" spans="151:151" ht="14.4" x14ac:dyDescent="0.25">
      <c r="EU18720" s="104"/>
    </row>
    <row r="18721" spans="151:151" ht="14.4" x14ac:dyDescent="0.25">
      <c r="EU18721" s="104"/>
    </row>
    <row r="18722" spans="151:151" ht="14.4" x14ac:dyDescent="0.25">
      <c r="EU18722" s="104"/>
    </row>
    <row r="18723" spans="151:151" ht="14.4" x14ac:dyDescent="0.25">
      <c r="EU18723" s="104"/>
    </row>
    <row r="18724" spans="151:151" ht="14.4" x14ac:dyDescent="0.25">
      <c r="EU18724" s="104"/>
    </row>
    <row r="18725" spans="151:151" ht="14.4" x14ac:dyDescent="0.25">
      <c r="EU18725" s="104"/>
    </row>
    <row r="18726" spans="151:151" ht="14.4" x14ac:dyDescent="0.25">
      <c r="EU18726" s="104"/>
    </row>
    <row r="18727" spans="151:151" ht="14.4" x14ac:dyDescent="0.25">
      <c r="EU18727" s="104"/>
    </row>
    <row r="18728" spans="151:151" ht="14.4" x14ac:dyDescent="0.25">
      <c r="EU18728" s="104"/>
    </row>
    <row r="18729" spans="151:151" ht="14.4" x14ac:dyDescent="0.25">
      <c r="EU18729" s="104"/>
    </row>
    <row r="18730" spans="151:151" ht="14.4" x14ac:dyDescent="0.25">
      <c r="EU18730" s="104"/>
    </row>
    <row r="18731" spans="151:151" ht="14.4" x14ac:dyDescent="0.25">
      <c r="EU18731" s="104"/>
    </row>
    <row r="18732" spans="151:151" ht="14.4" x14ac:dyDescent="0.25">
      <c r="EU18732" s="104"/>
    </row>
    <row r="18733" spans="151:151" ht="14.4" x14ac:dyDescent="0.25">
      <c r="EU18733" s="104"/>
    </row>
    <row r="18734" spans="151:151" ht="14.4" x14ac:dyDescent="0.25">
      <c r="EU18734" s="104"/>
    </row>
    <row r="18735" spans="151:151" ht="14.4" x14ac:dyDescent="0.25">
      <c r="EU18735" s="104"/>
    </row>
    <row r="18736" spans="151:151" ht="14.4" x14ac:dyDescent="0.25">
      <c r="EU18736" s="104"/>
    </row>
    <row r="18737" spans="151:151" ht="14.4" x14ac:dyDescent="0.25">
      <c r="EU18737" s="104"/>
    </row>
    <row r="18738" spans="151:151" ht="14.4" x14ac:dyDescent="0.25">
      <c r="EU18738" s="104"/>
    </row>
    <row r="18739" spans="151:151" ht="14.4" x14ac:dyDescent="0.25">
      <c r="EU18739" s="104"/>
    </row>
    <row r="18740" spans="151:151" ht="14.4" x14ac:dyDescent="0.25">
      <c r="EU18740" s="104"/>
    </row>
    <row r="18741" spans="151:151" ht="14.4" x14ac:dyDescent="0.25">
      <c r="EU18741" s="104"/>
    </row>
    <row r="18742" spans="151:151" ht="14.4" x14ac:dyDescent="0.25">
      <c r="EU18742" s="104"/>
    </row>
    <row r="18743" spans="151:151" ht="14.4" x14ac:dyDescent="0.25">
      <c r="EU18743" s="104"/>
    </row>
    <row r="18744" spans="151:151" ht="14.4" x14ac:dyDescent="0.25">
      <c r="EU18744" s="104"/>
    </row>
    <row r="18745" spans="151:151" ht="14.4" x14ac:dyDescent="0.25">
      <c r="EU18745" s="104"/>
    </row>
    <row r="18746" spans="151:151" ht="14.4" x14ac:dyDescent="0.25">
      <c r="EU18746" s="104"/>
    </row>
    <row r="18747" spans="151:151" ht="14.4" x14ac:dyDescent="0.25">
      <c r="EU18747" s="104"/>
    </row>
    <row r="18748" spans="151:151" ht="14.4" x14ac:dyDescent="0.25">
      <c r="EU18748" s="104"/>
    </row>
    <row r="18749" spans="151:151" ht="14.4" x14ac:dyDescent="0.25">
      <c r="EU18749" s="104"/>
    </row>
    <row r="18750" spans="151:151" ht="14.4" x14ac:dyDescent="0.25">
      <c r="EU18750" s="104"/>
    </row>
    <row r="18751" spans="151:151" ht="14.4" x14ac:dyDescent="0.25">
      <c r="EU18751" s="104"/>
    </row>
    <row r="18752" spans="151:151" ht="14.4" x14ac:dyDescent="0.25">
      <c r="EU18752" s="104"/>
    </row>
    <row r="18753" spans="151:151" ht="14.4" x14ac:dyDescent="0.25">
      <c r="EU18753" s="104"/>
    </row>
    <row r="18754" spans="151:151" ht="14.4" x14ac:dyDescent="0.25">
      <c r="EU18754" s="104"/>
    </row>
    <row r="18755" spans="151:151" ht="14.4" x14ac:dyDescent="0.25">
      <c r="EU18755" s="104"/>
    </row>
    <row r="18756" spans="151:151" ht="14.4" x14ac:dyDescent="0.25">
      <c r="EU18756" s="104"/>
    </row>
    <row r="18757" spans="151:151" ht="14.4" x14ac:dyDescent="0.25">
      <c r="EU18757" s="104"/>
    </row>
    <row r="18758" spans="151:151" ht="14.4" x14ac:dyDescent="0.25">
      <c r="EU18758" s="104"/>
    </row>
    <row r="18759" spans="151:151" ht="14.4" x14ac:dyDescent="0.25">
      <c r="EU18759" s="104"/>
    </row>
    <row r="18760" spans="151:151" ht="14.4" x14ac:dyDescent="0.25">
      <c r="EU18760" s="104"/>
    </row>
    <row r="18761" spans="151:151" ht="14.4" x14ac:dyDescent="0.25">
      <c r="EU18761" s="104"/>
    </row>
    <row r="18762" spans="151:151" ht="14.4" x14ac:dyDescent="0.25">
      <c r="EU18762" s="104"/>
    </row>
    <row r="18763" spans="151:151" ht="14.4" x14ac:dyDescent="0.25">
      <c r="EU18763" s="104"/>
    </row>
    <row r="18764" spans="151:151" ht="14.4" x14ac:dyDescent="0.25">
      <c r="EU18764" s="104"/>
    </row>
    <row r="18765" spans="151:151" ht="14.4" x14ac:dyDescent="0.25">
      <c r="EU18765" s="104"/>
    </row>
    <row r="18766" spans="151:151" ht="14.4" x14ac:dyDescent="0.25">
      <c r="EU18766" s="104"/>
    </row>
    <row r="18767" spans="151:151" ht="14.4" x14ac:dyDescent="0.25">
      <c r="EU18767" s="104"/>
    </row>
    <row r="18768" spans="151:151" ht="14.4" x14ac:dyDescent="0.25">
      <c r="EU18768" s="104"/>
    </row>
    <row r="18769" spans="151:151" ht="14.4" x14ac:dyDescent="0.25">
      <c r="EU18769" s="104"/>
    </row>
    <row r="18770" spans="151:151" ht="14.4" x14ac:dyDescent="0.25">
      <c r="EU18770" s="104"/>
    </row>
    <row r="18771" spans="151:151" ht="14.4" x14ac:dyDescent="0.25">
      <c r="EU18771" s="104"/>
    </row>
    <row r="18772" spans="151:151" ht="14.4" x14ac:dyDescent="0.25">
      <c r="EU18772" s="104"/>
    </row>
    <row r="18773" spans="151:151" ht="14.4" x14ac:dyDescent="0.25">
      <c r="EU18773" s="104"/>
    </row>
    <row r="18774" spans="151:151" ht="14.4" x14ac:dyDescent="0.25">
      <c r="EU18774" s="104"/>
    </row>
    <row r="18775" spans="151:151" ht="14.4" x14ac:dyDescent="0.25">
      <c r="EU18775" s="104"/>
    </row>
    <row r="18776" spans="151:151" ht="14.4" x14ac:dyDescent="0.25">
      <c r="EU18776" s="104"/>
    </row>
    <row r="18777" spans="151:151" ht="14.4" x14ac:dyDescent="0.25">
      <c r="EU18777" s="104"/>
    </row>
    <row r="18778" spans="151:151" ht="14.4" x14ac:dyDescent="0.25">
      <c r="EU18778" s="104"/>
    </row>
    <row r="18779" spans="151:151" ht="14.4" x14ac:dyDescent="0.25">
      <c r="EU18779" s="104"/>
    </row>
    <row r="18780" spans="151:151" ht="14.4" x14ac:dyDescent="0.25">
      <c r="EU18780" s="104"/>
    </row>
    <row r="18781" spans="151:151" ht="14.4" x14ac:dyDescent="0.25">
      <c r="EU18781" s="104"/>
    </row>
    <row r="18782" spans="151:151" ht="14.4" x14ac:dyDescent="0.25">
      <c r="EU18782" s="104"/>
    </row>
    <row r="18783" spans="151:151" ht="14.4" x14ac:dyDescent="0.25">
      <c r="EU18783" s="104"/>
    </row>
    <row r="18784" spans="151:151" ht="14.4" x14ac:dyDescent="0.25">
      <c r="EU18784" s="104"/>
    </row>
    <row r="18785" spans="151:151" ht="14.4" x14ac:dyDescent="0.25">
      <c r="EU18785" s="104"/>
    </row>
    <row r="18786" spans="151:151" ht="14.4" x14ac:dyDescent="0.25">
      <c r="EU18786" s="104"/>
    </row>
    <row r="18787" spans="151:151" ht="14.4" x14ac:dyDescent="0.25">
      <c r="EU18787" s="104"/>
    </row>
    <row r="18788" spans="151:151" ht="14.4" x14ac:dyDescent="0.25">
      <c r="EU18788" s="104"/>
    </row>
    <row r="18789" spans="151:151" ht="14.4" x14ac:dyDescent="0.25">
      <c r="EU18789" s="104"/>
    </row>
    <row r="18790" spans="151:151" ht="14.4" x14ac:dyDescent="0.25">
      <c r="EU18790" s="104"/>
    </row>
    <row r="18791" spans="151:151" ht="14.4" x14ac:dyDescent="0.25">
      <c r="EU18791" s="104"/>
    </row>
    <row r="18792" spans="151:151" ht="14.4" x14ac:dyDescent="0.25">
      <c r="EU18792" s="104"/>
    </row>
    <row r="18793" spans="151:151" ht="14.4" x14ac:dyDescent="0.25">
      <c r="EU18793" s="104"/>
    </row>
    <row r="18794" spans="151:151" ht="14.4" x14ac:dyDescent="0.25">
      <c r="EU18794" s="104"/>
    </row>
    <row r="18795" spans="151:151" ht="14.4" x14ac:dyDescent="0.25">
      <c r="EU18795" s="104"/>
    </row>
    <row r="18796" spans="151:151" ht="14.4" x14ac:dyDescent="0.25">
      <c r="EU18796" s="104"/>
    </row>
    <row r="18797" spans="151:151" ht="14.4" x14ac:dyDescent="0.25">
      <c r="EU18797" s="104"/>
    </row>
    <row r="18798" spans="151:151" ht="14.4" x14ac:dyDescent="0.25">
      <c r="EU18798" s="104"/>
    </row>
    <row r="18799" spans="151:151" ht="14.4" x14ac:dyDescent="0.25">
      <c r="EU18799" s="104"/>
    </row>
    <row r="18800" spans="151:151" ht="14.4" x14ac:dyDescent="0.25">
      <c r="EU18800" s="104"/>
    </row>
    <row r="18801" spans="151:151" ht="14.4" x14ac:dyDescent="0.25">
      <c r="EU18801" s="104"/>
    </row>
    <row r="18802" spans="151:151" ht="14.4" x14ac:dyDescent="0.25">
      <c r="EU18802" s="104"/>
    </row>
    <row r="18803" spans="151:151" ht="14.4" x14ac:dyDescent="0.25">
      <c r="EU18803" s="104"/>
    </row>
    <row r="18804" spans="151:151" ht="14.4" x14ac:dyDescent="0.25">
      <c r="EU18804" s="104"/>
    </row>
    <row r="18805" spans="151:151" ht="14.4" x14ac:dyDescent="0.25">
      <c r="EU18805" s="104"/>
    </row>
    <row r="18806" spans="151:151" ht="14.4" x14ac:dyDescent="0.25">
      <c r="EU18806" s="104"/>
    </row>
    <row r="18807" spans="151:151" ht="14.4" x14ac:dyDescent="0.25">
      <c r="EU18807" s="104"/>
    </row>
    <row r="18808" spans="151:151" ht="14.4" x14ac:dyDescent="0.25">
      <c r="EU18808" s="104"/>
    </row>
    <row r="18809" spans="151:151" ht="14.4" x14ac:dyDescent="0.25">
      <c r="EU18809" s="104"/>
    </row>
    <row r="18810" spans="151:151" ht="14.4" x14ac:dyDescent="0.25">
      <c r="EU18810" s="104"/>
    </row>
    <row r="18811" spans="151:151" ht="14.4" x14ac:dyDescent="0.25">
      <c r="EU18811" s="104"/>
    </row>
    <row r="18812" spans="151:151" ht="14.4" x14ac:dyDescent="0.25">
      <c r="EU18812" s="104"/>
    </row>
    <row r="18813" spans="151:151" ht="14.4" x14ac:dyDescent="0.25">
      <c r="EU18813" s="104"/>
    </row>
    <row r="18814" spans="151:151" ht="14.4" x14ac:dyDescent="0.25">
      <c r="EU18814" s="104"/>
    </row>
    <row r="18815" spans="151:151" ht="14.4" x14ac:dyDescent="0.25">
      <c r="EU18815" s="104"/>
    </row>
    <row r="18816" spans="151:151" ht="14.4" x14ac:dyDescent="0.25">
      <c r="EU18816" s="104"/>
    </row>
    <row r="18817" spans="151:151" ht="14.4" x14ac:dyDescent="0.25">
      <c r="EU18817" s="104"/>
    </row>
    <row r="18818" spans="151:151" ht="14.4" x14ac:dyDescent="0.25">
      <c r="EU18818" s="104"/>
    </row>
    <row r="18819" spans="151:151" ht="14.4" x14ac:dyDescent="0.25">
      <c r="EU18819" s="104"/>
    </row>
    <row r="18820" spans="151:151" ht="14.4" x14ac:dyDescent="0.25">
      <c r="EU18820" s="104"/>
    </row>
    <row r="18821" spans="151:151" ht="14.4" x14ac:dyDescent="0.25">
      <c r="EU18821" s="104"/>
    </row>
    <row r="18822" spans="151:151" ht="14.4" x14ac:dyDescent="0.25">
      <c r="EU18822" s="104"/>
    </row>
    <row r="18823" spans="151:151" ht="14.4" x14ac:dyDescent="0.25">
      <c r="EU18823" s="104"/>
    </row>
    <row r="18824" spans="151:151" ht="14.4" x14ac:dyDescent="0.25">
      <c r="EU18824" s="104"/>
    </row>
    <row r="18825" spans="151:151" ht="14.4" x14ac:dyDescent="0.25">
      <c r="EU18825" s="104"/>
    </row>
    <row r="18826" spans="151:151" ht="14.4" x14ac:dyDescent="0.25">
      <c r="EU18826" s="104"/>
    </row>
    <row r="18827" spans="151:151" ht="14.4" x14ac:dyDescent="0.25">
      <c r="EU18827" s="104"/>
    </row>
    <row r="18828" spans="151:151" ht="14.4" x14ac:dyDescent="0.25">
      <c r="EU18828" s="104"/>
    </row>
    <row r="18829" spans="151:151" ht="14.4" x14ac:dyDescent="0.25">
      <c r="EU18829" s="104"/>
    </row>
    <row r="18830" spans="151:151" ht="14.4" x14ac:dyDescent="0.25">
      <c r="EU18830" s="104"/>
    </row>
    <row r="18831" spans="151:151" ht="14.4" x14ac:dyDescent="0.25">
      <c r="EU18831" s="104"/>
    </row>
    <row r="18832" spans="151:151" ht="14.4" x14ac:dyDescent="0.25">
      <c r="EU18832" s="104"/>
    </row>
    <row r="18833" spans="151:151" ht="14.4" x14ac:dyDescent="0.25">
      <c r="EU18833" s="104"/>
    </row>
    <row r="18834" spans="151:151" ht="14.4" x14ac:dyDescent="0.25">
      <c r="EU18834" s="104"/>
    </row>
    <row r="18835" spans="151:151" ht="14.4" x14ac:dyDescent="0.25">
      <c r="EU18835" s="104"/>
    </row>
    <row r="18836" spans="151:151" ht="14.4" x14ac:dyDescent="0.25">
      <c r="EU18836" s="104"/>
    </row>
    <row r="18837" spans="151:151" ht="14.4" x14ac:dyDescent="0.25">
      <c r="EU18837" s="104"/>
    </row>
    <row r="18838" spans="151:151" ht="14.4" x14ac:dyDescent="0.25">
      <c r="EU18838" s="104"/>
    </row>
    <row r="18839" spans="151:151" ht="14.4" x14ac:dyDescent="0.25">
      <c r="EU18839" s="104"/>
    </row>
    <row r="18840" spans="151:151" ht="14.4" x14ac:dyDescent="0.25">
      <c r="EU18840" s="104"/>
    </row>
    <row r="18841" spans="151:151" ht="14.4" x14ac:dyDescent="0.25">
      <c r="EU18841" s="104"/>
    </row>
    <row r="18842" spans="151:151" ht="14.4" x14ac:dyDescent="0.25">
      <c r="EU18842" s="104"/>
    </row>
    <row r="18843" spans="151:151" ht="14.4" x14ac:dyDescent="0.25">
      <c r="EU18843" s="104"/>
    </row>
    <row r="18844" spans="151:151" ht="14.4" x14ac:dyDescent="0.25">
      <c r="EU18844" s="104"/>
    </row>
    <row r="18845" spans="151:151" ht="14.4" x14ac:dyDescent="0.25">
      <c r="EU18845" s="104"/>
    </row>
    <row r="18846" spans="151:151" ht="14.4" x14ac:dyDescent="0.25">
      <c r="EU18846" s="104"/>
    </row>
    <row r="18847" spans="151:151" ht="14.4" x14ac:dyDescent="0.25">
      <c r="EU18847" s="104"/>
    </row>
    <row r="18848" spans="151:151" ht="14.4" x14ac:dyDescent="0.25">
      <c r="EU18848" s="104"/>
    </row>
    <row r="18849" spans="151:151" ht="14.4" x14ac:dyDescent="0.25">
      <c r="EU18849" s="104"/>
    </row>
    <row r="18850" spans="151:151" ht="14.4" x14ac:dyDescent="0.25">
      <c r="EU18850" s="104"/>
    </row>
    <row r="18851" spans="151:151" ht="14.4" x14ac:dyDescent="0.25">
      <c r="EU18851" s="104"/>
    </row>
    <row r="18852" spans="151:151" ht="14.4" x14ac:dyDescent="0.25">
      <c r="EU18852" s="104"/>
    </row>
    <row r="18853" spans="151:151" ht="14.4" x14ac:dyDescent="0.25">
      <c r="EU18853" s="104"/>
    </row>
    <row r="18854" spans="151:151" ht="14.4" x14ac:dyDescent="0.25">
      <c r="EU18854" s="104"/>
    </row>
    <row r="18855" spans="151:151" ht="14.4" x14ac:dyDescent="0.25">
      <c r="EU18855" s="104"/>
    </row>
    <row r="18856" spans="151:151" ht="14.4" x14ac:dyDescent="0.25">
      <c r="EU18856" s="104"/>
    </row>
    <row r="18857" spans="151:151" ht="14.4" x14ac:dyDescent="0.25">
      <c r="EU18857" s="104"/>
    </row>
    <row r="18858" spans="151:151" ht="14.4" x14ac:dyDescent="0.25">
      <c r="EU18858" s="104"/>
    </row>
    <row r="18859" spans="151:151" ht="14.4" x14ac:dyDescent="0.25">
      <c r="EU18859" s="104"/>
    </row>
    <row r="18860" spans="151:151" ht="14.4" x14ac:dyDescent="0.25">
      <c r="EU18860" s="104"/>
    </row>
    <row r="18861" spans="151:151" ht="14.4" x14ac:dyDescent="0.25">
      <c r="EU18861" s="104"/>
    </row>
    <row r="18862" spans="151:151" ht="14.4" x14ac:dyDescent="0.25">
      <c r="EU18862" s="104"/>
    </row>
    <row r="18863" spans="151:151" ht="14.4" x14ac:dyDescent="0.25">
      <c r="EU18863" s="104"/>
    </row>
    <row r="18864" spans="151:151" ht="14.4" x14ac:dyDescent="0.25">
      <c r="EU18864" s="104"/>
    </row>
    <row r="18865" spans="151:151" ht="14.4" x14ac:dyDescent="0.25">
      <c r="EU18865" s="104"/>
    </row>
    <row r="18866" spans="151:151" ht="14.4" x14ac:dyDescent="0.25">
      <c r="EU18866" s="104"/>
    </row>
    <row r="18867" spans="151:151" ht="14.4" x14ac:dyDescent="0.25">
      <c r="EU18867" s="104"/>
    </row>
    <row r="18868" spans="151:151" ht="14.4" x14ac:dyDescent="0.25">
      <c r="EU18868" s="104"/>
    </row>
    <row r="18869" spans="151:151" ht="14.4" x14ac:dyDescent="0.25">
      <c r="EU18869" s="104"/>
    </row>
    <row r="18870" spans="151:151" ht="14.4" x14ac:dyDescent="0.25">
      <c r="EU18870" s="104"/>
    </row>
    <row r="18871" spans="151:151" ht="14.4" x14ac:dyDescent="0.25">
      <c r="EU18871" s="104"/>
    </row>
    <row r="18872" spans="151:151" ht="14.4" x14ac:dyDescent="0.25">
      <c r="EU18872" s="104"/>
    </row>
    <row r="18873" spans="151:151" ht="14.4" x14ac:dyDescent="0.25">
      <c r="EU18873" s="104"/>
    </row>
    <row r="18874" spans="151:151" ht="14.4" x14ac:dyDescent="0.25">
      <c r="EU18874" s="104"/>
    </row>
    <row r="18875" spans="151:151" ht="14.4" x14ac:dyDescent="0.25">
      <c r="EU18875" s="104"/>
    </row>
    <row r="18876" spans="151:151" ht="14.4" x14ac:dyDescent="0.25">
      <c r="EU18876" s="104"/>
    </row>
    <row r="18877" spans="151:151" ht="14.4" x14ac:dyDescent="0.25">
      <c r="EU18877" s="104"/>
    </row>
    <row r="18878" spans="151:151" ht="14.4" x14ac:dyDescent="0.25">
      <c r="EU18878" s="104"/>
    </row>
    <row r="18879" spans="151:151" ht="14.4" x14ac:dyDescent="0.25">
      <c r="EU18879" s="104"/>
    </row>
    <row r="18880" spans="151:151" ht="14.4" x14ac:dyDescent="0.25">
      <c r="EU18880" s="104"/>
    </row>
    <row r="18881" spans="151:151" ht="14.4" x14ac:dyDescent="0.25">
      <c r="EU18881" s="104"/>
    </row>
    <row r="18882" spans="151:151" ht="14.4" x14ac:dyDescent="0.25">
      <c r="EU18882" s="104"/>
    </row>
    <row r="18883" spans="151:151" ht="14.4" x14ac:dyDescent="0.25">
      <c r="EU18883" s="104"/>
    </row>
    <row r="18884" spans="151:151" ht="14.4" x14ac:dyDescent="0.25">
      <c r="EU18884" s="104"/>
    </row>
    <row r="18885" spans="151:151" ht="14.4" x14ac:dyDescent="0.25">
      <c r="EU18885" s="104"/>
    </row>
    <row r="18886" spans="151:151" ht="14.4" x14ac:dyDescent="0.25">
      <c r="EU18886" s="104"/>
    </row>
    <row r="18887" spans="151:151" ht="14.4" x14ac:dyDescent="0.25">
      <c r="EU18887" s="104"/>
    </row>
    <row r="18888" spans="151:151" ht="14.4" x14ac:dyDescent="0.25">
      <c r="EU18888" s="104"/>
    </row>
    <row r="18889" spans="151:151" ht="14.4" x14ac:dyDescent="0.25">
      <c r="EU18889" s="104"/>
    </row>
    <row r="18890" spans="151:151" ht="14.4" x14ac:dyDescent="0.25">
      <c r="EU18890" s="104"/>
    </row>
    <row r="18891" spans="151:151" ht="14.4" x14ac:dyDescent="0.25">
      <c r="EU18891" s="104"/>
    </row>
    <row r="18892" spans="151:151" ht="14.4" x14ac:dyDescent="0.25">
      <c r="EU18892" s="104"/>
    </row>
    <row r="18893" spans="151:151" ht="14.4" x14ac:dyDescent="0.25">
      <c r="EU18893" s="104"/>
    </row>
    <row r="18894" spans="151:151" ht="14.4" x14ac:dyDescent="0.25">
      <c r="EU18894" s="104"/>
    </row>
    <row r="18895" spans="151:151" ht="14.4" x14ac:dyDescent="0.25">
      <c r="EU18895" s="104"/>
    </row>
    <row r="18896" spans="151:151" ht="14.4" x14ac:dyDescent="0.25">
      <c r="EU18896" s="104"/>
    </row>
    <row r="18897" spans="151:151" ht="14.4" x14ac:dyDescent="0.25">
      <c r="EU18897" s="104"/>
    </row>
    <row r="18898" spans="151:151" ht="14.4" x14ac:dyDescent="0.25">
      <c r="EU18898" s="104"/>
    </row>
    <row r="18899" spans="151:151" ht="14.4" x14ac:dyDescent="0.25">
      <c r="EU18899" s="104"/>
    </row>
    <row r="18900" spans="151:151" ht="14.4" x14ac:dyDescent="0.25">
      <c r="EU18900" s="104"/>
    </row>
    <row r="18901" spans="151:151" ht="14.4" x14ac:dyDescent="0.25">
      <c r="EU18901" s="104"/>
    </row>
    <row r="18902" spans="151:151" ht="14.4" x14ac:dyDescent="0.25">
      <c r="EU18902" s="104"/>
    </row>
    <row r="18903" spans="151:151" ht="14.4" x14ac:dyDescent="0.25">
      <c r="EU18903" s="104"/>
    </row>
    <row r="18904" spans="151:151" ht="14.4" x14ac:dyDescent="0.25">
      <c r="EU18904" s="104"/>
    </row>
    <row r="18905" spans="151:151" ht="14.4" x14ac:dyDescent="0.25">
      <c r="EU18905" s="104"/>
    </row>
    <row r="18906" spans="151:151" ht="14.4" x14ac:dyDescent="0.25">
      <c r="EU18906" s="104"/>
    </row>
    <row r="18907" spans="151:151" ht="14.4" x14ac:dyDescent="0.25">
      <c r="EU18907" s="104"/>
    </row>
    <row r="18908" spans="151:151" ht="14.4" x14ac:dyDescent="0.25">
      <c r="EU18908" s="104"/>
    </row>
    <row r="18909" spans="151:151" ht="14.4" x14ac:dyDescent="0.25">
      <c r="EU18909" s="104"/>
    </row>
    <row r="18910" spans="151:151" ht="14.4" x14ac:dyDescent="0.25">
      <c r="EU18910" s="104"/>
    </row>
    <row r="18911" spans="151:151" ht="14.4" x14ac:dyDescent="0.25">
      <c r="EU18911" s="104"/>
    </row>
    <row r="18912" spans="151:151" ht="14.4" x14ac:dyDescent="0.25">
      <c r="EU18912" s="104"/>
    </row>
    <row r="18913" spans="151:151" ht="14.4" x14ac:dyDescent="0.25">
      <c r="EU18913" s="104"/>
    </row>
    <row r="18914" spans="151:151" ht="14.4" x14ac:dyDescent="0.25">
      <c r="EU18914" s="104"/>
    </row>
    <row r="18915" spans="151:151" ht="14.4" x14ac:dyDescent="0.25">
      <c r="EU18915" s="104"/>
    </row>
    <row r="18916" spans="151:151" ht="14.4" x14ac:dyDescent="0.25">
      <c r="EU18916" s="104"/>
    </row>
    <row r="18917" spans="151:151" ht="14.4" x14ac:dyDescent="0.25">
      <c r="EU18917" s="104"/>
    </row>
    <row r="18918" spans="151:151" ht="14.4" x14ac:dyDescent="0.25">
      <c r="EU18918" s="104"/>
    </row>
    <row r="18919" spans="151:151" ht="14.4" x14ac:dyDescent="0.25">
      <c r="EU18919" s="104"/>
    </row>
    <row r="18920" spans="151:151" ht="14.4" x14ac:dyDescent="0.25">
      <c r="EU18920" s="104"/>
    </row>
    <row r="18921" spans="151:151" ht="14.4" x14ac:dyDescent="0.25">
      <c r="EU18921" s="104"/>
    </row>
    <row r="18922" spans="151:151" ht="14.4" x14ac:dyDescent="0.25">
      <c r="EU18922" s="104"/>
    </row>
    <row r="18923" spans="151:151" ht="14.4" x14ac:dyDescent="0.25">
      <c r="EU18923" s="104"/>
    </row>
    <row r="18924" spans="151:151" ht="14.4" x14ac:dyDescent="0.25">
      <c r="EU18924" s="104"/>
    </row>
    <row r="18925" spans="151:151" ht="14.4" x14ac:dyDescent="0.25">
      <c r="EU18925" s="104"/>
    </row>
    <row r="18926" spans="151:151" ht="14.4" x14ac:dyDescent="0.25">
      <c r="EU18926" s="104"/>
    </row>
    <row r="18927" spans="151:151" ht="14.4" x14ac:dyDescent="0.25">
      <c r="EU18927" s="104"/>
    </row>
    <row r="18928" spans="151:151" ht="14.4" x14ac:dyDescent="0.25">
      <c r="EU18928" s="104"/>
    </row>
    <row r="18929" spans="151:151" ht="14.4" x14ac:dyDescent="0.25">
      <c r="EU18929" s="104"/>
    </row>
    <row r="18930" spans="151:151" ht="14.4" x14ac:dyDescent="0.25">
      <c r="EU18930" s="104"/>
    </row>
    <row r="18931" spans="151:151" ht="14.4" x14ac:dyDescent="0.25">
      <c r="EU18931" s="104"/>
    </row>
    <row r="18932" spans="151:151" ht="14.4" x14ac:dyDescent="0.25">
      <c r="EU18932" s="104"/>
    </row>
    <row r="18933" spans="151:151" ht="14.4" x14ac:dyDescent="0.25">
      <c r="EU18933" s="104"/>
    </row>
    <row r="18934" spans="151:151" ht="14.4" x14ac:dyDescent="0.25">
      <c r="EU18934" s="104"/>
    </row>
    <row r="18935" spans="151:151" ht="14.4" x14ac:dyDescent="0.25">
      <c r="EU18935" s="104"/>
    </row>
    <row r="18936" spans="151:151" ht="14.4" x14ac:dyDescent="0.25">
      <c r="EU18936" s="104"/>
    </row>
    <row r="18937" spans="151:151" ht="14.4" x14ac:dyDescent="0.25">
      <c r="EU18937" s="104"/>
    </row>
    <row r="18938" spans="151:151" ht="14.4" x14ac:dyDescent="0.25">
      <c r="EU18938" s="104"/>
    </row>
    <row r="18939" spans="151:151" ht="14.4" x14ac:dyDescent="0.25">
      <c r="EU18939" s="104"/>
    </row>
    <row r="18940" spans="151:151" ht="14.4" x14ac:dyDescent="0.25">
      <c r="EU18940" s="104"/>
    </row>
    <row r="18941" spans="151:151" ht="14.4" x14ac:dyDescent="0.25">
      <c r="EU18941" s="104"/>
    </row>
    <row r="18942" spans="151:151" ht="14.4" x14ac:dyDescent="0.25">
      <c r="EU18942" s="104"/>
    </row>
    <row r="18943" spans="151:151" ht="14.4" x14ac:dyDescent="0.25">
      <c r="EU18943" s="104"/>
    </row>
    <row r="18944" spans="151:151" ht="14.4" x14ac:dyDescent="0.25">
      <c r="EU18944" s="104"/>
    </row>
    <row r="18945" spans="151:151" ht="14.4" x14ac:dyDescent="0.25">
      <c r="EU18945" s="104"/>
    </row>
    <row r="18946" spans="151:151" ht="14.4" x14ac:dyDescent="0.25">
      <c r="EU18946" s="104"/>
    </row>
    <row r="18947" spans="151:151" ht="14.4" x14ac:dyDescent="0.25">
      <c r="EU18947" s="104"/>
    </row>
    <row r="18948" spans="151:151" ht="14.4" x14ac:dyDescent="0.25">
      <c r="EU18948" s="104"/>
    </row>
    <row r="18949" spans="151:151" ht="14.4" x14ac:dyDescent="0.25">
      <c r="EU18949" s="104"/>
    </row>
    <row r="18950" spans="151:151" ht="14.4" x14ac:dyDescent="0.25">
      <c r="EU18950" s="104"/>
    </row>
    <row r="18951" spans="151:151" ht="14.4" x14ac:dyDescent="0.25">
      <c r="EU18951" s="104"/>
    </row>
    <row r="18952" spans="151:151" ht="14.4" x14ac:dyDescent="0.25">
      <c r="EU18952" s="104"/>
    </row>
    <row r="18953" spans="151:151" ht="14.4" x14ac:dyDescent="0.25">
      <c r="EU18953" s="104"/>
    </row>
    <row r="18954" spans="151:151" ht="14.4" x14ac:dyDescent="0.25">
      <c r="EU18954" s="104"/>
    </row>
    <row r="18955" spans="151:151" ht="14.4" x14ac:dyDescent="0.25">
      <c r="EU18955" s="104"/>
    </row>
    <row r="18956" spans="151:151" ht="14.4" x14ac:dyDescent="0.25">
      <c r="EU18956" s="104"/>
    </row>
    <row r="18957" spans="151:151" ht="14.4" x14ac:dyDescent="0.25">
      <c r="EU18957" s="104"/>
    </row>
    <row r="18958" spans="151:151" ht="14.4" x14ac:dyDescent="0.25">
      <c r="EU18958" s="104"/>
    </row>
    <row r="18959" spans="151:151" ht="14.4" x14ac:dyDescent="0.25">
      <c r="EU18959" s="104"/>
    </row>
    <row r="18960" spans="151:151" ht="14.4" x14ac:dyDescent="0.25">
      <c r="EU18960" s="104"/>
    </row>
    <row r="18961" spans="151:151" ht="14.4" x14ac:dyDescent="0.25">
      <c r="EU18961" s="104"/>
    </row>
    <row r="18962" spans="151:151" ht="14.4" x14ac:dyDescent="0.25">
      <c r="EU18962" s="104"/>
    </row>
    <row r="18963" spans="151:151" ht="14.4" x14ac:dyDescent="0.25">
      <c r="EU18963" s="104"/>
    </row>
    <row r="18964" spans="151:151" ht="14.4" x14ac:dyDescent="0.25">
      <c r="EU18964" s="104"/>
    </row>
    <row r="18965" spans="151:151" ht="14.4" x14ac:dyDescent="0.25">
      <c r="EU18965" s="104"/>
    </row>
    <row r="18966" spans="151:151" ht="14.4" x14ac:dyDescent="0.25">
      <c r="EU18966" s="104"/>
    </row>
    <row r="18967" spans="151:151" ht="14.4" x14ac:dyDescent="0.25">
      <c r="EU18967" s="104"/>
    </row>
    <row r="18968" spans="151:151" ht="14.4" x14ac:dyDescent="0.25">
      <c r="EU18968" s="104"/>
    </row>
    <row r="18969" spans="151:151" ht="14.4" x14ac:dyDescent="0.25">
      <c r="EU18969" s="104"/>
    </row>
    <row r="18970" spans="151:151" ht="14.4" x14ac:dyDescent="0.25">
      <c r="EU18970" s="104"/>
    </row>
    <row r="18971" spans="151:151" ht="14.4" x14ac:dyDescent="0.25">
      <c r="EU18971" s="104"/>
    </row>
    <row r="18972" spans="151:151" ht="14.4" x14ac:dyDescent="0.25">
      <c r="EU18972" s="104"/>
    </row>
    <row r="18973" spans="151:151" ht="14.4" x14ac:dyDescent="0.25">
      <c r="EU18973" s="104"/>
    </row>
    <row r="18974" spans="151:151" ht="14.4" x14ac:dyDescent="0.25">
      <c r="EU18974" s="104"/>
    </row>
    <row r="18975" spans="151:151" ht="14.4" x14ac:dyDescent="0.25">
      <c r="EU18975" s="104"/>
    </row>
    <row r="18976" spans="151:151" ht="14.4" x14ac:dyDescent="0.25">
      <c r="EU18976" s="104"/>
    </row>
    <row r="18977" spans="151:151" ht="14.4" x14ac:dyDescent="0.25">
      <c r="EU18977" s="104"/>
    </row>
    <row r="18978" spans="151:151" ht="14.4" x14ac:dyDescent="0.25">
      <c r="EU18978" s="104"/>
    </row>
    <row r="18979" spans="151:151" ht="14.4" x14ac:dyDescent="0.25">
      <c r="EU18979" s="104"/>
    </row>
    <row r="18980" spans="151:151" ht="14.4" x14ac:dyDescent="0.25">
      <c r="EU18980" s="104"/>
    </row>
    <row r="18981" spans="151:151" ht="14.4" x14ac:dyDescent="0.25">
      <c r="EU18981" s="104"/>
    </row>
    <row r="18982" spans="151:151" ht="14.4" x14ac:dyDescent="0.25">
      <c r="EU18982" s="104"/>
    </row>
    <row r="18983" spans="151:151" ht="14.4" x14ac:dyDescent="0.25">
      <c r="EU18983" s="104"/>
    </row>
    <row r="18984" spans="151:151" ht="14.4" x14ac:dyDescent="0.25">
      <c r="EU18984" s="104"/>
    </row>
    <row r="18985" spans="151:151" ht="14.4" x14ac:dyDescent="0.25">
      <c r="EU18985" s="104"/>
    </row>
    <row r="18986" spans="151:151" ht="14.4" x14ac:dyDescent="0.25">
      <c r="EU18986" s="104"/>
    </row>
    <row r="18987" spans="151:151" ht="14.4" x14ac:dyDescent="0.25">
      <c r="EU18987" s="104"/>
    </row>
    <row r="18988" spans="151:151" ht="14.4" x14ac:dyDescent="0.25">
      <c r="EU18988" s="104"/>
    </row>
    <row r="18989" spans="151:151" ht="14.4" x14ac:dyDescent="0.25">
      <c r="EU18989" s="104"/>
    </row>
    <row r="18990" spans="151:151" ht="14.4" x14ac:dyDescent="0.25">
      <c r="EU18990" s="104"/>
    </row>
    <row r="18991" spans="151:151" ht="14.4" x14ac:dyDescent="0.25">
      <c r="EU18991" s="104"/>
    </row>
    <row r="18992" spans="151:151" ht="14.4" x14ac:dyDescent="0.25">
      <c r="EU18992" s="104"/>
    </row>
    <row r="18993" spans="151:151" ht="14.4" x14ac:dyDescent="0.25">
      <c r="EU18993" s="104"/>
    </row>
    <row r="18994" spans="151:151" ht="14.4" x14ac:dyDescent="0.25">
      <c r="EU18994" s="104"/>
    </row>
    <row r="18995" spans="151:151" ht="14.4" x14ac:dyDescent="0.25">
      <c r="EU18995" s="104"/>
    </row>
    <row r="18996" spans="151:151" ht="14.4" x14ac:dyDescent="0.25">
      <c r="EU18996" s="104"/>
    </row>
    <row r="18997" spans="151:151" ht="14.4" x14ac:dyDescent="0.25">
      <c r="EU18997" s="104"/>
    </row>
    <row r="18998" spans="151:151" ht="14.4" x14ac:dyDescent="0.25">
      <c r="EU18998" s="104"/>
    </row>
    <row r="18999" spans="151:151" ht="14.4" x14ac:dyDescent="0.25">
      <c r="EU18999" s="104"/>
    </row>
    <row r="19000" spans="151:151" ht="14.4" x14ac:dyDescent="0.25">
      <c r="EU19000" s="104"/>
    </row>
    <row r="19001" spans="151:151" ht="14.4" x14ac:dyDescent="0.25">
      <c r="EU19001" s="104"/>
    </row>
    <row r="19002" spans="151:151" ht="14.4" x14ac:dyDescent="0.25">
      <c r="EU19002" s="104"/>
    </row>
    <row r="19003" spans="151:151" ht="14.4" x14ac:dyDescent="0.25">
      <c r="EU19003" s="104"/>
    </row>
    <row r="19004" spans="151:151" ht="14.4" x14ac:dyDescent="0.25">
      <c r="EU19004" s="104"/>
    </row>
    <row r="19005" spans="151:151" ht="14.4" x14ac:dyDescent="0.25">
      <c r="EU19005" s="104"/>
    </row>
    <row r="19006" spans="151:151" ht="14.4" x14ac:dyDescent="0.25">
      <c r="EU19006" s="104"/>
    </row>
    <row r="19007" spans="151:151" ht="14.4" x14ac:dyDescent="0.25">
      <c r="EU19007" s="104"/>
    </row>
    <row r="19008" spans="151:151" ht="14.4" x14ac:dyDescent="0.25">
      <c r="EU19008" s="104"/>
    </row>
    <row r="19009" spans="151:151" ht="14.4" x14ac:dyDescent="0.25">
      <c r="EU19009" s="104"/>
    </row>
    <row r="19010" spans="151:151" ht="14.4" x14ac:dyDescent="0.25">
      <c r="EU19010" s="104"/>
    </row>
    <row r="19011" spans="151:151" ht="14.4" x14ac:dyDescent="0.25">
      <c r="EU19011" s="104"/>
    </row>
    <row r="19012" spans="151:151" ht="14.4" x14ac:dyDescent="0.25">
      <c r="EU19012" s="104"/>
    </row>
    <row r="19013" spans="151:151" ht="14.4" x14ac:dyDescent="0.25">
      <c r="EU19013" s="104"/>
    </row>
    <row r="19014" spans="151:151" ht="14.4" x14ac:dyDescent="0.25">
      <c r="EU19014" s="104"/>
    </row>
    <row r="19015" spans="151:151" ht="14.4" x14ac:dyDescent="0.25">
      <c r="EU19015" s="104"/>
    </row>
    <row r="19016" spans="151:151" ht="14.4" x14ac:dyDescent="0.25">
      <c r="EU19016" s="104"/>
    </row>
    <row r="19017" spans="151:151" ht="14.4" x14ac:dyDescent="0.25">
      <c r="EU19017" s="104"/>
    </row>
    <row r="19018" spans="151:151" ht="14.4" x14ac:dyDescent="0.25">
      <c r="EU19018" s="104"/>
    </row>
    <row r="19019" spans="151:151" ht="14.4" x14ac:dyDescent="0.25">
      <c r="EU19019" s="104"/>
    </row>
    <row r="19020" spans="151:151" ht="14.4" x14ac:dyDescent="0.25">
      <c r="EU19020" s="104"/>
    </row>
    <row r="19021" spans="151:151" ht="14.4" x14ac:dyDescent="0.25">
      <c r="EU19021" s="104"/>
    </row>
    <row r="19022" spans="151:151" ht="14.4" x14ac:dyDescent="0.25">
      <c r="EU19022" s="104"/>
    </row>
    <row r="19023" spans="151:151" ht="14.4" x14ac:dyDescent="0.25">
      <c r="EU19023" s="104"/>
    </row>
    <row r="19024" spans="151:151" ht="14.4" x14ac:dyDescent="0.25">
      <c r="EU19024" s="104"/>
    </row>
    <row r="19025" spans="151:151" ht="14.4" x14ac:dyDescent="0.25">
      <c r="EU19025" s="104"/>
    </row>
    <row r="19026" spans="151:151" ht="14.4" x14ac:dyDescent="0.25">
      <c r="EU19026" s="104"/>
    </row>
    <row r="19027" spans="151:151" ht="14.4" x14ac:dyDescent="0.25">
      <c r="EU19027" s="104"/>
    </row>
    <row r="19028" spans="151:151" ht="14.4" x14ac:dyDescent="0.25">
      <c r="EU19028" s="104"/>
    </row>
    <row r="19029" spans="151:151" ht="14.4" x14ac:dyDescent="0.25">
      <c r="EU19029" s="104"/>
    </row>
    <row r="19030" spans="151:151" ht="14.4" x14ac:dyDescent="0.25">
      <c r="EU19030" s="104"/>
    </row>
    <row r="19031" spans="151:151" ht="14.4" x14ac:dyDescent="0.25">
      <c r="EU19031" s="104"/>
    </row>
    <row r="19032" spans="151:151" ht="14.4" x14ac:dyDescent="0.25">
      <c r="EU19032" s="104"/>
    </row>
    <row r="19033" spans="151:151" ht="14.4" x14ac:dyDescent="0.25">
      <c r="EU19033" s="104"/>
    </row>
    <row r="19034" spans="151:151" ht="14.4" x14ac:dyDescent="0.25">
      <c r="EU19034" s="104"/>
    </row>
    <row r="19035" spans="151:151" ht="14.4" x14ac:dyDescent="0.25">
      <c r="EU19035" s="104"/>
    </row>
    <row r="19036" spans="151:151" ht="14.4" x14ac:dyDescent="0.25">
      <c r="EU19036" s="104"/>
    </row>
    <row r="19037" spans="151:151" ht="14.4" x14ac:dyDescent="0.25">
      <c r="EU19037" s="104"/>
    </row>
    <row r="19038" spans="151:151" ht="14.4" x14ac:dyDescent="0.25">
      <c r="EU19038" s="104"/>
    </row>
    <row r="19039" spans="151:151" ht="14.4" x14ac:dyDescent="0.25">
      <c r="EU19039" s="104"/>
    </row>
    <row r="19040" spans="151:151" ht="14.4" x14ac:dyDescent="0.25">
      <c r="EU19040" s="104"/>
    </row>
    <row r="19041" spans="151:151" ht="14.4" x14ac:dyDescent="0.25">
      <c r="EU19041" s="104"/>
    </row>
    <row r="19042" spans="151:151" ht="14.4" x14ac:dyDescent="0.25">
      <c r="EU19042" s="104"/>
    </row>
    <row r="19043" spans="151:151" ht="14.4" x14ac:dyDescent="0.25">
      <c r="EU19043" s="104"/>
    </row>
    <row r="19044" spans="151:151" ht="14.4" x14ac:dyDescent="0.25">
      <c r="EU19044" s="104"/>
    </row>
    <row r="19045" spans="151:151" ht="14.4" x14ac:dyDescent="0.25">
      <c r="EU19045" s="104"/>
    </row>
    <row r="19046" spans="151:151" ht="14.4" x14ac:dyDescent="0.25">
      <c r="EU19046" s="104"/>
    </row>
    <row r="19047" spans="151:151" ht="14.4" x14ac:dyDescent="0.25">
      <c r="EU19047" s="104"/>
    </row>
    <row r="19048" spans="151:151" ht="14.4" x14ac:dyDescent="0.25">
      <c r="EU19048" s="104"/>
    </row>
    <row r="19049" spans="151:151" ht="14.4" x14ac:dyDescent="0.25">
      <c r="EU19049" s="104"/>
    </row>
    <row r="19050" spans="151:151" ht="14.4" x14ac:dyDescent="0.25">
      <c r="EU19050" s="104"/>
    </row>
    <row r="19051" spans="151:151" ht="14.4" x14ac:dyDescent="0.25">
      <c r="EU19051" s="104"/>
    </row>
    <row r="19052" spans="151:151" ht="14.4" x14ac:dyDescent="0.25">
      <c r="EU19052" s="104"/>
    </row>
    <row r="19053" spans="151:151" ht="14.4" x14ac:dyDescent="0.25">
      <c r="EU19053" s="104"/>
    </row>
    <row r="19054" spans="151:151" ht="14.4" x14ac:dyDescent="0.25">
      <c r="EU19054" s="104"/>
    </row>
    <row r="19055" spans="151:151" ht="14.4" x14ac:dyDescent="0.25">
      <c r="EU19055" s="104"/>
    </row>
    <row r="19056" spans="151:151" ht="14.4" x14ac:dyDescent="0.25">
      <c r="EU19056" s="104"/>
    </row>
    <row r="19057" spans="151:151" ht="14.4" x14ac:dyDescent="0.25">
      <c r="EU19057" s="104"/>
    </row>
    <row r="19058" spans="151:151" ht="14.4" x14ac:dyDescent="0.25">
      <c r="EU19058" s="104"/>
    </row>
    <row r="19059" spans="151:151" ht="14.4" x14ac:dyDescent="0.25">
      <c r="EU19059" s="104"/>
    </row>
    <row r="19060" spans="151:151" ht="14.4" x14ac:dyDescent="0.25">
      <c r="EU19060" s="104"/>
    </row>
    <row r="19061" spans="151:151" ht="14.4" x14ac:dyDescent="0.25">
      <c r="EU19061" s="104"/>
    </row>
    <row r="19062" spans="151:151" ht="14.4" x14ac:dyDescent="0.25">
      <c r="EU19062" s="104"/>
    </row>
    <row r="19063" spans="151:151" ht="14.4" x14ac:dyDescent="0.25">
      <c r="EU19063" s="104"/>
    </row>
    <row r="19064" spans="151:151" ht="14.4" x14ac:dyDescent="0.25">
      <c r="EU19064" s="104"/>
    </row>
    <row r="19065" spans="151:151" ht="14.4" x14ac:dyDescent="0.25">
      <c r="EU19065" s="104"/>
    </row>
    <row r="19066" spans="151:151" ht="14.4" x14ac:dyDescent="0.25">
      <c r="EU19066" s="104"/>
    </row>
    <row r="19067" spans="151:151" ht="14.4" x14ac:dyDescent="0.25">
      <c r="EU19067" s="104"/>
    </row>
    <row r="19068" spans="151:151" ht="14.4" x14ac:dyDescent="0.25">
      <c r="EU19068" s="104"/>
    </row>
    <row r="19069" spans="151:151" ht="14.4" x14ac:dyDescent="0.25">
      <c r="EU19069" s="104"/>
    </row>
    <row r="19070" spans="151:151" ht="14.4" x14ac:dyDescent="0.25">
      <c r="EU19070" s="104"/>
    </row>
    <row r="19071" spans="151:151" ht="14.4" x14ac:dyDescent="0.25">
      <c r="EU19071" s="104"/>
    </row>
    <row r="19072" spans="151:151" ht="14.4" x14ac:dyDescent="0.25">
      <c r="EU19072" s="104"/>
    </row>
    <row r="19073" spans="151:151" ht="14.4" x14ac:dyDescent="0.25">
      <c r="EU19073" s="104"/>
    </row>
    <row r="19074" spans="151:151" ht="14.4" x14ac:dyDescent="0.25">
      <c r="EU19074" s="104"/>
    </row>
    <row r="19075" spans="151:151" ht="14.4" x14ac:dyDescent="0.25">
      <c r="EU19075" s="104"/>
    </row>
    <row r="19076" spans="151:151" ht="14.4" x14ac:dyDescent="0.25">
      <c r="EU19076" s="104"/>
    </row>
    <row r="19077" spans="151:151" ht="14.4" x14ac:dyDescent="0.25">
      <c r="EU19077" s="104"/>
    </row>
    <row r="19078" spans="151:151" ht="14.4" x14ac:dyDescent="0.25">
      <c r="EU19078" s="104"/>
    </row>
    <row r="19079" spans="151:151" ht="14.4" x14ac:dyDescent="0.25">
      <c r="EU19079" s="104"/>
    </row>
    <row r="19080" spans="151:151" ht="14.4" x14ac:dyDescent="0.25">
      <c r="EU19080" s="104"/>
    </row>
    <row r="19081" spans="151:151" ht="14.4" x14ac:dyDescent="0.25">
      <c r="EU19081" s="104"/>
    </row>
    <row r="19082" spans="151:151" ht="14.4" x14ac:dyDescent="0.25">
      <c r="EU19082" s="104"/>
    </row>
    <row r="19083" spans="151:151" ht="14.4" x14ac:dyDescent="0.25">
      <c r="EU19083" s="104"/>
    </row>
    <row r="19084" spans="151:151" ht="14.4" x14ac:dyDescent="0.25">
      <c r="EU19084" s="104"/>
    </row>
    <row r="19085" spans="151:151" ht="14.4" x14ac:dyDescent="0.25">
      <c r="EU19085" s="104"/>
    </row>
    <row r="19086" spans="151:151" ht="14.4" x14ac:dyDescent="0.25">
      <c r="EU19086" s="104"/>
    </row>
    <row r="19087" spans="151:151" ht="14.4" x14ac:dyDescent="0.25">
      <c r="EU19087" s="104"/>
    </row>
    <row r="19088" spans="151:151" ht="14.4" x14ac:dyDescent="0.25">
      <c r="EU19088" s="104"/>
    </row>
    <row r="19089" spans="151:151" ht="14.4" x14ac:dyDescent="0.25">
      <c r="EU19089" s="104"/>
    </row>
    <row r="19090" spans="151:151" ht="14.4" x14ac:dyDescent="0.25">
      <c r="EU19090" s="104"/>
    </row>
    <row r="19091" spans="151:151" ht="14.4" x14ac:dyDescent="0.25">
      <c r="EU19091" s="104"/>
    </row>
    <row r="19092" spans="151:151" ht="14.4" x14ac:dyDescent="0.25">
      <c r="EU19092" s="104"/>
    </row>
    <row r="19093" spans="151:151" ht="14.4" x14ac:dyDescent="0.25">
      <c r="EU19093" s="104"/>
    </row>
    <row r="19094" spans="151:151" ht="14.4" x14ac:dyDescent="0.25">
      <c r="EU19094" s="104"/>
    </row>
    <row r="19095" spans="151:151" ht="14.4" x14ac:dyDescent="0.25">
      <c r="EU19095" s="104"/>
    </row>
    <row r="19096" spans="151:151" ht="14.4" x14ac:dyDescent="0.25">
      <c r="EU19096" s="104"/>
    </row>
    <row r="19097" spans="151:151" ht="14.4" x14ac:dyDescent="0.25">
      <c r="EU19097" s="104"/>
    </row>
    <row r="19098" spans="151:151" ht="14.4" x14ac:dyDescent="0.25">
      <c r="EU19098" s="104"/>
    </row>
    <row r="19099" spans="151:151" ht="14.4" x14ac:dyDescent="0.25">
      <c r="EU19099" s="104"/>
    </row>
    <row r="19100" spans="151:151" ht="14.4" x14ac:dyDescent="0.25">
      <c r="EU19100" s="104"/>
    </row>
    <row r="19101" spans="151:151" ht="14.4" x14ac:dyDescent="0.25">
      <c r="EU19101" s="104"/>
    </row>
    <row r="19102" spans="151:151" ht="14.4" x14ac:dyDescent="0.25">
      <c r="EU19102" s="104"/>
    </row>
    <row r="19103" spans="151:151" ht="14.4" x14ac:dyDescent="0.25">
      <c r="EU19103" s="104"/>
    </row>
    <row r="19104" spans="151:151" ht="14.4" x14ac:dyDescent="0.25">
      <c r="EU19104" s="104"/>
    </row>
    <row r="19105" spans="151:151" ht="14.4" x14ac:dyDescent="0.25">
      <c r="EU19105" s="104"/>
    </row>
    <row r="19106" spans="151:151" ht="14.4" x14ac:dyDescent="0.25">
      <c r="EU19106" s="104"/>
    </row>
    <row r="19107" spans="151:151" ht="14.4" x14ac:dyDescent="0.25">
      <c r="EU19107" s="104"/>
    </row>
    <row r="19108" spans="151:151" ht="14.4" x14ac:dyDescent="0.25">
      <c r="EU19108" s="104"/>
    </row>
    <row r="19109" spans="151:151" ht="14.4" x14ac:dyDescent="0.25">
      <c r="EU19109" s="104"/>
    </row>
    <row r="19110" spans="151:151" ht="14.4" x14ac:dyDescent="0.25">
      <c r="EU19110" s="104"/>
    </row>
    <row r="19111" spans="151:151" ht="14.4" x14ac:dyDescent="0.25">
      <c r="EU19111" s="104"/>
    </row>
    <row r="19112" spans="151:151" ht="14.4" x14ac:dyDescent="0.25">
      <c r="EU19112" s="104"/>
    </row>
    <row r="19113" spans="151:151" ht="14.4" x14ac:dyDescent="0.25">
      <c r="EU19113" s="104"/>
    </row>
    <row r="19114" spans="151:151" ht="14.4" x14ac:dyDescent="0.25">
      <c r="EU19114" s="104"/>
    </row>
    <row r="19115" spans="151:151" ht="14.4" x14ac:dyDescent="0.25">
      <c r="EU19115" s="104"/>
    </row>
    <row r="19116" spans="151:151" ht="14.4" x14ac:dyDescent="0.25">
      <c r="EU19116" s="104"/>
    </row>
    <row r="19117" spans="151:151" ht="14.4" x14ac:dyDescent="0.25">
      <c r="EU19117" s="104"/>
    </row>
    <row r="19118" spans="151:151" ht="14.4" x14ac:dyDescent="0.25">
      <c r="EU19118" s="104"/>
    </row>
    <row r="19119" spans="151:151" ht="14.4" x14ac:dyDescent="0.25">
      <c r="EU19119" s="104"/>
    </row>
    <row r="19120" spans="151:151" ht="14.4" x14ac:dyDescent="0.25">
      <c r="EU19120" s="104"/>
    </row>
    <row r="19121" spans="151:151" ht="14.4" x14ac:dyDescent="0.25">
      <c r="EU19121" s="104"/>
    </row>
    <row r="19122" spans="151:151" ht="14.4" x14ac:dyDescent="0.25">
      <c r="EU19122" s="104"/>
    </row>
    <row r="19123" spans="151:151" ht="14.4" x14ac:dyDescent="0.25">
      <c r="EU19123" s="104"/>
    </row>
    <row r="19124" spans="151:151" ht="14.4" x14ac:dyDescent="0.25">
      <c r="EU19124" s="104"/>
    </row>
    <row r="19125" spans="151:151" ht="14.4" x14ac:dyDescent="0.25">
      <c r="EU19125" s="104"/>
    </row>
    <row r="19126" spans="151:151" ht="14.4" x14ac:dyDescent="0.25">
      <c r="EU19126" s="104"/>
    </row>
    <row r="19127" spans="151:151" ht="14.4" x14ac:dyDescent="0.25">
      <c r="EU19127" s="104"/>
    </row>
    <row r="19128" spans="151:151" ht="14.4" x14ac:dyDescent="0.25">
      <c r="EU19128" s="104"/>
    </row>
    <row r="19129" spans="151:151" ht="14.4" x14ac:dyDescent="0.25">
      <c r="EU19129" s="104"/>
    </row>
    <row r="19130" spans="151:151" ht="14.4" x14ac:dyDescent="0.25">
      <c r="EU19130" s="104"/>
    </row>
    <row r="19131" spans="151:151" ht="14.4" x14ac:dyDescent="0.25">
      <c r="EU19131" s="104"/>
    </row>
    <row r="19132" spans="151:151" ht="14.4" x14ac:dyDescent="0.25">
      <c r="EU19132" s="104"/>
    </row>
    <row r="19133" spans="151:151" ht="14.4" x14ac:dyDescent="0.25">
      <c r="EU19133" s="104"/>
    </row>
    <row r="19134" spans="151:151" ht="14.4" x14ac:dyDescent="0.25">
      <c r="EU19134" s="104"/>
    </row>
    <row r="19135" spans="151:151" ht="14.4" x14ac:dyDescent="0.25">
      <c r="EU19135" s="104"/>
    </row>
    <row r="19136" spans="151:151" ht="14.4" x14ac:dyDescent="0.25">
      <c r="EU19136" s="104"/>
    </row>
    <row r="19137" spans="151:151" ht="14.4" x14ac:dyDescent="0.25">
      <c r="EU19137" s="104"/>
    </row>
    <row r="19138" spans="151:151" ht="14.4" x14ac:dyDescent="0.25">
      <c r="EU19138" s="104"/>
    </row>
    <row r="19139" spans="151:151" ht="14.4" x14ac:dyDescent="0.25">
      <c r="EU19139" s="104"/>
    </row>
    <row r="19140" spans="151:151" ht="14.4" x14ac:dyDescent="0.25">
      <c r="EU19140" s="104"/>
    </row>
    <row r="19141" spans="151:151" ht="14.4" x14ac:dyDescent="0.25">
      <c r="EU19141" s="104"/>
    </row>
    <row r="19142" spans="151:151" ht="14.4" x14ac:dyDescent="0.25">
      <c r="EU19142" s="104"/>
    </row>
    <row r="19143" spans="151:151" ht="14.4" x14ac:dyDescent="0.25">
      <c r="EU19143" s="104"/>
    </row>
    <row r="19144" spans="151:151" ht="14.4" x14ac:dyDescent="0.25">
      <c r="EU19144" s="104"/>
    </row>
    <row r="19145" spans="151:151" ht="14.4" x14ac:dyDescent="0.25">
      <c r="EU19145" s="104"/>
    </row>
    <row r="19146" spans="151:151" ht="14.4" x14ac:dyDescent="0.25">
      <c r="EU19146" s="104"/>
    </row>
    <row r="19147" spans="151:151" ht="14.4" x14ac:dyDescent="0.25">
      <c r="EU19147" s="104"/>
    </row>
    <row r="19148" spans="151:151" ht="14.4" x14ac:dyDescent="0.25">
      <c r="EU19148" s="104"/>
    </row>
    <row r="19149" spans="151:151" ht="14.4" x14ac:dyDescent="0.25">
      <c r="EU19149" s="104"/>
    </row>
    <row r="19150" spans="151:151" ht="14.4" x14ac:dyDescent="0.25">
      <c r="EU19150" s="104"/>
    </row>
    <row r="19151" spans="151:151" ht="14.4" x14ac:dyDescent="0.25">
      <c r="EU19151" s="104"/>
    </row>
    <row r="19152" spans="151:151" ht="14.4" x14ac:dyDescent="0.25">
      <c r="EU19152" s="104"/>
    </row>
    <row r="19153" spans="151:151" ht="14.4" x14ac:dyDescent="0.25">
      <c r="EU19153" s="104"/>
    </row>
    <row r="19154" spans="151:151" ht="14.4" x14ac:dyDescent="0.25">
      <c r="EU19154" s="104"/>
    </row>
    <row r="19155" spans="151:151" ht="14.4" x14ac:dyDescent="0.25">
      <c r="EU19155" s="104"/>
    </row>
    <row r="19156" spans="151:151" ht="14.4" x14ac:dyDescent="0.25">
      <c r="EU19156" s="104"/>
    </row>
    <row r="19157" spans="151:151" ht="14.4" x14ac:dyDescent="0.25">
      <c r="EU19157" s="104"/>
    </row>
    <row r="19158" spans="151:151" ht="14.4" x14ac:dyDescent="0.25">
      <c r="EU19158" s="104"/>
    </row>
    <row r="19159" spans="151:151" ht="14.4" x14ac:dyDescent="0.25">
      <c r="EU19159" s="104"/>
    </row>
    <row r="19160" spans="151:151" ht="14.4" x14ac:dyDescent="0.25">
      <c r="EU19160" s="104"/>
    </row>
    <row r="19161" spans="151:151" ht="14.4" x14ac:dyDescent="0.25">
      <c r="EU19161" s="104"/>
    </row>
    <row r="19162" spans="151:151" ht="14.4" x14ac:dyDescent="0.25">
      <c r="EU19162" s="104"/>
    </row>
    <row r="19163" spans="151:151" ht="14.4" x14ac:dyDescent="0.25">
      <c r="EU19163" s="104"/>
    </row>
    <row r="19164" spans="151:151" ht="14.4" x14ac:dyDescent="0.25">
      <c r="EU19164" s="104"/>
    </row>
    <row r="19165" spans="151:151" ht="14.4" x14ac:dyDescent="0.25">
      <c r="EU19165" s="104"/>
    </row>
    <row r="19166" spans="151:151" ht="14.4" x14ac:dyDescent="0.25">
      <c r="EU19166" s="104"/>
    </row>
    <row r="19167" spans="151:151" ht="14.4" x14ac:dyDescent="0.25">
      <c r="EU19167" s="104"/>
    </row>
    <row r="19168" spans="151:151" ht="14.4" x14ac:dyDescent="0.25">
      <c r="EU19168" s="104"/>
    </row>
    <row r="19169" spans="151:151" ht="14.4" x14ac:dyDescent="0.25">
      <c r="EU19169" s="104"/>
    </row>
    <row r="19170" spans="151:151" ht="14.4" x14ac:dyDescent="0.25">
      <c r="EU19170" s="104"/>
    </row>
    <row r="19171" spans="151:151" ht="14.4" x14ac:dyDescent="0.25">
      <c r="EU19171" s="104"/>
    </row>
    <row r="19172" spans="151:151" ht="14.4" x14ac:dyDescent="0.25">
      <c r="EU19172" s="104"/>
    </row>
    <row r="19173" spans="151:151" ht="14.4" x14ac:dyDescent="0.25">
      <c r="EU19173" s="104"/>
    </row>
    <row r="19174" spans="151:151" ht="14.4" x14ac:dyDescent="0.25">
      <c r="EU19174" s="104"/>
    </row>
    <row r="19175" spans="151:151" ht="14.4" x14ac:dyDescent="0.25">
      <c r="EU19175" s="104"/>
    </row>
    <row r="19176" spans="151:151" ht="14.4" x14ac:dyDescent="0.25">
      <c r="EU19176" s="104"/>
    </row>
    <row r="19177" spans="151:151" ht="14.4" x14ac:dyDescent="0.25">
      <c r="EU19177" s="104"/>
    </row>
    <row r="19178" spans="151:151" ht="14.4" x14ac:dyDescent="0.25">
      <c r="EU19178" s="104"/>
    </row>
    <row r="19179" spans="151:151" ht="14.4" x14ac:dyDescent="0.25">
      <c r="EU19179" s="104"/>
    </row>
    <row r="19180" spans="151:151" ht="14.4" x14ac:dyDescent="0.25">
      <c r="EU19180" s="104"/>
    </row>
    <row r="19181" spans="151:151" ht="14.4" x14ac:dyDescent="0.25">
      <c r="EU19181" s="104"/>
    </row>
    <row r="19182" spans="151:151" ht="14.4" x14ac:dyDescent="0.25">
      <c r="EU19182" s="104"/>
    </row>
    <row r="19183" spans="151:151" ht="14.4" x14ac:dyDescent="0.25">
      <c r="EU19183" s="104"/>
    </row>
    <row r="19184" spans="151:151" ht="14.4" x14ac:dyDescent="0.25">
      <c r="EU19184" s="104"/>
    </row>
    <row r="19185" spans="151:151" ht="14.4" x14ac:dyDescent="0.25">
      <c r="EU19185" s="104"/>
    </row>
    <row r="19186" spans="151:151" ht="14.4" x14ac:dyDescent="0.25">
      <c r="EU19186" s="104"/>
    </row>
    <row r="19187" spans="151:151" ht="14.4" x14ac:dyDescent="0.25">
      <c r="EU19187" s="104"/>
    </row>
    <row r="19188" spans="151:151" ht="14.4" x14ac:dyDescent="0.25">
      <c r="EU19188" s="104"/>
    </row>
    <row r="19189" spans="151:151" ht="14.4" x14ac:dyDescent="0.25">
      <c r="EU19189" s="104"/>
    </row>
    <row r="19190" spans="151:151" ht="14.4" x14ac:dyDescent="0.25">
      <c r="EU19190" s="104"/>
    </row>
    <row r="19191" spans="151:151" ht="14.4" x14ac:dyDescent="0.25">
      <c r="EU19191" s="104"/>
    </row>
    <row r="19192" spans="151:151" ht="14.4" x14ac:dyDescent="0.25">
      <c r="EU19192" s="104"/>
    </row>
    <row r="19193" spans="151:151" ht="14.4" x14ac:dyDescent="0.25">
      <c r="EU19193" s="104"/>
    </row>
    <row r="19194" spans="151:151" ht="14.4" x14ac:dyDescent="0.25">
      <c r="EU19194" s="104"/>
    </row>
    <row r="19195" spans="151:151" ht="14.4" x14ac:dyDescent="0.25">
      <c r="EU19195" s="104"/>
    </row>
    <row r="19196" spans="151:151" ht="14.4" x14ac:dyDescent="0.25">
      <c r="EU19196" s="104"/>
    </row>
    <row r="19197" spans="151:151" ht="14.4" x14ac:dyDescent="0.25">
      <c r="EU19197" s="104"/>
    </row>
    <row r="19198" spans="151:151" ht="14.4" x14ac:dyDescent="0.25">
      <c r="EU19198" s="104"/>
    </row>
    <row r="19199" spans="151:151" ht="14.4" x14ac:dyDescent="0.25">
      <c r="EU19199" s="104"/>
    </row>
    <row r="19200" spans="151:151" ht="14.4" x14ac:dyDescent="0.25">
      <c r="EU19200" s="104"/>
    </row>
    <row r="19201" spans="151:151" ht="14.4" x14ac:dyDescent="0.25">
      <c r="EU19201" s="104"/>
    </row>
    <row r="19202" spans="151:151" ht="14.4" x14ac:dyDescent="0.25">
      <c r="EU19202" s="104"/>
    </row>
    <row r="19203" spans="151:151" ht="14.4" x14ac:dyDescent="0.25">
      <c r="EU19203" s="104"/>
    </row>
    <row r="19204" spans="151:151" ht="14.4" x14ac:dyDescent="0.25">
      <c r="EU19204" s="104"/>
    </row>
    <row r="19205" spans="151:151" ht="14.4" x14ac:dyDescent="0.25">
      <c r="EU19205" s="104"/>
    </row>
    <row r="19206" spans="151:151" ht="14.4" x14ac:dyDescent="0.25">
      <c r="EU19206" s="104"/>
    </row>
    <row r="19207" spans="151:151" ht="14.4" x14ac:dyDescent="0.25">
      <c r="EU19207" s="104"/>
    </row>
    <row r="19208" spans="151:151" ht="14.4" x14ac:dyDescent="0.25">
      <c r="EU19208" s="104"/>
    </row>
    <row r="19209" spans="151:151" ht="14.4" x14ac:dyDescent="0.25">
      <c r="EU19209" s="104"/>
    </row>
    <row r="19210" spans="151:151" ht="14.4" x14ac:dyDescent="0.25">
      <c r="EU19210" s="104"/>
    </row>
    <row r="19211" spans="151:151" ht="14.4" x14ac:dyDescent="0.25">
      <c r="EU19211" s="104"/>
    </row>
    <row r="19212" spans="151:151" ht="14.4" x14ac:dyDescent="0.25">
      <c r="EU19212" s="104"/>
    </row>
    <row r="19213" spans="151:151" ht="14.4" x14ac:dyDescent="0.25">
      <c r="EU19213" s="104"/>
    </row>
    <row r="19214" spans="151:151" ht="14.4" x14ac:dyDescent="0.25">
      <c r="EU19214" s="104"/>
    </row>
    <row r="19215" spans="151:151" ht="14.4" x14ac:dyDescent="0.25">
      <c r="EU19215" s="104"/>
    </row>
    <row r="19216" spans="151:151" ht="14.4" x14ac:dyDescent="0.25">
      <c r="EU19216" s="104"/>
    </row>
    <row r="19217" spans="151:151" ht="14.4" x14ac:dyDescent="0.25">
      <c r="EU19217" s="104"/>
    </row>
    <row r="19218" spans="151:151" ht="14.4" x14ac:dyDescent="0.25">
      <c r="EU19218" s="104"/>
    </row>
    <row r="19219" spans="151:151" ht="14.4" x14ac:dyDescent="0.25">
      <c r="EU19219" s="104"/>
    </row>
    <row r="19220" spans="151:151" ht="14.4" x14ac:dyDescent="0.25">
      <c r="EU19220" s="104"/>
    </row>
    <row r="19221" spans="151:151" ht="14.4" x14ac:dyDescent="0.25">
      <c r="EU19221" s="104"/>
    </row>
    <row r="19222" spans="151:151" ht="14.4" x14ac:dyDescent="0.25">
      <c r="EU19222" s="104"/>
    </row>
    <row r="19223" spans="151:151" ht="14.4" x14ac:dyDescent="0.25">
      <c r="EU19223" s="104"/>
    </row>
    <row r="19224" spans="151:151" ht="14.4" x14ac:dyDescent="0.25">
      <c r="EU19224" s="104"/>
    </row>
    <row r="19225" spans="151:151" ht="14.4" x14ac:dyDescent="0.25">
      <c r="EU19225" s="104"/>
    </row>
    <row r="19226" spans="151:151" ht="14.4" x14ac:dyDescent="0.25">
      <c r="EU19226" s="104"/>
    </row>
    <row r="19227" spans="151:151" ht="14.4" x14ac:dyDescent="0.25">
      <c r="EU19227" s="104"/>
    </row>
    <row r="19228" spans="151:151" ht="14.4" x14ac:dyDescent="0.25">
      <c r="EU19228" s="104"/>
    </row>
    <row r="19229" spans="151:151" ht="14.4" x14ac:dyDescent="0.25">
      <c r="EU19229" s="104"/>
    </row>
    <row r="19230" spans="151:151" ht="14.4" x14ac:dyDescent="0.25">
      <c r="EU19230" s="104"/>
    </row>
    <row r="19231" spans="151:151" ht="14.4" x14ac:dyDescent="0.25">
      <c r="EU19231" s="104"/>
    </row>
    <row r="19232" spans="151:151" ht="14.4" x14ac:dyDescent="0.25">
      <c r="EU19232" s="104"/>
    </row>
    <row r="19233" spans="151:151" ht="14.4" x14ac:dyDescent="0.25">
      <c r="EU19233" s="104"/>
    </row>
    <row r="19234" spans="151:151" ht="14.4" x14ac:dyDescent="0.25">
      <c r="EU19234" s="104"/>
    </row>
    <row r="19235" spans="151:151" ht="14.4" x14ac:dyDescent="0.25">
      <c r="EU19235" s="104"/>
    </row>
    <row r="19236" spans="151:151" ht="14.4" x14ac:dyDescent="0.25">
      <c r="EU19236" s="104"/>
    </row>
    <row r="19237" spans="151:151" ht="14.4" x14ac:dyDescent="0.25">
      <c r="EU19237" s="104"/>
    </row>
    <row r="19238" spans="151:151" ht="14.4" x14ac:dyDescent="0.25">
      <c r="EU19238" s="104"/>
    </row>
    <row r="19239" spans="151:151" ht="14.4" x14ac:dyDescent="0.25">
      <c r="EU19239" s="104"/>
    </row>
    <row r="19240" spans="151:151" ht="14.4" x14ac:dyDescent="0.25">
      <c r="EU19240" s="104"/>
    </row>
    <row r="19241" spans="151:151" ht="14.4" x14ac:dyDescent="0.25">
      <c r="EU19241" s="104"/>
    </row>
    <row r="19242" spans="151:151" ht="14.4" x14ac:dyDescent="0.25">
      <c r="EU19242" s="104"/>
    </row>
    <row r="19243" spans="151:151" ht="14.4" x14ac:dyDescent="0.25">
      <c r="EU19243" s="104"/>
    </row>
    <row r="19244" spans="151:151" ht="14.4" x14ac:dyDescent="0.25">
      <c r="EU19244" s="104"/>
    </row>
    <row r="19245" spans="151:151" ht="14.4" x14ac:dyDescent="0.25">
      <c r="EU19245" s="104"/>
    </row>
    <row r="19246" spans="151:151" ht="14.4" x14ac:dyDescent="0.25">
      <c r="EU19246" s="104"/>
    </row>
    <row r="19247" spans="151:151" ht="14.4" x14ac:dyDescent="0.25">
      <c r="EU19247" s="104"/>
    </row>
    <row r="19248" spans="151:151" ht="14.4" x14ac:dyDescent="0.25">
      <c r="EU19248" s="104"/>
    </row>
    <row r="19249" spans="151:151" ht="14.4" x14ac:dyDescent="0.25">
      <c r="EU19249" s="104"/>
    </row>
    <row r="19250" spans="151:151" ht="14.4" x14ac:dyDescent="0.25">
      <c r="EU19250" s="104"/>
    </row>
    <row r="19251" spans="151:151" ht="14.4" x14ac:dyDescent="0.25">
      <c r="EU19251" s="104"/>
    </row>
    <row r="19252" spans="151:151" ht="14.4" x14ac:dyDescent="0.25">
      <c r="EU19252" s="104"/>
    </row>
    <row r="19253" spans="151:151" ht="14.4" x14ac:dyDescent="0.25">
      <c r="EU19253" s="104"/>
    </row>
    <row r="19254" spans="151:151" ht="14.4" x14ac:dyDescent="0.25">
      <c r="EU19254" s="104"/>
    </row>
    <row r="19255" spans="151:151" ht="14.4" x14ac:dyDescent="0.25">
      <c r="EU19255" s="104"/>
    </row>
    <row r="19256" spans="151:151" ht="14.4" x14ac:dyDescent="0.25">
      <c r="EU19256" s="104"/>
    </row>
    <row r="19257" spans="151:151" ht="14.4" x14ac:dyDescent="0.25">
      <c r="EU19257" s="104"/>
    </row>
    <row r="19258" spans="151:151" ht="14.4" x14ac:dyDescent="0.25">
      <c r="EU19258" s="104"/>
    </row>
    <row r="19259" spans="151:151" ht="14.4" x14ac:dyDescent="0.25">
      <c r="EU19259" s="104"/>
    </row>
    <row r="19260" spans="151:151" ht="14.4" x14ac:dyDescent="0.25">
      <c r="EU19260" s="104"/>
    </row>
    <row r="19261" spans="151:151" ht="14.4" x14ac:dyDescent="0.25">
      <c r="EU19261" s="104"/>
    </row>
    <row r="19262" spans="151:151" ht="14.4" x14ac:dyDescent="0.25">
      <c r="EU19262" s="104"/>
    </row>
    <row r="19263" spans="151:151" ht="14.4" x14ac:dyDescent="0.25">
      <c r="EU19263" s="104"/>
    </row>
    <row r="19264" spans="151:151" ht="14.4" x14ac:dyDescent="0.25">
      <c r="EU19264" s="104"/>
    </row>
    <row r="19265" spans="151:151" ht="14.4" x14ac:dyDescent="0.25">
      <c r="EU19265" s="104"/>
    </row>
    <row r="19266" spans="151:151" ht="14.4" x14ac:dyDescent="0.25">
      <c r="EU19266" s="104"/>
    </row>
    <row r="19267" spans="151:151" ht="14.4" x14ac:dyDescent="0.25">
      <c r="EU19267" s="104"/>
    </row>
    <row r="19268" spans="151:151" ht="14.4" x14ac:dyDescent="0.25">
      <c r="EU19268" s="104"/>
    </row>
    <row r="19269" spans="151:151" ht="14.4" x14ac:dyDescent="0.25">
      <c r="EU19269" s="104"/>
    </row>
    <row r="19270" spans="151:151" ht="14.4" x14ac:dyDescent="0.25">
      <c r="EU19270" s="104"/>
    </row>
    <row r="19271" spans="151:151" ht="14.4" x14ac:dyDescent="0.25">
      <c r="EU19271" s="104"/>
    </row>
    <row r="19272" spans="151:151" ht="14.4" x14ac:dyDescent="0.25">
      <c r="EU19272" s="104"/>
    </row>
    <row r="19273" spans="151:151" ht="14.4" x14ac:dyDescent="0.25">
      <c r="EU19273" s="104"/>
    </row>
    <row r="19274" spans="151:151" ht="14.4" x14ac:dyDescent="0.25">
      <c r="EU19274" s="104"/>
    </row>
    <row r="19275" spans="151:151" ht="14.4" x14ac:dyDescent="0.25">
      <c r="EU19275" s="104"/>
    </row>
    <row r="19276" spans="151:151" ht="14.4" x14ac:dyDescent="0.25">
      <c r="EU19276" s="104"/>
    </row>
    <row r="19277" spans="151:151" ht="14.4" x14ac:dyDescent="0.25">
      <c r="EU19277" s="104"/>
    </row>
    <row r="19278" spans="151:151" ht="14.4" x14ac:dyDescent="0.25">
      <c r="EU19278" s="104"/>
    </row>
    <row r="19279" spans="151:151" ht="14.4" x14ac:dyDescent="0.25">
      <c r="EU19279" s="104"/>
    </row>
    <row r="19280" spans="151:151" ht="14.4" x14ac:dyDescent="0.25">
      <c r="EU19280" s="104"/>
    </row>
    <row r="19281" spans="151:151" ht="14.4" x14ac:dyDescent="0.25">
      <c r="EU19281" s="104"/>
    </row>
    <row r="19282" spans="151:151" ht="14.4" x14ac:dyDescent="0.25">
      <c r="EU19282" s="104"/>
    </row>
    <row r="19283" spans="151:151" ht="14.4" x14ac:dyDescent="0.25">
      <c r="EU19283" s="104"/>
    </row>
    <row r="19284" spans="151:151" ht="14.4" x14ac:dyDescent="0.25">
      <c r="EU19284" s="104"/>
    </row>
    <row r="19285" spans="151:151" ht="14.4" x14ac:dyDescent="0.25">
      <c r="EU19285" s="104"/>
    </row>
    <row r="19286" spans="151:151" ht="14.4" x14ac:dyDescent="0.25">
      <c r="EU19286" s="104"/>
    </row>
    <row r="19287" spans="151:151" ht="14.4" x14ac:dyDescent="0.25">
      <c r="EU19287" s="104"/>
    </row>
    <row r="19288" spans="151:151" ht="14.4" x14ac:dyDescent="0.25">
      <c r="EU19288" s="104"/>
    </row>
    <row r="19289" spans="151:151" ht="14.4" x14ac:dyDescent="0.25">
      <c r="EU19289" s="104"/>
    </row>
    <row r="19290" spans="151:151" ht="14.4" x14ac:dyDescent="0.25">
      <c r="EU19290" s="104"/>
    </row>
    <row r="19291" spans="151:151" ht="14.4" x14ac:dyDescent="0.25">
      <c r="EU19291" s="104"/>
    </row>
    <row r="19292" spans="151:151" ht="14.4" x14ac:dyDescent="0.25">
      <c r="EU19292" s="104"/>
    </row>
    <row r="19293" spans="151:151" ht="14.4" x14ac:dyDescent="0.25">
      <c r="EU19293" s="104"/>
    </row>
    <row r="19294" spans="151:151" ht="14.4" x14ac:dyDescent="0.25">
      <c r="EU19294" s="104"/>
    </row>
    <row r="19295" spans="151:151" ht="14.4" x14ac:dyDescent="0.25">
      <c r="EU19295" s="104"/>
    </row>
    <row r="19296" spans="151:151" ht="14.4" x14ac:dyDescent="0.25">
      <c r="EU19296" s="104"/>
    </row>
    <row r="19297" spans="151:151" ht="14.4" x14ac:dyDescent="0.25">
      <c r="EU19297" s="104"/>
    </row>
    <row r="19298" spans="151:151" ht="14.4" x14ac:dyDescent="0.25">
      <c r="EU19298" s="104"/>
    </row>
    <row r="19299" spans="151:151" ht="14.4" x14ac:dyDescent="0.25">
      <c r="EU19299" s="104"/>
    </row>
    <row r="19300" spans="151:151" ht="14.4" x14ac:dyDescent="0.25">
      <c r="EU19300" s="104"/>
    </row>
    <row r="19301" spans="151:151" ht="14.4" x14ac:dyDescent="0.25">
      <c r="EU19301" s="104"/>
    </row>
    <row r="19302" spans="151:151" ht="14.4" x14ac:dyDescent="0.25">
      <c r="EU19302" s="104"/>
    </row>
    <row r="19303" spans="151:151" ht="14.4" x14ac:dyDescent="0.25">
      <c r="EU19303" s="104"/>
    </row>
    <row r="19304" spans="151:151" ht="14.4" x14ac:dyDescent="0.25">
      <c r="EU19304" s="104"/>
    </row>
    <row r="19305" spans="151:151" ht="14.4" x14ac:dyDescent="0.25">
      <c r="EU19305" s="104"/>
    </row>
    <row r="19306" spans="151:151" ht="14.4" x14ac:dyDescent="0.25">
      <c r="EU19306" s="104"/>
    </row>
    <row r="19307" spans="151:151" ht="14.4" x14ac:dyDescent="0.25">
      <c r="EU19307" s="104"/>
    </row>
    <row r="19308" spans="151:151" ht="14.4" x14ac:dyDescent="0.25">
      <c r="EU19308" s="104"/>
    </row>
    <row r="19309" spans="151:151" ht="14.4" x14ac:dyDescent="0.25">
      <c r="EU19309" s="104"/>
    </row>
    <row r="19310" spans="151:151" ht="14.4" x14ac:dyDescent="0.25">
      <c r="EU19310" s="104"/>
    </row>
    <row r="19311" spans="151:151" ht="14.4" x14ac:dyDescent="0.25">
      <c r="EU19311" s="104"/>
    </row>
    <row r="19312" spans="151:151" ht="14.4" x14ac:dyDescent="0.25">
      <c r="EU19312" s="104"/>
    </row>
    <row r="19313" spans="151:151" ht="14.4" x14ac:dyDescent="0.25">
      <c r="EU19313" s="104"/>
    </row>
    <row r="19314" spans="151:151" ht="14.4" x14ac:dyDescent="0.25">
      <c r="EU19314" s="104"/>
    </row>
    <row r="19315" spans="151:151" ht="14.4" x14ac:dyDescent="0.25">
      <c r="EU19315" s="104"/>
    </row>
    <row r="19316" spans="151:151" ht="14.4" x14ac:dyDescent="0.25">
      <c r="EU19316" s="104"/>
    </row>
    <row r="19317" spans="151:151" ht="14.4" x14ac:dyDescent="0.25">
      <c r="EU19317" s="104"/>
    </row>
    <row r="19318" spans="151:151" ht="14.4" x14ac:dyDescent="0.25">
      <c r="EU19318" s="104"/>
    </row>
    <row r="19319" spans="151:151" ht="14.4" x14ac:dyDescent="0.25">
      <c r="EU19319" s="104"/>
    </row>
    <row r="19320" spans="151:151" ht="14.4" x14ac:dyDescent="0.25">
      <c r="EU19320" s="104"/>
    </row>
    <row r="19321" spans="151:151" ht="14.4" x14ac:dyDescent="0.25">
      <c r="EU19321" s="104"/>
    </row>
    <row r="19322" spans="151:151" ht="14.4" x14ac:dyDescent="0.25">
      <c r="EU19322" s="104"/>
    </row>
    <row r="19323" spans="151:151" ht="14.4" x14ac:dyDescent="0.25">
      <c r="EU19323" s="104"/>
    </row>
    <row r="19324" spans="151:151" ht="14.4" x14ac:dyDescent="0.25">
      <c r="EU19324" s="104"/>
    </row>
    <row r="19325" spans="151:151" ht="14.4" x14ac:dyDescent="0.25">
      <c r="EU19325" s="104"/>
    </row>
    <row r="19326" spans="151:151" ht="14.4" x14ac:dyDescent="0.25">
      <c r="EU19326" s="104"/>
    </row>
    <row r="19327" spans="151:151" ht="14.4" x14ac:dyDescent="0.25">
      <c r="EU19327" s="104"/>
    </row>
    <row r="19328" spans="151:151" ht="14.4" x14ac:dyDescent="0.25">
      <c r="EU19328" s="104"/>
    </row>
    <row r="19329" spans="151:151" ht="14.4" x14ac:dyDescent="0.25">
      <c r="EU19329" s="104"/>
    </row>
    <row r="19330" spans="151:151" ht="14.4" x14ac:dyDescent="0.25">
      <c r="EU19330" s="104"/>
    </row>
    <row r="19331" spans="151:151" ht="14.4" x14ac:dyDescent="0.25">
      <c r="EU19331" s="104"/>
    </row>
    <row r="19332" spans="151:151" ht="14.4" x14ac:dyDescent="0.25">
      <c r="EU19332" s="104"/>
    </row>
    <row r="19333" spans="151:151" ht="14.4" x14ac:dyDescent="0.25">
      <c r="EU19333" s="104"/>
    </row>
    <row r="19334" spans="151:151" ht="14.4" x14ac:dyDescent="0.25">
      <c r="EU19334" s="104"/>
    </row>
    <row r="19335" spans="151:151" ht="14.4" x14ac:dyDescent="0.25">
      <c r="EU19335" s="104"/>
    </row>
    <row r="19336" spans="151:151" ht="14.4" x14ac:dyDescent="0.25">
      <c r="EU19336" s="104"/>
    </row>
    <row r="19337" spans="151:151" ht="14.4" x14ac:dyDescent="0.25">
      <c r="EU19337" s="104"/>
    </row>
    <row r="19338" spans="151:151" ht="14.4" x14ac:dyDescent="0.25">
      <c r="EU19338" s="104"/>
    </row>
    <row r="19339" spans="151:151" ht="14.4" x14ac:dyDescent="0.25">
      <c r="EU19339" s="104"/>
    </row>
    <row r="19340" spans="151:151" ht="14.4" x14ac:dyDescent="0.25">
      <c r="EU19340" s="104"/>
    </row>
    <row r="19341" spans="151:151" ht="14.4" x14ac:dyDescent="0.25">
      <c r="EU19341" s="104"/>
    </row>
    <row r="19342" spans="151:151" ht="14.4" x14ac:dyDescent="0.25">
      <c r="EU19342" s="104"/>
    </row>
    <row r="19343" spans="151:151" ht="14.4" x14ac:dyDescent="0.25">
      <c r="EU19343" s="104"/>
    </row>
    <row r="19344" spans="151:151" ht="14.4" x14ac:dyDescent="0.25">
      <c r="EU19344" s="104"/>
    </row>
    <row r="19345" spans="151:151" ht="14.4" x14ac:dyDescent="0.25">
      <c r="EU19345" s="104"/>
    </row>
    <row r="19346" spans="151:151" ht="14.4" x14ac:dyDescent="0.25">
      <c r="EU19346" s="104"/>
    </row>
    <row r="19347" spans="151:151" ht="14.4" x14ac:dyDescent="0.25">
      <c r="EU19347" s="104"/>
    </row>
    <row r="19348" spans="151:151" ht="14.4" x14ac:dyDescent="0.25">
      <c r="EU19348" s="104"/>
    </row>
    <row r="19349" spans="151:151" ht="14.4" x14ac:dyDescent="0.25">
      <c r="EU19349" s="104"/>
    </row>
    <row r="19350" spans="151:151" ht="14.4" x14ac:dyDescent="0.25">
      <c r="EU19350" s="104"/>
    </row>
    <row r="19351" spans="151:151" ht="14.4" x14ac:dyDescent="0.25">
      <c r="EU19351" s="104"/>
    </row>
    <row r="19352" spans="151:151" ht="14.4" x14ac:dyDescent="0.25">
      <c r="EU19352" s="104"/>
    </row>
    <row r="19353" spans="151:151" ht="14.4" x14ac:dyDescent="0.25">
      <c r="EU19353" s="104"/>
    </row>
    <row r="19354" spans="151:151" ht="14.4" x14ac:dyDescent="0.25">
      <c r="EU19354" s="104"/>
    </row>
    <row r="19355" spans="151:151" ht="14.4" x14ac:dyDescent="0.25">
      <c r="EU19355" s="104"/>
    </row>
    <row r="19356" spans="151:151" ht="14.4" x14ac:dyDescent="0.25">
      <c r="EU19356" s="104"/>
    </row>
    <row r="19357" spans="151:151" ht="14.4" x14ac:dyDescent="0.25">
      <c r="EU19357" s="104"/>
    </row>
    <row r="19358" spans="151:151" ht="14.4" x14ac:dyDescent="0.25">
      <c r="EU19358" s="104"/>
    </row>
    <row r="19359" spans="151:151" ht="14.4" x14ac:dyDescent="0.25">
      <c r="EU19359" s="104"/>
    </row>
    <row r="19360" spans="151:151" ht="14.4" x14ac:dyDescent="0.25">
      <c r="EU19360" s="104"/>
    </row>
    <row r="19361" spans="151:151" ht="14.4" x14ac:dyDescent="0.25">
      <c r="EU19361" s="104"/>
    </row>
    <row r="19362" spans="151:151" ht="14.4" x14ac:dyDescent="0.25">
      <c r="EU19362" s="104"/>
    </row>
    <row r="19363" spans="151:151" ht="14.4" x14ac:dyDescent="0.25">
      <c r="EU19363" s="104"/>
    </row>
    <row r="19364" spans="151:151" ht="14.4" x14ac:dyDescent="0.25">
      <c r="EU19364" s="104"/>
    </row>
    <row r="19365" spans="151:151" ht="14.4" x14ac:dyDescent="0.25">
      <c r="EU19365" s="104"/>
    </row>
    <row r="19366" spans="151:151" ht="14.4" x14ac:dyDescent="0.25">
      <c r="EU19366" s="104"/>
    </row>
    <row r="19367" spans="151:151" ht="14.4" x14ac:dyDescent="0.25">
      <c r="EU19367" s="104"/>
    </row>
    <row r="19368" spans="151:151" ht="14.4" x14ac:dyDescent="0.25">
      <c r="EU19368" s="104"/>
    </row>
    <row r="19369" spans="151:151" ht="14.4" x14ac:dyDescent="0.25">
      <c r="EU19369" s="104"/>
    </row>
    <row r="19370" spans="151:151" ht="14.4" x14ac:dyDescent="0.25">
      <c r="EU19370" s="104"/>
    </row>
    <row r="19371" spans="151:151" ht="14.4" x14ac:dyDescent="0.25">
      <c r="EU19371" s="104"/>
    </row>
    <row r="19372" spans="151:151" ht="14.4" x14ac:dyDescent="0.25">
      <c r="EU19372" s="104"/>
    </row>
    <row r="19373" spans="151:151" ht="14.4" x14ac:dyDescent="0.25">
      <c r="EU19373" s="104"/>
    </row>
    <row r="19374" spans="151:151" ht="14.4" x14ac:dyDescent="0.25">
      <c r="EU19374" s="104"/>
    </row>
    <row r="19375" spans="151:151" ht="14.4" x14ac:dyDescent="0.25">
      <c r="EU19375" s="104"/>
    </row>
    <row r="19376" spans="151:151" ht="14.4" x14ac:dyDescent="0.25">
      <c r="EU19376" s="104"/>
    </row>
    <row r="19377" spans="151:151" ht="14.4" x14ac:dyDescent="0.25">
      <c r="EU19377" s="104"/>
    </row>
    <row r="19378" spans="151:151" ht="14.4" x14ac:dyDescent="0.25">
      <c r="EU19378" s="104"/>
    </row>
    <row r="19379" spans="151:151" ht="14.4" x14ac:dyDescent="0.25">
      <c r="EU19379" s="104"/>
    </row>
    <row r="19380" spans="151:151" ht="14.4" x14ac:dyDescent="0.25">
      <c r="EU19380" s="104"/>
    </row>
    <row r="19381" spans="151:151" ht="14.4" x14ac:dyDescent="0.25">
      <c r="EU19381" s="104"/>
    </row>
    <row r="19382" spans="151:151" ht="14.4" x14ac:dyDescent="0.25">
      <c r="EU19382" s="104"/>
    </row>
    <row r="19383" spans="151:151" ht="14.4" x14ac:dyDescent="0.25">
      <c r="EU19383" s="104"/>
    </row>
    <row r="19384" spans="151:151" ht="14.4" x14ac:dyDescent="0.25">
      <c r="EU19384" s="104"/>
    </row>
    <row r="19385" spans="151:151" ht="14.4" x14ac:dyDescent="0.25">
      <c r="EU19385" s="104"/>
    </row>
    <row r="19386" spans="151:151" ht="14.4" x14ac:dyDescent="0.25">
      <c r="EU19386" s="104"/>
    </row>
    <row r="19387" spans="151:151" ht="14.4" x14ac:dyDescent="0.25">
      <c r="EU19387" s="104"/>
    </row>
    <row r="19388" spans="151:151" ht="14.4" x14ac:dyDescent="0.25">
      <c r="EU19388" s="104"/>
    </row>
    <row r="19389" spans="151:151" ht="14.4" x14ac:dyDescent="0.25">
      <c r="EU19389" s="104"/>
    </row>
    <row r="19390" spans="151:151" ht="14.4" x14ac:dyDescent="0.25">
      <c r="EU19390" s="104"/>
    </row>
    <row r="19391" spans="151:151" ht="14.4" x14ac:dyDescent="0.25">
      <c r="EU19391" s="104"/>
    </row>
    <row r="19392" spans="151:151" ht="14.4" x14ac:dyDescent="0.25">
      <c r="EU19392" s="104"/>
    </row>
    <row r="19393" spans="151:151" ht="14.4" x14ac:dyDescent="0.25">
      <c r="EU19393" s="104"/>
    </row>
    <row r="19394" spans="151:151" ht="14.4" x14ac:dyDescent="0.25">
      <c r="EU19394" s="104"/>
    </row>
    <row r="19395" spans="151:151" ht="14.4" x14ac:dyDescent="0.25">
      <c r="EU19395" s="104"/>
    </row>
    <row r="19396" spans="151:151" ht="14.4" x14ac:dyDescent="0.25">
      <c r="EU19396" s="104"/>
    </row>
    <row r="19397" spans="151:151" ht="14.4" x14ac:dyDescent="0.25">
      <c r="EU19397" s="104"/>
    </row>
    <row r="19398" spans="151:151" ht="14.4" x14ac:dyDescent="0.25">
      <c r="EU19398" s="104"/>
    </row>
    <row r="19399" spans="151:151" ht="14.4" x14ac:dyDescent="0.25">
      <c r="EU19399" s="104"/>
    </row>
    <row r="19400" spans="151:151" ht="14.4" x14ac:dyDescent="0.25">
      <c r="EU19400" s="104"/>
    </row>
    <row r="19401" spans="151:151" ht="14.4" x14ac:dyDescent="0.25">
      <c r="EU19401" s="104"/>
    </row>
    <row r="19402" spans="151:151" ht="14.4" x14ac:dyDescent="0.25">
      <c r="EU19402" s="104"/>
    </row>
    <row r="19403" spans="151:151" ht="14.4" x14ac:dyDescent="0.25">
      <c r="EU19403" s="104"/>
    </row>
    <row r="19404" spans="151:151" ht="14.4" x14ac:dyDescent="0.25">
      <c r="EU19404" s="104"/>
    </row>
    <row r="19405" spans="151:151" ht="14.4" x14ac:dyDescent="0.25">
      <c r="EU19405" s="104"/>
    </row>
    <row r="19406" spans="151:151" ht="14.4" x14ac:dyDescent="0.25">
      <c r="EU19406" s="104"/>
    </row>
    <row r="19407" spans="151:151" ht="14.4" x14ac:dyDescent="0.25">
      <c r="EU19407" s="104"/>
    </row>
    <row r="19408" spans="151:151" ht="14.4" x14ac:dyDescent="0.25">
      <c r="EU19408" s="104"/>
    </row>
    <row r="19409" spans="151:151" ht="14.4" x14ac:dyDescent="0.25">
      <c r="EU19409" s="104"/>
    </row>
    <row r="19410" spans="151:151" ht="14.4" x14ac:dyDescent="0.25">
      <c r="EU19410" s="104"/>
    </row>
    <row r="19411" spans="151:151" ht="14.4" x14ac:dyDescent="0.25">
      <c r="EU19411" s="104"/>
    </row>
    <row r="19412" spans="151:151" ht="14.4" x14ac:dyDescent="0.25">
      <c r="EU19412" s="104"/>
    </row>
    <row r="19413" spans="151:151" ht="14.4" x14ac:dyDescent="0.25">
      <c r="EU19413" s="104"/>
    </row>
    <row r="19414" spans="151:151" ht="14.4" x14ac:dyDescent="0.25">
      <c r="EU19414" s="104"/>
    </row>
    <row r="19415" spans="151:151" ht="14.4" x14ac:dyDescent="0.25">
      <c r="EU19415" s="104"/>
    </row>
    <row r="19416" spans="151:151" ht="14.4" x14ac:dyDescent="0.25">
      <c r="EU19416" s="104"/>
    </row>
    <row r="19417" spans="151:151" ht="14.4" x14ac:dyDescent="0.25">
      <c r="EU19417" s="104"/>
    </row>
    <row r="19418" spans="151:151" ht="14.4" x14ac:dyDescent="0.25">
      <c r="EU19418" s="104"/>
    </row>
    <row r="19419" spans="151:151" ht="14.4" x14ac:dyDescent="0.25">
      <c r="EU19419" s="104"/>
    </row>
    <row r="19420" spans="151:151" ht="14.4" x14ac:dyDescent="0.25">
      <c r="EU19420" s="104"/>
    </row>
    <row r="19421" spans="151:151" ht="14.4" x14ac:dyDescent="0.25">
      <c r="EU19421" s="104"/>
    </row>
    <row r="19422" spans="151:151" ht="14.4" x14ac:dyDescent="0.25">
      <c r="EU19422" s="104"/>
    </row>
    <row r="19423" spans="151:151" ht="14.4" x14ac:dyDescent="0.25">
      <c r="EU19423" s="104"/>
    </row>
    <row r="19424" spans="151:151" ht="14.4" x14ac:dyDescent="0.25">
      <c r="EU19424" s="104"/>
    </row>
    <row r="19425" spans="151:151" ht="14.4" x14ac:dyDescent="0.25">
      <c r="EU19425" s="104"/>
    </row>
    <row r="19426" spans="151:151" ht="14.4" x14ac:dyDescent="0.25">
      <c r="EU19426" s="104"/>
    </row>
    <row r="19427" spans="151:151" ht="14.4" x14ac:dyDescent="0.25">
      <c r="EU19427" s="104"/>
    </row>
    <row r="19428" spans="151:151" ht="14.4" x14ac:dyDescent="0.25">
      <c r="EU19428" s="104"/>
    </row>
    <row r="19429" spans="151:151" ht="14.4" x14ac:dyDescent="0.25">
      <c r="EU19429" s="104"/>
    </row>
    <row r="19430" spans="151:151" ht="14.4" x14ac:dyDescent="0.25">
      <c r="EU19430" s="104"/>
    </row>
    <row r="19431" spans="151:151" ht="14.4" x14ac:dyDescent="0.25">
      <c r="EU19431" s="104"/>
    </row>
    <row r="19432" spans="151:151" ht="14.4" x14ac:dyDescent="0.25">
      <c r="EU19432" s="104"/>
    </row>
    <row r="19433" spans="151:151" ht="14.4" x14ac:dyDescent="0.25">
      <c r="EU19433" s="104"/>
    </row>
    <row r="19434" spans="151:151" ht="14.4" x14ac:dyDescent="0.25">
      <c r="EU19434" s="104"/>
    </row>
    <row r="19435" spans="151:151" ht="14.4" x14ac:dyDescent="0.25">
      <c r="EU19435" s="104"/>
    </row>
    <row r="19436" spans="151:151" ht="14.4" x14ac:dyDescent="0.25">
      <c r="EU19436" s="104"/>
    </row>
    <row r="19437" spans="151:151" ht="14.4" x14ac:dyDescent="0.25">
      <c r="EU19437" s="104"/>
    </row>
    <row r="19438" spans="151:151" ht="14.4" x14ac:dyDescent="0.25">
      <c r="EU19438" s="104"/>
    </row>
    <row r="19439" spans="151:151" ht="14.4" x14ac:dyDescent="0.25">
      <c r="EU19439" s="104"/>
    </row>
    <row r="19440" spans="151:151" ht="14.4" x14ac:dyDescent="0.25">
      <c r="EU19440" s="104"/>
    </row>
    <row r="19441" spans="151:151" ht="14.4" x14ac:dyDescent="0.25">
      <c r="EU19441" s="104"/>
    </row>
    <row r="19442" spans="151:151" ht="14.4" x14ac:dyDescent="0.25">
      <c r="EU19442" s="104"/>
    </row>
    <row r="19443" spans="151:151" ht="14.4" x14ac:dyDescent="0.25">
      <c r="EU19443" s="104"/>
    </row>
    <row r="19444" spans="151:151" ht="14.4" x14ac:dyDescent="0.25">
      <c r="EU19444" s="104"/>
    </row>
    <row r="19445" spans="151:151" ht="14.4" x14ac:dyDescent="0.25">
      <c r="EU19445" s="104"/>
    </row>
    <row r="19446" spans="151:151" ht="14.4" x14ac:dyDescent="0.25">
      <c r="EU19446" s="104"/>
    </row>
    <row r="19447" spans="151:151" ht="14.4" x14ac:dyDescent="0.25">
      <c r="EU19447" s="104"/>
    </row>
    <row r="19448" spans="151:151" ht="14.4" x14ac:dyDescent="0.25">
      <c r="EU19448" s="104"/>
    </row>
    <row r="19449" spans="151:151" ht="14.4" x14ac:dyDescent="0.25">
      <c r="EU19449" s="104"/>
    </row>
    <row r="19450" spans="151:151" ht="14.4" x14ac:dyDescent="0.25">
      <c r="EU19450" s="104"/>
    </row>
    <row r="19451" spans="151:151" ht="14.4" x14ac:dyDescent="0.25">
      <c r="EU19451" s="104"/>
    </row>
    <row r="19452" spans="151:151" ht="14.4" x14ac:dyDescent="0.25">
      <c r="EU19452" s="104"/>
    </row>
    <row r="19453" spans="151:151" ht="14.4" x14ac:dyDescent="0.25">
      <c r="EU19453" s="104"/>
    </row>
    <row r="19454" spans="151:151" ht="14.4" x14ac:dyDescent="0.25">
      <c r="EU19454" s="104"/>
    </row>
    <row r="19455" spans="151:151" ht="14.4" x14ac:dyDescent="0.25">
      <c r="EU19455" s="104"/>
    </row>
    <row r="19456" spans="151:151" ht="14.4" x14ac:dyDescent="0.25">
      <c r="EU19456" s="104"/>
    </row>
    <row r="19457" spans="151:151" ht="14.4" x14ac:dyDescent="0.25">
      <c r="EU19457" s="104"/>
    </row>
    <row r="19458" spans="151:151" ht="14.4" x14ac:dyDescent="0.25">
      <c r="EU19458" s="104"/>
    </row>
    <row r="19459" spans="151:151" ht="14.4" x14ac:dyDescent="0.25">
      <c r="EU19459" s="104"/>
    </row>
    <row r="19460" spans="151:151" ht="14.4" x14ac:dyDescent="0.25">
      <c r="EU19460" s="104"/>
    </row>
    <row r="19461" spans="151:151" ht="14.4" x14ac:dyDescent="0.25">
      <c r="EU19461" s="104"/>
    </row>
    <row r="19462" spans="151:151" ht="14.4" x14ac:dyDescent="0.25">
      <c r="EU19462" s="104"/>
    </row>
    <row r="19463" spans="151:151" ht="14.4" x14ac:dyDescent="0.25">
      <c r="EU19463" s="104"/>
    </row>
    <row r="19464" spans="151:151" ht="14.4" x14ac:dyDescent="0.25">
      <c r="EU19464" s="104"/>
    </row>
    <row r="19465" spans="151:151" ht="14.4" x14ac:dyDescent="0.25">
      <c r="EU19465" s="104"/>
    </row>
    <row r="19466" spans="151:151" ht="14.4" x14ac:dyDescent="0.25">
      <c r="EU19466" s="104"/>
    </row>
    <row r="19467" spans="151:151" ht="14.4" x14ac:dyDescent="0.25">
      <c r="EU19467" s="104"/>
    </row>
    <row r="19468" spans="151:151" ht="14.4" x14ac:dyDescent="0.25">
      <c r="EU19468" s="104"/>
    </row>
    <row r="19469" spans="151:151" ht="14.4" x14ac:dyDescent="0.25">
      <c r="EU19469" s="104"/>
    </row>
    <row r="19470" spans="151:151" ht="14.4" x14ac:dyDescent="0.25">
      <c r="EU19470" s="104"/>
    </row>
    <row r="19471" spans="151:151" ht="14.4" x14ac:dyDescent="0.25">
      <c r="EU19471" s="104"/>
    </row>
    <row r="19472" spans="151:151" ht="14.4" x14ac:dyDescent="0.25">
      <c r="EU19472" s="104"/>
    </row>
    <row r="19473" spans="151:151" ht="14.4" x14ac:dyDescent="0.25">
      <c r="EU19473" s="104"/>
    </row>
    <row r="19474" spans="151:151" ht="14.4" x14ac:dyDescent="0.25">
      <c r="EU19474" s="104"/>
    </row>
    <row r="19475" spans="151:151" ht="14.4" x14ac:dyDescent="0.25">
      <c r="EU19475" s="104"/>
    </row>
    <row r="19476" spans="151:151" ht="14.4" x14ac:dyDescent="0.25">
      <c r="EU19476" s="104"/>
    </row>
    <row r="19477" spans="151:151" ht="14.4" x14ac:dyDescent="0.25">
      <c r="EU19477" s="104"/>
    </row>
    <row r="19478" spans="151:151" ht="14.4" x14ac:dyDescent="0.25">
      <c r="EU19478" s="104"/>
    </row>
    <row r="19479" spans="151:151" ht="14.4" x14ac:dyDescent="0.25">
      <c r="EU19479" s="104"/>
    </row>
    <row r="19480" spans="151:151" ht="14.4" x14ac:dyDescent="0.25">
      <c r="EU19480" s="104"/>
    </row>
    <row r="19481" spans="151:151" ht="14.4" x14ac:dyDescent="0.25">
      <c r="EU19481" s="104"/>
    </row>
    <row r="19482" spans="151:151" ht="14.4" x14ac:dyDescent="0.25">
      <c r="EU19482" s="104"/>
    </row>
    <row r="19483" spans="151:151" ht="14.4" x14ac:dyDescent="0.25">
      <c r="EU19483" s="104"/>
    </row>
    <row r="19484" spans="151:151" ht="14.4" x14ac:dyDescent="0.25">
      <c r="EU19484" s="104"/>
    </row>
    <row r="19485" spans="151:151" ht="14.4" x14ac:dyDescent="0.25">
      <c r="EU19485" s="104"/>
    </row>
    <row r="19486" spans="151:151" ht="14.4" x14ac:dyDescent="0.25">
      <c r="EU19486" s="104"/>
    </row>
    <row r="19487" spans="151:151" ht="14.4" x14ac:dyDescent="0.25">
      <c r="EU19487" s="104"/>
    </row>
    <row r="19488" spans="151:151" ht="14.4" x14ac:dyDescent="0.25">
      <c r="EU19488" s="104"/>
    </row>
    <row r="19489" spans="151:151" ht="14.4" x14ac:dyDescent="0.25">
      <c r="EU19489" s="104"/>
    </row>
    <row r="19490" spans="151:151" ht="14.4" x14ac:dyDescent="0.25">
      <c r="EU19490" s="104"/>
    </row>
    <row r="19491" spans="151:151" ht="14.4" x14ac:dyDescent="0.25">
      <c r="EU19491" s="104"/>
    </row>
    <row r="19492" spans="151:151" ht="14.4" x14ac:dyDescent="0.25">
      <c r="EU19492" s="104"/>
    </row>
    <row r="19493" spans="151:151" ht="14.4" x14ac:dyDescent="0.25">
      <c r="EU19493" s="104"/>
    </row>
    <row r="19494" spans="151:151" ht="14.4" x14ac:dyDescent="0.25">
      <c r="EU19494" s="104"/>
    </row>
    <row r="19495" spans="151:151" ht="14.4" x14ac:dyDescent="0.25">
      <c r="EU19495" s="104"/>
    </row>
    <row r="19496" spans="151:151" ht="14.4" x14ac:dyDescent="0.25">
      <c r="EU19496" s="104"/>
    </row>
    <row r="19497" spans="151:151" ht="14.4" x14ac:dyDescent="0.25">
      <c r="EU19497" s="104"/>
    </row>
    <row r="19498" spans="151:151" ht="14.4" x14ac:dyDescent="0.25">
      <c r="EU19498" s="104"/>
    </row>
    <row r="19499" spans="151:151" ht="14.4" x14ac:dyDescent="0.25">
      <c r="EU19499" s="104"/>
    </row>
    <row r="19500" spans="151:151" ht="14.4" x14ac:dyDescent="0.25">
      <c r="EU19500" s="104"/>
    </row>
    <row r="19501" spans="151:151" ht="14.4" x14ac:dyDescent="0.25">
      <c r="EU19501" s="104"/>
    </row>
    <row r="19502" spans="151:151" ht="14.4" x14ac:dyDescent="0.25">
      <c r="EU19502" s="104"/>
    </row>
    <row r="19503" spans="151:151" ht="14.4" x14ac:dyDescent="0.25">
      <c r="EU19503" s="104"/>
    </row>
    <row r="19504" spans="151:151" ht="14.4" x14ac:dyDescent="0.25">
      <c r="EU19504" s="104"/>
    </row>
    <row r="19505" spans="151:151" ht="14.4" x14ac:dyDescent="0.25">
      <c r="EU19505" s="104"/>
    </row>
    <row r="19506" spans="151:151" ht="14.4" x14ac:dyDescent="0.25">
      <c r="EU19506" s="104"/>
    </row>
    <row r="19507" spans="151:151" ht="14.4" x14ac:dyDescent="0.25">
      <c r="EU19507" s="104"/>
    </row>
    <row r="19508" spans="151:151" ht="14.4" x14ac:dyDescent="0.25">
      <c r="EU19508" s="104"/>
    </row>
    <row r="19509" spans="151:151" ht="14.4" x14ac:dyDescent="0.25">
      <c r="EU19509" s="104"/>
    </row>
    <row r="19510" spans="151:151" ht="14.4" x14ac:dyDescent="0.25">
      <c r="EU19510" s="104"/>
    </row>
    <row r="19511" spans="151:151" ht="14.4" x14ac:dyDescent="0.25">
      <c r="EU19511" s="104"/>
    </row>
    <row r="19512" spans="151:151" ht="14.4" x14ac:dyDescent="0.25">
      <c r="EU19512" s="104"/>
    </row>
    <row r="19513" spans="151:151" ht="14.4" x14ac:dyDescent="0.25">
      <c r="EU19513" s="104"/>
    </row>
    <row r="19514" spans="151:151" ht="14.4" x14ac:dyDescent="0.25">
      <c r="EU19514" s="104"/>
    </row>
    <row r="19515" spans="151:151" ht="14.4" x14ac:dyDescent="0.25">
      <c r="EU19515" s="104"/>
    </row>
    <row r="19516" spans="151:151" ht="14.4" x14ac:dyDescent="0.25">
      <c r="EU19516" s="104"/>
    </row>
    <row r="19517" spans="151:151" ht="14.4" x14ac:dyDescent="0.25">
      <c r="EU19517" s="104"/>
    </row>
    <row r="19518" spans="151:151" ht="14.4" x14ac:dyDescent="0.25">
      <c r="EU19518" s="104"/>
    </row>
    <row r="19519" spans="151:151" ht="14.4" x14ac:dyDescent="0.25">
      <c r="EU19519" s="104"/>
    </row>
    <row r="19520" spans="151:151" ht="14.4" x14ac:dyDescent="0.25">
      <c r="EU19520" s="104"/>
    </row>
    <row r="19521" spans="151:151" ht="14.4" x14ac:dyDescent="0.25">
      <c r="EU19521" s="104"/>
    </row>
    <row r="19522" spans="151:151" ht="14.4" x14ac:dyDescent="0.25">
      <c r="EU19522" s="104"/>
    </row>
    <row r="19523" spans="151:151" ht="14.4" x14ac:dyDescent="0.25">
      <c r="EU19523" s="104"/>
    </row>
    <row r="19524" spans="151:151" ht="14.4" x14ac:dyDescent="0.25">
      <c r="EU19524" s="104"/>
    </row>
    <row r="19525" spans="151:151" ht="14.4" x14ac:dyDescent="0.25">
      <c r="EU19525" s="104"/>
    </row>
    <row r="19526" spans="151:151" ht="14.4" x14ac:dyDescent="0.25">
      <c r="EU19526" s="104"/>
    </row>
    <row r="19527" spans="151:151" ht="14.4" x14ac:dyDescent="0.25">
      <c r="EU19527" s="104"/>
    </row>
    <row r="19528" spans="151:151" ht="14.4" x14ac:dyDescent="0.25">
      <c r="EU19528" s="104"/>
    </row>
    <row r="19529" spans="151:151" ht="14.4" x14ac:dyDescent="0.25">
      <c r="EU19529" s="104"/>
    </row>
    <row r="19530" spans="151:151" ht="14.4" x14ac:dyDescent="0.25">
      <c r="EU19530" s="104"/>
    </row>
    <row r="19531" spans="151:151" ht="14.4" x14ac:dyDescent="0.25">
      <c r="EU19531" s="104"/>
    </row>
    <row r="19532" spans="151:151" ht="14.4" x14ac:dyDescent="0.25">
      <c r="EU19532" s="104"/>
    </row>
    <row r="19533" spans="151:151" ht="14.4" x14ac:dyDescent="0.25">
      <c r="EU19533" s="104"/>
    </row>
    <row r="19534" spans="151:151" ht="14.4" x14ac:dyDescent="0.25">
      <c r="EU19534" s="104"/>
    </row>
    <row r="19535" spans="151:151" ht="14.4" x14ac:dyDescent="0.25">
      <c r="EU19535" s="104"/>
    </row>
    <row r="19536" spans="151:151" ht="14.4" x14ac:dyDescent="0.25">
      <c r="EU19536" s="104"/>
    </row>
    <row r="19537" spans="151:151" ht="14.4" x14ac:dyDescent="0.25">
      <c r="EU19537" s="104"/>
    </row>
    <row r="19538" spans="151:151" ht="14.4" x14ac:dyDescent="0.25">
      <c r="EU19538" s="104"/>
    </row>
    <row r="19539" spans="151:151" ht="14.4" x14ac:dyDescent="0.25">
      <c r="EU19539" s="104"/>
    </row>
    <row r="19540" spans="151:151" ht="14.4" x14ac:dyDescent="0.25">
      <c r="EU19540" s="104"/>
    </row>
    <row r="19541" spans="151:151" ht="14.4" x14ac:dyDescent="0.25">
      <c r="EU19541" s="104"/>
    </row>
    <row r="19542" spans="151:151" ht="14.4" x14ac:dyDescent="0.25">
      <c r="EU19542" s="104"/>
    </row>
    <row r="19543" spans="151:151" ht="14.4" x14ac:dyDescent="0.25">
      <c r="EU19543" s="104"/>
    </row>
    <row r="19544" spans="151:151" ht="14.4" x14ac:dyDescent="0.25">
      <c r="EU19544" s="104"/>
    </row>
    <row r="19545" spans="151:151" ht="14.4" x14ac:dyDescent="0.25">
      <c r="EU19545" s="104"/>
    </row>
    <row r="19546" spans="151:151" ht="14.4" x14ac:dyDescent="0.25">
      <c r="EU19546" s="104"/>
    </row>
    <row r="19547" spans="151:151" ht="14.4" x14ac:dyDescent="0.25">
      <c r="EU19547" s="104"/>
    </row>
    <row r="19548" spans="151:151" ht="14.4" x14ac:dyDescent="0.25">
      <c r="EU19548" s="104"/>
    </row>
    <row r="19549" spans="151:151" ht="14.4" x14ac:dyDescent="0.25">
      <c r="EU19549" s="104"/>
    </row>
    <row r="19550" spans="151:151" ht="14.4" x14ac:dyDescent="0.25">
      <c r="EU19550" s="104"/>
    </row>
    <row r="19551" spans="151:151" ht="14.4" x14ac:dyDescent="0.25">
      <c r="EU19551" s="104"/>
    </row>
    <row r="19552" spans="151:151" ht="14.4" x14ac:dyDescent="0.25">
      <c r="EU19552" s="104"/>
    </row>
    <row r="19553" spans="151:151" ht="14.4" x14ac:dyDescent="0.25">
      <c r="EU19553" s="104"/>
    </row>
    <row r="19554" spans="151:151" ht="14.4" x14ac:dyDescent="0.25">
      <c r="EU19554" s="104"/>
    </row>
    <row r="19555" spans="151:151" ht="14.4" x14ac:dyDescent="0.25">
      <c r="EU19555" s="104"/>
    </row>
    <row r="19556" spans="151:151" ht="14.4" x14ac:dyDescent="0.25">
      <c r="EU19556" s="104"/>
    </row>
    <row r="19557" spans="151:151" ht="14.4" x14ac:dyDescent="0.25">
      <c r="EU19557" s="104"/>
    </row>
    <row r="19558" spans="151:151" ht="14.4" x14ac:dyDescent="0.25">
      <c r="EU19558" s="104"/>
    </row>
    <row r="19559" spans="151:151" ht="14.4" x14ac:dyDescent="0.25">
      <c r="EU19559" s="104"/>
    </row>
    <row r="19560" spans="151:151" ht="14.4" x14ac:dyDescent="0.25">
      <c r="EU19560" s="104"/>
    </row>
    <row r="19561" spans="151:151" ht="14.4" x14ac:dyDescent="0.25">
      <c r="EU19561" s="104"/>
    </row>
    <row r="19562" spans="151:151" ht="14.4" x14ac:dyDescent="0.25">
      <c r="EU19562" s="104"/>
    </row>
    <row r="19563" spans="151:151" ht="14.4" x14ac:dyDescent="0.25">
      <c r="EU19563" s="104"/>
    </row>
    <row r="19564" spans="151:151" ht="14.4" x14ac:dyDescent="0.25">
      <c r="EU19564" s="104"/>
    </row>
    <row r="19565" spans="151:151" ht="14.4" x14ac:dyDescent="0.25">
      <c r="EU19565" s="104"/>
    </row>
    <row r="19566" spans="151:151" ht="14.4" x14ac:dyDescent="0.25">
      <c r="EU19566" s="104"/>
    </row>
    <row r="19567" spans="151:151" ht="14.4" x14ac:dyDescent="0.25">
      <c r="EU19567" s="104"/>
    </row>
    <row r="19568" spans="151:151" ht="14.4" x14ac:dyDescent="0.25">
      <c r="EU19568" s="104"/>
    </row>
    <row r="19569" spans="151:151" ht="14.4" x14ac:dyDescent="0.25">
      <c r="EU19569" s="104"/>
    </row>
    <row r="19570" spans="151:151" ht="14.4" x14ac:dyDescent="0.25">
      <c r="EU19570" s="104"/>
    </row>
    <row r="19571" spans="151:151" ht="14.4" x14ac:dyDescent="0.25">
      <c r="EU19571" s="104"/>
    </row>
    <row r="19572" spans="151:151" ht="14.4" x14ac:dyDescent="0.25">
      <c r="EU19572" s="104"/>
    </row>
    <row r="19573" spans="151:151" ht="14.4" x14ac:dyDescent="0.25">
      <c r="EU19573" s="104"/>
    </row>
    <row r="19574" spans="151:151" ht="14.4" x14ac:dyDescent="0.25">
      <c r="EU19574" s="104"/>
    </row>
    <row r="19575" spans="151:151" ht="14.4" x14ac:dyDescent="0.25">
      <c r="EU19575" s="104"/>
    </row>
    <row r="19576" spans="151:151" ht="14.4" x14ac:dyDescent="0.25">
      <c r="EU19576" s="104"/>
    </row>
    <row r="19577" spans="151:151" ht="14.4" x14ac:dyDescent="0.25">
      <c r="EU19577" s="104"/>
    </row>
    <row r="19578" spans="151:151" ht="14.4" x14ac:dyDescent="0.25">
      <c r="EU19578" s="104"/>
    </row>
    <row r="19579" spans="151:151" ht="14.4" x14ac:dyDescent="0.25">
      <c r="EU19579" s="104"/>
    </row>
    <row r="19580" spans="151:151" ht="14.4" x14ac:dyDescent="0.25">
      <c r="EU19580" s="104"/>
    </row>
    <row r="19581" spans="151:151" ht="14.4" x14ac:dyDescent="0.25">
      <c r="EU19581" s="104"/>
    </row>
    <row r="19582" spans="151:151" ht="14.4" x14ac:dyDescent="0.25">
      <c r="EU19582" s="104"/>
    </row>
    <row r="19583" spans="151:151" ht="14.4" x14ac:dyDescent="0.25">
      <c r="EU19583" s="104"/>
    </row>
    <row r="19584" spans="151:151" ht="14.4" x14ac:dyDescent="0.25">
      <c r="EU19584" s="104"/>
    </row>
    <row r="19585" spans="151:151" ht="14.4" x14ac:dyDescent="0.25">
      <c r="EU19585" s="104"/>
    </row>
    <row r="19586" spans="151:151" ht="14.4" x14ac:dyDescent="0.25">
      <c r="EU19586" s="104"/>
    </row>
    <row r="19587" spans="151:151" ht="14.4" x14ac:dyDescent="0.25">
      <c r="EU19587" s="104"/>
    </row>
    <row r="19588" spans="151:151" ht="14.4" x14ac:dyDescent="0.25">
      <c r="EU19588" s="104"/>
    </row>
    <row r="19589" spans="151:151" ht="14.4" x14ac:dyDescent="0.25">
      <c r="EU19589" s="104"/>
    </row>
    <row r="19590" spans="151:151" ht="14.4" x14ac:dyDescent="0.25">
      <c r="EU19590" s="104"/>
    </row>
    <row r="19591" spans="151:151" ht="14.4" x14ac:dyDescent="0.25">
      <c r="EU19591" s="104"/>
    </row>
    <row r="19592" spans="151:151" ht="14.4" x14ac:dyDescent="0.25">
      <c r="EU19592" s="104"/>
    </row>
    <row r="19593" spans="151:151" ht="14.4" x14ac:dyDescent="0.25">
      <c r="EU19593" s="104"/>
    </row>
    <row r="19594" spans="151:151" ht="14.4" x14ac:dyDescent="0.25">
      <c r="EU19594" s="104"/>
    </row>
    <row r="19595" spans="151:151" ht="14.4" x14ac:dyDescent="0.25">
      <c r="EU19595" s="104"/>
    </row>
    <row r="19596" spans="151:151" ht="14.4" x14ac:dyDescent="0.25">
      <c r="EU19596" s="104"/>
    </row>
    <row r="19597" spans="151:151" ht="14.4" x14ac:dyDescent="0.25">
      <c r="EU19597" s="104"/>
    </row>
    <row r="19598" spans="151:151" ht="14.4" x14ac:dyDescent="0.25">
      <c r="EU19598" s="104"/>
    </row>
    <row r="19599" spans="151:151" ht="14.4" x14ac:dyDescent="0.25">
      <c r="EU19599" s="104"/>
    </row>
    <row r="19600" spans="151:151" ht="14.4" x14ac:dyDescent="0.25">
      <c r="EU19600" s="104"/>
    </row>
    <row r="19601" spans="151:151" ht="14.4" x14ac:dyDescent="0.25">
      <c r="EU19601" s="104"/>
    </row>
    <row r="19602" spans="151:151" ht="14.4" x14ac:dyDescent="0.25">
      <c r="EU19602" s="104"/>
    </row>
    <row r="19603" spans="151:151" ht="14.4" x14ac:dyDescent="0.25">
      <c r="EU19603" s="104"/>
    </row>
    <row r="19604" spans="151:151" ht="14.4" x14ac:dyDescent="0.25">
      <c r="EU19604" s="104"/>
    </row>
    <row r="19605" spans="151:151" ht="14.4" x14ac:dyDescent="0.25">
      <c r="EU19605" s="104"/>
    </row>
    <row r="19606" spans="151:151" ht="14.4" x14ac:dyDescent="0.25">
      <c r="EU19606" s="104"/>
    </row>
    <row r="19607" spans="151:151" ht="14.4" x14ac:dyDescent="0.25">
      <c r="EU19607" s="104"/>
    </row>
    <row r="19608" spans="151:151" ht="14.4" x14ac:dyDescent="0.25">
      <c r="EU19608" s="104"/>
    </row>
    <row r="19609" spans="151:151" ht="14.4" x14ac:dyDescent="0.25">
      <c r="EU19609" s="104"/>
    </row>
    <row r="19610" spans="151:151" ht="14.4" x14ac:dyDescent="0.25">
      <c r="EU19610" s="104"/>
    </row>
    <row r="19611" spans="151:151" ht="14.4" x14ac:dyDescent="0.25">
      <c r="EU19611" s="104"/>
    </row>
    <row r="19612" spans="151:151" ht="14.4" x14ac:dyDescent="0.25">
      <c r="EU19612" s="104"/>
    </row>
    <row r="19613" spans="151:151" ht="14.4" x14ac:dyDescent="0.25">
      <c r="EU19613" s="104"/>
    </row>
    <row r="19614" spans="151:151" ht="14.4" x14ac:dyDescent="0.25">
      <c r="EU19614" s="104"/>
    </row>
    <row r="19615" spans="151:151" ht="14.4" x14ac:dyDescent="0.25">
      <c r="EU19615" s="104"/>
    </row>
    <row r="19616" spans="151:151" ht="14.4" x14ac:dyDescent="0.25">
      <c r="EU19616" s="104"/>
    </row>
    <row r="19617" spans="151:151" ht="14.4" x14ac:dyDescent="0.25">
      <c r="EU19617" s="104"/>
    </row>
    <row r="19618" spans="151:151" ht="14.4" x14ac:dyDescent="0.25">
      <c r="EU19618" s="104"/>
    </row>
    <row r="19619" spans="151:151" ht="14.4" x14ac:dyDescent="0.25">
      <c r="EU19619" s="104"/>
    </row>
    <row r="19620" spans="151:151" ht="14.4" x14ac:dyDescent="0.25">
      <c r="EU19620" s="104"/>
    </row>
    <row r="19621" spans="151:151" ht="14.4" x14ac:dyDescent="0.25">
      <c r="EU19621" s="104"/>
    </row>
    <row r="19622" spans="151:151" ht="14.4" x14ac:dyDescent="0.25">
      <c r="EU19622" s="104"/>
    </row>
    <row r="19623" spans="151:151" ht="14.4" x14ac:dyDescent="0.25">
      <c r="EU19623" s="104"/>
    </row>
    <row r="19624" spans="151:151" ht="14.4" x14ac:dyDescent="0.25">
      <c r="EU19624" s="104"/>
    </row>
    <row r="19625" spans="151:151" ht="14.4" x14ac:dyDescent="0.25">
      <c r="EU19625" s="104"/>
    </row>
    <row r="19626" spans="151:151" ht="14.4" x14ac:dyDescent="0.25">
      <c r="EU19626" s="104"/>
    </row>
    <row r="19627" spans="151:151" ht="14.4" x14ac:dyDescent="0.25">
      <c r="EU19627" s="104"/>
    </row>
    <row r="19628" spans="151:151" ht="14.4" x14ac:dyDescent="0.25">
      <c r="EU19628" s="104"/>
    </row>
    <row r="19629" spans="151:151" ht="14.4" x14ac:dyDescent="0.25">
      <c r="EU19629" s="104"/>
    </row>
    <row r="19630" spans="151:151" ht="14.4" x14ac:dyDescent="0.25">
      <c r="EU19630" s="104"/>
    </row>
    <row r="19631" spans="151:151" ht="14.4" x14ac:dyDescent="0.25">
      <c r="EU19631" s="104"/>
    </row>
    <row r="19632" spans="151:151" ht="14.4" x14ac:dyDescent="0.25">
      <c r="EU19632" s="104"/>
    </row>
    <row r="19633" spans="151:151" ht="14.4" x14ac:dyDescent="0.25">
      <c r="EU19633" s="104"/>
    </row>
    <row r="19634" spans="151:151" ht="14.4" x14ac:dyDescent="0.25">
      <c r="EU19634" s="104"/>
    </row>
    <row r="19635" spans="151:151" ht="14.4" x14ac:dyDescent="0.25">
      <c r="EU19635" s="104"/>
    </row>
    <row r="19636" spans="151:151" ht="14.4" x14ac:dyDescent="0.25">
      <c r="EU19636" s="104"/>
    </row>
    <row r="19637" spans="151:151" ht="14.4" x14ac:dyDescent="0.25">
      <c r="EU19637" s="104"/>
    </row>
    <row r="19638" spans="151:151" ht="14.4" x14ac:dyDescent="0.25">
      <c r="EU19638" s="104"/>
    </row>
    <row r="19639" spans="151:151" ht="14.4" x14ac:dyDescent="0.25">
      <c r="EU19639" s="104"/>
    </row>
    <row r="19640" spans="151:151" ht="14.4" x14ac:dyDescent="0.25">
      <c r="EU19640" s="104"/>
    </row>
    <row r="19641" spans="151:151" ht="14.4" x14ac:dyDescent="0.25">
      <c r="EU19641" s="104"/>
    </row>
    <row r="19642" spans="151:151" ht="14.4" x14ac:dyDescent="0.25">
      <c r="EU19642" s="104"/>
    </row>
    <row r="19643" spans="151:151" ht="14.4" x14ac:dyDescent="0.25">
      <c r="EU19643" s="104"/>
    </row>
    <row r="19644" spans="151:151" ht="14.4" x14ac:dyDescent="0.25">
      <c r="EU19644" s="104"/>
    </row>
    <row r="19645" spans="151:151" ht="14.4" x14ac:dyDescent="0.25">
      <c r="EU19645" s="104"/>
    </row>
    <row r="19646" spans="151:151" ht="14.4" x14ac:dyDescent="0.25">
      <c r="EU19646" s="104"/>
    </row>
    <row r="19647" spans="151:151" ht="14.4" x14ac:dyDescent="0.25">
      <c r="EU19647" s="104"/>
    </row>
    <row r="19648" spans="151:151" ht="14.4" x14ac:dyDescent="0.25">
      <c r="EU19648" s="104"/>
    </row>
    <row r="19649" spans="151:151" ht="14.4" x14ac:dyDescent="0.25">
      <c r="EU19649" s="104"/>
    </row>
    <row r="19650" spans="151:151" ht="14.4" x14ac:dyDescent="0.25">
      <c r="EU19650" s="104"/>
    </row>
    <row r="19651" spans="151:151" ht="14.4" x14ac:dyDescent="0.25">
      <c r="EU19651" s="104"/>
    </row>
    <row r="19652" spans="151:151" ht="14.4" x14ac:dyDescent="0.25">
      <c r="EU19652" s="104"/>
    </row>
    <row r="19653" spans="151:151" ht="14.4" x14ac:dyDescent="0.25">
      <c r="EU19653" s="104"/>
    </row>
    <row r="19654" spans="151:151" ht="14.4" x14ac:dyDescent="0.25">
      <c r="EU19654" s="104"/>
    </row>
    <row r="19655" spans="151:151" ht="14.4" x14ac:dyDescent="0.25">
      <c r="EU19655" s="104"/>
    </row>
    <row r="19656" spans="151:151" ht="14.4" x14ac:dyDescent="0.25">
      <c r="EU19656" s="104"/>
    </row>
    <row r="19657" spans="151:151" ht="14.4" x14ac:dyDescent="0.25">
      <c r="EU19657" s="104"/>
    </row>
    <row r="19658" spans="151:151" ht="14.4" x14ac:dyDescent="0.25">
      <c r="EU19658" s="104"/>
    </row>
    <row r="19659" spans="151:151" ht="14.4" x14ac:dyDescent="0.25">
      <c r="EU19659" s="104"/>
    </row>
    <row r="19660" spans="151:151" ht="14.4" x14ac:dyDescent="0.25">
      <c r="EU19660" s="104"/>
    </row>
    <row r="19661" spans="151:151" ht="14.4" x14ac:dyDescent="0.25">
      <c r="EU19661" s="104"/>
    </row>
    <row r="19662" spans="151:151" ht="14.4" x14ac:dyDescent="0.25">
      <c r="EU19662" s="104"/>
    </row>
    <row r="19663" spans="151:151" ht="14.4" x14ac:dyDescent="0.25">
      <c r="EU19663" s="104"/>
    </row>
    <row r="19664" spans="151:151" ht="14.4" x14ac:dyDescent="0.25">
      <c r="EU19664" s="104"/>
    </row>
    <row r="19665" spans="151:151" ht="14.4" x14ac:dyDescent="0.25">
      <c r="EU19665" s="104"/>
    </row>
    <row r="19666" spans="151:151" ht="14.4" x14ac:dyDescent="0.25">
      <c r="EU19666" s="104"/>
    </row>
    <row r="19667" spans="151:151" ht="14.4" x14ac:dyDescent="0.25">
      <c r="EU19667" s="104"/>
    </row>
    <row r="19668" spans="151:151" ht="14.4" x14ac:dyDescent="0.25">
      <c r="EU19668" s="104"/>
    </row>
    <row r="19669" spans="151:151" ht="14.4" x14ac:dyDescent="0.25">
      <c r="EU19669" s="104"/>
    </row>
    <row r="19670" spans="151:151" ht="14.4" x14ac:dyDescent="0.25">
      <c r="EU19670" s="104"/>
    </row>
    <row r="19671" spans="151:151" ht="14.4" x14ac:dyDescent="0.25">
      <c r="EU19671" s="104"/>
    </row>
    <row r="19672" spans="151:151" ht="14.4" x14ac:dyDescent="0.25">
      <c r="EU19672" s="104"/>
    </row>
    <row r="19673" spans="151:151" ht="14.4" x14ac:dyDescent="0.25">
      <c r="EU19673" s="104"/>
    </row>
    <row r="19674" spans="151:151" ht="14.4" x14ac:dyDescent="0.25">
      <c r="EU19674" s="104"/>
    </row>
    <row r="19675" spans="151:151" ht="14.4" x14ac:dyDescent="0.25">
      <c r="EU19675" s="104"/>
    </row>
    <row r="19676" spans="151:151" ht="14.4" x14ac:dyDescent="0.25">
      <c r="EU19676" s="104"/>
    </row>
    <row r="19677" spans="151:151" ht="14.4" x14ac:dyDescent="0.25">
      <c r="EU19677" s="104"/>
    </row>
    <row r="19678" spans="151:151" ht="14.4" x14ac:dyDescent="0.25">
      <c r="EU19678" s="104"/>
    </row>
    <row r="19679" spans="151:151" ht="14.4" x14ac:dyDescent="0.25">
      <c r="EU19679" s="104"/>
    </row>
    <row r="19680" spans="151:151" ht="14.4" x14ac:dyDescent="0.25">
      <c r="EU19680" s="104"/>
    </row>
    <row r="19681" spans="151:151" ht="14.4" x14ac:dyDescent="0.25">
      <c r="EU19681" s="104"/>
    </row>
    <row r="19682" spans="151:151" ht="14.4" x14ac:dyDescent="0.25">
      <c r="EU19682" s="104"/>
    </row>
    <row r="19683" spans="151:151" ht="14.4" x14ac:dyDescent="0.25">
      <c r="EU19683" s="104"/>
    </row>
    <row r="19684" spans="151:151" ht="14.4" x14ac:dyDescent="0.25">
      <c r="EU19684" s="104"/>
    </row>
    <row r="19685" spans="151:151" ht="14.4" x14ac:dyDescent="0.25">
      <c r="EU19685" s="104"/>
    </row>
    <row r="19686" spans="151:151" ht="14.4" x14ac:dyDescent="0.25">
      <c r="EU19686" s="104"/>
    </row>
    <row r="19687" spans="151:151" ht="14.4" x14ac:dyDescent="0.25">
      <c r="EU19687" s="104"/>
    </row>
    <row r="19688" spans="151:151" ht="14.4" x14ac:dyDescent="0.25">
      <c r="EU19688" s="104"/>
    </row>
    <row r="19689" spans="151:151" ht="14.4" x14ac:dyDescent="0.25">
      <c r="EU19689" s="104"/>
    </row>
    <row r="19690" spans="151:151" ht="14.4" x14ac:dyDescent="0.25">
      <c r="EU19690" s="104"/>
    </row>
    <row r="19691" spans="151:151" ht="14.4" x14ac:dyDescent="0.25">
      <c r="EU19691" s="104"/>
    </row>
    <row r="19692" spans="151:151" ht="14.4" x14ac:dyDescent="0.25">
      <c r="EU19692" s="104"/>
    </row>
    <row r="19693" spans="151:151" ht="14.4" x14ac:dyDescent="0.25">
      <c r="EU19693" s="104"/>
    </row>
    <row r="19694" spans="151:151" ht="14.4" x14ac:dyDescent="0.25">
      <c r="EU19694" s="104"/>
    </row>
    <row r="19695" spans="151:151" ht="14.4" x14ac:dyDescent="0.25">
      <c r="EU19695" s="104"/>
    </row>
    <row r="19696" spans="151:151" ht="14.4" x14ac:dyDescent="0.25">
      <c r="EU19696" s="104"/>
    </row>
    <row r="19697" spans="151:151" ht="14.4" x14ac:dyDescent="0.25">
      <c r="EU19697" s="104"/>
    </row>
    <row r="19698" spans="151:151" ht="14.4" x14ac:dyDescent="0.25">
      <c r="EU19698" s="104"/>
    </row>
    <row r="19699" spans="151:151" ht="14.4" x14ac:dyDescent="0.25">
      <c r="EU19699" s="104"/>
    </row>
    <row r="19700" spans="151:151" ht="14.4" x14ac:dyDescent="0.25">
      <c r="EU19700" s="104"/>
    </row>
    <row r="19701" spans="151:151" ht="14.4" x14ac:dyDescent="0.25">
      <c r="EU19701" s="104"/>
    </row>
    <row r="19702" spans="151:151" ht="14.4" x14ac:dyDescent="0.25">
      <c r="EU19702" s="104"/>
    </row>
    <row r="19703" spans="151:151" ht="14.4" x14ac:dyDescent="0.25">
      <c r="EU19703" s="104"/>
    </row>
    <row r="19704" spans="151:151" ht="14.4" x14ac:dyDescent="0.25">
      <c r="EU19704" s="104"/>
    </row>
    <row r="19705" spans="151:151" ht="14.4" x14ac:dyDescent="0.25">
      <c r="EU19705" s="104"/>
    </row>
    <row r="19706" spans="151:151" ht="14.4" x14ac:dyDescent="0.25">
      <c r="EU19706" s="104"/>
    </row>
    <row r="19707" spans="151:151" ht="14.4" x14ac:dyDescent="0.25">
      <c r="EU19707" s="104"/>
    </row>
    <row r="19708" spans="151:151" ht="14.4" x14ac:dyDescent="0.25">
      <c r="EU19708" s="104"/>
    </row>
    <row r="19709" spans="151:151" ht="14.4" x14ac:dyDescent="0.25">
      <c r="EU19709" s="104"/>
    </row>
    <row r="19710" spans="151:151" ht="14.4" x14ac:dyDescent="0.25">
      <c r="EU19710" s="104"/>
    </row>
    <row r="19711" spans="151:151" ht="14.4" x14ac:dyDescent="0.25">
      <c r="EU19711" s="104"/>
    </row>
    <row r="19712" spans="151:151" ht="14.4" x14ac:dyDescent="0.25">
      <c r="EU19712" s="104"/>
    </row>
    <row r="19713" spans="151:151" ht="14.4" x14ac:dyDescent="0.25">
      <c r="EU19713" s="104"/>
    </row>
    <row r="19714" spans="151:151" ht="14.4" x14ac:dyDescent="0.25">
      <c r="EU19714" s="104"/>
    </row>
    <row r="19715" spans="151:151" ht="14.4" x14ac:dyDescent="0.25">
      <c r="EU19715" s="104"/>
    </row>
    <row r="19716" spans="151:151" ht="14.4" x14ac:dyDescent="0.25">
      <c r="EU19716" s="104"/>
    </row>
    <row r="19717" spans="151:151" ht="14.4" x14ac:dyDescent="0.25">
      <c r="EU19717" s="104"/>
    </row>
    <row r="19718" spans="151:151" ht="14.4" x14ac:dyDescent="0.25">
      <c r="EU19718" s="104"/>
    </row>
    <row r="19719" spans="151:151" ht="14.4" x14ac:dyDescent="0.25">
      <c r="EU19719" s="104"/>
    </row>
    <row r="19720" spans="151:151" ht="14.4" x14ac:dyDescent="0.25">
      <c r="EU19720" s="104"/>
    </row>
    <row r="19721" spans="151:151" ht="14.4" x14ac:dyDescent="0.25">
      <c r="EU19721" s="104"/>
    </row>
    <row r="19722" spans="151:151" ht="14.4" x14ac:dyDescent="0.25">
      <c r="EU19722" s="104"/>
    </row>
    <row r="19723" spans="151:151" ht="14.4" x14ac:dyDescent="0.25">
      <c r="EU19723" s="104"/>
    </row>
    <row r="19724" spans="151:151" ht="14.4" x14ac:dyDescent="0.25">
      <c r="EU19724" s="104"/>
    </row>
    <row r="19725" spans="151:151" ht="14.4" x14ac:dyDescent="0.25">
      <c r="EU19725" s="104"/>
    </row>
    <row r="19726" spans="151:151" ht="14.4" x14ac:dyDescent="0.25">
      <c r="EU19726" s="104"/>
    </row>
    <row r="19727" spans="151:151" ht="14.4" x14ac:dyDescent="0.25">
      <c r="EU19727" s="104"/>
    </row>
    <row r="19728" spans="151:151" ht="14.4" x14ac:dyDescent="0.25">
      <c r="EU19728" s="104"/>
    </row>
    <row r="19729" spans="151:151" ht="14.4" x14ac:dyDescent="0.25">
      <c r="EU19729" s="104"/>
    </row>
    <row r="19730" spans="151:151" ht="14.4" x14ac:dyDescent="0.25">
      <c r="EU19730" s="104"/>
    </row>
    <row r="19731" spans="151:151" ht="14.4" x14ac:dyDescent="0.25">
      <c r="EU19731" s="104"/>
    </row>
    <row r="19732" spans="151:151" ht="14.4" x14ac:dyDescent="0.25">
      <c r="EU19732" s="104"/>
    </row>
    <row r="19733" spans="151:151" ht="14.4" x14ac:dyDescent="0.25">
      <c r="EU19733" s="104"/>
    </row>
    <row r="19734" spans="151:151" ht="14.4" x14ac:dyDescent="0.25">
      <c r="EU19734" s="104"/>
    </row>
    <row r="19735" spans="151:151" ht="14.4" x14ac:dyDescent="0.25">
      <c r="EU19735" s="104"/>
    </row>
    <row r="19736" spans="151:151" ht="14.4" x14ac:dyDescent="0.25">
      <c r="EU19736" s="104"/>
    </row>
    <row r="19737" spans="151:151" ht="14.4" x14ac:dyDescent="0.25">
      <c r="EU19737" s="104"/>
    </row>
    <row r="19738" spans="151:151" ht="14.4" x14ac:dyDescent="0.25">
      <c r="EU19738" s="104"/>
    </row>
    <row r="19739" spans="151:151" ht="14.4" x14ac:dyDescent="0.25">
      <c r="EU19739" s="104"/>
    </row>
    <row r="19740" spans="151:151" ht="14.4" x14ac:dyDescent="0.25">
      <c r="EU19740" s="104"/>
    </row>
    <row r="19741" spans="151:151" ht="14.4" x14ac:dyDescent="0.25">
      <c r="EU19741" s="104"/>
    </row>
    <row r="19742" spans="151:151" ht="14.4" x14ac:dyDescent="0.25">
      <c r="EU19742" s="104"/>
    </row>
    <row r="19743" spans="151:151" ht="14.4" x14ac:dyDescent="0.25">
      <c r="EU19743" s="104"/>
    </row>
    <row r="19744" spans="151:151" ht="14.4" x14ac:dyDescent="0.25">
      <c r="EU19744" s="104"/>
    </row>
    <row r="19745" spans="151:151" ht="14.4" x14ac:dyDescent="0.25">
      <c r="EU19745" s="104"/>
    </row>
    <row r="19746" spans="151:151" ht="14.4" x14ac:dyDescent="0.25">
      <c r="EU19746" s="104"/>
    </row>
    <row r="19747" spans="151:151" ht="14.4" x14ac:dyDescent="0.25">
      <c r="EU19747" s="104"/>
    </row>
    <row r="19748" spans="151:151" ht="14.4" x14ac:dyDescent="0.25">
      <c r="EU19748" s="104"/>
    </row>
    <row r="19749" spans="151:151" ht="14.4" x14ac:dyDescent="0.25">
      <c r="EU19749" s="104"/>
    </row>
    <row r="19750" spans="151:151" ht="14.4" x14ac:dyDescent="0.25">
      <c r="EU19750" s="104"/>
    </row>
    <row r="19751" spans="151:151" ht="14.4" x14ac:dyDescent="0.25">
      <c r="EU19751" s="104"/>
    </row>
    <row r="19752" spans="151:151" ht="14.4" x14ac:dyDescent="0.25">
      <c r="EU19752" s="104"/>
    </row>
    <row r="19753" spans="151:151" ht="14.4" x14ac:dyDescent="0.25">
      <c r="EU19753" s="104"/>
    </row>
    <row r="19754" spans="151:151" ht="14.4" x14ac:dyDescent="0.25">
      <c r="EU19754" s="104"/>
    </row>
    <row r="19755" spans="151:151" ht="14.4" x14ac:dyDescent="0.25">
      <c r="EU19755" s="104"/>
    </row>
    <row r="19756" spans="151:151" ht="14.4" x14ac:dyDescent="0.25">
      <c r="EU19756" s="104"/>
    </row>
    <row r="19757" spans="151:151" ht="14.4" x14ac:dyDescent="0.25">
      <c r="EU19757" s="104"/>
    </row>
    <row r="19758" spans="151:151" ht="14.4" x14ac:dyDescent="0.25">
      <c r="EU19758" s="104"/>
    </row>
    <row r="19759" spans="151:151" ht="14.4" x14ac:dyDescent="0.25">
      <c r="EU19759" s="104"/>
    </row>
    <row r="19760" spans="151:151" ht="14.4" x14ac:dyDescent="0.25">
      <c r="EU19760" s="104"/>
    </row>
    <row r="19761" spans="151:151" ht="14.4" x14ac:dyDescent="0.25">
      <c r="EU19761" s="104"/>
    </row>
    <row r="19762" spans="151:151" ht="14.4" x14ac:dyDescent="0.25">
      <c r="EU19762" s="104"/>
    </row>
    <row r="19763" spans="151:151" ht="14.4" x14ac:dyDescent="0.25">
      <c r="EU19763" s="104"/>
    </row>
    <row r="19764" spans="151:151" ht="14.4" x14ac:dyDescent="0.25">
      <c r="EU19764" s="104"/>
    </row>
    <row r="19765" spans="151:151" ht="14.4" x14ac:dyDescent="0.25">
      <c r="EU19765" s="104"/>
    </row>
    <row r="19766" spans="151:151" ht="14.4" x14ac:dyDescent="0.25">
      <c r="EU19766" s="104"/>
    </row>
    <row r="19767" spans="151:151" ht="14.4" x14ac:dyDescent="0.25">
      <c r="EU19767" s="104"/>
    </row>
    <row r="19768" spans="151:151" ht="14.4" x14ac:dyDescent="0.25">
      <c r="EU19768" s="104"/>
    </row>
    <row r="19769" spans="151:151" ht="14.4" x14ac:dyDescent="0.25">
      <c r="EU19769" s="104"/>
    </row>
    <row r="19770" spans="151:151" ht="14.4" x14ac:dyDescent="0.25">
      <c r="EU19770" s="104"/>
    </row>
    <row r="19771" spans="151:151" ht="14.4" x14ac:dyDescent="0.25">
      <c r="EU19771" s="104"/>
    </row>
    <row r="19772" spans="151:151" ht="14.4" x14ac:dyDescent="0.25">
      <c r="EU19772" s="104"/>
    </row>
    <row r="19773" spans="151:151" ht="14.4" x14ac:dyDescent="0.25">
      <c r="EU19773" s="104"/>
    </row>
    <row r="19774" spans="151:151" ht="14.4" x14ac:dyDescent="0.25">
      <c r="EU19774" s="104"/>
    </row>
    <row r="19775" spans="151:151" ht="14.4" x14ac:dyDescent="0.25">
      <c r="EU19775" s="104"/>
    </row>
    <row r="19776" spans="151:151" ht="14.4" x14ac:dyDescent="0.25">
      <c r="EU19776" s="104"/>
    </row>
    <row r="19777" spans="151:151" ht="14.4" x14ac:dyDescent="0.25">
      <c r="EU19777" s="104"/>
    </row>
    <row r="19778" spans="151:151" ht="14.4" x14ac:dyDescent="0.25">
      <c r="EU19778" s="104"/>
    </row>
    <row r="19779" spans="151:151" ht="14.4" x14ac:dyDescent="0.25">
      <c r="EU19779" s="104"/>
    </row>
    <row r="19780" spans="151:151" ht="14.4" x14ac:dyDescent="0.25">
      <c r="EU19780" s="104"/>
    </row>
    <row r="19781" spans="151:151" ht="14.4" x14ac:dyDescent="0.25">
      <c r="EU19781" s="104"/>
    </row>
    <row r="19782" spans="151:151" ht="14.4" x14ac:dyDescent="0.25">
      <c r="EU19782" s="104"/>
    </row>
    <row r="19783" spans="151:151" ht="14.4" x14ac:dyDescent="0.25">
      <c r="EU19783" s="104"/>
    </row>
    <row r="19784" spans="151:151" ht="14.4" x14ac:dyDescent="0.25">
      <c r="EU19784" s="104"/>
    </row>
    <row r="19785" spans="151:151" ht="14.4" x14ac:dyDescent="0.25">
      <c r="EU19785" s="104"/>
    </row>
    <row r="19786" spans="151:151" ht="14.4" x14ac:dyDescent="0.25">
      <c r="EU19786" s="104"/>
    </row>
    <row r="19787" spans="151:151" ht="14.4" x14ac:dyDescent="0.25">
      <c r="EU19787" s="104"/>
    </row>
    <row r="19788" spans="151:151" ht="14.4" x14ac:dyDescent="0.25">
      <c r="EU19788" s="104"/>
    </row>
    <row r="19789" spans="151:151" ht="14.4" x14ac:dyDescent="0.25">
      <c r="EU19789" s="104"/>
    </row>
    <row r="19790" spans="151:151" ht="14.4" x14ac:dyDescent="0.25">
      <c r="EU19790" s="104"/>
    </row>
    <row r="19791" spans="151:151" ht="14.4" x14ac:dyDescent="0.25">
      <c r="EU19791" s="104"/>
    </row>
    <row r="19792" spans="151:151" ht="14.4" x14ac:dyDescent="0.25">
      <c r="EU19792" s="104"/>
    </row>
    <row r="19793" spans="151:151" ht="14.4" x14ac:dyDescent="0.25">
      <c r="EU19793" s="104"/>
    </row>
    <row r="19794" spans="151:151" ht="14.4" x14ac:dyDescent="0.25">
      <c r="EU19794" s="104"/>
    </row>
    <row r="19795" spans="151:151" ht="14.4" x14ac:dyDescent="0.25">
      <c r="EU19795" s="104"/>
    </row>
    <row r="19796" spans="151:151" ht="14.4" x14ac:dyDescent="0.25">
      <c r="EU19796" s="104"/>
    </row>
    <row r="19797" spans="151:151" ht="14.4" x14ac:dyDescent="0.25">
      <c r="EU19797" s="104"/>
    </row>
    <row r="19798" spans="151:151" ht="14.4" x14ac:dyDescent="0.25">
      <c r="EU19798" s="104"/>
    </row>
    <row r="19799" spans="151:151" ht="14.4" x14ac:dyDescent="0.25">
      <c r="EU19799" s="104"/>
    </row>
    <row r="19800" spans="151:151" ht="14.4" x14ac:dyDescent="0.25">
      <c r="EU19800" s="104"/>
    </row>
    <row r="19801" spans="151:151" ht="14.4" x14ac:dyDescent="0.25">
      <c r="EU19801" s="104"/>
    </row>
    <row r="19802" spans="151:151" ht="14.4" x14ac:dyDescent="0.25">
      <c r="EU19802" s="104"/>
    </row>
    <row r="19803" spans="151:151" ht="14.4" x14ac:dyDescent="0.25">
      <c r="EU19803" s="104"/>
    </row>
    <row r="19804" spans="151:151" ht="14.4" x14ac:dyDescent="0.25">
      <c r="EU19804" s="104"/>
    </row>
    <row r="19805" spans="151:151" ht="14.4" x14ac:dyDescent="0.25">
      <c r="EU19805" s="104"/>
    </row>
    <row r="19806" spans="151:151" ht="14.4" x14ac:dyDescent="0.25">
      <c r="EU19806" s="104"/>
    </row>
    <row r="19807" spans="151:151" ht="14.4" x14ac:dyDescent="0.25">
      <c r="EU19807" s="104"/>
    </row>
    <row r="19808" spans="151:151" ht="14.4" x14ac:dyDescent="0.25">
      <c r="EU19808" s="104"/>
    </row>
    <row r="19809" spans="151:151" ht="14.4" x14ac:dyDescent="0.25">
      <c r="EU19809" s="104"/>
    </row>
    <row r="19810" spans="151:151" ht="14.4" x14ac:dyDescent="0.25">
      <c r="EU19810" s="104"/>
    </row>
    <row r="19811" spans="151:151" ht="14.4" x14ac:dyDescent="0.25">
      <c r="EU19811" s="104"/>
    </row>
    <row r="19812" spans="151:151" ht="14.4" x14ac:dyDescent="0.25">
      <c r="EU19812" s="104"/>
    </row>
    <row r="19813" spans="151:151" ht="14.4" x14ac:dyDescent="0.25">
      <c r="EU19813" s="104"/>
    </row>
    <row r="19814" spans="151:151" ht="14.4" x14ac:dyDescent="0.25">
      <c r="EU19814" s="104"/>
    </row>
    <row r="19815" spans="151:151" ht="14.4" x14ac:dyDescent="0.25">
      <c r="EU19815" s="104"/>
    </row>
    <row r="19816" spans="151:151" ht="14.4" x14ac:dyDescent="0.25">
      <c r="EU19816" s="104"/>
    </row>
    <row r="19817" spans="151:151" ht="14.4" x14ac:dyDescent="0.25">
      <c r="EU19817" s="104"/>
    </row>
    <row r="19818" spans="151:151" ht="14.4" x14ac:dyDescent="0.25">
      <c r="EU19818" s="104"/>
    </row>
    <row r="19819" spans="151:151" ht="14.4" x14ac:dyDescent="0.25">
      <c r="EU19819" s="104"/>
    </row>
    <row r="19820" spans="151:151" ht="14.4" x14ac:dyDescent="0.25">
      <c r="EU19820" s="104"/>
    </row>
    <row r="19821" spans="151:151" ht="14.4" x14ac:dyDescent="0.25">
      <c r="EU19821" s="104"/>
    </row>
    <row r="19822" spans="151:151" ht="14.4" x14ac:dyDescent="0.25">
      <c r="EU19822" s="104"/>
    </row>
    <row r="19823" spans="151:151" ht="14.4" x14ac:dyDescent="0.25">
      <c r="EU19823" s="104"/>
    </row>
    <row r="19824" spans="151:151" ht="14.4" x14ac:dyDescent="0.25">
      <c r="EU19824" s="104"/>
    </row>
    <row r="19825" spans="151:151" ht="14.4" x14ac:dyDescent="0.25">
      <c r="EU19825" s="104"/>
    </row>
    <row r="19826" spans="151:151" ht="14.4" x14ac:dyDescent="0.25">
      <c r="EU19826" s="104"/>
    </row>
    <row r="19827" spans="151:151" ht="14.4" x14ac:dyDescent="0.25">
      <c r="EU19827" s="104"/>
    </row>
    <row r="19828" spans="151:151" ht="14.4" x14ac:dyDescent="0.25">
      <c r="EU19828" s="104"/>
    </row>
    <row r="19829" spans="151:151" ht="14.4" x14ac:dyDescent="0.25">
      <c r="EU19829" s="104"/>
    </row>
    <row r="19830" spans="151:151" ht="14.4" x14ac:dyDescent="0.25">
      <c r="EU19830" s="104"/>
    </row>
    <row r="19831" spans="151:151" ht="14.4" x14ac:dyDescent="0.25">
      <c r="EU19831" s="104"/>
    </row>
    <row r="19832" spans="151:151" ht="14.4" x14ac:dyDescent="0.25">
      <c r="EU19832" s="104"/>
    </row>
    <row r="19833" spans="151:151" ht="14.4" x14ac:dyDescent="0.25">
      <c r="EU19833" s="104"/>
    </row>
    <row r="19834" spans="151:151" ht="14.4" x14ac:dyDescent="0.25">
      <c r="EU19834" s="104"/>
    </row>
    <row r="19835" spans="151:151" ht="14.4" x14ac:dyDescent="0.25">
      <c r="EU19835" s="104"/>
    </row>
    <row r="19836" spans="151:151" ht="14.4" x14ac:dyDescent="0.25">
      <c r="EU19836" s="104"/>
    </row>
    <row r="19837" spans="151:151" ht="14.4" x14ac:dyDescent="0.25">
      <c r="EU19837" s="104"/>
    </row>
    <row r="19838" spans="151:151" ht="14.4" x14ac:dyDescent="0.25">
      <c r="EU19838" s="104"/>
    </row>
    <row r="19839" spans="151:151" ht="14.4" x14ac:dyDescent="0.25">
      <c r="EU19839" s="104"/>
    </row>
    <row r="19840" spans="151:151" ht="14.4" x14ac:dyDescent="0.25">
      <c r="EU19840" s="104"/>
    </row>
    <row r="19841" spans="151:151" ht="14.4" x14ac:dyDescent="0.25">
      <c r="EU19841" s="104"/>
    </row>
    <row r="19842" spans="151:151" ht="14.4" x14ac:dyDescent="0.25">
      <c r="EU19842" s="104"/>
    </row>
    <row r="19843" spans="151:151" ht="14.4" x14ac:dyDescent="0.25">
      <c r="EU19843" s="104"/>
    </row>
    <row r="19844" spans="151:151" ht="14.4" x14ac:dyDescent="0.25">
      <c r="EU19844" s="104"/>
    </row>
    <row r="19845" spans="151:151" ht="14.4" x14ac:dyDescent="0.25">
      <c r="EU19845" s="104"/>
    </row>
    <row r="19846" spans="151:151" ht="14.4" x14ac:dyDescent="0.25">
      <c r="EU19846" s="104"/>
    </row>
    <row r="19847" spans="151:151" ht="14.4" x14ac:dyDescent="0.25">
      <c r="EU19847" s="104"/>
    </row>
    <row r="19848" spans="151:151" ht="14.4" x14ac:dyDescent="0.25">
      <c r="EU19848" s="104"/>
    </row>
    <row r="19849" spans="151:151" ht="14.4" x14ac:dyDescent="0.25">
      <c r="EU19849" s="104"/>
    </row>
    <row r="19850" spans="151:151" ht="14.4" x14ac:dyDescent="0.25">
      <c r="EU19850" s="104"/>
    </row>
    <row r="19851" spans="151:151" ht="14.4" x14ac:dyDescent="0.25">
      <c r="EU19851" s="104"/>
    </row>
    <row r="19852" spans="151:151" ht="14.4" x14ac:dyDescent="0.25">
      <c r="EU19852" s="104"/>
    </row>
    <row r="19853" spans="151:151" ht="14.4" x14ac:dyDescent="0.25">
      <c r="EU19853" s="104"/>
    </row>
    <row r="19854" spans="151:151" ht="14.4" x14ac:dyDescent="0.25">
      <c r="EU19854" s="104"/>
    </row>
    <row r="19855" spans="151:151" ht="14.4" x14ac:dyDescent="0.25">
      <c r="EU19855" s="104"/>
    </row>
    <row r="19856" spans="151:151" ht="14.4" x14ac:dyDescent="0.25">
      <c r="EU19856" s="104"/>
    </row>
    <row r="19857" spans="151:151" ht="14.4" x14ac:dyDescent="0.25">
      <c r="EU19857" s="104"/>
    </row>
    <row r="19858" spans="151:151" ht="14.4" x14ac:dyDescent="0.25">
      <c r="EU19858" s="104"/>
    </row>
    <row r="19859" spans="151:151" ht="14.4" x14ac:dyDescent="0.25">
      <c r="EU19859" s="104"/>
    </row>
    <row r="19860" spans="151:151" ht="14.4" x14ac:dyDescent="0.25">
      <c r="EU19860" s="104"/>
    </row>
    <row r="19861" spans="151:151" ht="14.4" x14ac:dyDescent="0.25">
      <c r="EU19861" s="104"/>
    </row>
    <row r="19862" spans="151:151" ht="14.4" x14ac:dyDescent="0.25">
      <c r="EU19862" s="104"/>
    </row>
    <row r="19863" spans="151:151" ht="14.4" x14ac:dyDescent="0.25">
      <c r="EU19863" s="104"/>
    </row>
    <row r="19864" spans="151:151" ht="14.4" x14ac:dyDescent="0.25">
      <c r="EU19864" s="104"/>
    </row>
    <row r="19865" spans="151:151" ht="14.4" x14ac:dyDescent="0.25">
      <c r="EU19865" s="104"/>
    </row>
    <row r="19866" spans="151:151" ht="14.4" x14ac:dyDescent="0.25">
      <c r="EU19866" s="104"/>
    </row>
    <row r="19867" spans="151:151" ht="14.4" x14ac:dyDescent="0.25">
      <c r="EU19867" s="104"/>
    </row>
    <row r="19868" spans="151:151" ht="14.4" x14ac:dyDescent="0.25">
      <c r="EU19868" s="104"/>
    </row>
    <row r="19869" spans="151:151" ht="14.4" x14ac:dyDescent="0.25">
      <c r="EU19869" s="104"/>
    </row>
    <row r="19870" spans="151:151" ht="14.4" x14ac:dyDescent="0.25">
      <c r="EU19870" s="104"/>
    </row>
    <row r="19871" spans="151:151" ht="14.4" x14ac:dyDescent="0.25">
      <c r="EU19871" s="104"/>
    </row>
    <row r="19872" spans="151:151" ht="14.4" x14ac:dyDescent="0.25">
      <c r="EU19872" s="104"/>
    </row>
    <row r="19873" spans="151:151" ht="14.4" x14ac:dyDescent="0.25">
      <c r="EU19873" s="104"/>
    </row>
    <row r="19874" spans="151:151" ht="14.4" x14ac:dyDescent="0.25">
      <c r="EU19874" s="104"/>
    </row>
    <row r="19875" spans="151:151" ht="14.4" x14ac:dyDescent="0.25">
      <c r="EU19875" s="104"/>
    </row>
    <row r="19876" spans="151:151" ht="14.4" x14ac:dyDescent="0.25">
      <c r="EU19876" s="104"/>
    </row>
    <row r="19877" spans="151:151" ht="14.4" x14ac:dyDescent="0.25">
      <c r="EU19877" s="104"/>
    </row>
    <row r="19878" spans="151:151" ht="14.4" x14ac:dyDescent="0.25">
      <c r="EU19878" s="104"/>
    </row>
    <row r="19879" spans="151:151" ht="14.4" x14ac:dyDescent="0.25">
      <c r="EU19879" s="104"/>
    </row>
    <row r="19880" spans="151:151" ht="14.4" x14ac:dyDescent="0.25">
      <c r="EU19880" s="104"/>
    </row>
    <row r="19881" spans="151:151" ht="14.4" x14ac:dyDescent="0.25">
      <c r="EU19881" s="104"/>
    </row>
    <row r="19882" spans="151:151" ht="14.4" x14ac:dyDescent="0.25">
      <c r="EU19882" s="104"/>
    </row>
    <row r="19883" spans="151:151" ht="14.4" x14ac:dyDescent="0.25">
      <c r="EU19883" s="104"/>
    </row>
    <row r="19884" spans="151:151" ht="14.4" x14ac:dyDescent="0.25">
      <c r="EU19884" s="104"/>
    </row>
    <row r="19885" spans="151:151" ht="14.4" x14ac:dyDescent="0.25">
      <c r="EU19885" s="104"/>
    </row>
    <row r="19886" spans="151:151" ht="14.4" x14ac:dyDescent="0.25">
      <c r="EU19886" s="104"/>
    </row>
    <row r="19887" spans="151:151" ht="14.4" x14ac:dyDescent="0.25">
      <c r="EU19887" s="104"/>
    </row>
    <row r="19888" spans="151:151" ht="14.4" x14ac:dyDescent="0.25">
      <c r="EU19888" s="104"/>
    </row>
    <row r="19889" spans="151:151" ht="14.4" x14ac:dyDescent="0.25">
      <c r="EU19889" s="104"/>
    </row>
    <row r="19890" spans="151:151" ht="14.4" x14ac:dyDescent="0.25">
      <c r="EU19890" s="104"/>
    </row>
    <row r="19891" spans="151:151" ht="14.4" x14ac:dyDescent="0.25">
      <c r="EU19891" s="104"/>
    </row>
    <row r="19892" spans="151:151" ht="14.4" x14ac:dyDescent="0.25">
      <c r="EU19892" s="104"/>
    </row>
    <row r="19893" spans="151:151" ht="14.4" x14ac:dyDescent="0.25">
      <c r="EU19893" s="104"/>
    </row>
    <row r="19894" spans="151:151" ht="14.4" x14ac:dyDescent="0.25">
      <c r="EU19894" s="104"/>
    </row>
    <row r="19895" spans="151:151" ht="14.4" x14ac:dyDescent="0.25">
      <c r="EU19895" s="104"/>
    </row>
    <row r="19896" spans="151:151" ht="14.4" x14ac:dyDescent="0.25">
      <c r="EU19896" s="104"/>
    </row>
    <row r="19897" spans="151:151" ht="14.4" x14ac:dyDescent="0.25">
      <c r="EU19897" s="104"/>
    </row>
    <row r="19898" spans="151:151" ht="14.4" x14ac:dyDescent="0.25">
      <c r="EU19898" s="104"/>
    </row>
    <row r="19899" spans="151:151" ht="14.4" x14ac:dyDescent="0.25">
      <c r="EU19899" s="104"/>
    </row>
    <row r="19900" spans="151:151" ht="14.4" x14ac:dyDescent="0.25">
      <c r="EU19900" s="104"/>
    </row>
    <row r="19901" spans="151:151" ht="14.4" x14ac:dyDescent="0.25">
      <c r="EU19901" s="104"/>
    </row>
    <row r="19902" spans="151:151" ht="14.4" x14ac:dyDescent="0.25">
      <c r="EU19902" s="104"/>
    </row>
    <row r="19903" spans="151:151" ht="14.4" x14ac:dyDescent="0.25">
      <c r="EU19903" s="104"/>
    </row>
    <row r="19904" spans="151:151" ht="14.4" x14ac:dyDescent="0.25">
      <c r="EU19904" s="104"/>
    </row>
    <row r="19905" spans="151:151" ht="14.4" x14ac:dyDescent="0.25">
      <c r="EU19905" s="104"/>
    </row>
    <row r="19906" spans="151:151" ht="14.4" x14ac:dyDescent="0.25">
      <c r="EU19906" s="104"/>
    </row>
    <row r="19907" spans="151:151" ht="14.4" x14ac:dyDescent="0.25">
      <c r="EU19907" s="104"/>
    </row>
    <row r="19908" spans="151:151" ht="14.4" x14ac:dyDescent="0.25">
      <c r="EU19908" s="104"/>
    </row>
    <row r="19909" spans="151:151" ht="14.4" x14ac:dyDescent="0.25">
      <c r="EU19909" s="104"/>
    </row>
    <row r="19910" spans="151:151" ht="14.4" x14ac:dyDescent="0.25">
      <c r="EU19910" s="104"/>
    </row>
    <row r="19911" spans="151:151" ht="14.4" x14ac:dyDescent="0.25">
      <c r="EU19911" s="104"/>
    </row>
    <row r="19912" spans="151:151" ht="14.4" x14ac:dyDescent="0.25">
      <c r="EU19912" s="104"/>
    </row>
    <row r="19913" spans="151:151" ht="14.4" x14ac:dyDescent="0.25">
      <c r="EU19913" s="104"/>
    </row>
    <row r="19914" spans="151:151" ht="14.4" x14ac:dyDescent="0.25">
      <c r="EU19914" s="104"/>
    </row>
    <row r="19915" spans="151:151" ht="14.4" x14ac:dyDescent="0.25">
      <c r="EU19915" s="104"/>
    </row>
    <row r="19916" spans="151:151" ht="14.4" x14ac:dyDescent="0.25">
      <c r="EU19916" s="104"/>
    </row>
    <row r="19917" spans="151:151" ht="14.4" x14ac:dyDescent="0.25">
      <c r="EU19917" s="104"/>
    </row>
    <row r="19918" spans="151:151" ht="14.4" x14ac:dyDescent="0.25">
      <c r="EU19918" s="104"/>
    </row>
    <row r="19919" spans="151:151" ht="14.4" x14ac:dyDescent="0.25">
      <c r="EU19919" s="104"/>
    </row>
    <row r="19920" spans="151:151" ht="14.4" x14ac:dyDescent="0.25">
      <c r="EU19920" s="104"/>
    </row>
    <row r="19921" spans="151:151" ht="14.4" x14ac:dyDescent="0.25">
      <c r="EU19921" s="104"/>
    </row>
    <row r="19922" spans="151:151" ht="14.4" x14ac:dyDescent="0.25">
      <c r="EU19922" s="104"/>
    </row>
    <row r="19923" spans="151:151" ht="14.4" x14ac:dyDescent="0.25">
      <c r="EU19923" s="104"/>
    </row>
    <row r="19924" spans="151:151" ht="14.4" x14ac:dyDescent="0.25">
      <c r="EU19924" s="104"/>
    </row>
    <row r="19925" spans="151:151" ht="14.4" x14ac:dyDescent="0.25">
      <c r="EU19925" s="104"/>
    </row>
    <row r="19926" spans="151:151" ht="14.4" x14ac:dyDescent="0.25">
      <c r="EU19926" s="104"/>
    </row>
    <row r="19927" spans="151:151" ht="14.4" x14ac:dyDescent="0.25">
      <c r="EU19927" s="104"/>
    </row>
    <row r="19928" spans="151:151" ht="14.4" x14ac:dyDescent="0.25">
      <c r="EU19928" s="104"/>
    </row>
    <row r="19929" spans="151:151" ht="14.4" x14ac:dyDescent="0.25">
      <c r="EU19929" s="104"/>
    </row>
    <row r="19930" spans="151:151" ht="14.4" x14ac:dyDescent="0.25">
      <c r="EU19930" s="104"/>
    </row>
    <row r="19931" spans="151:151" ht="14.4" x14ac:dyDescent="0.25">
      <c r="EU19931" s="104"/>
    </row>
    <row r="19932" spans="151:151" ht="14.4" x14ac:dyDescent="0.25">
      <c r="EU19932" s="104"/>
    </row>
    <row r="19933" spans="151:151" ht="14.4" x14ac:dyDescent="0.25">
      <c r="EU19933" s="104"/>
    </row>
    <row r="19934" spans="151:151" ht="14.4" x14ac:dyDescent="0.25">
      <c r="EU19934" s="104"/>
    </row>
    <row r="19935" spans="151:151" ht="14.4" x14ac:dyDescent="0.25">
      <c r="EU19935" s="104"/>
    </row>
    <row r="19936" spans="151:151" ht="14.4" x14ac:dyDescent="0.25">
      <c r="EU19936" s="104"/>
    </row>
    <row r="19937" spans="151:151" ht="14.4" x14ac:dyDescent="0.25">
      <c r="EU19937" s="104"/>
    </row>
    <row r="19938" spans="151:151" ht="14.4" x14ac:dyDescent="0.25">
      <c r="EU19938" s="104"/>
    </row>
    <row r="19939" spans="151:151" ht="14.4" x14ac:dyDescent="0.25">
      <c r="EU19939" s="104"/>
    </row>
    <row r="19940" spans="151:151" ht="14.4" x14ac:dyDescent="0.25">
      <c r="EU19940" s="104"/>
    </row>
    <row r="19941" spans="151:151" ht="14.4" x14ac:dyDescent="0.25">
      <c r="EU19941" s="104"/>
    </row>
    <row r="19942" spans="151:151" ht="14.4" x14ac:dyDescent="0.25">
      <c r="EU19942" s="104"/>
    </row>
    <row r="19943" spans="151:151" ht="14.4" x14ac:dyDescent="0.25">
      <c r="EU19943" s="104"/>
    </row>
    <row r="19944" spans="151:151" ht="14.4" x14ac:dyDescent="0.25">
      <c r="EU19944" s="104"/>
    </row>
    <row r="19945" spans="151:151" ht="14.4" x14ac:dyDescent="0.25">
      <c r="EU19945" s="104"/>
    </row>
    <row r="19946" spans="151:151" ht="14.4" x14ac:dyDescent="0.25">
      <c r="EU19946" s="104"/>
    </row>
    <row r="19947" spans="151:151" ht="14.4" x14ac:dyDescent="0.25">
      <c r="EU19947" s="104"/>
    </row>
    <row r="19948" spans="151:151" ht="14.4" x14ac:dyDescent="0.25">
      <c r="EU19948" s="104"/>
    </row>
    <row r="19949" spans="151:151" ht="14.4" x14ac:dyDescent="0.25">
      <c r="EU19949" s="104"/>
    </row>
    <row r="19950" spans="151:151" ht="14.4" x14ac:dyDescent="0.25">
      <c r="EU19950" s="104"/>
    </row>
    <row r="19951" spans="151:151" ht="14.4" x14ac:dyDescent="0.25">
      <c r="EU19951" s="104"/>
    </row>
    <row r="19952" spans="151:151" ht="14.4" x14ac:dyDescent="0.25">
      <c r="EU19952" s="104"/>
    </row>
    <row r="19953" spans="151:151" ht="14.4" x14ac:dyDescent="0.25">
      <c r="EU19953" s="104"/>
    </row>
    <row r="19954" spans="151:151" ht="14.4" x14ac:dyDescent="0.25">
      <c r="EU19954" s="104"/>
    </row>
    <row r="19955" spans="151:151" ht="14.4" x14ac:dyDescent="0.25">
      <c r="EU19955" s="104"/>
    </row>
    <row r="19956" spans="151:151" ht="14.4" x14ac:dyDescent="0.25">
      <c r="EU19956" s="104"/>
    </row>
    <row r="19957" spans="151:151" ht="14.4" x14ac:dyDescent="0.25">
      <c r="EU19957" s="104"/>
    </row>
    <row r="19958" spans="151:151" ht="14.4" x14ac:dyDescent="0.25">
      <c r="EU19958" s="104"/>
    </row>
    <row r="19959" spans="151:151" ht="14.4" x14ac:dyDescent="0.25">
      <c r="EU19959" s="104"/>
    </row>
    <row r="19960" spans="151:151" ht="14.4" x14ac:dyDescent="0.25">
      <c r="EU19960" s="104"/>
    </row>
    <row r="19961" spans="151:151" ht="14.4" x14ac:dyDescent="0.25">
      <c r="EU19961" s="104"/>
    </row>
    <row r="19962" spans="151:151" ht="14.4" x14ac:dyDescent="0.25">
      <c r="EU19962" s="104"/>
    </row>
    <row r="19963" spans="151:151" ht="14.4" x14ac:dyDescent="0.25">
      <c r="EU19963" s="104"/>
    </row>
    <row r="19964" spans="151:151" ht="14.4" x14ac:dyDescent="0.25">
      <c r="EU19964" s="104"/>
    </row>
    <row r="19965" spans="151:151" ht="14.4" x14ac:dyDescent="0.25">
      <c r="EU19965" s="104"/>
    </row>
    <row r="19966" spans="151:151" ht="14.4" x14ac:dyDescent="0.25">
      <c r="EU19966" s="104"/>
    </row>
    <row r="19967" spans="151:151" ht="14.4" x14ac:dyDescent="0.25">
      <c r="EU19967" s="104"/>
    </row>
    <row r="19968" spans="151:151" ht="14.4" x14ac:dyDescent="0.25">
      <c r="EU19968" s="104"/>
    </row>
    <row r="19969" spans="151:151" ht="14.4" x14ac:dyDescent="0.25">
      <c r="EU19969" s="104"/>
    </row>
    <row r="19970" spans="151:151" ht="14.4" x14ac:dyDescent="0.25">
      <c r="EU19970" s="104"/>
    </row>
    <row r="19971" spans="151:151" ht="14.4" x14ac:dyDescent="0.25">
      <c r="EU19971" s="104"/>
    </row>
    <row r="19972" spans="151:151" ht="14.4" x14ac:dyDescent="0.25">
      <c r="EU19972" s="104"/>
    </row>
    <row r="19973" spans="151:151" ht="14.4" x14ac:dyDescent="0.25">
      <c r="EU19973" s="104"/>
    </row>
    <row r="19974" spans="151:151" ht="14.4" x14ac:dyDescent="0.25">
      <c r="EU19974" s="104"/>
    </row>
    <row r="19975" spans="151:151" ht="14.4" x14ac:dyDescent="0.25">
      <c r="EU19975" s="104"/>
    </row>
    <row r="19976" spans="151:151" ht="14.4" x14ac:dyDescent="0.25">
      <c r="EU19976" s="104"/>
    </row>
    <row r="19977" spans="151:151" ht="14.4" x14ac:dyDescent="0.25">
      <c r="EU19977" s="104"/>
    </row>
    <row r="19978" spans="151:151" ht="14.4" x14ac:dyDescent="0.25">
      <c r="EU19978" s="104"/>
    </row>
    <row r="19979" spans="151:151" ht="14.4" x14ac:dyDescent="0.25">
      <c r="EU19979" s="104"/>
    </row>
    <row r="19980" spans="151:151" ht="14.4" x14ac:dyDescent="0.25">
      <c r="EU19980" s="104"/>
    </row>
    <row r="19981" spans="151:151" ht="14.4" x14ac:dyDescent="0.25">
      <c r="EU19981" s="104"/>
    </row>
    <row r="19982" spans="151:151" ht="14.4" x14ac:dyDescent="0.25">
      <c r="EU19982" s="104"/>
    </row>
    <row r="19983" spans="151:151" ht="14.4" x14ac:dyDescent="0.25">
      <c r="EU19983" s="104"/>
    </row>
    <row r="19984" spans="151:151" ht="14.4" x14ac:dyDescent="0.25">
      <c r="EU19984" s="104"/>
    </row>
    <row r="19985" spans="151:151" ht="14.4" x14ac:dyDescent="0.25">
      <c r="EU19985" s="104"/>
    </row>
    <row r="19986" spans="151:151" ht="14.4" x14ac:dyDescent="0.25">
      <c r="EU19986" s="104"/>
    </row>
    <row r="19987" spans="151:151" ht="14.4" x14ac:dyDescent="0.25">
      <c r="EU19987" s="104"/>
    </row>
    <row r="19988" spans="151:151" ht="14.4" x14ac:dyDescent="0.25">
      <c r="EU19988" s="104"/>
    </row>
    <row r="19989" spans="151:151" ht="14.4" x14ac:dyDescent="0.25">
      <c r="EU19989" s="104"/>
    </row>
    <row r="19990" spans="151:151" ht="14.4" x14ac:dyDescent="0.25">
      <c r="EU19990" s="104"/>
    </row>
    <row r="19991" spans="151:151" ht="14.4" x14ac:dyDescent="0.25">
      <c r="EU19991" s="104"/>
    </row>
    <row r="19992" spans="151:151" ht="14.4" x14ac:dyDescent="0.25">
      <c r="EU19992" s="104"/>
    </row>
    <row r="19993" spans="151:151" ht="14.4" x14ac:dyDescent="0.25">
      <c r="EU19993" s="104"/>
    </row>
    <row r="19994" spans="151:151" ht="14.4" x14ac:dyDescent="0.25">
      <c r="EU19994" s="104"/>
    </row>
    <row r="19995" spans="151:151" ht="14.4" x14ac:dyDescent="0.25">
      <c r="EU19995" s="104"/>
    </row>
    <row r="19996" spans="151:151" ht="14.4" x14ac:dyDescent="0.25">
      <c r="EU19996" s="104"/>
    </row>
    <row r="19997" spans="151:151" ht="14.4" x14ac:dyDescent="0.25">
      <c r="EU19997" s="104"/>
    </row>
    <row r="19998" spans="151:151" ht="14.4" x14ac:dyDescent="0.25">
      <c r="EU19998" s="104"/>
    </row>
    <row r="19999" spans="151:151" ht="14.4" x14ac:dyDescent="0.25">
      <c r="EU19999" s="104"/>
    </row>
    <row r="20000" spans="151:151" ht="14.4" x14ac:dyDescent="0.25">
      <c r="EU20000" s="104"/>
    </row>
    <row r="20001" spans="151:151" ht="14.4" x14ac:dyDescent="0.25">
      <c r="EU20001" s="104"/>
    </row>
    <row r="20002" spans="151:151" ht="14.4" x14ac:dyDescent="0.25">
      <c r="EU20002" s="104"/>
    </row>
    <row r="20003" spans="151:151" ht="14.4" x14ac:dyDescent="0.25">
      <c r="EU20003" s="104"/>
    </row>
    <row r="20004" spans="151:151" ht="14.4" x14ac:dyDescent="0.25">
      <c r="EU20004" s="104"/>
    </row>
    <row r="20005" spans="151:151" ht="14.4" x14ac:dyDescent="0.25">
      <c r="EU20005" s="104"/>
    </row>
    <row r="20006" spans="151:151" ht="14.4" x14ac:dyDescent="0.25">
      <c r="EU20006" s="104"/>
    </row>
    <row r="20007" spans="151:151" ht="14.4" x14ac:dyDescent="0.25">
      <c r="EU20007" s="104"/>
    </row>
    <row r="20008" spans="151:151" ht="14.4" x14ac:dyDescent="0.25">
      <c r="EU20008" s="104"/>
    </row>
    <row r="20009" spans="151:151" ht="14.4" x14ac:dyDescent="0.25">
      <c r="EU20009" s="104"/>
    </row>
    <row r="20010" spans="151:151" ht="14.4" x14ac:dyDescent="0.25">
      <c r="EU20010" s="104"/>
    </row>
    <row r="20011" spans="151:151" ht="14.4" x14ac:dyDescent="0.25">
      <c r="EU20011" s="104"/>
    </row>
    <row r="20012" spans="151:151" ht="14.4" x14ac:dyDescent="0.25">
      <c r="EU20012" s="104"/>
    </row>
    <row r="20013" spans="151:151" ht="14.4" x14ac:dyDescent="0.25">
      <c r="EU20013" s="104"/>
    </row>
    <row r="20014" spans="151:151" ht="14.4" x14ac:dyDescent="0.25">
      <c r="EU20014" s="104"/>
    </row>
    <row r="20015" spans="151:151" ht="14.4" x14ac:dyDescent="0.25">
      <c r="EU20015" s="104"/>
    </row>
    <row r="20016" spans="151:151" ht="14.4" x14ac:dyDescent="0.25">
      <c r="EU20016" s="104"/>
    </row>
    <row r="20017" spans="151:151" ht="14.4" x14ac:dyDescent="0.25">
      <c r="EU20017" s="104"/>
    </row>
    <row r="20018" spans="151:151" ht="14.4" x14ac:dyDescent="0.25">
      <c r="EU20018" s="104"/>
    </row>
    <row r="20019" spans="151:151" ht="14.4" x14ac:dyDescent="0.25">
      <c r="EU20019" s="104"/>
    </row>
    <row r="20020" spans="151:151" ht="14.4" x14ac:dyDescent="0.25">
      <c r="EU20020" s="104"/>
    </row>
    <row r="20021" spans="151:151" ht="14.4" x14ac:dyDescent="0.25">
      <c r="EU20021" s="104"/>
    </row>
    <row r="20022" spans="151:151" ht="14.4" x14ac:dyDescent="0.25">
      <c r="EU20022" s="104"/>
    </row>
    <row r="20023" spans="151:151" ht="14.4" x14ac:dyDescent="0.25">
      <c r="EU20023" s="104"/>
    </row>
    <row r="20024" spans="151:151" ht="14.4" x14ac:dyDescent="0.25">
      <c r="EU20024" s="104"/>
    </row>
    <row r="20025" spans="151:151" ht="14.4" x14ac:dyDescent="0.25">
      <c r="EU20025" s="104"/>
    </row>
    <row r="20026" spans="151:151" ht="14.4" x14ac:dyDescent="0.25">
      <c r="EU20026" s="104"/>
    </row>
    <row r="20027" spans="151:151" ht="14.4" x14ac:dyDescent="0.25">
      <c r="EU20027" s="104"/>
    </row>
    <row r="20028" spans="151:151" ht="14.4" x14ac:dyDescent="0.25">
      <c r="EU20028" s="104"/>
    </row>
    <row r="20029" spans="151:151" ht="14.4" x14ac:dyDescent="0.25">
      <c r="EU20029" s="104"/>
    </row>
    <row r="20030" spans="151:151" ht="14.4" x14ac:dyDescent="0.25">
      <c r="EU20030" s="104"/>
    </row>
    <row r="20031" spans="151:151" ht="14.4" x14ac:dyDescent="0.25">
      <c r="EU20031" s="104"/>
    </row>
    <row r="20032" spans="151:151" ht="14.4" x14ac:dyDescent="0.25">
      <c r="EU20032" s="104"/>
    </row>
    <row r="20033" spans="151:151" ht="14.4" x14ac:dyDescent="0.25">
      <c r="EU20033" s="104"/>
    </row>
    <row r="20034" spans="151:151" ht="14.4" x14ac:dyDescent="0.25">
      <c r="EU20034" s="104"/>
    </row>
    <row r="20035" spans="151:151" ht="14.4" x14ac:dyDescent="0.25">
      <c r="EU20035" s="104"/>
    </row>
    <row r="20036" spans="151:151" ht="14.4" x14ac:dyDescent="0.25">
      <c r="EU20036" s="104"/>
    </row>
    <row r="20037" spans="151:151" ht="14.4" x14ac:dyDescent="0.25">
      <c r="EU20037" s="104"/>
    </row>
    <row r="20038" spans="151:151" ht="14.4" x14ac:dyDescent="0.25">
      <c r="EU20038" s="104"/>
    </row>
    <row r="20039" spans="151:151" ht="14.4" x14ac:dyDescent="0.25">
      <c r="EU20039" s="104"/>
    </row>
    <row r="20040" spans="151:151" ht="14.4" x14ac:dyDescent="0.25">
      <c r="EU20040" s="104"/>
    </row>
    <row r="20041" spans="151:151" ht="14.4" x14ac:dyDescent="0.25">
      <c r="EU20041" s="104"/>
    </row>
    <row r="20042" spans="151:151" ht="14.4" x14ac:dyDescent="0.25">
      <c r="EU20042" s="104"/>
    </row>
    <row r="20043" spans="151:151" ht="14.4" x14ac:dyDescent="0.25">
      <c r="EU20043" s="104"/>
    </row>
    <row r="20044" spans="151:151" ht="14.4" x14ac:dyDescent="0.25">
      <c r="EU20044" s="104"/>
    </row>
    <row r="20045" spans="151:151" ht="14.4" x14ac:dyDescent="0.25">
      <c r="EU20045" s="104"/>
    </row>
    <row r="20046" spans="151:151" ht="14.4" x14ac:dyDescent="0.25">
      <c r="EU20046" s="104"/>
    </row>
    <row r="20047" spans="151:151" ht="14.4" x14ac:dyDescent="0.25">
      <c r="EU20047" s="104"/>
    </row>
    <row r="20048" spans="151:151" ht="14.4" x14ac:dyDescent="0.25">
      <c r="EU20048" s="104"/>
    </row>
    <row r="20049" spans="151:151" ht="14.4" x14ac:dyDescent="0.25">
      <c r="EU20049" s="104"/>
    </row>
    <row r="20050" spans="151:151" ht="14.4" x14ac:dyDescent="0.25">
      <c r="EU20050" s="104"/>
    </row>
    <row r="20051" spans="151:151" ht="14.4" x14ac:dyDescent="0.25">
      <c r="EU20051" s="104"/>
    </row>
    <row r="20052" spans="151:151" ht="14.4" x14ac:dyDescent="0.25">
      <c r="EU20052" s="104"/>
    </row>
    <row r="20053" spans="151:151" ht="14.4" x14ac:dyDescent="0.25">
      <c r="EU20053" s="104"/>
    </row>
    <row r="20054" spans="151:151" ht="14.4" x14ac:dyDescent="0.25">
      <c r="EU20054" s="104"/>
    </row>
    <row r="20055" spans="151:151" ht="14.4" x14ac:dyDescent="0.25">
      <c r="EU20055" s="104"/>
    </row>
    <row r="20056" spans="151:151" ht="14.4" x14ac:dyDescent="0.25">
      <c r="EU20056" s="104"/>
    </row>
    <row r="20057" spans="151:151" ht="14.4" x14ac:dyDescent="0.25">
      <c r="EU20057" s="104"/>
    </row>
    <row r="20058" spans="151:151" ht="14.4" x14ac:dyDescent="0.25">
      <c r="EU20058" s="104"/>
    </row>
    <row r="20059" spans="151:151" ht="14.4" x14ac:dyDescent="0.25">
      <c r="EU20059" s="104"/>
    </row>
    <row r="20060" spans="151:151" ht="14.4" x14ac:dyDescent="0.25">
      <c r="EU20060" s="104"/>
    </row>
    <row r="20061" spans="151:151" ht="14.4" x14ac:dyDescent="0.25">
      <c r="EU20061" s="104"/>
    </row>
    <row r="20062" spans="151:151" ht="14.4" x14ac:dyDescent="0.25">
      <c r="EU20062" s="104"/>
    </row>
    <row r="20063" spans="151:151" ht="14.4" x14ac:dyDescent="0.25">
      <c r="EU20063" s="104"/>
    </row>
    <row r="20064" spans="151:151" ht="14.4" x14ac:dyDescent="0.25">
      <c r="EU20064" s="104"/>
    </row>
    <row r="20065" spans="151:151" ht="14.4" x14ac:dyDescent="0.25">
      <c r="EU20065" s="104"/>
    </row>
    <row r="20066" spans="151:151" ht="14.4" x14ac:dyDescent="0.25">
      <c r="EU20066" s="104"/>
    </row>
    <row r="20067" spans="151:151" ht="14.4" x14ac:dyDescent="0.25">
      <c r="EU20067" s="104"/>
    </row>
    <row r="20068" spans="151:151" ht="14.4" x14ac:dyDescent="0.25">
      <c r="EU20068" s="104"/>
    </row>
    <row r="20069" spans="151:151" ht="14.4" x14ac:dyDescent="0.25">
      <c r="EU20069" s="104"/>
    </row>
    <row r="20070" spans="151:151" ht="14.4" x14ac:dyDescent="0.25">
      <c r="EU20070" s="104"/>
    </row>
    <row r="20071" spans="151:151" ht="14.4" x14ac:dyDescent="0.25">
      <c r="EU20071" s="104"/>
    </row>
    <row r="20072" spans="151:151" ht="14.4" x14ac:dyDescent="0.25">
      <c r="EU20072" s="104"/>
    </row>
    <row r="20073" spans="151:151" ht="14.4" x14ac:dyDescent="0.25">
      <c r="EU20073" s="104"/>
    </row>
    <row r="20074" spans="151:151" ht="14.4" x14ac:dyDescent="0.25">
      <c r="EU20074" s="104"/>
    </row>
    <row r="20075" spans="151:151" ht="14.4" x14ac:dyDescent="0.25">
      <c r="EU20075" s="104"/>
    </row>
    <row r="20076" spans="151:151" ht="14.4" x14ac:dyDescent="0.25">
      <c r="EU20076" s="104"/>
    </row>
    <row r="20077" spans="151:151" ht="14.4" x14ac:dyDescent="0.25">
      <c r="EU20077" s="104"/>
    </row>
    <row r="20078" spans="151:151" ht="14.4" x14ac:dyDescent="0.25">
      <c r="EU20078" s="104"/>
    </row>
    <row r="20079" spans="151:151" ht="14.4" x14ac:dyDescent="0.25">
      <c r="EU20079" s="104"/>
    </row>
    <row r="20080" spans="151:151" ht="14.4" x14ac:dyDescent="0.25">
      <c r="EU20080" s="104"/>
    </row>
    <row r="20081" spans="151:151" ht="14.4" x14ac:dyDescent="0.25">
      <c r="EU20081" s="104"/>
    </row>
    <row r="20082" spans="151:151" ht="14.4" x14ac:dyDescent="0.25">
      <c r="EU20082" s="104"/>
    </row>
    <row r="20083" spans="151:151" ht="14.4" x14ac:dyDescent="0.25">
      <c r="EU20083" s="104"/>
    </row>
    <row r="20084" spans="151:151" ht="14.4" x14ac:dyDescent="0.25">
      <c r="EU20084" s="104"/>
    </row>
    <row r="20085" spans="151:151" ht="14.4" x14ac:dyDescent="0.25">
      <c r="EU20085" s="104"/>
    </row>
    <row r="20086" spans="151:151" ht="14.4" x14ac:dyDescent="0.25">
      <c r="EU20086" s="104"/>
    </row>
    <row r="20087" spans="151:151" ht="14.4" x14ac:dyDescent="0.25">
      <c r="EU20087" s="104"/>
    </row>
    <row r="20088" spans="151:151" ht="14.4" x14ac:dyDescent="0.25">
      <c r="EU20088" s="104"/>
    </row>
    <row r="20089" spans="151:151" ht="14.4" x14ac:dyDescent="0.25">
      <c r="EU20089" s="104"/>
    </row>
    <row r="20090" spans="151:151" ht="14.4" x14ac:dyDescent="0.25">
      <c r="EU20090" s="104"/>
    </row>
    <row r="20091" spans="151:151" ht="14.4" x14ac:dyDescent="0.25">
      <c r="EU20091" s="104"/>
    </row>
    <row r="20092" spans="151:151" ht="14.4" x14ac:dyDescent="0.25">
      <c r="EU20092" s="104"/>
    </row>
    <row r="20093" spans="151:151" ht="14.4" x14ac:dyDescent="0.25">
      <c r="EU20093" s="104"/>
    </row>
    <row r="20094" spans="151:151" ht="14.4" x14ac:dyDescent="0.25">
      <c r="EU20094" s="104"/>
    </row>
    <row r="20095" spans="151:151" ht="14.4" x14ac:dyDescent="0.25">
      <c r="EU20095" s="104"/>
    </row>
    <row r="20096" spans="151:151" ht="14.4" x14ac:dyDescent="0.25">
      <c r="EU20096" s="104"/>
    </row>
    <row r="20097" spans="151:151" ht="14.4" x14ac:dyDescent="0.25">
      <c r="EU20097" s="104"/>
    </row>
    <row r="20098" spans="151:151" ht="14.4" x14ac:dyDescent="0.25">
      <c r="EU20098" s="104"/>
    </row>
    <row r="20099" spans="151:151" ht="14.4" x14ac:dyDescent="0.25">
      <c r="EU20099" s="104"/>
    </row>
    <row r="20100" spans="151:151" ht="14.4" x14ac:dyDescent="0.25">
      <c r="EU20100" s="104"/>
    </row>
    <row r="20101" spans="151:151" ht="14.4" x14ac:dyDescent="0.25">
      <c r="EU20101" s="104"/>
    </row>
    <row r="20102" spans="151:151" ht="14.4" x14ac:dyDescent="0.25">
      <c r="EU20102" s="104"/>
    </row>
    <row r="20103" spans="151:151" ht="14.4" x14ac:dyDescent="0.25">
      <c r="EU20103" s="104"/>
    </row>
    <row r="20104" spans="151:151" ht="14.4" x14ac:dyDescent="0.25">
      <c r="EU20104" s="104"/>
    </row>
    <row r="20105" spans="151:151" ht="14.4" x14ac:dyDescent="0.25">
      <c r="EU20105" s="104"/>
    </row>
    <row r="20106" spans="151:151" ht="14.4" x14ac:dyDescent="0.25">
      <c r="EU20106" s="104"/>
    </row>
    <row r="20107" spans="151:151" ht="14.4" x14ac:dyDescent="0.25">
      <c r="EU20107" s="104"/>
    </row>
    <row r="20108" spans="151:151" ht="14.4" x14ac:dyDescent="0.25">
      <c r="EU20108" s="104"/>
    </row>
    <row r="20109" spans="151:151" ht="14.4" x14ac:dyDescent="0.25">
      <c r="EU20109" s="104"/>
    </row>
    <row r="20110" spans="151:151" ht="14.4" x14ac:dyDescent="0.25">
      <c r="EU20110" s="104"/>
    </row>
    <row r="20111" spans="151:151" ht="14.4" x14ac:dyDescent="0.25">
      <c r="EU20111" s="104"/>
    </row>
    <row r="20112" spans="151:151" ht="14.4" x14ac:dyDescent="0.25">
      <c r="EU20112" s="104"/>
    </row>
    <row r="20113" spans="151:151" ht="14.4" x14ac:dyDescent="0.25">
      <c r="EU20113" s="104"/>
    </row>
    <row r="20114" spans="151:151" ht="14.4" x14ac:dyDescent="0.25">
      <c r="EU20114" s="104"/>
    </row>
    <row r="20115" spans="151:151" ht="14.4" x14ac:dyDescent="0.25">
      <c r="EU20115" s="104"/>
    </row>
    <row r="20116" spans="151:151" ht="14.4" x14ac:dyDescent="0.25">
      <c r="EU20116" s="104"/>
    </row>
    <row r="20117" spans="151:151" ht="14.4" x14ac:dyDescent="0.25">
      <c r="EU20117" s="104"/>
    </row>
    <row r="20118" spans="151:151" ht="14.4" x14ac:dyDescent="0.25">
      <c r="EU20118" s="104"/>
    </row>
    <row r="20119" spans="151:151" ht="14.4" x14ac:dyDescent="0.25">
      <c r="EU20119" s="104"/>
    </row>
    <row r="20120" spans="151:151" ht="14.4" x14ac:dyDescent="0.25">
      <c r="EU20120" s="104"/>
    </row>
    <row r="20121" spans="151:151" ht="14.4" x14ac:dyDescent="0.25">
      <c r="EU20121" s="104"/>
    </row>
    <row r="20122" spans="151:151" ht="14.4" x14ac:dyDescent="0.25">
      <c r="EU20122" s="104"/>
    </row>
    <row r="20123" spans="151:151" ht="14.4" x14ac:dyDescent="0.25">
      <c r="EU20123" s="104"/>
    </row>
    <row r="20124" spans="151:151" ht="14.4" x14ac:dyDescent="0.25">
      <c r="EU20124" s="104"/>
    </row>
    <row r="20125" spans="151:151" ht="14.4" x14ac:dyDescent="0.25">
      <c r="EU20125" s="104"/>
    </row>
    <row r="20126" spans="151:151" ht="14.4" x14ac:dyDescent="0.25">
      <c r="EU20126" s="104"/>
    </row>
    <row r="20127" spans="151:151" ht="14.4" x14ac:dyDescent="0.25">
      <c r="EU20127" s="104"/>
    </row>
    <row r="20128" spans="151:151" ht="14.4" x14ac:dyDescent="0.25">
      <c r="EU20128" s="104"/>
    </row>
    <row r="20129" spans="151:151" ht="14.4" x14ac:dyDescent="0.25">
      <c r="EU20129" s="104"/>
    </row>
    <row r="20130" spans="151:151" ht="14.4" x14ac:dyDescent="0.25">
      <c r="EU20130" s="104"/>
    </row>
    <row r="20131" spans="151:151" ht="14.4" x14ac:dyDescent="0.25">
      <c r="EU20131" s="104"/>
    </row>
    <row r="20132" spans="151:151" ht="14.4" x14ac:dyDescent="0.25">
      <c r="EU20132" s="104"/>
    </row>
    <row r="20133" spans="151:151" ht="14.4" x14ac:dyDescent="0.25">
      <c r="EU20133" s="104"/>
    </row>
    <row r="20134" spans="151:151" ht="14.4" x14ac:dyDescent="0.25">
      <c r="EU20134" s="104"/>
    </row>
    <row r="20135" spans="151:151" ht="14.4" x14ac:dyDescent="0.25">
      <c r="EU20135" s="104"/>
    </row>
    <row r="20136" spans="151:151" ht="14.4" x14ac:dyDescent="0.25">
      <c r="EU20136" s="104"/>
    </row>
    <row r="20137" spans="151:151" ht="14.4" x14ac:dyDescent="0.25">
      <c r="EU20137" s="104"/>
    </row>
    <row r="20138" spans="151:151" ht="14.4" x14ac:dyDescent="0.25">
      <c r="EU20138" s="104"/>
    </row>
    <row r="20139" spans="151:151" ht="14.4" x14ac:dyDescent="0.25">
      <c r="EU20139" s="104"/>
    </row>
    <row r="20140" spans="151:151" ht="14.4" x14ac:dyDescent="0.25">
      <c r="EU20140" s="104"/>
    </row>
    <row r="20141" spans="151:151" ht="14.4" x14ac:dyDescent="0.25">
      <c r="EU20141" s="104"/>
    </row>
    <row r="20142" spans="151:151" ht="14.4" x14ac:dyDescent="0.25">
      <c r="EU20142" s="104"/>
    </row>
    <row r="20143" spans="151:151" ht="14.4" x14ac:dyDescent="0.25">
      <c r="EU20143" s="104"/>
    </row>
    <row r="20144" spans="151:151" ht="14.4" x14ac:dyDescent="0.25">
      <c r="EU20144" s="104"/>
    </row>
    <row r="20145" spans="151:151" ht="14.4" x14ac:dyDescent="0.25">
      <c r="EU20145" s="104"/>
    </row>
    <row r="20146" spans="151:151" ht="14.4" x14ac:dyDescent="0.25">
      <c r="EU20146" s="104"/>
    </row>
    <row r="20147" spans="151:151" ht="14.4" x14ac:dyDescent="0.25">
      <c r="EU20147" s="104"/>
    </row>
    <row r="20148" spans="151:151" ht="14.4" x14ac:dyDescent="0.25">
      <c r="EU20148" s="104"/>
    </row>
    <row r="20149" spans="151:151" ht="14.4" x14ac:dyDescent="0.25">
      <c r="EU20149" s="104"/>
    </row>
    <row r="20150" spans="151:151" ht="14.4" x14ac:dyDescent="0.25">
      <c r="EU20150" s="104"/>
    </row>
    <row r="20151" spans="151:151" ht="14.4" x14ac:dyDescent="0.25">
      <c r="EU20151" s="104"/>
    </row>
    <row r="20152" spans="151:151" ht="14.4" x14ac:dyDescent="0.25">
      <c r="EU20152" s="104"/>
    </row>
    <row r="20153" spans="151:151" ht="14.4" x14ac:dyDescent="0.25">
      <c r="EU20153" s="104"/>
    </row>
    <row r="20154" spans="151:151" ht="14.4" x14ac:dyDescent="0.25">
      <c r="EU20154" s="104"/>
    </row>
    <row r="20155" spans="151:151" ht="14.4" x14ac:dyDescent="0.25">
      <c r="EU20155" s="104"/>
    </row>
    <row r="20156" spans="151:151" ht="14.4" x14ac:dyDescent="0.25">
      <c r="EU20156" s="104"/>
    </row>
    <row r="20157" spans="151:151" ht="14.4" x14ac:dyDescent="0.25">
      <c r="EU20157" s="104"/>
    </row>
    <row r="20158" spans="151:151" ht="14.4" x14ac:dyDescent="0.25">
      <c r="EU20158" s="104"/>
    </row>
    <row r="20159" spans="151:151" ht="14.4" x14ac:dyDescent="0.25">
      <c r="EU20159" s="104"/>
    </row>
    <row r="20160" spans="151:151" ht="14.4" x14ac:dyDescent="0.25">
      <c r="EU20160" s="104"/>
    </row>
    <row r="20161" spans="151:151" ht="14.4" x14ac:dyDescent="0.25">
      <c r="EU20161" s="104"/>
    </row>
    <row r="20162" spans="151:151" ht="14.4" x14ac:dyDescent="0.25">
      <c r="EU20162" s="104"/>
    </row>
    <row r="20163" spans="151:151" ht="14.4" x14ac:dyDescent="0.25">
      <c r="EU20163" s="104"/>
    </row>
    <row r="20164" spans="151:151" ht="14.4" x14ac:dyDescent="0.25">
      <c r="EU20164" s="104"/>
    </row>
    <row r="20165" spans="151:151" ht="14.4" x14ac:dyDescent="0.25">
      <c r="EU20165" s="104"/>
    </row>
    <row r="20166" spans="151:151" ht="14.4" x14ac:dyDescent="0.25">
      <c r="EU20166" s="104"/>
    </row>
    <row r="20167" spans="151:151" ht="14.4" x14ac:dyDescent="0.25">
      <c r="EU20167" s="104"/>
    </row>
    <row r="20168" spans="151:151" ht="14.4" x14ac:dyDescent="0.25">
      <c r="EU20168" s="104"/>
    </row>
    <row r="20169" spans="151:151" ht="14.4" x14ac:dyDescent="0.25">
      <c r="EU20169" s="104"/>
    </row>
    <row r="20170" spans="151:151" ht="14.4" x14ac:dyDescent="0.25">
      <c r="EU20170" s="104"/>
    </row>
    <row r="20171" spans="151:151" ht="14.4" x14ac:dyDescent="0.25">
      <c r="EU20171" s="104"/>
    </row>
    <row r="20172" spans="151:151" ht="14.4" x14ac:dyDescent="0.25">
      <c r="EU20172" s="104"/>
    </row>
    <row r="20173" spans="151:151" ht="14.4" x14ac:dyDescent="0.25">
      <c r="EU20173" s="104"/>
    </row>
    <row r="20174" spans="151:151" ht="14.4" x14ac:dyDescent="0.25">
      <c r="EU20174" s="104"/>
    </row>
    <row r="20175" spans="151:151" ht="14.4" x14ac:dyDescent="0.25">
      <c r="EU20175" s="104"/>
    </row>
    <row r="20176" spans="151:151" ht="14.4" x14ac:dyDescent="0.25">
      <c r="EU20176" s="104"/>
    </row>
    <row r="20177" spans="151:151" ht="14.4" x14ac:dyDescent="0.25">
      <c r="EU20177" s="104"/>
    </row>
    <row r="20178" spans="151:151" ht="14.4" x14ac:dyDescent="0.25">
      <c r="EU20178" s="104"/>
    </row>
    <row r="20179" spans="151:151" ht="14.4" x14ac:dyDescent="0.25">
      <c r="EU20179" s="104"/>
    </row>
    <row r="20180" spans="151:151" ht="14.4" x14ac:dyDescent="0.25">
      <c r="EU20180" s="104"/>
    </row>
    <row r="20181" spans="151:151" ht="14.4" x14ac:dyDescent="0.25">
      <c r="EU20181" s="104"/>
    </row>
    <row r="20182" spans="151:151" ht="14.4" x14ac:dyDescent="0.25">
      <c r="EU20182" s="104"/>
    </row>
    <row r="20183" spans="151:151" ht="14.4" x14ac:dyDescent="0.25">
      <c r="EU20183" s="104"/>
    </row>
    <row r="20184" spans="151:151" ht="14.4" x14ac:dyDescent="0.25">
      <c r="EU20184" s="104"/>
    </row>
    <row r="20185" spans="151:151" ht="14.4" x14ac:dyDescent="0.25">
      <c r="EU20185" s="104"/>
    </row>
    <row r="20186" spans="151:151" ht="14.4" x14ac:dyDescent="0.25">
      <c r="EU20186" s="104"/>
    </row>
    <row r="20187" spans="151:151" ht="14.4" x14ac:dyDescent="0.25">
      <c r="EU20187" s="104"/>
    </row>
    <row r="20188" spans="151:151" ht="14.4" x14ac:dyDescent="0.25">
      <c r="EU20188" s="104"/>
    </row>
    <row r="20189" spans="151:151" ht="14.4" x14ac:dyDescent="0.25">
      <c r="EU20189" s="104"/>
    </row>
    <row r="20190" spans="151:151" ht="14.4" x14ac:dyDescent="0.25">
      <c r="EU20190" s="104"/>
    </row>
    <row r="20191" spans="151:151" ht="14.4" x14ac:dyDescent="0.25">
      <c r="EU20191" s="104"/>
    </row>
    <row r="20192" spans="151:151" ht="14.4" x14ac:dyDescent="0.25">
      <c r="EU20192" s="104"/>
    </row>
    <row r="20193" spans="151:151" ht="14.4" x14ac:dyDescent="0.25">
      <c r="EU20193" s="104"/>
    </row>
    <row r="20194" spans="151:151" ht="14.4" x14ac:dyDescent="0.25">
      <c r="EU20194" s="104"/>
    </row>
    <row r="20195" spans="151:151" ht="14.4" x14ac:dyDescent="0.25">
      <c r="EU20195" s="104"/>
    </row>
    <row r="20196" spans="151:151" ht="14.4" x14ac:dyDescent="0.25">
      <c r="EU20196" s="104"/>
    </row>
    <row r="20197" spans="151:151" ht="14.4" x14ac:dyDescent="0.25">
      <c r="EU20197" s="104"/>
    </row>
    <row r="20198" spans="151:151" ht="14.4" x14ac:dyDescent="0.25">
      <c r="EU20198" s="104"/>
    </row>
    <row r="20199" spans="151:151" ht="14.4" x14ac:dyDescent="0.25">
      <c r="EU20199" s="104"/>
    </row>
    <row r="20200" spans="151:151" ht="14.4" x14ac:dyDescent="0.25">
      <c r="EU20200" s="104"/>
    </row>
    <row r="20201" spans="151:151" ht="14.4" x14ac:dyDescent="0.25">
      <c r="EU20201" s="104"/>
    </row>
    <row r="20202" spans="151:151" ht="14.4" x14ac:dyDescent="0.25">
      <c r="EU20202" s="104"/>
    </row>
    <row r="20203" spans="151:151" ht="14.4" x14ac:dyDescent="0.25">
      <c r="EU20203" s="104"/>
    </row>
    <row r="20204" spans="151:151" ht="14.4" x14ac:dyDescent="0.25">
      <c r="EU20204" s="104"/>
    </row>
    <row r="20205" spans="151:151" ht="14.4" x14ac:dyDescent="0.25">
      <c r="EU20205" s="104"/>
    </row>
    <row r="20206" spans="151:151" ht="14.4" x14ac:dyDescent="0.25">
      <c r="EU20206" s="104"/>
    </row>
    <row r="20207" spans="151:151" ht="14.4" x14ac:dyDescent="0.25">
      <c r="EU20207" s="104"/>
    </row>
    <row r="20208" spans="151:151" ht="14.4" x14ac:dyDescent="0.25">
      <c r="EU20208" s="104"/>
    </row>
    <row r="20209" spans="151:151" ht="14.4" x14ac:dyDescent="0.25">
      <c r="EU20209" s="104"/>
    </row>
    <row r="20210" spans="151:151" ht="14.4" x14ac:dyDescent="0.25">
      <c r="EU20210" s="104"/>
    </row>
    <row r="20211" spans="151:151" ht="14.4" x14ac:dyDescent="0.25">
      <c r="EU20211" s="104"/>
    </row>
    <row r="20212" spans="151:151" ht="14.4" x14ac:dyDescent="0.25">
      <c r="EU20212" s="104"/>
    </row>
    <row r="20213" spans="151:151" ht="14.4" x14ac:dyDescent="0.25">
      <c r="EU20213" s="104"/>
    </row>
    <row r="20214" spans="151:151" ht="14.4" x14ac:dyDescent="0.25">
      <c r="EU20214" s="104"/>
    </row>
    <row r="20215" spans="151:151" ht="14.4" x14ac:dyDescent="0.25">
      <c r="EU20215" s="104"/>
    </row>
    <row r="20216" spans="151:151" ht="14.4" x14ac:dyDescent="0.25">
      <c r="EU20216" s="104"/>
    </row>
    <row r="20217" spans="151:151" ht="14.4" x14ac:dyDescent="0.25">
      <c r="EU20217" s="104"/>
    </row>
    <row r="20218" spans="151:151" ht="14.4" x14ac:dyDescent="0.25">
      <c r="EU20218" s="104"/>
    </row>
    <row r="20219" spans="151:151" ht="14.4" x14ac:dyDescent="0.25">
      <c r="EU20219" s="104"/>
    </row>
    <row r="20220" spans="151:151" ht="14.4" x14ac:dyDescent="0.25">
      <c r="EU20220" s="104"/>
    </row>
    <row r="20221" spans="151:151" ht="14.4" x14ac:dyDescent="0.25">
      <c r="EU20221" s="104"/>
    </row>
    <row r="20222" spans="151:151" ht="14.4" x14ac:dyDescent="0.25">
      <c r="EU20222" s="104"/>
    </row>
    <row r="20223" spans="151:151" ht="14.4" x14ac:dyDescent="0.25">
      <c r="EU20223" s="104"/>
    </row>
    <row r="20224" spans="151:151" ht="14.4" x14ac:dyDescent="0.25">
      <c r="EU20224" s="104"/>
    </row>
    <row r="20225" spans="151:151" ht="14.4" x14ac:dyDescent="0.25">
      <c r="EU20225" s="104"/>
    </row>
    <row r="20226" spans="151:151" ht="14.4" x14ac:dyDescent="0.25">
      <c r="EU20226" s="104"/>
    </row>
    <row r="20227" spans="151:151" ht="14.4" x14ac:dyDescent="0.25">
      <c r="EU20227" s="104"/>
    </row>
    <row r="20228" spans="151:151" ht="14.4" x14ac:dyDescent="0.25">
      <c r="EU20228" s="104"/>
    </row>
    <row r="20229" spans="151:151" ht="14.4" x14ac:dyDescent="0.25">
      <c r="EU20229" s="104"/>
    </row>
    <row r="20230" spans="151:151" ht="14.4" x14ac:dyDescent="0.25">
      <c r="EU20230" s="104"/>
    </row>
    <row r="20231" spans="151:151" ht="14.4" x14ac:dyDescent="0.25">
      <c r="EU20231" s="104"/>
    </row>
    <row r="20232" spans="151:151" ht="14.4" x14ac:dyDescent="0.25">
      <c r="EU20232" s="104"/>
    </row>
    <row r="20233" spans="151:151" ht="14.4" x14ac:dyDescent="0.25">
      <c r="EU20233" s="104"/>
    </row>
    <row r="20234" spans="151:151" ht="14.4" x14ac:dyDescent="0.25">
      <c r="EU20234" s="104"/>
    </row>
    <row r="20235" spans="151:151" ht="14.4" x14ac:dyDescent="0.25">
      <c r="EU20235" s="104"/>
    </row>
    <row r="20236" spans="151:151" ht="14.4" x14ac:dyDescent="0.25">
      <c r="EU20236" s="104"/>
    </row>
    <row r="20237" spans="151:151" ht="14.4" x14ac:dyDescent="0.25">
      <c r="EU20237" s="104"/>
    </row>
    <row r="20238" spans="151:151" ht="14.4" x14ac:dyDescent="0.25">
      <c r="EU20238" s="104"/>
    </row>
    <row r="20239" spans="151:151" ht="14.4" x14ac:dyDescent="0.25">
      <c r="EU20239" s="104"/>
    </row>
    <row r="20240" spans="151:151" ht="14.4" x14ac:dyDescent="0.25">
      <c r="EU20240" s="104"/>
    </row>
    <row r="20241" spans="151:151" ht="14.4" x14ac:dyDescent="0.25">
      <c r="EU20241" s="104"/>
    </row>
    <row r="20242" spans="151:151" ht="14.4" x14ac:dyDescent="0.25">
      <c r="EU20242" s="104"/>
    </row>
    <row r="20243" spans="151:151" ht="14.4" x14ac:dyDescent="0.25">
      <c r="EU20243" s="104"/>
    </row>
    <row r="20244" spans="151:151" ht="14.4" x14ac:dyDescent="0.25">
      <c r="EU20244" s="104"/>
    </row>
    <row r="20245" spans="151:151" ht="14.4" x14ac:dyDescent="0.25">
      <c r="EU20245" s="104"/>
    </row>
    <row r="20246" spans="151:151" ht="14.4" x14ac:dyDescent="0.25">
      <c r="EU20246" s="104"/>
    </row>
    <row r="20247" spans="151:151" ht="14.4" x14ac:dyDescent="0.25">
      <c r="EU20247" s="104"/>
    </row>
    <row r="20248" spans="151:151" ht="14.4" x14ac:dyDescent="0.25">
      <c r="EU20248" s="104"/>
    </row>
    <row r="20249" spans="151:151" ht="14.4" x14ac:dyDescent="0.25">
      <c r="EU20249" s="104"/>
    </row>
    <row r="20250" spans="151:151" ht="14.4" x14ac:dyDescent="0.25">
      <c r="EU20250" s="104"/>
    </row>
    <row r="20251" spans="151:151" ht="14.4" x14ac:dyDescent="0.25">
      <c r="EU20251" s="104"/>
    </row>
    <row r="20252" spans="151:151" ht="14.4" x14ac:dyDescent="0.25">
      <c r="EU20252" s="104"/>
    </row>
    <row r="20253" spans="151:151" ht="14.4" x14ac:dyDescent="0.25">
      <c r="EU20253" s="104"/>
    </row>
    <row r="20254" spans="151:151" ht="14.4" x14ac:dyDescent="0.25">
      <c r="EU20254" s="104"/>
    </row>
    <row r="20255" spans="151:151" ht="14.4" x14ac:dyDescent="0.25">
      <c r="EU20255" s="104"/>
    </row>
    <row r="20256" spans="151:151" ht="14.4" x14ac:dyDescent="0.25">
      <c r="EU20256" s="104"/>
    </row>
    <row r="20257" spans="151:151" ht="14.4" x14ac:dyDescent="0.25">
      <c r="EU20257" s="104"/>
    </row>
    <row r="20258" spans="151:151" ht="14.4" x14ac:dyDescent="0.25">
      <c r="EU20258" s="104"/>
    </row>
    <row r="20259" spans="151:151" ht="14.4" x14ac:dyDescent="0.25">
      <c r="EU20259" s="104"/>
    </row>
    <row r="20260" spans="151:151" ht="14.4" x14ac:dyDescent="0.25">
      <c r="EU20260" s="104"/>
    </row>
    <row r="20261" spans="151:151" ht="14.4" x14ac:dyDescent="0.25">
      <c r="EU20261" s="104"/>
    </row>
    <row r="20262" spans="151:151" ht="14.4" x14ac:dyDescent="0.25">
      <c r="EU20262" s="104"/>
    </row>
    <row r="20263" spans="151:151" ht="14.4" x14ac:dyDescent="0.25">
      <c r="EU20263" s="104"/>
    </row>
    <row r="20264" spans="151:151" ht="14.4" x14ac:dyDescent="0.25">
      <c r="EU20264" s="104"/>
    </row>
    <row r="20265" spans="151:151" ht="14.4" x14ac:dyDescent="0.25">
      <c r="EU20265" s="104"/>
    </row>
    <row r="20266" spans="151:151" ht="14.4" x14ac:dyDescent="0.25">
      <c r="EU20266" s="104"/>
    </row>
    <row r="20267" spans="151:151" ht="14.4" x14ac:dyDescent="0.25">
      <c r="EU20267" s="104"/>
    </row>
    <row r="20268" spans="151:151" ht="14.4" x14ac:dyDescent="0.25">
      <c r="EU20268" s="104"/>
    </row>
    <row r="20269" spans="151:151" ht="14.4" x14ac:dyDescent="0.25">
      <c r="EU20269" s="104"/>
    </row>
    <row r="20270" spans="151:151" ht="14.4" x14ac:dyDescent="0.25">
      <c r="EU20270" s="104"/>
    </row>
    <row r="20271" spans="151:151" ht="14.4" x14ac:dyDescent="0.25">
      <c r="EU20271" s="104"/>
    </row>
    <row r="20272" spans="151:151" ht="14.4" x14ac:dyDescent="0.25">
      <c r="EU20272" s="104"/>
    </row>
    <row r="20273" spans="151:151" ht="14.4" x14ac:dyDescent="0.25">
      <c r="EU20273" s="104"/>
    </row>
    <row r="20274" spans="151:151" ht="14.4" x14ac:dyDescent="0.25">
      <c r="EU20274" s="104"/>
    </row>
    <row r="20275" spans="151:151" ht="14.4" x14ac:dyDescent="0.25">
      <c r="EU20275" s="104"/>
    </row>
    <row r="20276" spans="151:151" ht="14.4" x14ac:dyDescent="0.25">
      <c r="EU20276" s="104"/>
    </row>
    <row r="20277" spans="151:151" ht="14.4" x14ac:dyDescent="0.25">
      <c r="EU20277" s="104"/>
    </row>
    <row r="20278" spans="151:151" ht="14.4" x14ac:dyDescent="0.25">
      <c r="EU20278" s="104"/>
    </row>
    <row r="20279" spans="151:151" ht="14.4" x14ac:dyDescent="0.25">
      <c r="EU20279" s="104"/>
    </row>
    <row r="20280" spans="151:151" ht="14.4" x14ac:dyDescent="0.25">
      <c r="EU20280" s="104"/>
    </row>
    <row r="20281" spans="151:151" ht="14.4" x14ac:dyDescent="0.25">
      <c r="EU20281" s="104"/>
    </row>
    <row r="20282" spans="151:151" ht="14.4" x14ac:dyDescent="0.25">
      <c r="EU20282" s="104"/>
    </row>
    <row r="20283" spans="151:151" ht="14.4" x14ac:dyDescent="0.25">
      <c r="EU20283" s="104"/>
    </row>
    <row r="20284" spans="151:151" ht="14.4" x14ac:dyDescent="0.25">
      <c r="EU20284" s="104"/>
    </row>
    <row r="20285" spans="151:151" ht="14.4" x14ac:dyDescent="0.25">
      <c r="EU20285" s="104"/>
    </row>
    <row r="20286" spans="151:151" ht="14.4" x14ac:dyDescent="0.25">
      <c r="EU20286" s="104"/>
    </row>
    <row r="20287" spans="151:151" ht="14.4" x14ac:dyDescent="0.25">
      <c r="EU20287" s="104"/>
    </row>
    <row r="20288" spans="151:151" ht="14.4" x14ac:dyDescent="0.25">
      <c r="EU20288" s="104"/>
    </row>
    <row r="20289" spans="151:151" ht="14.4" x14ac:dyDescent="0.25">
      <c r="EU20289" s="104"/>
    </row>
    <row r="20290" spans="151:151" ht="14.4" x14ac:dyDescent="0.25">
      <c r="EU20290" s="104"/>
    </row>
    <row r="20291" spans="151:151" ht="14.4" x14ac:dyDescent="0.25">
      <c r="EU20291" s="104"/>
    </row>
    <row r="20292" spans="151:151" ht="14.4" x14ac:dyDescent="0.25">
      <c r="EU20292" s="104"/>
    </row>
    <row r="20293" spans="151:151" ht="14.4" x14ac:dyDescent="0.25">
      <c r="EU20293" s="104"/>
    </row>
    <row r="20294" spans="151:151" ht="14.4" x14ac:dyDescent="0.25">
      <c r="EU20294" s="104"/>
    </row>
    <row r="20295" spans="151:151" ht="14.4" x14ac:dyDescent="0.25">
      <c r="EU20295" s="104"/>
    </row>
    <row r="20296" spans="151:151" ht="14.4" x14ac:dyDescent="0.25">
      <c r="EU20296" s="104"/>
    </row>
    <row r="20297" spans="151:151" ht="14.4" x14ac:dyDescent="0.25">
      <c r="EU20297" s="104"/>
    </row>
    <row r="20298" spans="151:151" ht="14.4" x14ac:dyDescent="0.25">
      <c r="EU20298" s="104"/>
    </row>
    <row r="20299" spans="151:151" ht="14.4" x14ac:dyDescent="0.25">
      <c r="EU20299" s="104"/>
    </row>
    <row r="20300" spans="151:151" ht="14.4" x14ac:dyDescent="0.25">
      <c r="EU20300" s="104"/>
    </row>
    <row r="20301" spans="151:151" ht="14.4" x14ac:dyDescent="0.25">
      <c r="EU20301" s="104"/>
    </row>
    <row r="20302" spans="151:151" ht="14.4" x14ac:dyDescent="0.25">
      <c r="EU20302" s="104"/>
    </row>
    <row r="20303" spans="151:151" ht="14.4" x14ac:dyDescent="0.25">
      <c r="EU20303" s="104"/>
    </row>
    <row r="20304" spans="151:151" ht="14.4" x14ac:dyDescent="0.25">
      <c r="EU20304" s="104"/>
    </row>
    <row r="20305" spans="151:151" ht="14.4" x14ac:dyDescent="0.25">
      <c r="EU20305" s="104"/>
    </row>
    <row r="20306" spans="151:151" ht="14.4" x14ac:dyDescent="0.25">
      <c r="EU20306" s="104"/>
    </row>
    <row r="20307" spans="151:151" ht="14.4" x14ac:dyDescent="0.25">
      <c r="EU20307" s="104"/>
    </row>
    <row r="20308" spans="151:151" ht="14.4" x14ac:dyDescent="0.25">
      <c r="EU20308" s="104"/>
    </row>
    <row r="20309" spans="151:151" ht="14.4" x14ac:dyDescent="0.25">
      <c r="EU20309" s="104"/>
    </row>
    <row r="20310" spans="151:151" ht="14.4" x14ac:dyDescent="0.25">
      <c r="EU20310" s="104"/>
    </row>
    <row r="20311" spans="151:151" ht="14.4" x14ac:dyDescent="0.25">
      <c r="EU20311" s="104"/>
    </row>
    <row r="20312" spans="151:151" ht="14.4" x14ac:dyDescent="0.25">
      <c r="EU20312" s="104"/>
    </row>
    <row r="20313" spans="151:151" ht="14.4" x14ac:dyDescent="0.25">
      <c r="EU20313" s="104"/>
    </row>
    <row r="20314" spans="151:151" ht="14.4" x14ac:dyDescent="0.25">
      <c r="EU20314" s="104"/>
    </row>
    <row r="20315" spans="151:151" ht="14.4" x14ac:dyDescent="0.25">
      <c r="EU20315" s="104"/>
    </row>
    <row r="20316" spans="151:151" ht="14.4" x14ac:dyDescent="0.25">
      <c r="EU20316" s="104"/>
    </row>
    <row r="20317" spans="151:151" ht="14.4" x14ac:dyDescent="0.25">
      <c r="EU20317" s="104"/>
    </row>
    <row r="20318" spans="151:151" ht="14.4" x14ac:dyDescent="0.25">
      <c r="EU20318" s="104"/>
    </row>
    <row r="20319" spans="151:151" ht="14.4" x14ac:dyDescent="0.25">
      <c r="EU20319" s="104"/>
    </row>
    <row r="20320" spans="151:151" ht="14.4" x14ac:dyDescent="0.25">
      <c r="EU20320" s="104"/>
    </row>
    <row r="20321" spans="151:151" ht="14.4" x14ac:dyDescent="0.25">
      <c r="EU20321" s="104"/>
    </row>
    <row r="20322" spans="151:151" ht="14.4" x14ac:dyDescent="0.25">
      <c r="EU20322" s="104"/>
    </row>
    <row r="20323" spans="151:151" ht="14.4" x14ac:dyDescent="0.25">
      <c r="EU20323" s="104"/>
    </row>
    <row r="20324" spans="151:151" ht="14.4" x14ac:dyDescent="0.25">
      <c r="EU20324" s="104"/>
    </row>
    <row r="20325" spans="151:151" ht="14.4" x14ac:dyDescent="0.25">
      <c r="EU20325" s="104"/>
    </row>
    <row r="20326" spans="151:151" ht="14.4" x14ac:dyDescent="0.25">
      <c r="EU20326" s="104"/>
    </row>
    <row r="20327" spans="151:151" ht="14.4" x14ac:dyDescent="0.25">
      <c r="EU20327" s="104"/>
    </row>
    <row r="20328" spans="151:151" ht="14.4" x14ac:dyDescent="0.25">
      <c r="EU20328" s="104"/>
    </row>
    <row r="20329" spans="151:151" ht="14.4" x14ac:dyDescent="0.25">
      <c r="EU20329" s="104"/>
    </row>
    <row r="20330" spans="151:151" ht="14.4" x14ac:dyDescent="0.25">
      <c r="EU20330" s="104"/>
    </row>
    <row r="20331" spans="151:151" ht="14.4" x14ac:dyDescent="0.25">
      <c r="EU20331" s="104"/>
    </row>
    <row r="20332" spans="151:151" ht="14.4" x14ac:dyDescent="0.25">
      <c r="EU20332" s="104"/>
    </row>
    <row r="20333" spans="151:151" ht="14.4" x14ac:dyDescent="0.25">
      <c r="EU20333" s="104"/>
    </row>
    <row r="20334" spans="151:151" ht="14.4" x14ac:dyDescent="0.25">
      <c r="EU20334" s="104"/>
    </row>
    <row r="20335" spans="151:151" ht="14.4" x14ac:dyDescent="0.25">
      <c r="EU20335" s="104"/>
    </row>
    <row r="20336" spans="151:151" ht="14.4" x14ac:dyDescent="0.25">
      <c r="EU20336" s="104"/>
    </row>
    <row r="20337" spans="151:151" ht="14.4" x14ac:dyDescent="0.25">
      <c r="EU20337" s="104"/>
    </row>
    <row r="20338" spans="151:151" ht="14.4" x14ac:dyDescent="0.25">
      <c r="EU20338" s="104"/>
    </row>
    <row r="20339" spans="151:151" ht="14.4" x14ac:dyDescent="0.25">
      <c r="EU20339" s="104"/>
    </row>
    <row r="20340" spans="151:151" ht="14.4" x14ac:dyDescent="0.25">
      <c r="EU20340" s="104"/>
    </row>
    <row r="20341" spans="151:151" ht="14.4" x14ac:dyDescent="0.25">
      <c r="EU20341" s="104"/>
    </row>
    <row r="20342" spans="151:151" ht="14.4" x14ac:dyDescent="0.25">
      <c r="EU20342" s="104"/>
    </row>
    <row r="20343" spans="151:151" ht="14.4" x14ac:dyDescent="0.25">
      <c r="EU20343" s="104"/>
    </row>
    <row r="20344" spans="151:151" ht="14.4" x14ac:dyDescent="0.25">
      <c r="EU20344" s="104"/>
    </row>
    <row r="20345" spans="151:151" ht="14.4" x14ac:dyDescent="0.25">
      <c r="EU20345" s="104"/>
    </row>
    <row r="20346" spans="151:151" ht="14.4" x14ac:dyDescent="0.25">
      <c r="EU20346" s="104"/>
    </row>
    <row r="20347" spans="151:151" ht="14.4" x14ac:dyDescent="0.25">
      <c r="EU20347" s="104"/>
    </row>
    <row r="20348" spans="151:151" ht="14.4" x14ac:dyDescent="0.25">
      <c r="EU20348" s="104"/>
    </row>
    <row r="20349" spans="151:151" ht="14.4" x14ac:dyDescent="0.25">
      <c r="EU20349" s="104"/>
    </row>
    <row r="20350" spans="151:151" ht="14.4" x14ac:dyDescent="0.25">
      <c r="EU20350" s="104"/>
    </row>
    <row r="20351" spans="151:151" ht="14.4" x14ac:dyDescent="0.25">
      <c r="EU20351" s="104"/>
    </row>
    <row r="20352" spans="151:151" ht="14.4" x14ac:dyDescent="0.25">
      <c r="EU20352" s="104"/>
    </row>
    <row r="20353" spans="151:151" ht="14.4" x14ac:dyDescent="0.25">
      <c r="EU20353" s="104"/>
    </row>
    <row r="20354" spans="151:151" ht="14.4" x14ac:dyDescent="0.25">
      <c r="EU20354" s="104"/>
    </row>
    <row r="20355" spans="151:151" ht="14.4" x14ac:dyDescent="0.25">
      <c r="EU20355" s="104"/>
    </row>
    <row r="20356" spans="151:151" ht="14.4" x14ac:dyDescent="0.25">
      <c r="EU20356" s="104"/>
    </row>
    <row r="20357" spans="151:151" ht="14.4" x14ac:dyDescent="0.25">
      <c r="EU20357" s="104"/>
    </row>
    <row r="20358" spans="151:151" ht="14.4" x14ac:dyDescent="0.25">
      <c r="EU20358" s="104"/>
    </row>
    <row r="20359" spans="151:151" ht="14.4" x14ac:dyDescent="0.25">
      <c r="EU20359" s="104"/>
    </row>
    <row r="20360" spans="151:151" ht="14.4" x14ac:dyDescent="0.25">
      <c r="EU20360" s="104"/>
    </row>
    <row r="20361" spans="151:151" ht="14.4" x14ac:dyDescent="0.25">
      <c r="EU20361" s="104"/>
    </row>
    <row r="20362" spans="151:151" ht="14.4" x14ac:dyDescent="0.25">
      <c r="EU20362" s="104"/>
    </row>
    <row r="20363" spans="151:151" ht="14.4" x14ac:dyDescent="0.25">
      <c r="EU20363" s="104"/>
    </row>
    <row r="20364" spans="151:151" ht="14.4" x14ac:dyDescent="0.25">
      <c r="EU20364" s="104"/>
    </row>
    <row r="20365" spans="151:151" ht="14.4" x14ac:dyDescent="0.25">
      <c r="EU20365" s="104"/>
    </row>
    <row r="20366" spans="151:151" ht="14.4" x14ac:dyDescent="0.25">
      <c r="EU20366" s="104"/>
    </row>
    <row r="20367" spans="151:151" ht="14.4" x14ac:dyDescent="0.25">
      <c r="EU20367" s="104"/>
    </row>
    <row r="20368" spans="151:151" ht="14.4" x14ac:dyDescent="0.25">
      <c r="EU20368" s="104"/>
    </row>
    <row r="20369" spans="151:151" ht="14.4" x14ac:dyDescent="0.25">
      <c r="EU20369" s="104"/>
    </row>
    <row r="20370" spans="151:151" ht="14.4" x14ac:dyDescent="0.25">
      <c r="EU20370" s="104"/>
    </row>
    <row r="20371" spans="151:151" ht="14.4" x14ac:dyDescent="0.25">
      <c r="EU20371" s="104"/>
    </row>
    <row r="20372" spans="151:151" ht="14.4" x14ac:dyDescent="0.25">
      <c r="EU20372" s="104"/>
    </row>
    <row r="20373" spans="151:151" ht="14.4" x14ac:dyDescent="0.25">
      <c r="EU20373" s="104"/>
    </row>
    <row r="20374" spans="151:151" ht="14.4" x14ac:dyDescent="0.25">
      <c r="EU20374" s="104"/>
    </row>
    <row r="20375" spans="151:151" ht="14.4" x14ac:dyDescent="0.25">
      <c r="EU20375" s="104"/>
    </row>
    <row r="20376" spans="151:151" ht="14.4" x14ac:dyDescent="0.25">
      <c r="EU20376" s="104"/>
    </row>
    <row r="20377" spans="151:151" ht="14.4" x14ac:dyDescent="0.25">
      <c r="EU20377" s="104"/>
    </row>
    <row r="20378" spans="151:151" ht="14.4" x14ac:dyDescent="0.25">
      <c r="EU20378" s="104"/>
    </row>
    <row r="20379" spans="151:151" ht="14.4" x14ac:dyDescent="0.25">
      <c r="EU20379" s="104"/>
    </row>
    <row r="20380" spans="151:151" ht="14.4" x14ac:dyDescent="0.25">
      <c r="EU20380" s="104"/>
    </row>
    <row r="20381" spans="151:151" ht="14.4" x14ac:dyDescent="0.25">
      <c r="EU20381" s="104"/>
    </row>
    <row r="20382" spans="151:151" ht="14.4" x14ac:dyDescent="0.25">
      <c r="EU20382" s="104"/>
    </row>
    <row r="20383" spans="151:151" ht="14.4" x14ac:dyDescent="0.25">
      <c r="EU20383" s="104"/>
    </row>
    <row r="20384" spans="151:151" ht="14.4" x14ac:dyDescent="0.25">
      <c r="EU20384" s="104"/>
    </row>
    <row r="20385" spans="151:151" ht="14.4" x14ac:dyDescent="0.25">
      <c r="EU20385" s="104"/>
    </row>
    <row r="20386" spans="151:151" ht="14.4" x14ac:dyDescent="0.25">
      <c r="EU20386" s="104"/>
    </row>
    <row r="20387" spans="151:151" ht="14.4" x14ac:dyDescent="0.25">
      <c r="EU20387" s="104"/>
    </row>
    <row r="20388" spans="151:151" ht="14.4" x14ac:dyDescent="0.25">
      <c r="EU20388" s="104"/>
    </row>
    <row r="20389" spans="151:151" ht="14.4" x14ac:dyDescent="0.25">
      <c r="EU20389" s="104"/>
    </row>
    <row r="20390" spans="151:151" ht="14.4" x14ac:dyDescent="0.25">
      <c r="EU20390" s="104"/>
    </row>
    <row r="20391" spans="151:151" ht="14.4" x14ac:dyDescent="0.25">
      <c r="EU20391" s="104"/>
    </row>
    <row r="20392" spans="151:151" ht="14.4" x14ac:dyDescent="0.25">
      <c r="EU20392" s="104"/>
    </row>
    <row r="20393" spans="151:151" ht="14.4" x14ac:dyDescent="0.25">
      <c r="EU20393" s="104"/>
    </row>
    <row r="20394" spans="151:151" ht="14.4" x14ac:dyDescent="0.25">
      <c r="EU20394" s="104"/>
    </row>
    <row r="20395" spans="151:151" ht="14.4" x14ac:dyDescent="0.25">
      <c r="EU20395" s="104"/>
    </row>
    <row r="20396" spans="151:151" ht="14.4" x14ac:dyDescent="0.25">
      <c r="EU20396" s="104"/>
    </row>
    <row r="20397" spans="151:151" ht="14.4" x14ac:dyDescent="0.25">
      <c r="EU20397" s="104"/>
    </row>
    <row r="20398" spans="151:151" ht="14.4" x14ac:dyDescent="0.25">
      <c r="EU20398" s="104"/>
    </row>
    <row r="20399" spans="151:151" ht="14.4" x14ac:dyDescent="0.25">
      <c r="EU20399" s="104"/>
    </row>
    <row r="20400" spans="151:151" ht="14.4" x14ac:dyDescent="0.25">
      <c r="EU20400" s="104"/>
    </row>
    <row r="20401" spans="151:151" ht="14.4" x14ac:dyDescent="0.25">
      <c r="EU20401" s="104"/>
    </row>
    <row r="20402" spans="151:151" ht="14.4" x14ac:dyDescent="0.25">
      <c r="EU20402" s="104"/>
    </row>
    <row r="20403" spans="151:151" ht="14.4" x14ac:dyDescent="0.25">
      <c r="EU20403" s="104"/>
    </row>
    <row r="20404" spans="151:151" ht="14.4" x14ac:dyDescent="0.25">
      <c r="EU20404" s="104"/>
    </row>
    <row r="20405" spans="151:151" ht="14.4" x14ac:dyDescent="0.25">
      <c r="EU20405" s="104"/>
    </row>
    <row r="20406" spans="151:151" ht="14.4" x14ac:dyDescent="0.25">
      <c r="EU20406" s="104"/>
    </row>
    <row r="20407" spans="151:151" ht="14.4" x14ac:dyDescent="0.25">
      <c r="EU20407" s="104"/>
    </row>
    <row r="20408" spans="151:151" ht="14.4" x14ac:dyDescent="0.25">
      <c r="EU20408" s="104"/>
    </row>
    <row r="20409" spans="151:151" ht="14.4" x14ac:dyDescent="0.25">
      <c r="EU20409" s="104"/>
    </row>
    <row r="20410" spans="151:151" ht="14.4" x14ac:dyDescent="0.25">
      <c r="EU20410" s="104"/>
    </row>
    <row r="20411" spans="151:151" ht="14.4" x14ac:dyDescent="0.25">
      <c r="EU20411" s="104"/>
    </row>
    <row r="20412" spans="151:151" ht="14.4" x14ac:dyDescent="0.25">
      <c r="EU20412" s="104"/>
    </row>
    <row r="20413" spans="151:151" ht="14.4" x14ac:dyDescent="0.25">
      <c r="EU20413" s="104"/>
    </row>
    <row r="20414" spans="151:151" ht="14.4" x14ac:dyDescent="0.25">
      <c r="EU20414" s="104"/>
    </row>
    <row r="20415" spans="151:151" ht="14.4" x14ac:dyDescent="0.25">
      <c r="EU20415" s="104"/>
    </row>
    <row r="20416" spans="151:151" ht="14.4" x14ac:dyDescent="0.25">
      <c r="EU20416" s="104"/>
    </row>
    <row r="20417" spans="151:151" ht="14.4" x14ac:dyDescent="0.25">
      <c r="EU20417" s="104"/>
    </row>
    <row r="20418" spans="151:151" ht="14.4" x14ac:dyDescent="0.25">
      <c r="EU20418" s="104"/>
    </row>
    <row r="20419" spans="151:151" ht="14.4" x14ac:dyDescent="0.25">
      <c r="EU20419" s="104"/>
    </row>
    <row r="20420" spans="151:151" ht="14.4" x14ac:dyDescent="0.25">
      <c r="EU20420" s="104"/>
    </row>
    <row r="20421" spans="151:151" ht="14.4" x14ac:dyDescent="0.25">
      <c r="EU20421" s="104"/>
    </row>
    <row r="20422" spans="151:151" ht="14.4" x14ac:dyDescent="0.25">
      <c r="EU20422" s="104"/>
    </row>
    <row r="20423" spans="151:151" ht="14.4" x14ac:dyDescent="0.25">
      <c r="EU20423" s="104"/>
    </row>
    <row r="20424" spans="151:151" ht="14.4" x14ac:dyDescent="0.25">
      <c r="EU20424" s="104"/>
    </row>
    <row r="20425" spans="151:151" ht="14.4" x14ac:dyDescent="0.25">
      <c r="EU20425" s="104"/>
    </row>
    <row r="20426" spans="151:151" ht="14.4" x14ac:dyDescent="0.25">
      <c r="EU20426" s="104"/>
    </row>
    <row r="20427" spans="151:151" ht="14.4" x14ac:dyDescent="0.25">
      <c r="EU20427" s="104"/>
    </row>
    <row r="20428" spans="151:151" ht="14.4" x14ac:dyDescent="0.25">
      <c r="EU20428" s="104"/>
    </row>
    <row r="20429" spans="151:151" ht="14.4" x14ac:dyDescent="0.25">
      <c r="EU20429" s="104"/>
    </row>
    <row r="20430" spans="151:151" ht="14.4" x14ac:dyDescent="0.25">
      <c r="EU20430" s="104"/>
    </row>
    <row r="20431" spans="151:151" ht="14.4" x14ac:dyDescent="0.25">
      <c r="EU20431" s="104"/>
    </row>
    <row r="20432" spans="151:151" ht="14.4" x14ac:dyDescent="0.25">
      <c r="EU20432" s="104"/>
    </row>
    <row r="20433" spans="151:151" ht="14.4" x14ac:dyDescent="0.25">
      <c r="EU20433" s="104"/>
    </row>
    <row r="20434" spans="151:151" ht="14.4" x14ac:dyDescent="0.25">
      <c r="EU20434" s="104"/>
    </row>
    <row r="20435" spans="151:151" ht="14.4" x14ac:dyDescent="0.25">
      <c r="EU20435" s="104"/>
    </row>
    <row r="20436" spans="151:151" ht="14.4" x14ac:dyDescent="0.25">
      <c r="EU20436" s="104"/>
    </row>
    <row r="20437" spans="151:151" ht="14.4" x14ac:dyDescent="0.25">
      <c r="EU20437" s="104"/>
    </row>
    <row r="20438" spans="151:151" ht="14.4" x14ac:dyDescent="0.25">
      <c r="EU20438" s="104"/>
    </row>
    <row r="20439" spans="151:151" ht="14.4" x14ac:dyDescent="0.25">
      <c r="EU20439" s="104"/>
    </row>
    <row r="20440" spans="151:151" ht="14.4" x14ac:dyDescent="0.25">
      <c r="EU20440" s="104"/>
    </row>
    <row r="20441" spans="151:151" ht="14.4" x14ac:dyDescent="0.25">
      <c r="EU20441" s="104"/>
    </row>
    <row r="20442" spans="151:151" ht="14.4" x14ac:dyDescent="0.25">
      <c r="EU20442" s="104"/>
    </row>
    <row r="20443" spans="151:151" ht="14.4" x14ac:dyDescent="0.25">
      <c r="EU20443" s="104"/>
    </row>
    <row r="20444" spans="151:151" ht="14.4" x14ac:dyDescent="0.25">
      <c r="EU20444" s="104"/>
    </row>
    <row r="20445" spans="151:151" ht="14.4" x14ac:dyDescent="0.25">
      <c r="EU20445" s="104"/>
    </row>
    <row r="20446" spans="151:151" ht="14.4" x14ac:dyDescent="0.25">
      <c r="EU20446" s="104"/>
    </row>
    <row r="20447" spans="151:151" ht="14.4" x14ac:dyDescent="0.25">
      <c r="EU20447" s="104"/>
    </row>
    <row r="20448" spans="151:151" ht="14.4" x14ac:dyDescent="0.25">
      <c r="EU20448" s="104"/>
    </row>
    <row r="20449" spans="151:151" ht="14.4" x14ac:dyDescent="0.25">
      <c r="EU20449" s="104"/>
    </row>
    <row r="20450" spans="151:151" ht="14.4" x14ac:dyDescent="0.25">
      <c r="EU20450" s="104"/>
    </row>
    <row r="20451" spans="151:151" ht="14.4" x14ac:dyDescent="0.25">
      <c r="EU20451" s="104"/>
    </row>
    <row r="20452" spans="151:151" ht="14.4" x14ac:dyDescent="0.25">
      <c r="EU20452" s="104"/>
    </row>
    <row r="20453" spans="151:151" ht="14.4" x14ac:dyDescent="0.25">
      <c r="EU20453" s="104"/>
    </row>
    <row r="20454" spans="151:151" ht="14.4" x14ac:dyDescent="0.25">
      <c r="EU20454" s="104"/>
    </row>
    <row r="20455" spans="151:151" ht="14.4" x14ac:dyDescent="0.25">
      <c r="EU20455" s="104"/>
    </row>
    <row r="20456" spans="151:151" ht="14.4" x14ac:dyDescent="0.25">
      <c r="EU20456" s="104"/>
    </row>
    <row r="20457" spans="151:151" ht="14.4" x14ac:dyDescent="0.25">
      <c r="EU20457" s="104"/>
    </row>
    <row r="20458" spans="151:151" ht="14.4" x14ac:dyDescent="0.25">
      <c r="EU20458" s="104"/>
    </row>
    <row r="20459" spans="151:151" ht="14.4" x14ac:dyDescent="0.25">
      <c r="EU20459" s="104"/>
    </row>
    <row r="20460" spans="151:151" ht="14.4" x14ac:dyDescent="0.25">
      <c r="EU20460" s="104"/>
    </row>
    <row r="20461" spans="151:151" ht="14.4" x14ac:dyDescent="0.25">
      <c r="EU20461" s="104"/>
    </row>
    <row r="20462" spans="151:151" ht="14.4" x14ac:dyDescent="0.25">
      <c r="EU20462" s="104"/>
    </row>
    <row r="20463" spans="151:151" ht="14.4" x14ac:dyDescent="0.25">
      <c r="EU20463" s="104"/>
    </row>
    <row r="20464" spans="151:151" ht="14.4" x14ac:dyDescent="0.25">
      <c r="EU20464" s="104"/>
    </row>
    <row r="20465" spans="151:151" ht="14.4" x14ac:dyDescent="0.25">
      <c r="EU20465" s="104"/>
    </row>
    <row r="20466" spans="151:151" ht="14.4" x14ac:dyDescent="0.25">
      <c r="EU20466" s="104"/>
    </row>
    <row r="20467" spans="151:151" ht="14.4" x14ac:dyDescent="0.25">
      <c r="EU20467" s="104"/>
    </row>
    <row r="20468" spans="151:151" ht="14.4" x14ac:dyDescent="0.25">
      <c r="EU20468" s="104"/>
    </row>
    <row r="20469" spans="151:151" ht="14.4" x14ac:dyDescent="0.25">
      <c r="EU20469" s="104"/>
    </row>
    <row r="20470" spans="151:151" ht="14.4" x14ac:dyDescent="0.25">
      <c r="EU20470" s="104"/>
    </row>
    <row r="20471" spans="151:151" ht="14.4" x14ac:dyDescent="0.25">
      <c r="EU20471" s="104"/>
    </row>
    <row r="20472" spans="151:151" ht="14.4" x14ac:dyDescent="0.25">
      <c r="EU20472" s="104"/>
    </row>
    <row r="20473" spans="151:151" ht="14.4" x14ac:dyDescent="0.25">
      <c r="EU20473" s="104"/>
    </row>
    <row r="20474" spans="151:151" ht="14.4" x14ac:dyDescent="0.25">
      <c r="EU20474" s="104"/>
    </row>
    <row r="20475" spans="151:151" ht="14.4" x14ac:dyDescent="0.25">
      <c r="EU20475" s="104"/>
    </row>
    <row r="20476" spans="151:151" ht="14.4" x14ac:dyDescent="0.25">
      <c r="EU20476" s="104"/>
    </row>
    <row r="20477" spans="151:151" ht="14.4" x14ac:dyDescent="0.25">
      <c r="EU20477" s="104"/>
    </row>
    <row r="20478" spans="151:151" ht="14.4" x14ac:dyDescent="0.25">
      <c r="EU20478" s="104"/>
    </row>
    <row r="20479" spans="151:151" ht="14.4" x14ac:dyDescent="0.25">
      <c r="EU20479" s="104"/>
    </row>
    <row r="20480" spans="151:151" ht="14.4" x14ac:dyDescent="0.25">
      <c r="EU20480" s="104"/>
    </row>
    <row r="20481" spans="151:151" ht="14.4" x14ac:dyDescent="0.25">
      <c r="EU20481" s="104"/>
    </row>
    <row r="20482" spans="151:151" ht="14.4" x14ac:dyDescent="0.25">
      <c r="EU20482" s="104"/>
    </row>
    <row r="20483" spans="151:151" ht="14.4" x14ac:dyDescent="0.25">
      <c r="EU20483" s="104"/>
    </row>
    <row r="20484" spans="151:151" ht="14.4" x14ac:dyDescent="0.25">
      <c r="EU20484" s="104"/>
    </row>
    <row r="20485" spans="151:151" ht="14.4" x14ac:dyDescent="0.25">
      <c r="EU20485" s="104"/>
    </row>
    <row r="20486" spans="151:151" ht="14.4" x14ac:dyDescent="0.25">
      <c r="EU20486" s="104"/>
    </row>
    <row r="20487" spans="151:151" ht="14.4" x14ac:dyDescent="0.25">
      <c r="EU20487" s="104"/>
    </row>
    <row r="20488" spans="151:151" ht="14.4" x14ac:dyDescent="0.25">
      <c r="EU20488" s="104"/>
    </row>
    <row r="20489" spans="151:151" ht="14.4" x14ac:dyDescent="0.25">
      <c r="EU20489" s="104"/>
    </row>
    <row r="20490" spans="151:151" ht="14.4" x14ac:dyDescent="0.25">
      <c r="EU20490" s="104"/>
    </row>
    <row r="20491" spans="151:151" ht="14.4" x14ac:dyDescent="0.25">
      <c r="EU20491" s="104"/>
    </row>
    <row r="20492" spans="151:151" ht="14.4" x14ac:dyDescent="0.25">
      <c r="EU20492" s="104"/>
    </row>
    <row r="20493" spans="151:151" ht="14.4" x14ac:dyDescent="0.25">
      <c r="EU20493" s="104"/>
    </row>
    <row r="20494" spans="151:151" ht="14.4" x14ac:dyDescent="0.25">
      <c r="EU20494" s="104"/>
    </row>
    <row r="20495" spans="151:151" ht="14.4" x14ac:dyDescent="0.25">
      <c r="EU20495" s="104"/>
    </row>
    <row r="20496" spans="151:151" ht="14.4" x14ac:dyDescent="0.25">
      <c r="EU20496" s="104"/>
    </row>
    <row r="20497" spans="151:151" ht="14.4" x14ac:dyDescent="0.25">
      <c r="EU20497" s="104"/>
    </row>
    <row r="20498" spans="151:151" ht="14.4" x14ac:dyDescent="0.25">
      <c r="EU20498" s="104"/>
    </row>
    <row r="20499" spans="151:151" ht="14.4" x14ac:dyDescent="0.25">
      <c r="EU20499" s="104"/>
    </row>
    <row r="20500" spans="151:151" ht="14.4" x14ac:dyDescent="0.25">
      <c r="EU20500" s="104"/>
    </row>
    <row r="20501" spans="151:151" ht="14.4" x14ac:dyDescent="0.25">
      <c r="EU20501" s="104"/>
    </row>
    <row r="20502" spans="151:151" ht="14.4" x14ac:dyDescent="0.25">
      <c r="EU20502" s="104"/>
    </row>
    <row r="20503" spans="151:151" ht="14.4" x14ac:dyDescent="0.25">
      <c r="EU20503" s="104"/>
    </row>
    <row r="20504" spans="151:151" ht="14.4" x14ac:dyDescent="0.25">
      <c r="EU20504" s="104"/>
    </row>
    <row r="20505" spans="151:151" ht="14.4" x14ac:dyDescent="0.25">
      <c r="EU20505" s="104"/>
    </row>
    <row r="20506" spans="151:151" ht="14.4" x14ac:dyDescent="0.25">
      <c r="EU20506" s="104"/>
    </row>
    <row r="20507" spans="151:151" ht="14.4" x14ac:dyDescent="0.25">
      <c r="EU20507" s="104"/>
    </row>
    <row r="20508" spans="151:151" ht="14.4" x14ac:dyDescent="0.25">
      <c r="EU20508" s="104"/>
    </row>
    <row r="20509" spans="151:151" ht="14.4" x14ac:dyDescent="0.25">
      <c r="EU20509" s="104"/>
    </row>
    <row r="20510" spans="151:151" ht="14.4" x14ac:dyDescent="0.25">
      <c r="EU20510" s="104"/>
    </row>
    <row r="20511" spans="151:151" ht="14.4" x14ac:dyDescent="0.25">
      <c r="EU20511" s="104"/>
    </row>
    <row r="20512" spans="151:151" ht="14.4" x14ac:dyDescent="0.25">
      <c r="EU20512" s="104"/>
    </row>
    <row r="20513" spans="151:151" ht="14.4" x14ac:dyDescent="0.25">
      <c r="EU20513" s="104"/>
    </row>
    <row r="20514" spans="151:151" ht="14.4" x14ac:dyDescent="0.25">
      <c r="EU20514" s="104"/>
    </row>
    <row r="20515" spans="151:151" ht="14.4" x14ac:dyDescent="0.25">
      <c r="EU20515" s="104"/>
    </row>
    <row r="20516" spans="151:151" ht="14.4" x14ac:dyDescent="0.25">
      <c r="EU20516" s="104"/>
    </row>
    <row r="20517" spans="151:151" ht="14.4" x14ac:dyDescent="0.25">
      <c r="EU20517" s="104"/>
    </row>
    <row r="20518" spans="151:151" ht="14.4" x14ac:dyDescent="0.25">
      <c r="EU20518" s="104"/>
    </row>
    <row r="20519" spans="151:151" ht="14.4" x14ac:dyDescent="0.25">
      <c r="EU20519" s="104"/>
    </row>
    <row r="20520" spans="151:151" ht="14.4" x14ac:dyDescent="0.25">
      <c r="EU20520" s="104"/>
    </row>
    <row r="20521" spans="151:151" ht="14.4" x14ac:dyDescent="0.25">
      <c r="EU20521" s="104"/>
    </row>
    <row r="20522" spans="151:151" ht="14.4" x14ac:dyDescent="0.25">
      <c r="EU20522" s="104"/>
    </row>
    <row r="20523" spans="151:151" ht="14.4" x14ac:dyDescent="0.25">
      <c r="EU20523" s="104"/>
    </row>
    <row r="20524" spans="151:151" ht="14.4" x14ac:dyDescent="0.25">
      <c r="EU20524" s="104"/>
    </row>
    <row r="20525" spans="151:151" ht="14.4" x14ac:dyDescent="0.25">
      <c r="EU20525" s="104"/>
    </row>
    <row r="20526" spans="151:151" ht="14.4" x14ac:dyDescent="0.25">
      <c r="EU20526" s="104"/>
    </row>
    <row r="20527" spans="151:151" ht="14.4" x14ac:dyDescent="0.25">
      <c r="EU20527" s="104"/>
    </row>
    <row r="20528" spans="151:151" ht="14.4" x14ac:dyDescent="0.25">
      <c r="EU20528" s="104"/>
    </row>
    <row r="20529" spans="151:151" ht="14.4" x14ac:dyDescent="0.25">
      <c r="EU20529" s="104"/>
    </row>
    <row r="20530" spans="151:151" ht="14.4" x14ac:dyDescent="0.25">
      <c r="EU20530" s="104"/>
    </row>
    <row r="20531" spans="151:151" ht="14.4" x14ac:dyDescent="0.25">
      <c r="EU20531" s="104"/>
    </row>
    <row r="20532" spans="151:151" ht="14.4" x14ac:dyDescent="0.25">
      <c r="EU20532" s="104"/>
    </row>
    <row r="20533" spans="151:151" ht="14.4" x14ac:dyDescent="0.25">
      <c r="EU20533" s="104"/>
    </row>
    <row r="20534" spans="151:151" ht="14.4" x14ac:dyDescent="0.25">
      <c r="EU20534" s="104"/>
    </row>
    <row r="20535" spans="151:151" ht="14.4" x14ac:dyDescent="0.25">
      <c r="EU20535" s="104"/>
    </row>
    <row r="20536" spans="151:151" ht="14.4" x14ac:dyDescent="0.25">
      <c r="EU20536" s="104"/>
    </row>
    <row r="20537" spans="151:151" ht="14.4" x14ac:dyDescent="0.25">
      <c r="EU20537" s="104"/>
    </row>
    <row r="20538" spans="151:151" ht="14.4" x14ac:dyDescent="0.25">
      <c r="EU20538" s="104"/>
    </row>
    <row r="20539" spans="151:151" ht="14.4" x14ac:dyDescent="0.25">
      <c r="EU20539" s="104"/>
    </row>
    <row r="20540" spans="151:151" ht="14.4" x14ac:dyDescent="0.25">
      <c r="EU20540" s="104"/>
    </row>
    <row r="20541" spans="151:151" ht="14.4" x14ac:dyDescent="0.25">
      <c r="EU20541" s="104"/>
    </row>
    <row r="20542" spans="151:151" ht="14.4" x14ac:dyDescent="0.25">
      <c r="EU20542" s="104"/>
    </row>
    <row r="20543" spans="151:151" ht="14.4" x14ac:dyDescent="0.25">
      <c r="EU20543" s="104"/>
    </row>
    <row r="20544" spans="151:151" ht="14.4" x14ac:dyDescent="0.25">
      <c r="EU20544" s="104"/>
    </row>
    <row r="20545" spans="151:151" ht="14.4" x14ac:dyDescent="0.25">
      <c r="EU20545" s="104"/>
    </row>
    <row r="20546" spans="151:151" ht="14.4" x14ac:dyDescent="0.25">
      <c r="EU20546" s="104"/>
    </row>
    <row r="20547" spans="151:151" ht="14.4" x14ac:dyDescent="0.25">
      <c r="EU20547" s="104"/>
    </row>
    <row r="20548" spans="151:151" ht="14.4" x14ac:dyDescent="0.25">
      <c r="EU20548" s="104"/>
    </row>
    <row r="20549" spans="151:151" ht="14.4" x14ac:dyDescent="0.25">
      <c r="EU20549" s="104"/>
    </row>
    <row r="20550" spans="151:151" ht="14.4" x14ac:dyDescent="0.25">
      <c r="EU20550" s="104"/>
    </row>
    <row r="20551" spans="151:151" ht="14.4" x14ac:dyDescent="0.25">
      <c r="EU20551" s="104"/>
    </row>
    <row r="20552" spans="151:151" ht="14.4" x14ac:dyDescent="0.25">
      <c r="EU20552" s="104"/>
    </row>
    <row r="20553" spans="151:151" ht="14.4" x14ac:dyDescent="0.25">
      <c r="EU20553" s="104"/>
    </row>
    <row r="20554" spans="151:151" ht="14.4" x14ac:dyDescent="0.25">
      <c r="EU20554" s="104"/>
    </row>
    <row r="20555" spans="151:151" ht="14.4" x14ac:dyDescent="0.25">
      <c r="EU20555" s="104"/>
    </row>
    <row r="20556" spans="151:151" ht="14.4" x14ac:dyDescent="0.25">
      <c r="EU20556" s="104"/>
    </row>
    <row r="20557" spans="151:151" ht="14.4" x14ac:dyDescent="0.25">
      <c r="EU20557" s="104"/>
    </row>
    <row r="20558" spans="151:151" ht="14.4" x14ac:dyDescent="0.25">
      <c r="EU20558" s="104"/>
    </row>
    <row r="20559" spans="151:151" ht="14.4" x14ac:dyDescent="0.25">
      <c r="EU20559" s="104"/>
    </row>
    <row r="20560" spans="151:151" ht="14.4" x14ac:dyDescent="0.25">
      <c r="EU20560" s="104"/>
    </row>
    <row r="20561" spans="151:151" ht="14.4" x14ac:dyDescent="0.25">
      <c r="EU20561" s="104"/>
    </row>
    <row r="20562" spans="151:151" ht="14.4" x14ac:dyDescent="0.25">
      <c r="EU20562" s="104"/>
    </row>
    <row r="20563" spans="151:151" ht="14.4" x14ac:dyDescent="0.25">
      <c r="EU20563" s="104"/>
    </row>
    <row r="20564" spans="151:151" ht="14.4" x14ac:dyDescent="0.25">
      <c r="EU20564" s="104"/>
    </row>
    <row r="20565" spans="151:151" ht="14.4" x14ac:dyDescent="0.25">
      <c r="EU20565" s="104"/>
    </row>
    <row r="20566" spans="151:151" ht="14.4" x14ac:dyDescent="0.25">
      <c r="EU20566" s="104"/>
    </row>
    <row r="20567" spans="151:151" ht="14.4" x14ac:dyDescent="0.25">
      <c r="EU20567" s="104"/>
    </row>
    <row r="20568" spans="151:151" ht="14.4" x14ac:dyDescent="0.25">
      <c r="EU20568" s="104"/>
    </row>
    <row r="20569" spans="151:151" ht="14.4" x14ac:dyDescent="0.25">
      <c r="EU20569" s="104"/>
    </row>
    <row r="20570" spans="151:151" ht="14.4" x14ac:dyDescent="0.25">
      <c r="EU20570" s="104"/>
    </row>
    <row r="20571" spans="151:151" ht="14.4" x14ac:dyDescent="0.25">
      <c r="EU20571" s="104"/>
    </row>
    <row r="20572" spans="151:151" ht="14.4" x14ac:dyDescent="0.25">
      <c r="EU20572" s="104"/>
    </row>
    <row r="20573" spans="151:151" ht="14.4" x14ac:dyDescent="0.25">
      <c r="EU20573" s="104"/>
    </row>
    <row r="20574" spans="151:151" ht="14.4" x14ac:dyDescent="0.25">
      <c r="EU20574" s="104"/>
    </row>
    <row r="20575" spans="151:151" ht="14.4" x14ac:dyDescent="0.25">
      <c r="EU20575" s="104"/>
    </row>
    <row r="20576" spans="151:151" ht="14.4" x14ac:dyDescent="0.25">
      <c r="EU20576" s="104"/>
    </row>
    <row r="20577" spans="151:151" ht="14.4" x14ac:dyDescent="0.25">
      <c r="EU20577" s="104"/>
    </row>
    <row r="20578" spans="151:151" ht="14.4" x14ac:dyDescent="0.25">
      <c r="EU20578" s="104"/>
    </row>
    <row r="20579" spans="151:151" ht="14.4" x14ac:dyDescent="0.25">
      <c r="EU20579" s="104"/>
    </row>
    <row r="20580" spans="151:151" ht="14.4" x14ac:dyDescent="0.25">
      <c r="EU20580" s="104"/>
    </row>
    <row r="20581" spans="151:151" ht="14.4" x14ac:dyDescent="0.25">
      <c r="EU20581" s="104"/>
    </row>
    <row r="20582" spans="151:151" ht="14.4" x14ac:dyDescent="0.25">
      <c r="EU20582" s="104"/>
    </row>
    <row r="20583" spans="151:151" ht="14.4" x14ac:dyDescent="0.25">
      <c r="EU20583" s="104"/>
    </row>
    <row r="20584" spans="151:151" ht="14.4" x14ac:dyDescent="0.25">
      <c r="EU20584" s="104"/>
    </row>
    <row r="20585" spans="151:151" ht="14.4" x14ac:dyDescent="0.25">
      <c r="EU20585" s="104"/>
    </row>
    <row r="20586" spans="151:151" ht="14.4" x14ac:dyDescent="0.25">
      <c r="EU20586" s="104"/>
    </row>
    <row r="20587" spans="151:151" ht="14.4" x14ac:dyDescent="0.25">
      <c r="EU20587" s="104"/>
    </row>
    <row r="20588" spans="151:151" ht="14.4" x14ac:dyDescent="0.25">
      <c r="EU20588" s="104"/>
    </row>
    <row r="20589" spans="151:151" ht="14.4" x14ac:dyDescent="0.25">
      <c r="EU20589" s="104"/>
    </row>
    <row r="20590" spans="151:151" ht="14.4" x14ac:dyDescent="0.25">
      <c r="EU20590" s="104"/>
    </row>
    <row r="20591" spans="151:151" ht="14.4" x14ac:dyDescent="0.25">
      <c r="EU20591" s="104"/>
    </row>
    <row r="20592" spans="151:151" ht="14.4" x14ac:dyDescent="0.25">
      <c r="EU20592" s="104"/>
    </row>
    <row r="20593" spans="151:151" ht="14.4" x14ac:dyDescent="0.25">
      <c r="EU20593" s="104"/>
    </row>
    <row r="20594" spans="151:151" ht="14.4" x14ac:dyDescent="0.25">
      <c r="EU20594" s="104"/>
    </row>
    <row r="20595" spans="151:151" ht="14.4" x14ac:dyDescent="0.25">
      <c r="EU20595" s="104"/>
    </row>
    <row r="20596" spans="151:151" ht="14.4" x14ac:dyDescent="0.25">
      <c r="EU20596" s="104"/>
    </row>
    <row r="20597" spans="151:151" ht="14.4" x14ac:dyDescent="0.25">
      <c r="EU20597" s="104"/>
    </row>
    <row r="20598" spans="151:151" ht="14.4" x14ac:dyDescent="0.25">
      <c r="EU20598" s="104"/>
    </row>
    <row r="20599" spans="151:151" ht="14.4" x14ac:dyDescent="0.25">
      <c r="EU20599" s="104"/>
    </row>
    <row r="20600" spans="151:151" ht="14.4" x14ac:dyDescent="0.25">
      <c r="EU20600" s="104"/>
    </row>
    <row r="20601" spans="151:151" ht="14.4" x14ac:dyDescent="0.25">
      <c r="EU20601" s="104"/>
    </row>
    <row r="20602" spans="151:151" ht="14.4" x14ac:dyDescent="0.25">
      <c r="EU20602" s="104"/>
    </row>
    <row r="20603" spans="151:151" ht="14.4" x14ac:dyDescent="0.25">
      <c r="EU20603" s="104"/>
    </row>
    <row r="20604" spans="151:151" ht="14.4" x14ac:dyDescent="0.25">
      <c r="EU20604" s="104"/>
    </row>
    <row r="20605" spans="151:151" ht="14.4" x14ac:dyDescent="0.25">
      <c r="EU20605" s="104"/>
    </row>
    <row r="20606" spans="151:151" ht="14.4" x14ac:dyDescent="0.25">
      <c r="EU20606" s="104"/>
    </row>
    <row r="20607" spans="151:151" ht="14.4" x14ac:dyDescent="0.25">
      <c r="EU20607" s="104"/>
    </row>
    <row r="20608" spans="151:151" ht="14.4" x14ac:dyDescent="0.25">
      <c r="EU20608" s="104"/>
    </row>
    <row r="20609" spans="151:151" ht="14.4" x14ac:dyDescent="0.25">
      <c r="EU20609" s="104"/>
    </row>
    <row r="20610" spans="151:151" ht="14.4" x14ac:dyDescent="0.25">
      <c r="EU20610" s="104"/>
    </row>
    <row r="20611" spans="151:151" ht="14.4" x14ac:dyDescent="0.25">
      <c r="EU20611" s="104"/>
    </row>
    <row r="20612" spans="151:151" ht="14.4" x14ac:dyDescent="0.25">
      <c r="EU20612" s="104"/>
    </row>
    <row r="20613" spans="151:151" ht="14.4" x14ac:dyDescent="0.25">
      <c r="EU20613" s="104"/>
    </row>
    <row r="20614" spans="151:151" ht="14.4" x14ac:dyDescent="0.25">
      <c r="EU20614" s="104"/>
    </row>
    <row r="20615" spans="151:151" ht="14.4" x14ac:dyDescent="0.25">
      <c r="EU20615" s="104"/>
    </row>
    <row r="20616" spans="151:151" ht="14.4" x14ac:dyDescent="0.25">
      <c r="EU20616" s="104"/>
    </row>
    <row r="20617" spans="151:151" ht="14.4" x14ac:dyDescent="0.25">
      <c r="EU20617" s="104"/>
    </row>
    <row r="20618" spans="151:151" ht="14.4" x14ac:dyDescent="0.25">
      <c r="EU20618" s="104"/>
    </row>
    <row r="20619" spans="151:151" ht="14.4" x14ac:dyDescent="0.25">
      <c r="EU20619" s="104"/>
    </row>
    <row r="20620" spans="151:151" ht="14.4" x14ac:dyDescent="0.25">
      <c r="EU20620" s="104"/>
    </row>
    <row r="20621" spans="151:151" ht="14.4" x14ac:dyDescent="0.25">
      <c r="EU20621" s="104"/>
    </row>
    <row r="20622" spans="151:151" ht="14.4" x14ac:dyDescent="0.25">
      <c r="EU20622" s="104"/>
    </row>
    <row r="20623" spans="151:151" ht="14.4" x14ac:dyDescent="0.25">
      <c r="EU20623" s="104"/>
    </row>
    <row r="20624" spans="151:151" ht="14.4" x14ac:dyDescent="0.25">
      <c r="EU20624" s="104"/>
    </row>
    <row r="20625" spans="151:151" ht="14.4" x14ac:dyDescent="0.25">
      <c r="EU20625" s="104"/>
    </row>
    <row r="20626" spans="151:151" ht="14.4" x14ac:dyDescent="0.25">
      <c r="EU20626" s="104"/>
    </row>
    <row r="20627" spans="151:151" ht="14.4" x14ac:dyDescent="0.25">
      <c r="EU20627" s="104"/>
    </row>
    <row r="20628" spans="151:151" ht="14.4" x14ac:dyDescent="0.25">
      <c r="EU20628" s="104"/>
    </row>
    <row r="20629" spans="151:151" ht="14.4" x14ac:dyDescent="0.25">
      <c r="EU20629" s="104"/>
    </row>
    <row r="20630" spans="151:151" ht="14.4" x14ac:dyDescent="0.25">
      <c r="EU20630" s="104"/>
    </row>
    <row r="20631" spans="151:151" ht="14.4" x14ac:dyDescent="0.25">
      <c r="EU20631" s="104"/>
    </row>
    <row r="20632" spans="151:151" ht="14.4" x14ac:dyDescent="0.25">
      <c r="EU20632" s="104"/>
    </row>
    <row r="20633" spans="151:151" ht="14.4" x14ac:dyDescent="0.25">
      <c r="EU20633" s="104"/>
    </row>
    <row r="20634" spans="151:151" ht="14.4" x14ac:dyDescent="0.25">
      <c r="EU20634" s="104"/>
    </row>
    <row r="20635" spans="151:151" ht="14.4" x14ac:dyDescent="0.25">
      <c r="EU20635" s="104"/>
    </row>
    <row r="20636" spans="151:151" ht="14.4" x14ac:dyDescent="0.25">
      <c r="EU20636" s="104"/>
    </row>
    <row r="20637" spans="151:151" ht="14.4" x14ac:dyDescent="0.25">
      <c r="EU20637" s="104"/>
    </row>
    <row r="20638" spans="151:151" ht="14.4" x14ac:dyDescent="0.25">
      <c r="EU20638" s="104"/>
    </row>
    <row r="20639" spans="151:151" ht="14.4" x14ac:dyDescent="0.25">
      <c r="EU20639" s="104"/>
    </row>
    <row r="20640" spans="151:151" ht="14.4" x14ac:dyDescent="0.25">
      <c r="EU20640" s="104"/>
    </row>
    <row r="20641" spans="151:151" ht="14.4" x14ac:dyDescent="0.25">
      <c r="EU20641" s="104"/>
    </row>
    <row r="20642" spans="151:151" ht="14.4" x14ac:dyDescent="0.25">
      <c r="EU20642" s="104"/>
    </row>
    <row r="20643" spans="151:151" ht="14.4" x14ac:dyDescent="0.25">
      <c r="EU20643" s="104"/>
    </row>
    <row r="20644" spans="151:151" ht="14.4" x14ac:dyDescent="0.25">
      <c r="EU20644" s="104"/>
    </row>
    <row r="20645" spans="151:151" ht="14.4" x14ac:dyDescent="0.25">
      <c r="EU20645" s="104"/>
    </row>
    <row r="20646" spans="151:151" ht="14.4" x14ac:dyDescent="0.25">
      <c r="EU20646" s="104"/>
    </row>
    <row r="20647" spans="151:151" ht="14.4" x14ac:dyDescent="0.25">
      <c r="EU20647" s="104"/>
    </row>
    <row r="20648" spans="151:151" ht="14.4" x14ac:dyDescent="0.25">
      <c r="EU20648" s="104"/>
    </row>
    <row r="20649" spans="151:151" ht="14.4" x14ac:dyDescent="0.25">
      <c r="EU20649" s="104"/>
    </row>
    <row r="20650" spans="151:151" ht="14.4" x14ac:dyDescent="0.25">
      <c r="EU20650" s="104"/>
    </row>
    <row r="20651" spans="151:151" ht="14.4" x14ac:dyDescent="0.25">
      <c r="EU20651" s="104"/>
    </row>
    <row r="20652" spans="151:151" ht="14.4" x14ac:dyDescent="0.25">
      <c r="EU20652" s="104"/>
    </row>
    <row r="20653" spans="151:151" ht="14.4" x14ac:dyDescent="0.25">
      <c r="EU20653" s="104"/>
    </row>
    <row r="20654" spans="151:151" ht="14.4" x14ac:dyDescent="0.25">
      <c r="EU20654" s="104"/>
    </row>
    <row r="20655" spans="151:151" ht="14.4" x14ac:dyDescent="0.25">
      <c r="EU20655" s="104"/>
    </row>
    <row r="20656" spans="151:151" ht="14.4" x14ac:dyDescent="0.25">
      <c r="EU20656" s="104"/>
    </row>
    <row r="20657" spans="151:151" ht="14.4" x14ac:dyDescent="0.25">
      <c r="EU20657" s="104"/>
    </row>
    <row r="20658" spans="151:151" ht="14.4" x14ac:dyDescent="0.25">
      <c r="EU20658" s="104"/>
    </row>
    <row r="20659" spans="151:151" ht="14.4" x14ac:dyDescent="0.25">
      <c r="EU20659" s="104"/>
    </row>
    <row r="20660" spans="151:151" ht="14.4" x14ac:dyDescent="0.25">
      <c r="EU20660" s="104"/>
    </row>
    <row r="20661" spans="151:151" ht="14.4" x14ac:dyDescent="0.25">
      <c r="EU20661" s="104"/>
    </row>
    <row r="20662" spans="151:151" ht="14.4" x14ac:dyDescent="0.25">
      <c r="EU20662" s="104"/>
    </row>
    <row r="20663" spans="151:151" ht="14.4" x14ac:dyDescent="0.25">
      <c r="EU20663" s="104"/>
    </row>
    <row r="20664" spans="151:151" ht="14.4" x14ac:dyDescent="0.25">
      <c r="EU20664" s="104"/>
    </row>
    <row r="20665" spans="151:151" ht="14.4" x14ac:dyDescent="0.25">
      <c r="EU20665" s="104"/>
    </row>
    <row r="20666" spans="151:151" ht="14.4" x14ac:dyDescent="0.25">
      <c r="EU20666" s="104"/>
    </row>
    <row r="20667" spans="151:151" ht="14.4" x14ac:dyDescent="0.25">
      <c r="EU20667" s="104"/>
    </row>
    <row r="20668" spans="151:151" ht="14.4" x14ac:dyDescent="0.25">
      <c r="EU20668" s="104"/>
    </row>
    <row r="20669" spans="151:151" ht="14.4" x14ac:dyDescent="0.25">
      <c r="EU20669" s="104"/>
    </row>
    <row r="20670" spans="151:151" ht="14.4" x14ac:dyDescent="0.25">
      <c r="EU20670" s="104"/>
    </row>
    <row r="20671" spans="151:151" ht="14.4" x14ac:dyDescent="0.25">
      <c r="EU20671" s="104"/>
    </row>
    <row r="20672" spans="151:151" ht="14.4" x14ac:dyDescent="0.25">
      <c r="EU20672" s="104"/>
    </row>
    <row r="20673" spans="151:151" ht="14.4" x14ac:dyDescent="0.25">
      <c r="EU20673" s="104"/>
    </row>
    <row r="20674" spans="151:151" ht="14.4" x14ac:dyDescent="0.25">
      <c r="EU20674" s="104"/>
    </row>
    <row r="20675" spans="151:151" ht="14.4" x14ac:dyDescent="0.25">
      <c r="EU20675" s="104"/>
    </row>
    <row r="20676" spans="151:151" ht="14.4" x14ac:dyDescent="0.25">
      <c r="EU20676" s="104"/>
    </row>
    <row r="20677" spans="151:151" ht="14.4" x14ac:dyDescent="0.25">
      <c r="EU20677" s="104"/>
    </row>
    <row r="20678" spans="151:151" ht="14.4" x14ac:dyDescent="0.25">
      <c r="EU20678" s="104"/>
    </row>
    <row r="20679" spans="151:151" ht="14.4" x14ac:dyDescent="0.25">
      <c r="EU20679" s="104"/>
    </row>
    <row r="20680" spans="151:151" ht="14.4" x14ac:dyDescent="0.25">
      <c r="EU20680" s="104"/>
    </row>
    <row r="20681" spans="151:151" ht="14.4" x14ac:dyDescent="0.25">
      <c r="EU20681" s="104"/>
    </row>
    <row r="20682" spans="151:151" ht="14.4" x14ac:dyDescent="0.25">
      <c r="EU20682" s="104"/>
    </row>
    <row r="20683" spans="151:151" ht="14.4" x14ac:dyDescent="0.25">
      <c r="EU20683" s="104"/>
    </row>
    <row r="20684" spans="151:151" ht="14.4" x14ac:dyDescent="0.25">
      <c r="EU20684" s="104"/>
    </row>
    <row r="20685" spans="151:151" ht="14.4" x14ac:dyDescent="0.25">
      <c r="EU20685" s="104"/>
    </row>
    <row r="20686" spans="151:151" ht="14.4" x14ac:dyDescent="0.25">
      <c r="EU20686" s="104"/>
    </row>
    <row r="20687" spans="151:151" ht="14.4" x14ac:dyDescent="0.25">
      <c r="EU20687" s="104"/>
    </row>
    <row r="20688" spans="151:151" ht="14.4" x14ac:dyDescent="0.25">
      <c r="EU20688" s="104"/>
    </row>
    <row r="20689" spans="151:151" ht="14.4" x14ac:dyDescent="0.25">
      <c r="EU20689" s="104"/>
    </row>
    <row r="20690" spans="151:151" ht="14.4" x14ac:dyDescent="0.25">
      <c r="EU20690" s="104"/>
    </row>
    <row r="20691" spans="151:151" ht="14.4" x14ac:dyDescent="0.25">
      <c r="EU20691" s="104"/>
    </row>
    <row r="20692" spans="151:151" ht="14.4" x14ac:dyDescent="0.25">
      <c r="EU20692" s="104"/>
    </row>
    <row r="20693" spans="151:151" ht="14.4" x14ac:dyDescent="0.25">
      <c r="EU20693" s="104"/>
    </row>
    <row r="20694" spans="151:151" ht="14.4" x14ac:dyDescent="0.25">
      <c r="EU20694" s="104"/>
    </row>
    <row r="20695" spans="151:151" ht="14.4" x14ac:dyDescent="0.25">
      <c r="EU20695" s="104"/>
    </row>
    <row r="20696" spans="151:151" ht="14.4" x14ac:dyDescent="0.25">
      <c r="EU20696" s="104"/>
    </row>
    <row r="20697" spans="151:151" ht="14.4" x14ac:dyDescent="0.25">
      <c r="EU20697" s="104"/>
    </row>
    <row r="20698" spans="151:151" ht="14.4" x14ac:dyDescent="0.25">
      <c r="EU20698" s="104"/>
    </row>
    <row r="20699" spans="151:151" ht="14.4" x14ac:dyDescent="0.25">
      <c r="EU20699" s="104"/>
    </row>
    <row r="20700" spans="151:151" ht="14.4" x14ac:dyDescent="0.25">
      <c r="EU20700" s="104"/>
    </row>
    <row r="20701" spans="151:151" ht="14.4" x14ac:dyDescent="0.25">
      <c r="EU20701" s="104"/>
    </row>
    <row r="20702" spans="151:151" ht="14.4" x14ac:dyDescent="0.25">
      <c r="EU20702" s="104"/>
    </row>
    <row r="20703" spans="151:151" ht="14.4" x14ac:dyDescent="0.25">
      <c r="EU20703" s="104"/>
    </row>
    <row r="20704" spans="151:151" ht="14.4" x14ac:dyDescent="0.25">
      <c r="EU20704" s="104"/>
    </row>
    <row r="20705" spans="151:151" ht="14.4" x14ac:dyDescent="0.25">
      <c r="EU20705" s="104"/>
    </row>
    <row r="20706" spans="151:151" ht="14.4" x14ac:dyDescent="0.25">
      <c r="EU20706" s="104"/>
    </row>
    <row r="20707" spans="151:151" ht="14.4" x14ac:dyDescent="0.25">
      <c r="EU20707" s="104"/>
    </row>
    <row r="20708" spans="151:151" ht="14.4" x14ac:dyDescent="0.25">
      <c r="EU20708" s="104"/>
    </row>
    <row r="20709" spans="151:151" ht="14.4" x14ac:dyDescent="0.25">
      <c r="EU20709" s="104"/>
    </row>
    <row r="20710" spans="151:151" ht="14.4" x14ac:dyDescent="0.25">
      <c r="EU20710" s="104"/>
    </row>
    <row r="20711" spans="151:151" ht="14.4" x14ac:dyDescent="0.25">
      <c r="EU20711" s="104"/>
    </row>
    <row r="20712" spans="151:151" ht="14.4" x14ac:dyDescent="0.25">
      <c r="EU20712" s="104"/>
    </row>
    <row r="20713" spans="151:151" ht="14.4" x14ac:dyDescent="0.25">
      <c r="EU20713" s="104"/>
    </row>
    <row r="20714" spans="151:151" ht="14.4" x14ac:dyDescent="0.25">
      <c r="EU20714" s="104"/>
    </row>
    <row r="20715" spans="151:151" ht="14.4" x14ac:dyDescent="0.25">
      <c r="EU20715" s="104"/>
    </row>
    <row r="20716" spans="151:151" ht="14.4" x14ac:dyDescent="0.25">
      <c r="EU20716" s="104"/>
    </row>
    <row r="20717" spans="151:151" ht="14.4" x14ac:dyDescent="0.25">
      <c r="EU20717" s="104"/>
    </row>
    <row r="20718" spans="151:151" ht="14.4" x14ac:dyDescent="0.25">
      <c r="EU20718" s="104"/>
    </row>
    <row r="20719" spans="151:151" ht="14.4" x14ac:dyDescent="0.25">
      <c r="EU20719" s="104"/>
    </row>
    <row r="20720" spans="151:151" ht="14.4" x14ac:dyDescent="0.25">
      <c r="EU20720" s="104"/>
    </row>
    <row r="20721" spans="151:151" ht="14.4" x14ac:dyDescent="0.25">
      <c r="EU20721" s="104"/>
    </row>
    <row r="20722" spans="151:151" ht="14.4" x14ac:dyDescent="0.25">
      <c r="EU20722" s="104"/>
    </row>
    <row r="20723" spans="151:151" ht="14.4" x14ac:dyDescent="0.25">
      <c r="EU20723" s="104"/>
    </row>
    <row r="20724" spans="151:151" ht="14.4" x14ac:dyDescent="0.25">
      <c r="EU20724" s="104"/>
    </row>
    <row r="20725" spans="151:151" ht="14.4" x14ac:dyDescent="0.25">
      <c r="EU20725" s="104"/>
    </row>
    <row r="20726" spans="151:151" ht="14.4" x14ac:dyDescent="0.25">
      <c r="EU20726" s="104"/>
    </row>
    <row r="20727" spans="151:151" ht="14.4" x14ac:dyDescent="0.25">
      <c r="EU20727" s="104"/>
    </row>
    <row r="20728" spans="151:151" ht="14.4" x14ac:dyDescent="0.25">
      <c r="EU20728" s="104"/>
    </row>
    <row r="20729" spans="151:151" ht="14.4" x14ac:dyDescent="0.25">
      <c r="EU20729" s="104"/>
    </row>
    <row r="20730" spans="151:151" ht="14.4" x14ac:dyDescent="0.25">
      <c r="EU20730" s="104"/>
    </row>
    <row r="20731" spans="151:151" ht="14.4" x14ac:dyDescent="0.25">
      <c r="EU20731" s="104"/>
    </row>
    <row r="20732" spans="151:151" ht="14.4" x14ac:dyDescent="0.25">
      <c r="EU20732" s="104"/>
    </row>
    <row r="20733" spans="151:151" ht="14.4" x14ac:dyDescent="0.25">
      <c r="EU20733" s="104"/>
    </row>
    <row r="20734" spans="151:151" ht="14.4" x14ac:dyDescent="0.25">
      <c r="EU20734" s="104"/>
    </row>
    <row r="20735" spans="151:151" ht="14.4" x14ac:dyDescent="0.25">
      <c r="EU20735" s="104"/>
    </row>
    <row r="20736" spans="151:151" ht="14.4" x14ac:dyDescent="0.25">
      <c r="EU20736" s="104"/>
    </row>
    <row r="20737" spans="151:151" ht="14.4" x14ac:dyDescent="0.25">
      <c r="EU20737" s="104"/>
    </row>
    <row r="20738" spans="151:151" ht="14.4" x14ac:dyDescent="0.25">
      <c r="EU20738" s="104"/>
    </row>
    <row r="20739" spans="151:151" ht="14.4" x14ac:dyDescent="0.25">
      <c r="EU20739" s="104"/>
    </row>
    <row r="20740" spans="151:151" ht="14.4" x14ac:dyDescent="0.25">
      <c r="EU20740" s="104"/>
    </row>
    <row r="20741" spans="151:151" ht="14.4" x14ac:dyDescent="0.25">
      <c r="EU20741" s="104"/>
    </row>
    <row r="20742" spans="151:151" ht="14.4" x14ac:dyDescent="0.25">
      <c r="EU20742" s="104"/>
    </row>
    <row r="20743" spans="151:151" ht="14.4" x14ac:dyDescent="0.25">
      <c r="EU20743" s="104"/>
    </row>
    <row r="20744" spans="151:151" ht="14.4" x14ac:dyDescent="0.25">
      <c r="EU20744" s="104"/>
    </row>
    <row r="20745" spans="151:151" ht="14.4" x14ac:dyDescent="0.25">
      <c r="EU20745" s="104"/>
    </row>
    <row r="20746" spans="151:151" ht="14.4" x14ac:dyDescent="0.25">
      <c r="EU20746" s="104"/>
    </row>
    <row r="20747" spans="151:151" ht="14.4" x14ac:dyDescent="0.25">
      <c r="EU20747" s="104"/>
    </row>
    <row r="20748" spans="151:151" ht="14.4" x14ac:dyDescent="0.25">
      <c r="EU20748" s="104"/>
    </row>
    <row r="20749" spans="151:151" ht="14.4" x14ac:dyDescent="0.25">
      <c r="EU20749" s="104"/>
    </row>
    <row r="20750" spans="151:151" ht="14.4" x14ac:dyDescent="0.25">
      <c r="EU20750" s="104"/>
    </row>
    <row r="20751" spans="151:151" ht="14.4" x14ac:dyDescent="0.25">
      <c r="EU20751" s="104"/>
    </row>
    <row r="20752" spans="151:151" ht="14.4" x14ac:dyDescent="0.25">
      <c r="EU20752" s="104"/>
    </row>
    <row r="20753" spans="151:151" ht="14.4" x14ac:dyDescent="0.25">
      <c r="EU20753" s="104"/>
    </row>
    <row r="20754" spans="151:151" ht="14.4" x14ac:dyDescent="0.25">
      <c r="EU20754" s="104"/>
    </row>
    <row r="20755" spans="151:151" ht="14.4" x14ac:dyDescent="0.25">
      <c r="EU20755" s="104"/>
    </row>
    <row r="20756" spans="151:151" ht="14.4" x14ac:dyDescent="0.25">
      <c r="EU20756" s="104"/>
    </row>
    <row r="20757" spans="151:151" ht="14.4" x14ac:dyDescent="0.25">
      <c r="EU20757" s="104"/>
    </row>
    <row r="20758" spans="151:151" ht="14.4" x14ac:dyDescent="0.25">
      <c r="EU20758" s="104"/>
    </row>
    <row r="20759" spans="151:151" ht="14.4" x14ac:dyDescent="0.25">
      <c r="EU20759" s="104"/>
    </row>
    <row r="20760" spans="151:151" ht="14.4" x14ac:dyDescent="0.25">
      <c r="EU20760" s="104"/>
    </row>
    <row r="20761" spans="151:151" ht="14.4" x14ac:dyDescent="0.25">
      <c r="EU20761" s="104"/>
    </row>
    <row r="20762" spans="151:151" ht="14.4" x14ac:dyDescent="0.25">
      <c r="EU20762" s="104"/>
    </row>
    <row r="20763" spans="151:151" ht="14.4" x14ac:dyDescent="0.25">
      <c r="EU20763" s="104"/>
    </row>
    <row r="20764" spans="151:151" ht="14.4" x14ac:dyDescent="0.25">
      <c r="EU20764" s="104"/>
    </row>
    <row r="20765" spans="151:151" ht="14.4" x14ac:dyDescent="0.25">
      <c r="EU20765" s="104"/>
    </row>
    <row r="20766" spans="151:151" ht="14.4" x14ac:dyDescent="0.25">
      <c r="EU20766" s="104"/>
    </row>
    <row r="20767" spans="151:151" ht="14.4" x14ac:dyDescent="0.25">
      <c r="EU20767" s="104"/>
    </row>
    <row r="20768" spans="151:151" ht="14.4" x14ac:dyDescent="0.25">
      <c r="EU20768" s="104"/>
    </row>
    <row r="20769" spans="151:151" ht="14.4" x14ac:dyDescent="0.25">
      <c r="EU20769" s="104"/>
    </row>
    <row r="20770" spans="151:151" ht="14.4" x14ac:dyDescent="0.25">
      <c r="EU20770" s="104"/>
    </row>
    <row r="20771" spans="151:151" ht="14.4" x14ac:dyDescent="0.25">
      <c r="EU20771" s="104"/>
    </row>
    <row r="20772" spans="151:151" ht="14.4" x14ac:dyDescent="0.25">
      <c r="EU20772" s="104"/>
    </row>
    <row r="20773" spans="151:151" ht="14.4" x14ac:dyDescent="0.25">
      <c r="EU20773" s="104"/>
    </row>
    <row r="20774" spans="151:151" ht="14.4" x14ac:dyDescent="0.25">
      <c r="EU20774" s="104"/>
    </row>
    <row r="20775" spans="151:151" ht="14.4" x14ac:dyDescent="0.25">
      <c r="EU20775" s="104"/>
    </row>
    <row r="20776" spans="151:151" ht="14.4" x14ac:dyDescent="0.25">
      <c r="EU20776" s="104"/>
    </row>
    <row r="20777" spans="151:151" ht="14.4" x14ac:dyDescent="0.25">
      <c r="EU20777" s="104"/>
    </row>
    <row r="20778" spans="151:151" ht="14.4" x14ac:dyDescent="0.25">
      <c r="EU20778" s="104"/>
    </row>
    <row r="20779" spans="151:151" ht="14.4" x14ac:dyDescent="0.25">
      <c r="EU20779" s="104"/>
    </row>
    <row r="20780" spans="151:151" ht="14.4" x14ac:dyDescent="0.25">
      <c r="EU20780" s="104"/>
    </row>
    <row r="20781" spans="151:151" ht="14.4" x14ac:dyDescent="0.25">
      <c r="EU20781" s="104"/>
    </row>
    <row r="20782" spans="151:151" ht="14.4" x14ac:dyDescent="0.25">
      <c r="EU20782" s="104"/>
    </row>
    <row r="20783" spans="151:151" ht="14.4" x14ac:dyDescent="0.25">
      <c r="EU20783" s="104"/>
    </row>
    <row r="20784" spans="151:151" ht="14.4" x14ac:dyDescent="0.25">
      <c r="EU20784" s="104"/>
    </row>
    <row r="20785" spans="151:151" ht="14.4" x14ac:dyDescent="0.25">
      <c r="EU20785" s="104"/>
    </row>
    <row r="20786" spans="151:151" ht="14.4" x14ac:dyDescent="0.25">
      <c r="EU20786" s="104"/>
    </row>
    <row r="20787" spans="151:151" ht="14.4" x14ac:dyDescent="0.25">
      <c r="EU20787" s="104"/>
    </row>
    <row r="20788" spans="151:151" ht="14.4" x14ac:dyDescent="0.25">
      <c r="EU20788" s="104"/>
    </row>
    <row r="20789" spans="151:151" ht="14.4" x14ac:dyDescent="0.25">
      <c r="EU20789" s="104"/>
    </row>
    <row r="20790" spans="151:151" ht="14.4" x14ac:dyDescent="0.25">
      <c r="EU20790" s="104"/>
    </row>
    <row r="20791" spans="151:151" ht="14.4" x14ac:dyDescent="0.25">
      <c r="EU20791" s="104"/>
    </row>
    <row r="20792" spans="151:151" ht="14.4" x14ac:dyDescent="0.25">
      <c r="EU20792" s="104"/>
    </row>
    <row r="20793" spans="151:151" ht="14.4" x14ac:dyDescent="0.25">
      <c r="EU20793" s="104"/>
    </row>
    <row r="20794" spans="151:151" ht="14.4" x14ac:dyDescent="0.25">
      <c r="EU20794" s="104"/>
    </row>
    <row r="20795" spans="151:151" ht="14.4" x14ac:dyDescent="0.25">
      <c r="EU20795" s="104"/>
    </row>
    <row r="20796" spans="151:151" ht="14.4" x14ac:dyDescent="0.25">
      <c r="EU20796" s="104"/>
    </row>
    <row r="20797" spans="151:151" ht="14.4" x14ac:dyDescent="0.25">
      <c r="EU20797" s="104"/>
    </row>
    <row r="20798" spans="151:151" ht="14.4" x14ac:dyDescent="0.25">
      <c r="EU20798" s="104"/>
    </row>
    <row r="20799" spans="151:151" ht="14.4" x14ac:dyDescent="0.25">
      <c r="EU20799" s="104"/>
    </row>
    <row r="20800" spans="151:151" ht="14.4" x14ac:dyDescent="0.25">
      <c r="EU20800" s="104"/>
    </row>
    <row r="20801" spans="151:151" ht="14.4" x14ac:dyDescent="0.25">
      <c r="EU20801" s="104"/>
    </row>
    <row r="20802" spans="151:151" ht="14.4" x14ac:dyDescent="0.25">
      <c r="EU20802" s="104"/>
    </row>
    <row r="20803" spans="151:151" ht="14.4" x14ac:dyDescent="0.25">
      <c r="EU20803" s="104"/>
    </row>
    <row r="20804" spans="151:151" ht="14.4" x14ac:dyDescent="0.25">
      <c r="EU20804" s="104"/>
    </row>
    <row r="20805" spans="151:151" ht="14.4" x14ac:dyDescent="0.25">
      <c r="EU20805" s="104"/>
    </row>
    <row r="20806" spans="151:151" ht="14.4" x14ac:dyDescent="0.25">
      <c r="EU20806" s="104"/>
    </row>
    <row r="20807" spans="151:151" ht="14.4" x14ac:dyDescent="0.25">
      <c r="EU20807" s="104"/>
    </row>
    <row r="20808" spans="151:151" ht="14.4" x14ac:dyDescent="0.25">
      <c r="EU20808" s="104"/>
    </row>
    <row r="20809" spans="151:151" ht="14.4" x14ac:dyDescent="0.25">
      <c r="EU20809" s="104"/>
    </row>
    <row r="20810" spans="151:151" ht="14.4" x14ac:dyDescent="0.25">
      <c r="EU20810" s="104"/>
    </row>
    <row r="20811" spans="151:151" ht="14.4" x14ac:dyDescent="0.25">
      <c r="EU20811" s="104"/>
    </row>
    <row r="20812" spans="151:151" ht="14.4" x14ac:dyDescent="0.25">
      <c r="EU20812" s="104"/>
    </row>
    <row r="20813" spans="151:151" ht="14.4" x14ac:dyDescent="0.25">
      <c r="EU20813" s="104"/>
    </row>
    <row r="20814" spans="151:151" ht="14.4" x14ac:dyDescent="0.25">
      <c r="EU20814" s="104"/>
    </row>
    <row r="20815" spans="151:151" ht="14.4" x14ac:dyDescent="0.25">
      <c r="EU20815" s="104"/>
    </row>
    <row r="20816" spans="151:151" ht="14.4" x14ac:dyDescent="0.25">
      <c r="EU20816" s="104"/>
    </row>
    <row r="20817" spans="151:151" ht="14.4" x14ac:dyDescent="0.25">
      <c r="EU20817" s="104"/>
    </row>
    <row r="20818" spans="151:151" ht="14.4" x14ac:dyDescent="0.25">
      <c r="EU20818" s="104"/>
    </row>
    <row r="20819" spans="151:151" ht="14.4" x14ac:dyDescent="0.25">
      <c r="EU20819" s="104"/>
    </row>
    <row r="20820" spans="151:151" ht="14.4" x14ac:dyDescent="0.25">
      <c r="EU20820" s="104"/>
    </row>
    <row r="20821" spans="151:151" ht="14.4" x14ac:dyDescent="0.25">
      <c r="EU20821" s="104"/>
    </row>
    <row r="20822" spans="151:151" ht="14.4" x14ac:dyDescent="0.25">
      <c r="EU20822" s="104"/>
    </row>
    <row r="20823" spans="151:151" ht="14.4" x14ac:dyDescent="0.25">
      <c r="EU20823" s="104"/>
    </row>
    <row r="20824" spans="151:151" ht="14.4" x14ac:dyDescent="0.25">
      <c r="EU20824" s="104"/>
    </row>
    <row r="20825" spans="151:151" ht="14.4" x14ac:dyDescent="0.25">
      <c r="EU20825" s="104"/>
    </row>
    <row r="20826" spans="151:151" ht="14.4" x14ac:dyDescent="0.25">
      <c r="EU20826" s="104"/>
    </row>
    <row r="20827" spans="151:151" ht="14.4" x14ac:dyDescent="0.25">
      <c r="EU20827" s="104"/>
    </row>
    <row r="20828" spans="151:151" ht="14.4" x14ac:dyDescent="0.25">
      <c r="EU20828" s="104"/>
    </row>
    <row r="20829" spans="151:151" ht="14.4" x14ac:dyDescent="0.25">
      <c r="EU20829" s="104"/>
    </row>
    <row r="20830" spans="151:151" ht="14.4" x14ac:dyDescent="0.25">
      <c r="EU20830" s="104"/>
    </row>
    <row r="20831" spans="151:151" ht="14.4" x14ac:dyDescent="0.25">
      <c r="EU20831" s="104"/>
    </row>
    <row r="20832" spans="151:151" ht="14.4" x14ac:dyDescent="0.25">
      <c r="EU20832" s="104"/>
    </row>
    <row r="20833" spans="151:151" ht="14.4" x14ac:dyDescent="0.25">
      <c r="EU20833" s="104"/>
    </row>
    <row r="20834" spans="151:151" ht="14.4" x14ac:dyDescent="0.25">
      <c r="EU20834" s="104"/>
    </row>
    <row r="20835" spans="151:151" ht="14.4" x14ac:dyDescent="0.25">
      <c r="EU20835" s="104"/>
    </row>
    <row r="20836" spans="151:151" ht="14.4" x14ac:dyDescent="0.25">
      <c r="EU20836" s="104"/>
    </row>
    <row r="20837" spans="151:151" ht="14.4" x14ac:dyDescent="0.25">
      <c r="EU20837" s="104"/>
    </row>
    <row r="20838" spans="151:151" ht="14.4" x14ac:dyDescent="0.25">
      <c r="EU20838" s="104"/>
    </row>
    <row r="20839" spans="151:151" ht="14.4" x14ac:dyDescent="0.25">
      <c r="EU20839" s="104"/>
    </row>
    <row r="20840" spans="151:151" ht="14.4" x14ac:dyDescent="0.25">
      <c r="EU20840" s="104"/>
    </row>
    <row r="20841" spans="151:151" ht="14.4" x14ac:dyDescent="0.25">
      <c r="EU20841" s="104"/>
    </row>
    <row r="20842" spans="151:151" ht="14.4" x14ac:dyDescent="0.25">
      <c r="EU20842" s="104"/>
    </row>
    <row r="20843" spans="151:151" ht="14.4" x14ac:dyDescent="0.25">
      <c r="EU20843" s="104"/>
    </row>
    <row r="20844" spans="151:151" ht="14.4" x14ac:dyDescent="0.25">
      <c r="EU20844" s="104"/>
    </row>
    <row r="20845" spans="151:151" ht="14.4" x14ac:dyDescent="0.25">
      <c r="EU20845" s="104"/>
    </row>
    <row r="20846" spans="151:151" ht="14.4" x14ac:dyDescent="0.25">
      <c r="EU20846" s="104"/>
    </row>
    <row r="20847" spans="151:151" ht="14.4" x14ac:dyDescent="0.25">
      <c r="EU20847" s="104"/>
    </row>
    <row r="20848" spans="151:151" ht="14.4" x14ac:dyDescent="0.25">
      <c r="EU20848" s="104"/>
    </row>
    <row r="20849" spans="151:151" ht="14.4" x14ac:dyDescent="0.25">
      <c r="EU20849" s="104"/>
    </row>
    <row r="20850" spans="151:151" ht="14.4" x14ac:dyDescent="0.25">
      <c r="EU20850" s="104"/>
    </row>
    <row r="20851" spans="151:151" ht="14.4" x14ac:dyDescent="0.25">
      <c r="EU20851" s="104"/>
    </row>
    <row r="20852" spans="151:151" ht="14.4" x14ac:dyDescent="0.25">
      <c r="EU20852" s="104"/>
    </row>
    <row r="20853" spans="151:151" ht="14.4" x14ac:dyDescent="0.25">
      <c r="EU20853" s="104"/>
    </row>
    <row r="20854" spans="151:151" ht="14.4" x14ac:dyDescent="0.25">
      <c r="EU20854" s="104"/>
    </row>
    <row r="20855" spans="151:151" ht="14.4" x14ac:dyDescent="0.25">
      <c r="EU20855" s="104"/>
    </row>
    <row r="20856" spans="151:151" ht="14.4" x14ac:dyDescent="0.25">
      <c r="EU20856" s="104"/>
    </row>
    <row r="20857" spans="151:151" ht="14.4" x14ac:dyDescent="0.25">
      <c r="EU20857" s="104"/>
    </row>
    <row r="20858" spans="151:151" ht="14.4" x14ac:dyDescent="0.25">
      <c r="EU20858" s="104"/>
    </row>
    <row r="20859" spans="151:151" ht="14.4" x14ac:dyDescent="0.25">
      <c r="EU20859" s="104"/>
    </row>
    <row r="20860" spans="151:151" ht="14.4" x14ac:dyDescent="0.25">
      <c r="EU20860" s="104"/>
    </row>
    <row r="20861" spans="151:151" ht="14.4" x14ac:dyDescent="0.25">
      <c r="EU20861" s="104"/>
    </row>
    <row r="20862" spans="151:151" ht="14.4" x14ac:dyDescent="0.25">
      <c r="EU20862" s="104"/>
    </row>
    <row r="20863" spans="151:151" ht="14.4" x14ac:dyDescent="0.25">
      <c r="EU20863" s="104"/>
    </row>
    <row r="20864" spans="151:151" ht="14.4" x14ac:dyDescent="0.25">
      <c r="EU20864" s="104"/>
    </row>
    <row r="20865" spans="151:151" ht="14.4" x14ac:dyDescent="0.25">
      <c r="EU20865" s="104"/>
    </row>
    <row r="20866" spans="151:151" ht="14.4" x14ac:dyDescent="0.25">
      <c r="EU20866" s="104"/>
    </row>
    <row r="20867" spans="151:151" ht="14.4" x14ac:dyDescent="0.25">
      <c r="EU20867" s="104"/>
    </row>
    <row r="20868" spans="151:151" ht="14.4" x14ac:dyDescent="0.25">
      <c r="EU20868" s="104"/>
    </row>
    <row r="20869" spans="151:151" ht="14.4" x14ac:dyDescent="0.25">
      <c r="EU20869" s="104"/>
    </row>
    <row r="20870" spans="151:151" ht="14.4" x14ac:dyDescent="0.25">
      <c r="EU20870" s="104"/>
    </row>
    <row r="20871" spans="151:151" ht="14.4" x14ac:dyDescent="0.25">
      <c r="EU20871" s="104"/>
    </row>
    <row r="20872" spans="151:151" ht="14.4" x14ac:dyDescent="0.25">
      <c r="EU20872" s="104"/>
    </row>
    <row r="20873" spans="151:151" ht="14.4" x14ac:dyDescent="0.25">
      <c r="EU20873" s="104"/>
    </row>
    <row r="20874" spans="151:151" ht="14.4" x14ac:dyDescent="0.25">
      <c r="EU20874" s="104"/>
    </row>
    <row r="20875" spans="151:151" ht="14.4" x14ac:dyDescent="0.25">
      <c r="EU20875" s="104"/>
    </row>
    <row r="20876" spans="151:151" ht="14.4" x14ac:dyDescent="0.25">
      <c r="EU20876" s="104"/>
    </row>
    <row r="20877" spans="151:151" ht="14.4" x14ac:dyDescent="0.25">
      <c r="EU20877" s="104"/>
    </row>
    <row r="20878" spans="151:151" ht="14.4" x14ac:dyDescent="0.25">
      <c r="EU20878" s="104"/>
    </row>
    <row r="20879" spans="151:151" ht="14.4" x14ac:dyDescent="0.25">
      <c r="EU20879" s="104"/>
    </row>
    <row r="20880" spans="151:151" ht="14.4" x14ac:dyDescent="0.25">
      <c r="EU20880" s="104"/>
    </row>
    <row r="20881" spans="151:151" ht="14.4" x14ac:dyDescent="0.25">
      <c r="EU20881" s="104"/>
    </row>
    <row r="20882" spans="151:151" ht="14.4" x14ac:dyDescent="0.25">
      <c r="EU20882" s="104"/>
    </row>
    <row r="20883" spans="151:151" ht="14.4" x14ac:dyDescent="0.25">
      <c r="EU20883" s="104"/>
    </row>
    <row r="20884" spans="151:151" ht="14.4" x14ac:dyDescent="0.25">
      <c r="EU20884" s="104"/>
    </row>
    <row r="20885" spans="151:151" ht="14.4" x14ac:dyDescent="0.25">
      <c r="EU20885" s="104"/>
    </row>
    <row r="20886" spans="151:151" ht="14.4" x14ac:dyDescent="0.25">
      <c r="EU20886" s="104"/>
    </row>
    <row r="20887" spans="151:151" ht="14.4" x14ac:dyDescent="0.25">
      <c r="EU20887" s="104"/>
    </row>
    <row r="20888" spans="151:151" ht="14.4" x14ac:dyDescent="0.25">
      <c r="EU20888" s="104"/>
    </row>
    <row r="20889" spans="151:151" ht="14.4" x14ac:dyDescent="0.25">
      <c r="EU20889" s="104"/>
    </row>
    <row r="20890" spans="151:151" ht="14.4" x14ac:dyDescent="0.25">
      <c r="EU20890" s="104"/>
    </row>
    <row r="20891" spans="151:151" ht="14.4" x14ac:dyDescent="0.25">
      <c r="EU20891" s="104"/>
    </row>
    <row r="20892" spans="151:151" ht="14.4" x14ac:dyDescent="0.25">
      <c r="EU20892" s="104"/>
    </row>
    <row r="20893" spans="151:151" ht="14.4" x14ac:dyDescent="0.25">
      <c r="EU20893" s="104"/>
    </row>
    <row r="20894" spans="151:151" ht="14.4" x14ac:dyDescent="0.25">
      <c r="EU20894" s="104"/>
    </row>
    <row r="20895" spans="151:151" ht="14.4" x14ac:dyDescent="0.25">
      <c r="EU20895" s="104"/>
    </row>
    <row r="20896" spans="151:151" ht="14.4" x14ac:dyDescent="0.25">
      <c r="EU20896" s="104"/>
    </row>
    <row r="20897" spans="151:151" ht="14.4" x14ac:dyDescent="0.25">
      <c r="EU20897" s="104"/>
    </row>
    <row r="20898" spans="151:151" ht="14.4" x14ac:dyDescent="0.25">
      <c r="EU20898" s="104"/>
    </row>
    <row r="20899" spans="151:151" ht="14.4" x14ac:dyDescent="0.25">
      <c r="EU20899" s="104"/>
    </row>
    <row r="20900" spans="151:151" ht="14.4" x14ac:dyDescent="0.25">
      <c r="EU20900" s="104"/>
    </row>
    <row r="20901" spans="151:151" ht="14.4" x14ac:dyDescent="0.25">
      <c r="EU20901" s="104"/>
    </row>
    <row r="20902" spans="151:151" ht="14.4" x14ac:dyDescent="0.25">
      <c r="EU20902" s="104"/>
    </row>
    <row r="20903" spans="151:151" ht="14.4" x14ac:dyDescent="0.25">
      <c r="EU20903" s="104"/>
    </row>
    <row r="20904" spans="151:151" ht="14.4" x14ac:dyDescent="0.25">
      <c r="EU20904" s="104"/>
    </row>
    <row r="20905" spans="151:151" ht="14.4" x14ac:dyDescent="0.25">
      <c r="EU20905" s="104"/>
    </row>
    <row r="20906" spans="151:151" ht="14.4" x14ac:dyDescent="0.25">
      <c r="EU20906" s="104"/>
    </row>
    <row r="20907" spans="151:151" ht="14.4" x14ac:dyDescent="0.25">
      <c r="EU20907" s="104"/>
    </row>
    <row r="20908" spans="151:151" ht="14.4" x14ac:dyDescent="0.25">
      <c r="EU20908" s="104"/>
    </row>
    <row r="20909" spans="151:151" ht="14.4" x14ac:dyDescent="0.25">
      <c r="EU20909" s="104"/>
    </row>
    <row r="20910" spans="151:151" ht="14.4" x14ac:dyDescent="0.25">
      <c r="EU20910" s="104"/>
    </row>
    <row r="20911" spans="151:151" ht="14.4" x14ac:dyDescent="0.25">
      <c r="EU20911" s="104"/>
    </row>
    <row r="20912" spans="151:151" ht="14.4" x14ac:dyDescent="0.25">
      <c r="EU20912" s="104"/>
    </row>
    <row r="20913" spans="151:151" ht="14.4" x14ac:dyDescent="0.25">
      <c r="EU20913" s="104"/>
    </row>
    <row r="20914" spans="151:151" ht="14.4" x14ac:dyDescent="0.25">
      <c r="EU20914" s="104"/>
    </row>
    <row r="20915" spans="151:151" ht="14.4" x14ac:dyDescent="0.25">
      <c r="EU20915" s="104"/>
    </row>
    <row r="20916" spans="151:151" ht="14.4" x14ac:dyDescent="0.25">
      <c r="EU20916" s="104"/>
    </row>
    <row r="20917" spans="151:151" ht="14.4" x14ac:dyDescent="0.25">
      <c r="EU20917" s="104"/>
    </row>
    <row r="20918" spans="151:151" ht="14.4" x14ac:dyDescent="0.25">
      <c r="EU20918" s="104"/>
    </row>
    <row r="20919" spans="151:151" ht="14.4" x14ac:dyDescent="0.25">
      <c r="EU20919" s="104"/>
    </row>
    <row r="20920" spans="151:151" ht="14.4" x14ac:dyDescent="0.25">
      <c r="EU20920" s="104"/>
    </row>
    <row r="20921" spans="151:151" ht="14.4" x14ac:dyDescent="0.25">
      <c r="EU20921" s="104"/>
    </row>
    <row r="20922" spans="151:151" ht="14.4" x14ac:dyDescent="0.25">
      <c r="EU20922" s="104"/>
    </row>
    <row r="20923" spans="151:151" ht="14.4" x14ac:dyDescent="0.25">
      <c r="EU20923" s="104"/>
    </row>
    <row r="20924" spans="151:151" ht="14.4" x14ac:dyDescent="0.25">
      <c r="EU20924" s="104"/>
    </row>
    <row r="20925" spans="151:151" ht="14.4" x14ac:dyDescent="0.25">
      <c r="EU20925" s="104"/>
    </row>
    <row r="20926" spans="151:151" ht="14.4" x14ac:dyDescent="0.25">
      <c r="EU20926" s="104"/>
    </row>
    <row r="20927" spans="151:151" ht="14.4" x14ac:dyDescent="0.25">
      <c r="EU20927" s="104"/>
    </row>
    <row r="20928" spans="151:151" ht="14.4" x14ac:dyDescent="0.25">
      <c r="EU20928" s="104"/>
    </row>
    <row r="20929" spans="151:151" ht="14.4" x14ac:dyDescent="0.25">
      <c r="EU20929" s="104"/>
    </row>
    <row r="20930" spans="151:151" ht="14.4" x14ac:dyDescent="0.25">
      <c r="EU20930" s="104"/>
    </row>
    <row r="20931" spans="151:151" ht="14.4" x14ac:dyDescent="0.25">
      <c r="EU20931" s="104"/>
    </row>
    <row r="20932" spans="151:151" ht="14.4" x14ac:dyDescent="0.25">
      <c r="EU20932" s="104"/>
    </row>
    <row r="20933" spans="151:151" ht="14.4" x14ac:dyDescent="0.25">
      <c r="EU20933" s="104"/>
    </row>
    <row r="20934" spans="151:151" ht="14.4" x14ac:dyDescent="0.25">
      <c r="EU20934" s="104"/>
    </row>
    <row r="20935" spans="151:151" ht="14.4" x14ac:dyDescent="0.25">
      <c r="EU20935" s="104"/>
    </row>
    <row r="20936" spans="151:151" ht="14.4" x14ac:dyDescent="0.25">
      <c r="EU20936" s="104"/>
    </row>
    <row r="20937" spans="151:151" ht="14.4" x14ac:dyDescent="0.25">
      <c r="EU20937" s="104"/>
    </row>
    <row r="20938" spans="151:151" ht="14.4" x14ac:dyDescent="0.25">
      <c r="EU20938" s="104"/>
    </row>
    <row r="20939" spans="151:151" ht="14.4" x14ac:dyDescent="0.25">
      <c r="EU20939" s="104"/>
    </row>
    <row r="20940" spans="151:151" ht="14.4" x14ac:dyDescent="0.25">
      <c r="EU20940" s="104"/>
    </row>
    <row r="20941" spans="151:151" ht="14.4" x14ac:dyDescent="0.25">
      <c r="EU20941" s="104"/>
    </row>
    <row r="20942" spans="151:151" ht="14.4" x14ac:dyDescent="0.25">
      <c r="EU20942" s="104"/>
    </row>
    <row r="20943" spans="151:151" ht="14.4" x14ac:dyDescent="0.25">
      <c r="EU20943" s="104"/>
    </row>
    <row r="20944" spans="151:151" ht="14.4" x14ac:dyDescent="0.25">
      <c r="EU20944" s="104"/>
    </row>
    <row r="20945" spans="151:151" ht="14.4" x14ac:dyDescent="0.25">
      <c r="EU20945" s="104"/>
    </row>
    <row r="20946" spans="151:151" ht="14.4" x14ac:dyDescent="0.25">
      <c r="EU20946" s="104"/>
    </row>
    <row r="20947" spans="151:151" ht="14.4" x14ac:dyDescent="0.25">
      <c r="EU20947" s="104"/>
    </row>
    <row r="20948" spans="151:151" ht="14.4" x14ac:dyDescent="0.25">
      <c r="EU20948" s="104"/>
    </row>
    <row r="20949" spans="151:151" ht="14.4" x14ac:dyDescent="0.25">
      <c r="EU20949" s="104"/>
    </row>
    <row r="20950" spans="151:151" ht="14.4" x14ac:dyDescent="0.25">
      <c r="EU20950" s="104"/>
    </row>
    <row r="20951" spans="151:151" ht="14.4" x14ac:dyDescent="0.25">
      <c r="EU20951" s="104"/>
    </row>
    <row r="20952" spans="151:151" ht="14.4" x14ac:dyDescent="0.25">
      <c r="EU20952" s="104"/>
    </row>
    <row r="20953" spans="151:151" ht="14.4" x14ac:dyDescent="0.25">
      <c r="EU20953" s="104"/>
    </row>
    <row r="20954" spans="151:151" ht="14.4" x14ac:dyDescent="0.25">
      <c r="EU20954" s="104"/>
    </row>
    <row r="20955" spans="151:151" ht="14.4" x14ac:dyDescent="0.25">
      <c r="EU20955" s="104"/>
    </row>
    <row r="20956" spans="151:151" ht="14.4" x14ac:dyDescent="0.25">
      <c r="EU20956" s="104"/>
    </row>
    <row r="20957" spans="151:151" ht="14.4" x14ac:dyDescent="0.25">
      <c r="EU20957" s="104"/>
    </row>
    <row r="20958" spans="151:151" ht="14.4" x14ac:dyDescent="0.25">
      <c r="EU20958" s="104"/>
    </row>
    <row r="20959" spans="151:151" ht="14.4" x14ac:dyDescent="0.25">
      <c r="EU20959" s="104"/>
    </row>
    <row r="20960" spans="151:151" ht="14.4" x14ac:dyDescent="0.25">
      <c r="EU20960" s="104"/>
    </row>
    <row r="20961" spans="151:151" ht="14.4" x14ac:dyDescent="0.25">
      <c r="EU20961" s="104"/>
    </row>
    <row r="20962" spans="151:151" ht="14.4" x14ac:dyDescent="0.25">
      <c r="EU20962" s="104"/>
    </row>
    <row r="20963" spans="151:151" ht="14.4" x14ac:dyDescent="0.25">
      <c r="EU20963" s="104"/>
    </row>
    <row r="20964" spans="151:151" ht="14.4" x14ac:dyDescent="0.25">
      <c r="EU20964" s="104"/>
    </row>
    <row r="20965" spans="151:151" ht="14.4" x14ac:dyDescent="0.25">
      <c r="EU20965" s="104"/>
    </row>
    <row r="20966" spans="151:151" ht="14.4" x14ac:dyDescent="0.25">
      <c r="EU20966" s="104"/>
    </row>
    <row r="20967" spans="151:151" ht="14.4" x14ac:dyDescent="0.25">
      <c r="EU20967" s="104"/>
    </row>
    <row r="20968" spans="151:151" ht="14.4" x14ac:dyDescent="0.25">
      <c r="EU20968" s="104"/>
    </row>
    <row r="20969" spans="151:151" ht="14.4" x14ac:dyDescent="0.25">
      <c r="EU20969" s="104"/>
    </row>
    <row r="20970" spans="151:151" ht="14.4" x14ac:dyDescent="0.25">
      <c r="EU20970" s="104"/>
    </row>
    <row r="20971" spans="151:151" ht="14.4" x14ac:dyDescent="0.25">
      <c r="EU20971" s="104"/>
    </row>
    <row r="20972" spans="151:151" ht="14.4" x14ac:dyDescent="0.25">
      <c r="EU20972" s="104"/>
    </row>
    <row r="20973" spans="151:151" ht="14.4" x14ac:dyDescent="0.25">
      <c r="EU20973" s="104"/>
    </row>
    <row r="20974" spans="151:151" ht="14.4" x14ac:dyDescent="0.25">
      <c r="EU20974" s="104"/>
    </row>
    <row r="20975" spans="151:151" ht="14.4" x14ac:dyDescent="0.25">
      <c r="EU20975" s="104"/>
    </row>
    <row r="20976" spans="151:151" ht="14.4" x14ac:dyDescent="0.25">
      <c r="EU20976" s="104"/>
    </row>
    <row r="20977" spans="151:151" ht="14.4" x14ac:dyDescent="0.25">
      <c r="EU20977" s="104"/>
    </row>
    <row r="20978" spans="151:151" ht="14.4" x14ac:dyDescent="0.25">
      <c r="EU20978" s="104"/>
    </row>
    <row r="20979" spans="151:151" ht="14.4" x14ac:dyDescent="0.25">
      <c r="EU20979" s="104"/>
    </row>
    <row r="20980" spans="151:151" ht="14.4" x14ac:dyDescent="0.25">
      <c r="EU20980" s="104"/>
    </row>
    <row r="20981" spans="151:151" ht="14.4" x14ac:dyDescent="0.25">
      <c r="EU20981" s="104"/>
    </row>
    <row r="20982" spans="151:151" ht="14.4" x14ac:dyDescent="0.25">
      <c r="EU20982" s="104"/>
    </row>
    <row r="20983" spans="151:151" ht="14.4" x14ac:dyDescent="0.25">
      <c r="EU20983" s="104"/>
    </row>
    <row r="20984" spans="151:151" ht="14.4" x14ac:dyDescent="0.25">
      <c r="EU20984" s="104"/>
    </row>
    <row r="20985" spans="151:151" ht="14.4" x14ac:dyDescent="0.25">
      <c r="EU20985" s="104"/>
    </row>
    <row r="20986" spans="151:151" ht="14.4" x14ac:dyDescent="0.25">
      <c r="EU20986" s="104"/>
    </row>
    <row r="20987" spans="151:151" ht="14.4" x14ac:dyDescent="0.25">
      <c r="EU20987" s="104"/>
    </row>
    <row r="20988" spans="151:151" ht="14.4" x14ac:dyDescent="0.25">
      <c r="EU20988" s="104"/>
    </row>
    <row r="20989" spans="151:151" ht="14.4" x14ac:dyDescent="0.25">
      <c r="EU20989" s="104"/>
    </row>
    <row r="20990" spans="151:151" ht="14.4" x14ac:dyDescent="0.25">
      <c r="EU20990" s="104"/>
    </row>
    <row r="20991" spans="151:151" ht="14.4" x14ac:dyDescent="0.25">
      <c r="EU20991" s="104"/>
    </row>
    <row r="20992" spans="151:151" ht="14.4" x14ac:dyDescent="0.25">
      <c r="EU20992" s="104"/>
    </row>
    <row r="20993" spans="151:151" ht="14.4" x14ac:dyDescent="0.25">
      <c r="EU20993" s="104"/>
    </row>
    <row r="20994" spans="151:151" ht="14.4" x14ac:dyDescent="0.25">
      <c r="EU20994" s="104"/>
    </row>
    <row r="20995" spans="151:151" ht="14.4" x14ac:dyDescent="0.25">
      <c r="EU20995" s="104"/>
    </row>
    <row r="20996" spans="151:151" ht="14.4" x14ac:dyDescent="0.25">
      <c r="EU20996" s="104"/>
    </row>
    <row r="20997" spans="151:151" ht="14.4" x14ac:dyDescent="0.25">
      <c r="EU20997" s="104"/>
    </row>
    <row r="20998" spans="151:151" ht="14.4" x14ac:dyDescent="0.25">
      <c r="EU20998" s="104"/>
    </row>
    <row r="20999" spans="151:151" ht="14.4" x14ac:dyDescent="0.25">
      <c r="EU20999" s="104"/>
    </row>
    <row r="21000" spans="151:151" ht="14.4" x14ac:dyDescent="0.25">
      <c r="EU21000" s="104"/>
    </row>
    <row r="21001" spans="151:151" ht="14.4" x14ac:dyDescent="0.25">
      <c r="EU21001" s="104"/>
    </row>
    <row r="21002" spans="151:151" ht="14.4" x14ac:dyDescent="0.25">
      <c r="EU21002" s="104"/>
    </row>
    <row r="21003" spans="151:151" ht="14.4" x14ac:dyDescent="0.25">
      <c r="EU21003" s="104"/>
    </row>
    <row r="21004" spans="151:151" ht="14.4" x14ac:dyDescent="0.25">
      <c r="EU21004" s="104"/>
    </row>
    <row r="21005" spans="151:151" ht="14.4" x14ac:dyDescent="0.25">
      <c r="EU21005" s="104"/>
    </row>
    <row r="21006" spans="151:151" ht="14.4" x14ac:dyDescent="0.25">
      <c r="EU21006" s="104"/>
    </row>
    <row r="21007" spans="151:151" ht="14.4" x14ac:dyDescent="0.25">
      <c r="EU21007" s="104"/>
    </row>
    <row r="21008" spans="151:151" ht="14.4" x14ac:dyDescent="0.25">
      <c r="EU21008" s="104"/>
    </row>
    <row r="21009" spans="151:151" ht="14.4" x14ac:dyDescent="0.25">
      <c r="EU21009" s="104"/>
    </row>
    <row r="21010" spans="151:151" ht="14.4" x14ac:dyDescent="0.25">
      <c r="EU21010" s="104"/>
    </row>
    <row r="21011" spans="151:151" ht="14.4" x14ac:dyDescent="0.25">
      <c r="EU21011" s="104"/>
    </row>
    <row r="21012" spans="151:151" ht="14.4" x14ac:dyDescent="0.25">
      <c r="EU21012" s="104"/>
    </row>
    <row r="21013" spans="151:151" ht="14.4" x14ac:dyDescent="0.25">
      <c r="EU21013" s="104"/>
    </row>
    <row r="21014" spans="151:151" ht="14.4" x14ac:dyDescent="0.25">
      <c r="EU21014" s="104"/>
    </row>
    <row r="21015" spans="151:151" ht="14.4" x14ac:dyDescent="0.25">
      <c r="EU21015" s="104"/>
    </row>
    <row r="21016" spans="151:151" ht="14.4" x14ac:dyDescent="0.25">
      <c r="EU21016" s="104"/>
    </row>
    <row r="21017" spans="151:151" ht="14.4" x14ac:dyDescent="0.25">
      <c r="EU21017" s="104"/>
    </row>
    <row r="21018" spans="151:151" ht="14.4" x14ac:dyDescent="0.25">
      <c r="EU21018" s="104"/>
    </row>
    <row r="21019" spans="151:151" ht="14.4" x14ac:dyDescent="0.25">
      <c r="EU21019" s="104"/>
    </row>
    <row r="21020" spans="151:151" ht="14.4" x14ac:dyDescent="0.25">
      <c r="EU21020" s="104"/>
    </row>
    <row r="21021" spans="151:151" ht="14.4" x14ac:dyDescent="0.25">
      <c r="EU21021" s="104"/>
    </row>
    <row r="21022" spans="151:151" ht="14.4" x14ac:dyDescent="0.25">
      <c r="EU21022" s="104"/>
    </row>
    <row r="21023" spans="151:151" ht="14.4" x14ac:dyDescent="0.25">
      <c r="EU21023" s="104"/>
    </row>
    <row r="21024" spans="151:151" ht="14.4" x14ac:dyDescent="0.25">
      <c r="EU21024" s="104"/>
    </row>
    <row r="21025" spans="151:151" ht="14.4" x14ac:dyDescent="0.25">
      <c r="EU21025" s="104"/>
    </row>
    <row r="21026" spans="151:151" ht="14.4" x14ac:dyDescent="0.25">
      <c r="EU21026" s="104"/>
    </row>
    <row r="21027" spans="151:151" ht="14.4" x14ac:dyDescent="0.25">
      <c r="EU21027" s="104"/>
    </row>
    <row r="21028" spans="151:151" ht="14.4" x14ac:dyDescent="0.25">
      <c r="EU21028" s="104"/>
    </row>
    <row r="21029" spans="151:151" ht="14.4" x14ac:dyDescent="0.25">
      <c r="EU21029" s="104"/>
    </row>
    <row r="21030" spans="151:151" ht="14.4" x14ac:dyDescent="0.25">
      <c r="EU21030" s="104"/>
    </row>
    <row r="21031" spans="151:151" ht="14.4" x14ac:dyDescent="0.25">
      <c r="EU21031" s="104"/>
    </row>
    <row r="21032" spans="151:151" ht="14.4" x14ac:dyDescent="0.25">
      <c r="EU21032" s="104"/>
    </row>
    <row r="21033" spans="151:151" ht="14.4" x14ac:dyDescent="0.25">
      <c r="EU21033" s="104"/>
    </row>
    <row r="21034" spans="151:151" ht="14.4" x14ac:dyDescent="0.25">
      <c r="EU21034" s="104"/>
    </row>
    <row r="21035" spans="151:151" ht="14.4" x14ac:dyDescent="0.25">
      <c r="EU21035" s="104"/>
    </row>
    <row r="21036" spans="151:151" ht="14.4" x14ac:dyDescent="0.25">
      <c r="EU21036" s="104"/>
    </row>
    <row r="21037" spans="151:151" ht="14.4" x14ac:dyDescent="0.25">
      <c r="EU21037" s="104"/>
    </row>
    <row r="21038" spans="151:151" ht="14.4" x14ac:dyDescent="0.25">
      <c r="EU21038" s="104"/>
    </row>
    <row r="21039" spans="151:151" ht="14.4" x14ac:dyDescent="0.25">
      <c r="EU21039" s="104"/>
    </row>
    <row r="21040" spans="151:151" ht="14.4" x14ac:dyDescent="0.25">
      <c r="EU21040" s="104"/>
    </row>
    <row r="21041" spans="151:151" ht="14.4" x14ac:dyDescent="0.25">
      <c r="EU21041" s="104"/>
    </row>
    <row r="21042" spans="151:151" ht="14.4" x14ac:dyDescent="0.25">
      <c r="EU21042" s="104"/>
    </row>
    <row r="21043" spans="151:151" ht="14.4" x14ac:dyDescent="0.25">
      <c r="EU21043" s="104"/>
    </row>
    <row r="21044" spans="151:151" ht="14.4" x14ac:dyDescent="0.25">
      <c r="EU21044" s="104"/>
    </row>
    <row r="21045" spans="151:151" ht="14.4" x14ac:dyDescent="0.25">
      <c r="EU21045" s="104"/>
    </row>
    <row r="21046" spans="151:151" ht="14.4" x14ac:dyDescent="0.25">
      <c r="EU21046" s="104"/>
    </row>
    <row r="21047" spans="151:151" ht="14.4" x14ac:dyDescent="0.25">
      <c r="EU21047" s="104"/>
    </row>
    <row r="21048" spans="151:151" ht="14.4" x14ac:dyDescent="0.25">
      <c r="EU21048" s="104"/>
    </row>
    <row r="21049" spans="151:151" ht="14.4" x14ac:dyDescent="0.25">
      <c r="EU21049" s="104"/>
    </row>
    <row r="21050" spans="151:151" ht="14.4" x14ac:dyDescent="0.25">
      <c r="EU21050" s="104"/>
    </row>
    <row r="21051" spans="151:151" ht="14.4" x14ac:dyDescent="0.25">
      <c r="EU21051" s="104"/>
    </row>
    <row r="21052" spans="151:151" ht="14.4" x14ac:dyDescent="0.25">
      <c r="EU21052" s="104"/>
    </row>
    <row r="21053" spans="151:151" ht="14.4" x14ac:dyDescent="0.25">
      <c r="EU21053" s="104"/>
    </row>
    <row r="21054" spans="151:151" ht="14.4" x14ac:dyDescent="0.25">
      <c r="EU21054" s="104"/>
    </row>
    <row r="21055" spans="151:151" ht="14.4" x14ac:dyDescent="0.25">
      <c r="EU21055" s="104"/>
    </row>
    <row r="21056" spans="151:151" ht="14.4" x14ac:dyDescent="0.25">
      <c r="EU21056" s="104"/>
    </row>
    <row r="21057" spans="151:151" ht="14.4" x14ac:dyDescent="0.25">
      <c r="EU21057" s="104"/>
    </row>
    <row r="21058" spans="151:151" ht="14.4" x14ac:dyDescent="0.25">
      <c r="EU21058" s="104"/>
    </row>
    <row r="21059" spans="151:151" ht="14.4" x14ac:dyDescent="0.25">
      <c r="EU21059" s="104"/>
    </row>
    <row r="21060" spans="151:151" ht="14.4" x14ac:dyDescent="0.25">
      <c r="EU21060" s="104"/>
    </row>
    <row r="21061" spans="151:151" ht="14.4" x14ac:dyDescent="0.25">
      <c r="EU21061" s="104"/>
    </row>
    <row r="21062" spans="151:151" ht="14.4" x14ac:dyDescent="0.25">
      <c r="EU21062" s="104"/>
    </row>
    <row r="21063" spans="151:151" ht="14.4" x14ac:dyDescent="0.25">
      <c r="EU21063" s="104"/>
    </row>
    <row r="21064" spans="151:151" ht="14.4" x14ac:dyDescent="0.25">
      <c r="EU21064" s="104"/>
    </row>
    <row r="21065" spans="151:151" ht="14.4" x14ac:dyDescent="0.25">
      <c r="EU21065" s="104"/>
    </row>
    <row r="21066" spans="151:151" ht="14.4" x14ac:dyDescent="0.25">
      <c r="EU21066" s="104"/>
    </row>
    <row r="21067" spans="151:151" ht="14.4" x14ac:dyDescent="0.25">
      <c r="EU21067" s="104"/>
    </row>
    <row r="21068" spans="151:151" ht="14.4" x14ac:dyDescent="0.25">
      <c r="EU21068" s="104"/>
    </row>
    <row r="21069" spans="151:151" ht="14.4" x14ac:dyDescent="0.25">
      <c r="EU21069" s="104"/>
    </row>
    <row r="21070" spans="151:151" ht="14.4" x14ac:dyDescent="0.25">
      <c r="EU21070" s="104"/>
    </row>
    <row r="21071" spans="151:151" ht="14.4" x14ac:dyDescent="0.25">
      <c r="EU21071" s="104"/>
    </row>
    <row r="21072" spans="151:151" ht="14.4" x14ac:dyDescent="0.25">
      <c r="EU21072" s="104"/>
    </row>
    <row r="21073" spans="151:151" ht="14.4" x14ac:dyDescent="0.25">
      <c r="EU21073" s="104"/>
    </row>
    <row r="21074" spans="151:151" ht="14.4" x14ac:dyDescent="0.25">
      <c r="EU21074" s="104"/>
    </row>
    <row r="21075" spans="151:151" ht="14.4" x14ac:dyDescent="0.25">
      <c r="EU21075" s="104"/>
    </row>
    <row r="21076" spans="151:151" ht="14.4" x14ac:dyDescent="0.25">
      <c r="EU21076" s="104"/>
    </row>
    <row r="21077" spans="151:151" ht="14.4" x14ac:dyDescent="0.25">
      <c r="EU21077" s="104"/>
    </row>
    <row r="21078" spans="151:151" ht="14.4" x14ac:dyDescent="0.25">
      <c r="EU21078" s="104"/>
    </row>
    <row r="21079" spans="151:151" ht="14.4" x14ac:dyDescent="0.25">
      <c r="EU21079" s="104"/>
    </row>
    <row r="21080" spans="151:151" ht="14.4" x14ac:dyDescent="0.25">
      <c r="EU21080" s="104"/>
    </row>
    <row r="21081" spans="151:151" ht="14.4" x14ac:dyDescent="0.25">
      <c r="EU21081" s="104"/>
    </row>
    <row r="21082" spans="151:151" ht="14.4" x14ac:dyDescent="0.25">
      <c r="EU21082" s="104"/>
    </row>
    <row r="21083" spans="151:151" ht="14.4" x14ac:dyDescent="0.25">
      <c r="EU21083" s="104"/>
    </row>
    <row r="21084" spans="151:151" ht="14.4" x14ac:dyDescent="0.25">
      <c r="EU21084" s="104"/>
    </row>
    <row r="21085" spans="151:151" ht="14.4" x14ac:dyDescent="0.25">
      <c r="EU21085" s="104"/>
    </row>
    <row r="21086" spans="151:151" ht="14.4" x14ac:dyDescent="0.25">
      <c r="EU21086" s="104"/>
    </row>
    <row r="21087" spans="151:151" ht="14.4" x14ac:dyDescent="0.25">
      <c r="EU21087" s="104"/>
    </row>
    <row r="21088" spans="151:151" ht="14.4" x14ac:dyDescent="0.25">
      <c r="EU21088" s="104"/>
    </row>
    <row r="21089" spans="151:151" ht="14.4" x14ac:dyDescent="0.25">
      <c r="EU21089" s="104"/>
    </row>
    <row r="21090" spans="151:151" ht="14.4" x14ac:dyDescent="0.25">
      <c r="EU21090" s="104"/>
    </row>
    <row r="21091" spans="151:151" ht="14.4" x14ac:dyDescent="0.25">
      <c r="EU21091" s="104"/>
    </row>
    <row r="21092" spans="151:151" ht="14.4" x14ac:dyDescent="0.25">
      <c r="EU21092" s="104"/>
    </row>
    <row r="21093" spans="151:151" ht="14.4" x14ac:dyDescent="0.25">
      <c r="EU21093" s="104"/>
    </row>
    <row r="21094" spans="151:151" ht="14.4" x14ac:dyDescent="0.25">
      <c r="EU21094" s="104"/>
    </row>
    <row r="21095" spans="151:151" ht="14.4" x14ac:dyDescent="0.25">
      <c r="EU21095" s="104"/>
    </row>
    <row r="21096" spans="151:151" ht="14.4" x14ac:dyDescent="0.25">
      <c r="EU21096" s="104"/>
    </row>
    <row r="21097" spans="151:151" ht="14.4" x14ac:dyDescent="0.25">
      <c r="EU21097" s="104"/>
    </row>
    <row r="21098" spans="151:151" ht="14.4" x14ac:dyDescent="0.25">
      <c r="EU21098" s="104"/>
    </row>
    <row r="21099" spans="151:151" ht="14.4" x14ac:dyDescent="0.25">
      <c r="EU21099" s="104"/>
    </row>
    <row r="21100" spans="151:151" ht="14.4" x14ac:dyDescent="0.25">
      <c r="EU21100" s="104"/>
    </row>
    <row r="21101" spans="151:151" ht="14.4" x14ac:dyDescent="0.25">
      <c r="EU21101" s="104"/>
    </row>
    <row r="21102" spans="151:151" ht="14.4" x14ac:dyDescent="0.25">
      <c r="EU21102" s="104"/>
    </row>
    <row r="21103" spans="151:151" ht="14.4" x14ac:dyDescent="0.25">
      <c r="EU21103" s="104"/>
    </row>
    <row r="21104" spans="151:151" ht="14.4" x14ac:dyDescent="0.25">
      <c r="EU21104" s="104"/>
    </row>
    <row r="21105" spans="151:151" ht="14.4" x14ac:dyDescent="0.25">
      <c r="EU21105" s="104"/>
    </row>
    <row r="21106" spans="151:151" ht="14.4" x14ac:dyDescent="0.25">
      <c r="EU21106" s="104"/>
    </row>
    <row r="21107" spans="151:151" ht="14.4" x14ac:dyDescent="0.25">
      <c r="EU21107" s="104"/>
    </row>
    <row r="21108" spans="151:151" ht="14.4" x14ac:dyDescent="0.25">
      <c r="EU21108" s="104"/>
    </row>
    <row r="21109" spans="151:151" ht="14.4" x14ac:dyDescent="0.25">
      <c r="EU21109" s="104"/>
    </row>
    <row r="21110" spans="151:151" ht="14.4" x14ac:dyDescent="0.25">
      <c r="EU21110" s="104"/>
    </row>
    <row r="21111" spans="151:151" ht="14.4" x14ac:dyDescent="0.25">
      <c r="EU21111" s="104"/>
    </row>
    <row r="21112" spans="151:151" ht="14.4" x14ac:dyDescent="0.25">
      <c r="EU21112" s="104"/>
    </row>
    <row r="21113" spans="151:151" ht="14.4" x14ac:dyDescent="0.25">
      <c r="EU21113" s="104"/>
    </row>
    <row r="21114" spans="151:151" ht="14.4" x14ac:dyDescent="0.25">
      <c r="EU21114" s="104"/>
    </row>
    <row r="21115" spans="151:151" ht="14.4" x14ac:dyDescent="0.25">
      <c r="EU21115" s="104"/>
    </row>
    <row r="21116" spans="151:151" ht="14.4" x14ac:dyDescent="0.25">
      <c r="EU21116" s="104"/>
    </row>
    <row r="21117" spans="151:151" ht="14.4" x14ac:dyDescent="0.25">
      <c r="EU21117" s="104"/>
    </row>
    <row r="21118" spans="151:151" ht="14.4" x14ac:dyDescent="0.25">
      <c r="EU21118" s="104"/>
    </row>
    <row r="21119" spans="151:151" ht="14.4" x14ac:dyDescent="0.25">
      <c r="EU21119" s="104"/>
    </row>
    <row r="21120" spans="151:151" ht="14.4" x14ac:dyDescent="0.25">
      <c r="EU21120" s="104"/>
    </row>
    <row r="21121" spans="151:151" ht="14.4" x14ac:dyDescent="0.25">
      <c r="EU21121" s="104"/>
    </row>
    <row r="21122" spans="151:151" ht="14.4" x14ac:dyDescent="0.25">
      <c r="EU21122" s="104"/>
    </row>
    <row r="21123" spans="151:151" ht="14.4" x14ac:dyDescent="0.25">
      <c r="EU21123" s="104"/>
    </row>
    <row r="21124" spans="151:151" ht="14.4" x14ac:dyDescent="0.25">
      <c r="EU21124" s="104"/>
    </row>
    <row r="21125" spans="151:151" ht="14.4" x14ac:dyDescent="0.25">
      <c r="EU21125" s="104"/>
    </row>
    <row r="21126" spans="151:151" ht="14.4" x14ac:dyDescent="0.25">
      <c r="EU21126" s="104"/>
    </row>
    <row r="21127" spans="151:151" ht="14.4" x14ac:dyDescent="0.25">
      <c r="EU21127" s="104"/>
    </row>
    <row r="21128" spans="151:151" ht="14.4" x14ac:dyDescent="0.25">
      <c r="EU21128" s="104"/>
    </row>
    <row r="21129" spans="151:151" ht="14.4" x14ac:dyDescent="0.25">
      <c r="EU21129" s="104"/>
    </row>
    <row r="21130" spans="151:151" ht="14.4" x14ac:dyDescent="0.25">
      <c r="EU21130" s="104"/>
    </row>
    <row r="21131" spans="151:151" ht="14.4" x14ac:dyDescent="0.25">
      <c r="EU21131" s="104"/>
    </row>
    <row r="21132" spans="151:151" ht="14.4" x14ac:dyDescent="0.25">
      <c r="EU21132" s="104"/>
    </row>
    <row r="21133" spans="151:151" ht="14.4" x14ac:dyDescent="0.25">
      <c r="EU21133" s="104"/>
    </row>
    <row r="21134" spans="151:151" ht="14.4" x14ac:dyDescent="0.25">
      <c r="EU21134" s="104"/>
    </row>
    <row r="21135" spans="151:151" ht="14.4" x14ac:dyDescent="0.25">
      <c r="EU21135" s="104"/>
    </row>
    <row r="21136" spans="151:151" ht="14.4" x14ac:dyDescent="0.25">
      <c r="EU21136" s="104"/>
    </row>
    <row r="21137" spans="151:151" ht="14.4" x14ac:dyDescent="0.25">
      <c r="EU21137" s="104"/>
    </row>
    <row r="21138" spans="151:151" ht="14.4" x14ac:dyDescent="0.25">
      <c r="EU21138" s="104"/>
    </row>
    <row r="21139" spans="151:151" ht="14.4" x14ac:dyDescent="0.25">
      <c r="EU21139" s="104"/>
    </row>
    <row r="21140" spans="151:151" ht="14.4" x14ac:dyDescent="0.25">
      <c r="EU21140" s="104"/>
    </row>
    <row r="21141" spans="151:151" ht="14.4" x14ac:dyDescent="0.25">
      <c r="EU21141" s="104"/>
    </row>
    <row r="21142" spans="151:151" ht="14.4" x14ac:dyDescent="0.25">
      <c r="EU21142" s="104"/>
    </row>
    <row r="21143" spans="151:151" ht="14.4" x14ac:dyDescent="0.25">
      <c r="EU21143" s="104"/>
    </row>
    <row r="21144" spans="151:151" ht="14.4" x14ac:dyDescent="0.25">
      <c r="EU21144" s="104"/>
    </row>
    <row r="21145" spans="151:151" ht="14.4" x14ac:dyDescent="0.25">
      <c r="EU21145" s="104"/>
    </row>
    <row r="21146" spans="151:151" ht="14.4" x14ac:dyDescent="0.25">
      <c r="EU21146" s="104"/>
    </row>
    <row r="21147" spans="151:151" ht="14.4" x14ac:dyDescent="0.25">
      <c r="EU21147" s="104"/>
    </row>
    <row r="21148" spans="151:151" ht="14.4" x14ac:dyDescent="0.25">
      <c r="EU21148" s="104"/>
    </row>
    <row r="21149" spans="151:151" ht="14.4" x14ac:dyDescent="0.25">
      <c r="EU21149" s="104"/>
    </row>
    <row r="21150" spans="151:151" ht="14.4" x14ac:dyDescent="0.25">
      <c r="EU21150" s="104"/>
    </row>
    <row r="21151" spans="151:151" ht="14.4" x14ac:dyDescent="0.25">
      <c r="EU21151" s="104"/>
    </row>
    <row r="21152" spans="151:151" ht="14.4" x14ac:dyDescent="0.25">
      <c r="EU21152" s="104"/>
    </row>
    <row r="21153" spans="151:151" ht="14.4" x14ac:dyDescent="0.25">
      <c r="EU21153" s="104"/>
    </row>
    <row r="21154" spans="151:151" ht="14.4" x14ac:dyDescent="0.25">
      <c r="EU21154" s="104"/>
    </row>
    <row r="21155" spans="151:151" ht="14.4" x14ac:dyDescent="0.25">
      <c r="EU21155" s="104"/>
    </row>
    <row r="21156" spans="151:151" ht="14.4" x14ac:dyDescent="0.25">
      <c r="EU21156" s="104"/>
    </row>
    <row r="21157" spans="151:151" ht="14.4" x14ac:dyDescent="0.25">
      <c r="EU21157" s="104"/>
    </row>
    <row r="21158" spans="151:151" ht="14.4" x14ac:dyDescent="0.25">
      <c r="EU21158" s="104"/>
    </row>
    <row r="21159" spans="151:151" ht="14.4" x14ac:dyDescent="0.25">
      <c r="EU21159" s="104"/>
    </row>
    <row r="21160" spans="151:151" ht="14.4" x14ac:dyDescent="0.25">
      <c r="EU21160" s="104"/>
    </row>
    <row r="21161" spans="151:151" ht="14.4" x14ac:dyDescent="0.25">
      <c r="EU21161" s="104"/>
    </row>
    <row r="21162" spans="151:151" ht="14.4" x14ac:dyDescent="0.25">
      <c r="EU21162" s="104"/>
    </row>
    <row r="21163" spans="151:151" ht="14.4" x14ac:dyDescent="0.25">
      <c r="EU21163" s="104"/>
    </row>
    <row r="21164" spans="151:151" ht="14.4" x14ac:dyDescent="0.25">
      <c r="EU21164" s="104"/>
    </row>
    <row r="21165" spans="151:151" ht="14.4" x14ac:dyDescent="0.25">
      <c r="EU21165" s="104"/>
    </row>
    <row r="21166" spans="151:151" ht="14.4" x14ac:dyDescent="0.25">
      <c r="EU21166" s="104"/>
    </row>
    <row r="21167" spans="151:151" ht="14.4" x14ac:dyDescent="0.25">
      <c r="EU21167" s="104"/>
    </row>
    <row r="21168" spans="151:151" ht="14.4" x14ac:dyDescent="0.25">
      <c r="EU21168" s="104"/>
    </row>
    <row r="21169" spans="151:151" ht="14.4" x14ac:dyDescent="0.25">
      <c r="EU21169" s="104"/>
    </row>
    <row r="21170" spans="151:151" ht="14.4" x14ac:dyDescent="0.25">
      <c r="EU21170" s="104"/>
    </row>
    <row r="21171" spans="151:151" ht="14.4" x14ac:dyDescent="0.25">
      <c r="EU21171" s="104"/>
    </row>
    <row r="21172" spans="151:151" ht="14.4" x14ac:dyDescent="0.25">
      <c r="EU21172" s="104"/>
    </row>
    <row r="21173" spans="151:151" ht="14.4" x14ac:dyDescent="0.25">
      <c r="EU21173" s="104"/>
    </row>
    <row r="21174" spans="151:151" ht="14.4" x14ac:dyDescent="0.25">
      <c r="EU21174" s="104"/>
    </row>
    <row r="21175" spans="151:151" ht="14.4" x14ac:dyDescent="0.25">
      <c r="EU21175" s="104"/>
    </row>
    <row r="21176" spans="151:151" ht="14.4" x14ac:dyDescent="0.25">
      <c r="EU21176" s="104"/>
    </row>
    <row r="21177" spans="151:151" ht="14.4" x14ac:dyDescent="0.25">
      <c r="EU21177" s="104"/>
    </row>
    <row r="21178" spans="151:151" ht="14.4" x14ac:dyDescent="0.25">
      <c r="EU21178" s="104"/>
    </row>
    <row r="21179" spans="151:151" ht="14.4" x14ac:dyDescent="0.25">
      <c r="EU21179" s="104"/>
    </row>
    <row r="21180" spans="151:151" ht="14.4" x14ac:dyDescent="0.25">
      <c r="EU21180" s="104"/>
    </row>
    <row r="21181" spans="151:151" ht="14.4" x14ac:dyDescent="0.25">
      <c r="EU21181" s="104"/>
    </row>
    <row r="21182" spans="151:151" ht="14.4" x14ac:dyDescent="0.25">
      <c r="EU21182" s="104"/>
    </row>
    <row r="21183" spans="151:151" ht="14.4" x14ac:dyDescent="0.25">
      <c r="EU21183" s="104"/>
    </row>
    <row r="21184" spans="151:151" ht="14.4" x14ac:dyDescent="0.25">
      <c r="EU21184" s="104"/>
    </row>
    <row r="21185" spans="151:151" ht="14.4" x14ac:dyDescent="0.25">
      <c r="EU21185" s="104"/>
    </row>
    <row r="21186" spans="151:151" ht="14.4" x14ac:dyDescent="0.25">
      <c r="EU21186" s="104"/>
    </row>
    <row r="21187" spans="151:151" ht="14.4" x14ac:dyDescent="0.25">
      <c r="EU21187" s="104"/>
    </row>
    <row r="21188" spans="151:151" ht="14.4" x14ac:dyDescent="0.25">
      <c r="EU21188" s="104"/>
    </row>
    <row r="21189" spans="151:151" ht="14.4" x14ac:dyDescent="0.25">
      <c r="EU21189" s="104"/>
    </row>
    <row r="21190" spans="151:151" ht="14.4" x14ac:dyDescent="0.25">
      <c r="EU21190" s="104"/>
    </row>
    <row r="21191" spans="151:151" ht="14.4" x14ac:dyDescent="0.25">
      <c r="EU21191" s="104"/>
    </row>
    <row r="21192" spans="151:151" ht="14.4" x14ac:dyDescent="0.25">
      <c r="EU21192" s="104"/>
    </row>
    <row r="21193" spans="151:151" ht="14.4" x14ac:dyDescent="0.25">
      <c r="EU21193" s="104"/>
    </row>
    <row r="21194" spans="151:151" ht="14.4" x14ac:dyDescent="0.25">
      <c r="EU21194" s="104"/>
    </row>
    <row r="21195" spans="151:151" ht="14.4" x14ac:dyDescent="0.25">
      <c r="EU21195" s="104"/>
    </row>
    <row r="21196" spans="151:151" ht="14.4" x14ac:dyDescent="0.25">
      <c r="EU21196" s="104"/>
    </row>
    <row r="21197" spans="151:151" ht="14.4" x14ac:dyDescent="0.25">
      <c r="EU21197" s="104"/>
    </row>
    <row r="21198" spans="151:151" ht="14.4" x14ac:dyDescent="0.25">
      <c r="EU21198" s="104"/>
    </row>
    <row r="21199" spans="151:151" ht="14.4" x14ac:dyDescent="0.25">
      <c r="EU21199" s="104"/>
    </row>
    <row r="21200" spans="151:151" ht="14.4" x14ac:dyDescent="0.25">
      <c r="EU21200" s="104"/>
    </row>
    <row r="21201" spans="151:151" ht="14.4" x14ac:dyDescent="0.25">
      <c r="EU21201" s="104"/>
    </row>
    <row r="21202" spans="151:151" ht="14.4" x14ac:dyDescent="0.25">
      <c r="EU21202" s="104"/>
    </row>
    <row r="21203" spans="151:151" ht="14.4" x14ac:dyDescent="0.25">
      <c r="EU21203" s="104"/>
    </row>
    <row r="21204" spans="151:151" ht="14.4" x14ac:dyDescent="0.25">
      <c r="EU21204" s="104"/>
    </row>
    <row r="21205" spans="151:151" ht="14.4" x14ac:dyDescent="0.25">
      <c r="EU21205" s="104"/>
    </row>
    <row r="21206" spans="151:151" ht="14.4" x14ac:dyDescent="0.25">
      <c r="EU21206" s="104"/>
    </row>
    <row r="21207" spans="151:151" ht="14.4" x14ac:dyDescent="0.25">
      <c r="EU21207" s="104"/>
    </row>
    <row r="21208" spans="151:151" ht="14.4" x14ac:dyDescent="0.25">
      <c r="EU21208" s="104"/>
    </row>
    <row r="21209" spans="151:151" ht="14.4" x14ac:dyDescent="0.25">
      <c r="EU21209" s="104"/>
    </row>
    <row r="21210" spans="151:151" ht="14.4" x14ac:dyDescent="0.25">
      <c r="EU21210" s="104"/>
    </row>
    <row r="21211" spans="151:151" ht="14.4" x14ac:dyDescent="0.25">
      <c r="EU21211" s="104"/>
    </row>
    <row r="21212" spans="151:151" ht="14.4" x14ac:dyDescent="0.25">
      <c r="EU21212" s="104"/>
    </row>
    <row r="21213" spans="151:151" ht="14.4" x14ac:dyDescent="0.25">
      <c r="EU21213" s="104"/>
    </row>
    <row r="21214" spans="151:151" ht="14.4" x14ac:dyDescent="0.25">
      <c r="EU21214" s="104"/>
    </row>
    <row r="21215" spans="151:151" ht="14.4" x14ac:dyDescent="0.25">
      <c r="EU21215" s="104"/>
    </row>
    <row r="21216" spans="151:151" ht="14.4" x14ac:dyDescent="0.25">
      <c r="EU21216" s="104"/>
    </row>
    <row r="21217" spans="151:151" ht="14.4" x14ac:dyDescent="0.25">
      <c r="EU21217" s="104"/>
    </row>
    <row r="21218" spans="151:151" ht="14.4" x14ac:dyDescent="0.25">
      <c r="EU21218" s="104"/>
    </row>
    <row r="21219" spans="151:151" ht="14.4" x14ac:dyDescent="0.25">
      <c r="EU21219" s="104"/>
    </row>
    <row r="21220" spans="151:151" ht="14.4" x14ac:dyDescent="0.25">
      <c r="EU21220" s="104"/>
    </row>
    <row r="21221" spans="151:151" ht="14.4" x14ac:dyDescent="0.25">
      <c r="EU21221" s="104"/>
    </row>
    <row r="21222" spans="151:151" ht="14.4" x14ac:dyDescent="0.25">
      <c r="EU21222" s="104"/>
    </row>
    <row r="21223" spans="151:151" ht="14.4" x14ac:dyDescent="0.25">
      <c r="EU21223" s="104"/>
    </row>
    <row r="21224" spans="151:151" ht="14.4" x14ac:dyDescent="0.25">
      <c r="EU21224" s="104"/>
    </row>
    <row r="21225" spans="151:151" ht="14.4" x14ac:dyDescent="0.25">
      <c r="EU21225" s="104"/>
    </row>
    <row r="21226" spans="151:151" ht="14.4" x14ac:dyDescent="0.25">
      <c r="EU21226" s="104"/>
    </row>
    <row r="21227" spans="151:151" ht="14.4" x14ac:dyDescent="0.25">
      <c r="EU21227" s="104"/>
    </row>
    <row r="21228" spans="151:151" ht="14.4" x14ac:dyDescent="0.25">
      <c r="EU21228" s="104"/>
    </row>
    <row r="21229" spans="151:151" ht="14.4" x14ac:dyDescent="0.25">
      <c r="EU21229" s="104"/>
    </row>
    <row r="21230" spans="151:151" ht="14.4" x14ac:dyDescent="0.25">
      <c r="EU21230" s="104"/>
    </row>
    <row r="21231" spans="151:151" ht="14.4" x14ac:dyDescent="0.25">
      <c r="EU21231" s="104"/>
    </row>
    <row r="21232" spans="151:151" ht="14.4" x14ac:dyDescent="0.25">
      <c r="EU21232" s="104"/>
    </row>
    <row r="21233" spans="151:151" ht="14.4" x14ac:dyDescent="0.25">
      <c r="EU21233" s="104"/>
    </row>
    <row r="21234" spans="151:151" ht="14.4" x14ac:dyDescent="0.25">
      <c r="EU21234" s="104"/>
    </row>
    <row r="21235" spans="151:151" ht="14.4" x14ac:dyDescent="0.25">
      <c r="EU21235" s="104"/>
    </row>
    <row r="21236" spans="151:151" ht="14.4" x14ac:dyDescent="0.25">
      <c r="EU21236" s="104"/>
    </row>
    <row r="21237" spans="151:151" ht="14.4" x14ac:dyDescent="0.25">
      <c r="EU21237" s="104"/>
    </row>
    <row r="21238" spans="151:151" ht="14.4" x14ac:dyDescent="0.25">
      <c r="EU21238" s="104"/>
    </row>
    <row r="21239" spans="151:151" ht="14.4" x14ac:dyDescent="0.25">
      <c r="EU21239" s="104"/>
    </row>
    <row r="21240" spans="151:151" ht="14.4" x14ac:dyDescent="0.25">
      <c r="EU21240" s="104"/>
    </row>
    <row r="21241" spans="151:151" ht="14.4" x14ac:dyDescent="0.25">
      <c r="EU21241" s="104"/>
    </row>
    <row r="21242" spans="151:151" ht="14.4" x14ac:dyDescent="0.25">
      <c r="EU21242" s="104"/>
    </row>
    <row r="21243" spans="151:151" ht="14.4" x14ac:dyDescent="0.25">
      <c r="EU21243" s="104"/>
    </row>
    <row r="21244" spans="151:151" ht="14.4" x14ac:dyDescent="0.25">
      <c r="EU21244" s="104"/>
    </row>
    <row r="21245" spans="151:151" ht="14.4" x14ac:dyDescent="0.25">
      <c r="EU21245" s="104"/>
    </row>
    <row r="21246" spans="151:151" ht="14.4" x14ac:dyDescent="0.25">
      <c r="EU21246" s="104"/>
    </row>
    <row r="21247" spans="151:151" ht="14.4" x14ac:dyDescent="0.25">
      <c r="EU21247" s="104"/>
    </row>
    <row r="21248" spans="151:151" ht="14.4" x14ac:dyDescent="0.25">
      <c r="EU21248" s="104"/>
    </row>
    <row r="21249" spans="151:151" ht="14.4" x14ac:dyDescent="0.25">
      <c r="EU21249" s="104"/>
    </row>
    <row r="21250" spans="151:151" ht="14.4" x14ac:dyDescent="0.25">
      <c r="EU21250" s="104"/>
    </row>
    <row r="21251" spans="151:151" ht="14.4" x14ac:dyDescent="0.25">
      <c r="EU21251" s="104"/>
    </row>
    <row r="21252" spans="151:151" ht="14.4" x14ac:dyDescent="0.25">
      <c r="EU21252" s="104"/>
    </row>
    <row r="21253" spans="151:151" ht="14.4" x14ac:dyDescent="0.25">
      <c r="EU21253" s="104"/>
    </row>
    <row r="21254" spans="151:151" ht="14.4" x14ac:dyDescent="0.25">
      <c r="EU21254" s="104"/>
    </row>
    <row r="21255" spans="151:151" ht="14.4" x14ac:dyDescent="0.25">
      <c r="EU21255" s="104"/>
    </row>
    <row r="21256" spans="151:151" ht="14.4" x14ac:dyDescent="0.25">
      <c r="EU21256" s="104"/>
    </row>
    <row r="21257" spans="151:151" ht="14.4" x14ac:dyDescent="0.25">
      <c r="EU21257" s="104"/>
    </row>
    <row r="21258" spans="151:151" ht="14.4" x14ac:dyDescent="0.25">
      <c r="EU21258" s="104"/>
    </row>
    <row r="21259" spans="151:151" ht="14.4" x14ac:dyDescent="0.25">
      <c r="EU21259" s="104"/>
    </row>
    <row r="21260" spans="151:151" ht="14.4" x14ac:dyDescent="0.25">
      <c r="EU21260" s="104"/>
    </row>
    <row r="21261" spans="151:151" ht="14.4" x14ac:dyDescent="0.25">
      <c r="EU21261" s="104"/>
    </row>
    <row r="21262" spans="151:151" ht="14.4" x14ac:dyDescent="0.25">
      <c r="EU21262" s="104"/>
    </row>
    <row r="21263" spans="151:151" ht="14.4" x14ac:dyDescent="0.25">
      <c r="EU21263" s="104"/>
    </row>
    <row r="21264" spans="151:151" ht="14.4" x14ac:dyDescent="0.25">
      <c r="EU21264" s="104"/>
    </row>
    <row r="21265" spans="151:151" ht="14.4" x14ac:dyDescent="0.25">
      <c r="EU21265" s="104"/>
    </row>
    <row r="21266" spans="151:151" ht="14.4" x14ac:dyDescent="0.25">
      <c r="EU21266" s="104"/>
    </row>
    <row r="21267" spans="151:151" ht="14.4" x14ac:dyDescent="0.25">
      <c r="EU21267" s="104"/>
    </row>
    <row r="21268" spans="151:151" ht="14.4" x14ac:dyDescent="0.25">
      <c r="EU21268" s="104"/>
    </row>
    <row r="21269" spans="151:151" ht="14.4" x14ac:dyDescent="0.25">
      <c r="EU21269" s="104"/>
    </row>
    <row r="21270" spans="151:151" ht="14.4" x14ac:dyDescent="0.25">
      <c r="EU21270" s="104"/>
    </row>
    <row r="21271" spans="151:151" ht="14.4" x14ac:dyDescent="0.25">
      <c r="EU21271" s="104"/>
    </row>
    <row r="21272" spans="151:151" ht="14.4" x14ac:dyDescent="0.25">
      <c r="EU21272" s="104"/>
    </row>
    <row r="21273" spans="151:151" ht="14.4" x14ac:dyDescent="0.25">
      <c r="EU21273" s="104"/>
    </row>
    <row r="21274" spans="151:151" ht="14.4" x14ac:dyDescent="0.25">
      <c r="EU21274" s="104"/>
    </row>
    <row r="21275" spans="151:151" ht="14.4" x14ac:dyDescent="0.25">
      <c r="EU21275" s="104"/>
    </row>
    <row r="21276" spans="151:151" ht="14.4" x14ac:dyDescent="0.25">
      <c r="EU21276" s="104"/>
    </row>
    <row r="21277" spans="151:151" ht="14.4" x14ac:dyDescent="0.25">
      <c r="EU21277" s="104"/>
    </row>
    <row r="21278" spans="151:151" ht="14.4" x14ac:dyDescent="0.25">
      <c r="EU21278" s="104"/>
    </row>
    <row r="21279" spans="151:151" ht="14.4" x14ac:dyDescent="0.25">
      <c r="EU21279" s="104"/>
    </row>
    <row r="21280" spans="151:151" ht="14.4" x14ac:dyDescent="0.25">
      <c r="EU21280" s="104"/>
    </row>
    <row r="21281" spans="151:151" ht="14.4" x14ac:dyDescent="0.25">
      <c r="EU21281" s="104"/>
    </row>
    <row r="21282" spans="151:151" ht="14.4" x14ac:dyDescent="0.25">
      <c r="EU21282" s="104"/>
    </row>
    <row r="21283" spans="151:151" ht="14.4" x14ac:dyDescent="0.25">
      <c r="EU21283" s="104"/>
    </row>
    <row r="21284" spans="151:151" ht="14.4" x14ac:dyDescent="0.25">
      <c r="EU21284" s="104"/>
    </row>
    <row r="21285" spans="151:151" ht="14.4" x14ac:dyDescent="0.25">
      <c r="EU21285" s="104"/>
    </row>
    <row r="21286" spans="151:151" ht="14.4" x14ac:dyDescent="0.25">
      <c r="EU21286" s="104"/>
    </row>
    <row r="21287" spans="151:151" ht="14.4" x14ac:dyDescent="0.25">
      <c r="EU21287" s="104"/>
    </row>
    <row r="21288" spans="151:151" ht="14.4" x14ac:dyDescent="0.25">
      <c r="EU21288" s="104"/>
    </row>
    <row r="21289" spans="151:151" ht="14.4" x14ac:dyDescent="0.25">
      <c r="EU21289" s="104"/>
    </row>
    <row r="21290" spans="151:151" ht="14.4" x14ac:dyDescent="0.25">
      <c r="EU21290" s="104"/>
    </row>
    <row r="21291" spans="151:151" ht="14.4" x14ac:dyDescent="0.25">
      <c r="EU21291" s="104"/>
    </row>
    <row r="21292" spans="151:151" ht="14.4" x14ac:dyDescent="0.25">
      <c r="EU21292" s="104"/>
    </row>
    <row r="21293" spans="151:151" ht="14.4" x14ac:dyDescent="0.25">
      <c r="EU21293" s="104"/>
    </row>
    <row r="21294" spans="151:151" ht="14.4" x14ac:dyDescent="0.25">
      <c r="EU21294" s="104"/>
    </row>
    <row r="21295" spans="151:151" ht="14.4" x14ac:dyDescent="0.25">
      <c r="EU21295" s="104"/>
    </row>
    <row r="21296" spans="151:151" ht="14.4" x14ac:dyDescent="0.25">
      <c r="EU21296" s="104"/>
    </row>
    <row r="21297" spans="151:151" ht="14.4" x14ac:dyDescent="0.25">
      <c r="EU21297" s="104"/>
    </row>
    <row r="21298" spans="151:151" ht="14.4" x14ac:dyDescent="0.25">
      <c r="EU21298" s="104"/>
    </row>
    <row r="21299" spans="151:151" ht="14.4" x14ac:dyDescent="0.25">
      <c r="EU21299" s="104"/>
    </row>
    <row r="21300" spans="151:151" ht="14.4" x14ac:dyDescent="0.25">
      <c r="EU21300" s="104"/>
    </row>
    <row r="21301" spans="151:151" ht="14.4" x14ac:dyDescent="0.25">
      <c r="EU21301" s="104"/>
    </row>
    <row r="21302" spans="151:151" ht="14.4" x14ac:dyDescent="0.25">
      <c r="EU21302" s="104"/>
    </row>
    <row r="21303" spans="151:151" ht="14.4" x14ac:dyDescent="0.25">
      <c r="EU21303" s="104"/>
    </row>
    <row r="21304" spans="151:151" ht="14.4" x14ac:dyDescent="0.25">
      <c r="EU21304" s="104"/>
    </row>
    <row r="21305" spans="151:151" ht="14.4" x14ac:dyDescent="0.25">
      <c r="EU21305" s="104"/>
    </row>
    <row r="21306" spans="151:151" ht="14.4" x14ac:dyDescent="0.25">
      <c r="EU21306" s="104"/>
    </row>
    <row r="21307" spans="151:151" ht="14.4" x14ac:dyDescent="0.25">
      <c r="EU21307" s="104"/>
    </row>
    <row r="21308" spans="151:151" ht="14.4" x14ac:dyDescent="0.25">
      <c r="EU21308" s="104"/>
    </row>
    <row r="21309" spans="151:151" ht="14.4" x14ac:dyDescent="0.25">
      <c r="EU21309" s="104"/>
    </row>
    <row r="21310" spans="151:151" ht="14.4" x14ac:dyDescent="0.25">
      <c r="EU21310" s="104"/>
    </row>
    <row r="21311" spans="151:151" ht="14.4" x14ac:dyDescent="0.25">
      <c r="EU21311" s="104"/>
    </row>
    <row r="21312" spans="151:151" ht="14.4" x14ac:dyDescent="0.25">
      <c r="EU21312" s="104"/>
    </row>
    <row r="21313" spans="151:151" ht="14.4" x14ac:dyDescent="0.25">
      <c r="EU21313" s="104"/>
    </row>
    <row r="21314" spans="151:151" ht="14.4" x14ac:dyDescent="0.25">
      <c r="EU21314" s="104"/>
    </row>
    <row r="21315" spans="151:151" ht="14.4" x14ac:dyDescent="0.25">
      <c r="EU21315" s="104"/>
    </row>
    <row r="21316" spans="151:151" ht="14.4" x14ac:dyDescent="0.25">
      <c r="EU21316" s="104"/>
    </row>
    <row r="21317" spans="151:151" ht="14.4" x14ac:dyDescent="0.25">
      <c r="EU21317" s="104"/>
    </row>
    <row r="21318" spans="151:151" ht="14.4" x14ac:dyDescent="0.25">
      <c r="EU21318" s="104"/>
    </row>
    <row r="21319" spans="151:151" ht="14.4" x14ac:dyDescent="0.25">
      <c r="EU21319" s="104"/>
    </row>
    <row r="21320" spans="151:151" ht="14.4" x14ac:dyDescent="0.25">
      <c r="EU21320" s="104"/>
    </row>
    <row r="21321" spans="151:151" ht="14.4" x14ac:dyDescent="0.25">
      <c r="EU21321" s="104"/>
    </row>
    <row r="21322" spans="151:151" ht="14.4" x14ac:dyDescent="0.25">
      <c r="EU21322" s="104"/>
    </row>
    <row r="21323" spans="151:151" ht="14.4" x14ac:dyDescent="0.25">
      <c r="EU21323" s="104"/>
    </row>
    <row r="21324" spans="151:151" ht="14.4" x14ac:dyDescent="0.25">
      <c r="EU21324" s="104"/>
    </row>
    <row r="21325" spans="151:151" ht="14.4" x14ac:dyDescent="0.25">
      <c r="EU21325" s="104"/>
    </row>
    <row r="21326" spans="151:151" ht="14.4" x14ac:dyDescent="0.25">
      <c r="EU21326" s="104"/>
    </row>
    <row r="21327" spans="151:151" ht="14.4" x14ac:dyDescent="0.25">
      <c r="EU21327" s="104"/>
    </row>
    <row r="21328" spans="151:151" ht="14.4" x14ac:dyDescent="0.25">
      <c r="EU21328" s="104"/>
    </row>
    <row r="21329" spans="151:151" ht="14.4" x14ac:dyDescent="0.25">
      <c r="EU21329" s="104"/>
    </row>
    <row r="21330" spans="151:151" ht="14.4" x14ac:dyDescent="0.25">
      <c r="EU21330" s="104"/>
    </row>
    <row r="21331" spans="151:151" ht="14.4" x14ac:dyDescent="0.25">
      <c r="EU21331" s="104"/>
    </row>
    <row r="21332" spans="151:151" ht="14.4" x14ac:dyDescent="0.25">
      <c r="EU21332" s="104"/>
    </row>
    <row r="21333" spans="151:151" ht="14.4" x14ac:dyDescent="0.25">
      <c r="EU21333" s="104"/>
    </row>
    <row r="21334" spans="151:151" ht="14.4" x14ac:dyDescent="0.25">
      <c r="EU21334" s="104"/>
    </row>
    <row r="21335" spans="151:151" ht="14.4" x14ac:dyDescent="0.25">
      <c r="EU21335" s="104"/>
    </row>
    <row r="21336" spans="151:151" ht="14.4" x14ac:dyDescent="0.25">
      <c r="EU21336" s="104"/>
    </row>
    <row r="21337" spans="151:151" ht="14.4" x14ac:dyDescent="0.25">
      <c r="EU21337" s="104"/>
    </row>
    <row r="21338" spans="151:151" ht="14.4" x14ac:dyDescent="0.25">
      <c r="EU21338" s="104"/>
    </row>
    <row r="21339" spans="151:151" ht="14.4" x14ac:dyDescent="0.25">
      <c r="EU21339" s="104"/>
    </row>
    <row r="21340" spans="151:151" ht="14.4" x14ac:dyDescent="0.25">
      <c r="EU21340" s="104"/>
    </row>
    <row r="21341" spans="151:151" ht="14.4" x14ac:dyDescent="0.25">
      <c r="EU21341" s="104"/>
    </row>
    <row r="21342" spans="151:151" ht="14.4" x14ac:dyDescent="0.25">
      <c r="EU21342" s="104"/>
    </row>
    <row r="21343" spans="151:151" ht="14.4" x14ac:dyDescent="0.25">
      <c r="EU21343" s="104"/>
    </row>
    <row r="21344" spans="151:151" ht="14.4" x14ac:dyDescent="0.25">
      <c r="EU21344" s="104"/>
    </row>
    <row r="21345" spans="151:151" ht="14.4" x14ac:dyDescent="0.25">
      <c r="EU21345" s="104"/>
    </row>
    <row r="21346" spans="151:151" ht="14.4" x14ac:dyDescent="0.25">
      <c r="EU21346" s="104"/>
    </row>
    <row r="21347" spans="151:151" ht="14.4" x14ac:dyDescent="0.25">
      <c r="EU21347" s="104"/>
    </row>
    <row r="21348" spans="151:151" ht="14.4" x14ac:dyDescent="0.25">
      <c r="EU21348" s="104"/>
    </row>
    <row r="21349" spans="151:151" ht="14.4" x14ac:dyDescent="0.25">
      <c r="EU21349" s="104"/>
    </row>
    <row r="21350" spans="151:151" ht="14.4" x14ac:dyDescent="0.25">
      <c r="EU21350" s="104"/>
    </row>
    <row r="21351" spans="151:151" ht="14.4" x14ac:dyDescent="0.25">
      <c r="EU21351" s="104"/>
    </row>
    <row r="21352" spans="151:151" ht="14.4" x14ac:dyDescent="0.25">
      <c r="EU21352" s="104"/>
    </row>
    <row r="21353" spans="151:151" ht="14.4" x14ac:dyDescent="0.25">
      <c r="EU21353" s="104"/>
    </row>
    <row r="21354" spans="151:151" ht="14.4" x14ac:dyDescent="0.25">
      <c r="EU21354" s="104"/>
    </row>
    <row r="21355" spans="151:151" ht="14.4" x14ac:dyDescent="0.25">
      <c r="EU21355" s="104"/>
    </row>
    <row r="21356" spans="151:151" ht="14.4" x14ac:dyDescent="0.25">
      <c r="EU21356" s="104"/>
    </row>
    <row r="21357" spans="151:151" ht="14.4" x14ac:dyDescent="0.25">
      <c r="EU21357" s="104"/>
    </row>
    <row r="21358" spans="151:151" ht="14.4" x14ac:dyDescent="0.25">
      <c r="EU21358" s="104"/>
    </row>
    <row r="21359" spans="151:151" ht="14.4" x14ac:dyDescent="0.25">
      <c r="EU21359" s="104"/>
    </row>
    <row r="21360" spans="151:151" ht="14.4" x14ac:dyDescent="0.25">
      <c r="EU21360" s="104"/>
    </row>
    <row r="21361" spans="151:151" ht="14.4" x14ac:dyDescent="0.25">
      <c r="EU21361" s="104"/>
    </row>
    <row r="21362" spans="151:151" ht="14.4" x14ac:dyDescent="0.25">
      <c r="EU21362" s="104"/>
    </row>
    <row r="21363" spans="151:151" ht="14.4" x14ac:dyDescent="0.25">
      <c r="EU21363" s="104"/>
    </row>
    <row r="21364" spans="151:151" ht="14.4" x14ac:dyDescent="0.25">
      <c r="EU21364" s="104"/>
    </row>
    <row r="21365" spans="151:151" ht="14.4" x14ac:dyDescent="0.25">
      <c r="EU21365" s="104"/>
    </row>
    <row r="21366" spans="151:151" ht="14.4" x14ac:dyDescent="0.25">
      <c r="EU21366" s="104"/>
    </row>
    <row r="21367" spans="151:151" ht="14.4" x14ac:dyDescent="0.25">
      <c r="EU21367" s="104"/>
    </row>
    <row r="21368" spans="151:151" ht="14.4" x14ac:dyDescent="0.25">
      <c r="EU21368" s="104"/>
    </row>
    <row r="21369" spans="151:151" ht="14.4" x14ac:dyDescent="0.25">
      <c r="EU21369" s="104"/>
    </row>
    <row r="21370" spans="151:151" ht="14.4" x14ac:dyDescent="0.25">
      <c r="EU21370" s="104"/>
    </row>
    <row r="21371" spans="151:151" ht="14.4" x14ac:dyDescent="0.25">
      <c r="EU21371" s="104"/>
    </row>
    <row r="21372" spans="151:151" ht="14.4" x14ac:dyDescent="0.25">
      <c r="EU21372" s="104"/>
    </row>
    <row r="21373" spans="151:151" ht="14.4" x14ac:dyDescent="0.25">
      <c r="EU21373" s="104"/>
    </row>
    <row r="21374" spans="151:151" ht="14.4" x14ac:dyDescent="0.25">
      <c r="EU21374" s="104"/>
    </row>
    <row r="21375" spans="151:151" ht="14.4" x14ac:dyDescent="0.25">
      <c r="EU21375" s="104"/>
    </row>
    <row r="21376" spans="151:151" ht="14.4" x14ac:dyDescent="0.25">
      <c r="EU21376" s="104"/>
    </row>
    <row r="21377" spans="151:151" ht="14.4" x14ac:dyDescent="0.25">
      <c r="EU21377" s="104"/>
    </row>
    <row r="21378" spans="151:151" ht="14.4" x14ac:dyDescent="0.25">
      <c r="EU21378" s="104"/>
    </row>
    <row r="21379" spans="151:151" ht="14.4" x14ac:dyDescent="0.25">
      <c r="EU21379" s="104"/>
    </row>
    <row r="21380" spans="151:151" ht="14.4" x14ac:dyDescent="0.25">
      <c r="EU21380" s="104"/>
    </row>
    <row r="21381" spans="151:151" ht="14.4" x14ac:dyDescent="0.25">
      <c r="EU21381" s="104"/>
    </row>
    <row r="21382" spans="151:151" ht="14.4" x14ac:dyDescent="0.25">
      <c r="EU21382" s="104"/>
    </row>
    <row r="21383" spans="151:151" ht="14.4" x14ac:dyDescent="0.25">
      <c r="EU21383" s="104"/>
    </row>
    <row r="21384" spans="151:151" ht="14.4" x14ac:dyDescent="0.25">
      <c r="EU21384" s="104"/>
    </row>
    <row r="21385" spans="151:151" ht="14.4" x14ac:dyDescent="0.25">
      <c r="EU21385" s="104"/>
    </row>
    <row r="21386" spans="151:151" ht="14.4" x14ac:dyDescent="0.25">
      <c r="EU21386" s="104"/>
    </row>
    <row r="21387" spans="151:151" ht="14.4" x14ac:dyDescent="0.25">
      <c r="EU21387" s="104"/>
    </row>
    <row r="21388" spans="151:151" ht="14.4" x14ac:dyDescent="0.25">
      <c r="EU21388" s="104"/>
    </row>
    <row r="21389" spans="151:151" ht="14.4" x14ac:dyDescent="0.25">
      <c r="EU21389" s="104"/>
    </row>
    <row r="21390" spans="151:151" ht="14.4" x14ac:dyDescent="0.25">
      <c r="EU21390" s="104"/>
    </row>
    <row r="21391" spans="151:151" ht="14.4" x14ac:dyDescent="0.25">
      <c r="EU21391" s="104"/>
    </row>
    <row r="21392" spans="151:151" ht="14.4" x14ac:dyDescent="0.25">
      <c r="EU21392" s="104"/>
    </row>
    <row r="21393" spans="151:151" ht="14.4" x14ac:dyDescent="0.25">
      <c r="EU21393" s="104"/>
    </row>
    <row r="21394" spans="151:151" ht="14.4" x14ac:dyDescent="0.25">
      <c r="EU21394" s="104"/>
    </row>
    <row r="21395" spans="151:151" ht="14.4" x14ac:dyDescent="0.25">
      <c r="EU21395" s="104"/>
    </row>
    <row r="21396" spans="151:151" ht="14.4" x14ac:dyDescent="0.25">
      <c r="EU21396" s="104"/>
    </row>
    <row r="21397" spans="151:151" ht="14.4" x14ac:dyDescent="0.25">
      <c r="EU21397" s="104"/>
    </row>
    <row r="21398" spans="151:151" ht="14.4" x14ac:dyDescent="0.25">
      <c r="EU21398" s="104"/>
    </row>
    <row r="21399" spans="151:151" ht="14.4" x14ac:dyDescent="0.25">
      <c r="EU21399" s="104"/>
    </row>
    <row r="21400" spans="151:151" ht="14.4" x14ac:dyDescent="0.25">
      <c r="EU21400" s="104"/>
    </row>
    <row r="21401" spans="151:151" ht="14.4" x14ac:dyDescent="0.25">
      <c r="EU21401" s="104"/>
    </row>
    <row r="21402" spans="151:151" ht="14.4" x14ac:dyDescent="0.25">
      <c r="EU21402" s="104"/>
    </row>
    <row r="21403" spans="151:151" ht="14.4" x14ac:dyDescent="0.25">
      <c r="EU21403" s="104"/>
    </row>
    <row r="21404" spans="151:151" ht="14.4" x14ac:dyDescent="0.25">
      <c r="EU21404" s="104"/>
    </row>
    <row r="21405" spans="151:151" ht="14.4" x14ac:dyDescent="0.25">
      <c r="EU21405" s="104"/>
    </row>
    <row r="21406" spans="151:151" ht="14.4" x14ac:dyDescent="0.25">
      <c r="EU21406" s="104"/>
    </row>
    <row r="21407" spans="151:151" ht="14.4" x14ac:dyDescent="0.25">
      <c r="EU21407" s="104"/>
    </row>
    <row r="21408" spans="151:151" ht="14.4" x14ac:dyDescent="0.25">
      <c r="EU21408" s="104"/>
    </row>
    <row r="21409" spans="151:151" ht="14.4" x14ac:dyDescent="0.25">
      <c r="EU21409" s="104"/>
    </row>
    <row r="21410" spans="151:151" ht="14.4" x14ac:dyDescent="0.25">
      <c r="EU21410" s="104"/>
    </row>
    <row r="21411" spans="151:151" ht="14.4" x14ac:dyDescent="0.25">
      <c r="EU21411" s="104"/>
    </row>
    <row r="21412" spans="151:151" ht="14.4" x14ac:dyDescent="0.25">
      <c r="EU21412" s="104"/>
    </row>
    <row r="21413" spans="151:151" ht="14.4" x14ac:dyDescent="0.25">
      <c r="EU21413" s="104"/>
    </row>
    <row r="21414" spans="151:151" ht="14.4" x14ac:dyDescent="0.25">
      <c r="EU21414" s="104"/>
    </row>
    <row r="21415" spans="151:151" ht="14.4" x14ac:dyDescent="0.25">
      <c r="EU21415" s="104"/>
    </row>
    <row r="21416" spans="151:151" ht="14.4" x14ac:dyDescent="0.25">
      <c r="EU21416" s="104"/>
    </row>
    <row r="21417" spans="151:151" ht="14.4" x14ac:dyDescent="0.25">
      <c r="EU21417" s="104"/>
    </row>
    <row r="21418" spans="151:151" ht="14.4" x14ac:dyDescent="0.25">
      <c r="EU21418" s="104"/>
    </row>
    <row r="21419" spans="151:151" ht="14.4" x14ac:dyDescent="0.25">
      <c r="EU21419" s="104"/>
    </row>
    <row r="21420" spans="151:151" ht="14.4" x14ac:dyDescent="0.25">
      <c r="EU21420" s="104"/>
    </row>
    <row r="21421" spans="151:151" ht="14.4" x14ac:dyDescent="0.25">
      <c r="EU21421" s="104"/>
    </row>
    <row r="21422" spans="151:151" ht="14.4" x14ac:dyDescent="0.25">
      <c r="EU21422" s="104"/>
    </row>
    <row r="21423" spans="151:151" ht="14.4" x14ac:dyDescent="0.25">
      <c r="EU21423" s="104"/>
    </row>
    <row r="21424" spans="151:151" ht="14.4" x14ac:dyDescent="0.25">
      <c r="EU21424" s="104"/>
    </row>
    <row r="21425" spans="151:151" ht="14.4" x14ac:dyDescent="0.25">
      <c r="EU21425" s="104"/>
    </row>
    <row r="21426" spans="151:151" ht="14.4" x14ac:dyDescent="0.25">
      <c r="EU21426" s="104"/>
    </row>
    <row r="21427" spans="151:151" ht="14.4" x14ac:dyDescent="0.25">
      <c r="EU21427" s="104"/>
    </row>
    <row r="21428" spans="151:151" ht="14.4" x14ac:dyDescent="0.25">
      <c r="EU21428" s="104"/>
    </row>
    <row r="21429" spans="151:151" ht="14.4" x14ac:dyDescent="0.25">
      <c r="EU21429" s="104"/>
    </row>
    <row r="21430" spans="151:151" ht="14.4" x14ac:dyDescent="0.25">
      <c r="EU21430" s="104"/>
    </row>
    <row r="21431" spans="151:151" ht="14.4" x14ac:dyDescent="0.25">
      <c r="EU21431" s="104"/>
    </row>
    <row r="21432" spans="151:151" ht="14.4" x14ac:dyDescent="0.25">
      <c r="EU21432" s="104"/>
    </row>
    <row r="21433" spans="151:151" ht="14.4" x14ac:dyDescent="0.25">
      <c r="EU21433" s="104"/>
    </row>
    <row r="21434" spans="151:151" ht="14.4" x14ac:dyDescent="0.25">
      <c r="EU21434" s="104"/>
    </row>
    <row r="21435" spans="151:151" ht="14.4" x14ac:dyDescent="0.25">
      <c r="EU21435" s="104"/>
    </row>
    <row r="21436" spans="151:151" ht="14.4" x14ac:dyDescent="0.25">
      <c r="EU21436" s="104"/>
    </row>
    <row r="21437" spans="151:151" ht="14.4" x14ac:dyDescent="0.25">
      <c r="EU21437" s="104"/>
    </row>
    <row r="21438" spans="151:151" ht="14.4" x14ac:dyDescent="0.25">
      <c r="EU21438" s="104"/>
    </row>
    <row r="21439" spans="151:151" ht="14.4" x14ac:dyDescent="0.25">
      <c r="EU21439" s="104"/>
    </row>
    <row r="21440" spans="151:151" ht="14.4" x14ac:dyDescent="0.25">
      <c r="EU21440" s="104"/>
    </row>
    <row r="21441" spans="151:151" ht="14.4" x14ac:dyDescent="0.25">
      <c r="EU21441" s="104"/>
    </row>
    <row r="21442" spans="151:151" ht="14.4" x14ac:dyDescent="0.25">
      <c r="EU21442" s="104"/>
    </row>
    <row r="21443" spans="151:151" ht="14.4" x14ac:dyDescent="0.25">
      <c r="EU21443" s="104"/>
    </row>
    <row r="21444" spans="151:151" ht="14.4" x14ac:dyDescent="0.25">
      <c r="EU21444" s="104"/>
    </row>
    <row r="21445" spans="151:151" ht="14.4" x14ac:dyDescent="0.25">
      <c r="EU21445" s="104"/>
    </row>
    <row r="21446" spans="151:151" ht="14.4" x14ac:dyDescent="0.25">
      <c r="EU21446" s="104"/>
    </row>
    <row r="21447" spans="151:151" ht="14.4" x14ac:dyDescent="0.25">
      <c r="EU21447" s="104"/>
    </row>
    <row r="21448" spans="151:151" ht="14.4" x14ac:dyDescent="0.25">
      <c r="EU21448" s="104"/>
    </row>
    <row r="21449" spans="151:151" ht="14.4" x14ac:dyDescent="0.25">
      <c r="EU21449" s="104"/>
    </row>
    <row r="21450" spans="151:151" ht="14.4" x14ac:dyDescent="0.25">
      <c r="EU21450" s="104"/>
    </row>
    <row r="21451" spans="151:151" ht="14.4" x14ac:dyDescent="0.25">
      <c r="EU21451" s="104"/>
    </row>
    <row r="21452" spans="151:151" ht="14.4" x14ac:dyDescent="0.25">
      <c r="EU21452" s="104"/>
    </row>
    <row r="21453" spans="151:151" ht="14.4" x14ac:dyDescent="0.25">
      <c r="EU21453" s="104"/>
    </row>
    <row r="21454" spans="151:151" ht="14.4" x14ac:dyDescent="0.25">
      <c r="EU21454" s="104"/>
    </row>
    <row r="21455" spans="151:151" ht="14.4" x14ac:dyDescent="0.25">
      <c r="EU21455" s="104"/>
    </row>
    <row r="21456" spans="151:151" ht="14.4" x14ac:dyDescent="0.25">
      <c r="EU21456" s="104"/>
    </row>
    <row r="21457" spans="151:151" ht="14.4" x14ac:dyDescent="0.25">
      <c r="EU21457" s="104"/>
    </row>
    <row r="21458" spans="151:151" ht="14.4" x14ac:dyDescent="0.25">
      <c r="EU21458" s="104"/>
    </row>
    <row r="21459" spans="151:151" ht="14.4" x14ac:dyDescent="0.25">
      <c r="EU21459" s="104"/>
    </row>
    <row r="21460" spans="151:151" ht="14.4" x14ac:dyDescent="0.25">
      <c r="EU21460" s="104"/>
    </row>
    <row r="21461" spans="151:151" ht="14.4" x14ac:dyDescent="0.25">
      <c r="EU21461" s="104"/>
    </row>
    <row r="21462" spans="151:151" ht="14.4" x14ac:dyDescent="0.25">
      <c r="EU21462" s="104"/>
    </row>
    <row r="21463" spans="151:151" ht="14.4" x14ac:dyDescent="0.25">
      <c r="EU21463" s="104"/>
    </row>
    <row r="21464" spans="151:151" ht="14.4" x14ac:dyDescent="0.25">
      <c r="EU21464" s="104"/>
    </row>
    <row r="21465" spans="151:151" ht="14.4" x14ac:dyDescent="0.25">
      <c r="EU21465" s="104"/>
    </row>
    <row r="21466" spans="151:151" ht="14.4" x14ac:dyDescent="0.25">
      <c r="EU21466" s="104"/>
    </row>
    <row r="21467" spans="151:151" ht="14.4" x14ac:dyDescent="0.25">
      <c r="EU21467" s="104"/>
    </row>
    <row r="21468" spans="151:151" ht="14.4" x14ac:dyDescent="0.25">
      <c r="EU21468" s="104"/>
    </row>
    <row r="21469" spans="151:151" ht="14.4" x14ac:dyDescent="0.25">
      <c r="EU21469" s="104"/>
    </row>
    <row r="21470" spans="151:151" ht="14.4" x14ac:dyDescent="0.25">
      <c r="EU21470" s="104"/>
    </row>
    <row r="21471" spans="151:151" ht="14.4" x14ac:dyDescent="0.25">
      <c r="EU21471" s="104"/>
    </row>
    <row r="21472" spans="151:151" ht="14.4" x14ac:dyDescent="0.25">
      <c r="EU21472" s="104"/>
    </row>
    <row r="21473" spans="151:151" ht="14.4" x14ac:dyDescent="0.25">
      <c r="EU21473" s="104"/>
    </row>
    <row r="21474" spans="151:151" ht="14.4" x14ac:dyDescent="0.25">
      <c r="EU21474" s="104"/>
    </row>
    <row r="21475" spans="151:151" ht="14.4" x14ac:dyDescent="0.25">
      <c r="EU21475" s="104"/>
    </row>
    <row r="21476" spans="151:151" ht="14.4" x14ac:dyDescent="0.25">
      <c r="EU21476" s="104"/>
    </row>
    <row r="21477" spans="151:151" ht="14.4" x14ac:dyDescent="0.25">
      <c r="EU21477" s="104"/>
    </row>
    <row r="21478" spans="151:151" ht="14.4" x14ac:dyDescent="0.25">
      <c r="EU21478" s="104"/>
    </row>
    <row r="21479" spans="151:151" ht="14.4" x14ac:dyDescent="0.25">
      <c r="EU21479" s="104"/>
    </row>
    <row r="21480" spans="151:151" ht="14.4" x14ac:dyDescent="0.25">
      <c r="EU21480" s="104"/>
    </row>
    <row r="21481" spans="151:151" ht="14.4" x14ac:dyDescent="0.25">
      <c r="EU21481" s="104"/>
    </row>
    <row r="21482" spans="151:151" ht="14.4" x14ac:dyDescent="0.25">
      <c r="EU21482" s="104"/>
    </row>
    <row r="21483" spans="151:151" ht="14.4" x14ac:dyDescent="0.25">
      <c r="EU21483" s="104"/>
    </row>
    <row r="21484" spans="151:151" ht="14.4" x14ac:dyDescent="0.25">
      <c r="EU21484" s="104"/>
    </row>
    <row r="21485" spans="151:151" ht="14.4" x14ac:dyDescent="0.25">
      <c r="EU21485" s="104"/>
    </row>
    <row r="21486" spans="151:151" ht="14.4" x14ac:dyDescent="0.25">
      <c r="EU21486" s="104"/>
    </row>
    <row r="21487" spans="151:151" ht="14.4" x14ac:dyDescent="0.25">
      <c r="EU21487" s="104"/>
    </row>
    <row r="21488" spans="151:151" ht="14.4" x14ac:dyDescent="0.25">
      <c r="EU21488" s="104"/>
    </row>
    <row r="21489" spans="151:151" ht="14.4" x14ac:dyDescent="0.25">
      <c r="EU21489" s="104"/>
    </row>
    <row r="21490" spans="151:151" ht="14.4" x14ac:dyDescent="0.25">
      <c r="EU21490" s="104"/>
    </row>
    <row r="21491" spans="151:151" ht="14.4" x14ac:dyDescent="0.25">
      <c r="EU21491" s="104"/>
    </row>
    <row r="21492" spans="151:151" ht="14.4" x14ac:dyDescent="0.25">
      <c r="EU21492" s="104"/>
    </row>
    <row r="21493" spans="151:151" ht="14.4" x14ac:dyDescent="0.25">
      <c r="EU21493" s="104"/>
    </row>
    <row r="21494" spans="151:151" ht="14.4" x14ac:dyDescent="0.25">
      <c r="EU21494" s="104"/>
    </row>
    <row r="21495" spans="151:151" ht="14.4" x14ac:dyDescent="0.25">
      <c r="EU21495" s="104"/>
    </row>
    <row r="21496" spans="151:151" ht="14.4" x14ac:dyDescent="0.25">
      <c r="EU21496" s="104"/>
    </row>
    <row r="21497" spans="151:151" ht="14.4" x14ac:dyDescent="0.25">
      <c r="EU21497" s="104"/>
    </row>
    <row r="21498" spans="151:151" ht="14.4" x14ac:dyDescent="0.25">
      <c r="EU21498" s="104"/>
    </row>
    <row r="21499" spans="151:151" ht="14.4" x14ac:dyDescent="0.25">
      <c r="EU21499" s="104"/>
    </row>
    <row r="21500" spans="151:151" ht="14.4" x14ac:dyDescent="0.25">
      <c r="EU21500" s="104"/>
    </row>
    <row r="21501" spans="151:151" ht="14.4" x14ac:dyDescent="0.25">
      <c r="EU21501" s="104"/>
    </row>
    <row r="21502" spans="151:151" ht="14.4" x14ac:dyDescent="0.25">
      <c r="EU21502" s="104"/>
    </row>
    <row r="21503" spans="151:151" ht="14.4" x14ac:dyDescent="0.25">
      <c r="EU21503" s="104"/>
    </row>
    <row r="21504" spans="151:151" ht="14.4" x14ac:dyDescent="0.25">
      <c r="EU21504" s="104"/>
    </row>
    <row r="21505" spans="151:151" ht="14.4" x14ac:dyDescent="0.25">
      <c r="EU21505" s="104"/>
    </row>
    <row r="21506" spans="151:151" ht="14.4" x14ac:dyDescent="0.25">
      <c r="EU21506" s="104"/>
    </row>
    <row r="21507" spans="151:151" ht="14.4" x14ac:dyDescent="0.25">
      <c r="EU21507" s="104"/>
    </row>
    <row r="21508" spans="151:151" ht="14.4" x14ac:dyDescent="0.25">
      <c r="EU21508" s="104"/>
    </row>
    <row r="21509" spans="151:151" ht="14.4" x14ac:dyDescent="0.25">
      <c r="EU21509" s="104"/>
    </row>
    <row r="21510" spans="151:151" ht="14.4" x14ac:dyDescent="0.25">
      <c r="EU21510" s="104"/>
    </row>
    <row r="21511" spans="151:151" ht="14.4" x14ac:dyDescent="0.25">
      <c r="EU21511" s="104"/>
    </row>
    <row r="21512" spans="151:151" ht="14.4" x14ac:dyDescent="0.25">
      <c r="EU21512" s="104"/>
    </row>
    <row r="21513" spans="151:151" ht="14.4" x14ac:dyDescent="0.25">
      <c r="EU21513" s="104"/>
    </row>
    <row r="21514" spans="151:151" ht="14.4" x14ac:dyDescent="0.25">
      <c r="EU21514" s="104"/>
    </row>
    <row r="21515" spans="151:151" ht="14.4" x14ac:dyDescent="0.25">
      <c r="EU21515" s="104"/>
    </row>
    <row r="21516" spans="151:151" ht="14.4" x14ac:dyDescent="0.25">
      <c r="EU21516" s="104"/>
    </row>
    <row r="21517" spans="151:151" ht="14.4" x14ac:dyDescent="0.25">
      <c r="EU21517" s="104"/>
    </row>
    <row r="21518" spans="151:151" ht="14.4" x14ac:dyDescent="0.25">
      <c r="EU21518" s="104"/>
    </row>
    <row r="21519" spans="151:151" ht="14.4" x14ac:dyDescent="0.25">
      <c r="EU21519" s="104"/>
    </row>
    <row r="21520" spans="151:151" ht="14.4" x14ac:dyDescent="0.25">
      <c r="EU21520" s="104"/>
    </row>
    <row r="21521" spans="151:151" ht="14.4" x14ac:dyDescent="0.25">
      <c r="EU21521" s="104"/>
    </row>
    <row r="21522" spans="151:151" ht="14.4" x14ac:dyDescent="0.25">
      <c r="EU21522" s="104"/>
    </row>
    <row r="21523" spans="151:151" ht="14.4" x14ac:dyDescent="0.25">
      <c r="EU21523" s="104"/>
    </row>
    <row r="21524" spans="151:151" ht="14.4" x14ac:dyDescent="0.25">
      <c r="EU21524" s="104"/>
    </row>
    <row r="21525" spans="151:151" ht="14.4" x14ac:dyDescent="0.25">
      <c r="EU21525" s="104"/>
    </row>
    <row r="21526" spans="151:151" ht="14.4" x14ac:dyDescent="0.25">
      <c r="EU21526" s="104"/>
    </row>
    <row r="21527" spans="151:151" ht="14.4" x14ac:dyDescent="0.25">
      <c r="EU21527" s="104"/>
    </row>
    <row r="21528" spans="151:151" ht="14.4" x14ac:dyDescent="0.25">
      <c r="EU21528" s="104"/>
    </row>
    <row r="21529" spans="151:151" ht="14.4" x14ac:dyDescent="0.25">
      <c r="EU21529" s="104"/>
    </row>
    <row r="21530" spans="151:151" ht="14.4" x14ac:dyDescent="0.25">
      <c r="EU21530" s="104"/>
    </row>
    <row r="21531" spans="151:151" ht="14.4" x14ac:dyDescent="0.25">
      <c r="EU21531" s="104"/>
    </row>
    <row r="21532" spans="151:151" ht="14.4" x14ac:dyDescent="0.25">
      <c r="EU21532" s="104"/>
    </row>
    <row r="21533" spans="151:151" ht="14.4" x14ac:dyDescent="0.25">
      <c r="EU21533" s="104"/>
    </row>
    <row r="21534" spans="151:151" ht="14.4" x14ac:dyDescent="0.25">
      <c r="EU21534" s="104"/>
    </row>
    <row r="21535" spans="151:151" ht="14.4" x14ac:dyDescent="0.25">
      <c r="EU21535" s="104"/>
    </row>
    <row r="21536" spans="151:151" ht="14.4" x14ac:dyDescent="0.25">
      <c r="EU21536" s="104"/>
    </row>
    <row r="21537" spans="151:151" ht="14.4" x14ac:dyDescent="0.25">
      <c r="EU21537" s="104"/>
    </row>
    <row r="21538" spans="151:151" ht="14.4" x14ac:dyDescent="0.25">
      <c r="EU21538" s="104"/>
    </row>
    <row r="21539" spans="151:151" ht="14.4" x14ac:dyDescent="0.25">
      <c r="EU21539" s="104"/>
    </row>
    <row r="21540" spans="151:151" ht="14.4" x14ac:dyDescent="0.25">
      <c r="EU21540" s="104"/>
    </row>
    <row r="21541" spans="151:151" ht="14.4" x14ac:dyDescent="0.25">
      <c r="EU21541" s="104"/>
    </row>
    <row r="21542" spans="151:151" ht="14.4" x14ac:dyDescent="0.25">
      <c r="EU21542" s="104"/>
    </row>
    <row r="21543" spans="151:151" ht="14.4" x14ac:dyDescent="0.25">
      <c r="EU21543" s="104"/>
    </row>
    <row r="21544" spans="151:151" ht="14.4" x14ac:dyDescent="0.25">
      <c r="EU21544" s="104"/>
    </row>
    <row r="21545" spans="151:151" ht="14.4" x14ac:dyDescent="0.25">
      <c r="EU21545" s="104"/>
    </row>
    <row r="21546" spans="151:151" ht="14.4" x14ac:dyDescent="0.25">
      <c r="EU21546" s="104"/>
    </row>
    <row r="21547" spans="151:151" ht="14.4" x14ac:dyDescent="0.25">
      <c r="EU21547" s="104"/>
    </row>
    <row r="21548" spans="151:151" ht="14.4" x14ac:dyDescent="0.25">
      <c r="EU21548" s="104"/>
    </row>
    <row r="21549" spans="151:151" ht="14.4" x14ac:dyDescent="0.25">
      <c r="EU21549" s="104"/>
    </row>
    <row r="21550" spans="151:151" ht="14.4" x14ac:dyDescent="0.25">
      <c r="EU21550" s="104"/>
    </row>
    <row r="21551" spans="151:151" ht="14.4" x14ac:dyDescent="0.25">
      <c r="EU21551" s="104"/>
    </row>
    <row r="21552" spans="151:151" ht="14.4" x14ac:dyDescent="0.25">
      <c r="EU21552" s="104"/>
    </row>
    <row r="21553" spans="151:151" ht="14.4" x14ac:dyDescent="0.25">
      <c r="EU21553" s="104"/>
    </row>
    <row r="21554" spans="151:151" ht="14.4" x14ac:dyDescent="0.25">
      <c r="EU21554" s="104"/>
    </row>
    <row r="21555" spans="151:151" ht="14.4" x14ac:dyDescent="0.25">
      <c r="EU21555" s="104"/>
    </row>
    <row r="21556" spans="151:151" ht="14.4" x14ac:dyDescent="0.25">
      <c r="EU21556" s="104"/>
    </row>
    <row r="21557" spans="151:151" ht="14.4" x14ac:dyDescent="0.25">
      <c r="EU21557" s="104"/>
    </row>
    <row r="21558" spans="151:151" ht="14.4" x14ac:dyDescent="0.25">
      <c r="EU21558" s="104"/>
    </row>
    <row r="21559" spans="151:151" ht="14.4" x14ac:dyDescent="0.25">
      <c r="EU21559" s="104"/>
    </row>
    <row r="21560" spans="151:151" ht="14.4" x14ac:dyDescent="0.25">
      <c r="EU21560" s="104"/>
    </row>
    <row r="21561" spans="151:151" ht="14.4" x14ac:dyDescent="0.25">
      <c r="EU21561" s="104"/>
    </row>
    <row r="21562" spans="151:151" ht="14.4" x14ac:dyDescent="0.25">
      <c r="EU21562" s="104"/>
    </row>
    <row r="21563" spans="151:151" ht="14.4" x14ac:dyDescent="0.25">
      <c r="EU21563" s="104"/>
    </row>
    <row r="21564" spans="151:151" ht="14.4" x14ac:dyDescent="0.25">
      <c r="EU21564" s="104"/>
    </row>
    <row r="21565" spans="151:151" ht="14.4" x14ac:dyDescent="0.25">
      <c r="EU21565" s="104"/>
    </row>
    <row r="21566" spans="151:151" ht="14.4" x14ac:dyDescent="0.25">
      <c r="EU21566" s="104"/>
    </row>
    <row r="21567" spans="151:151" ht="14.4" x14ac:dyDescent="0.25">
      <c r="EU21567" s="104"/>
    </row>
    <row r="21568" spans="151:151" ht="14.4" x14ac:dyDescent="0.25">
      <c r="EU21568" s="104"/>
    </row>
    <row r="21569" spans="151:151" ht="14.4" x14ac:dyDescent="0.25">
      <c r="EU21569" s="104"/>
    </row>
    <row r="21570" spans="151:151" ht="14.4" x14ac:dyDescent="0.25">
      <c r="EU21570" s="104"/>
    </row>
    <row r="21571" spans="151:151" ht="14.4" x14ac:dyDescent="0.25">
      <c r="EU21571" s="104"/>
    </row>
    <row r="21572" spans="151:151" ht="14.4" x14ac:dyDescent="0.25">
      <c r="EU21572" s="104"/>
    </row>
    <row r="21573" spans="151:151" ht="14.4" x14ac:dyDescent="0.25">
      <c r="EU21573" s="104"/>
    </row>
    <row r="21574" spans="151:151" ht="14.4" x14ac:dyDescent="0.25">
      <c r="EU21574" s="104"/>
    </row>
    <row r="21575" spans="151:151" ht="14.4" x14ac:dyDescent="0.25">
      <c r="EU21575" s="104"/>
    </row>
    <row r="21576" spans="151:151" ht="14.4" x14ac:dyDescent="0.25">
      <c r="EU21576" s="104"/>
    </row>
    <row r="21577" spans="151:151" ht="14.4" x14ac:dyDescent="0.25">
      <c r="EU21577" s="104"/>
    </row>
    <row r="21578" spans="151:151" ht="14.4" x14ac:dyDescent="0.25">
      <c r="EU21578" s="104"/>
    </row>
    <row r="21579" spans="151:151" ht="14.4" x14ac:dyDescent="0.25">
      <c r="EU21579" s="104"/>
    </row>
    <row r="21580" spans="151:151" ht="14.4" x14ac:dyDescent="0.25">
      <c r="EU21580" s="104"/>
    </row>
    <row r="21581" spans="151:151" ht="14.4" x14ac:dyDescent="0.25">
      <c r="EU21581" s="104"/>
    </row>
    <row r="21582" spans="151:151" ht="14.4" x14ac:dyDescent="0.25">
      <c r="EU21582" s="104"/>
    </row>
    <row r="21583" spans="151:151" ht="14.4" x14ac:dyDescent="0.25">
      <c r="EU21583" s="104"/>
    </row>
    <row r="21584" spans="151:151" ht="14.4" x14ac:dyDescent="0.25">
      <c r="EU21584" s="104"/>
    </row>
    <row r="21585" spans="151:151" ht="14.4" x14ac:dyDescent="0.25">
      <c r="EU21585" s="104"/>
    </row>
    <row r="21586" spans="151:151" ht="14.4" x14ac:dyDescent="0.25">
      <c r="EU21586" s="104"/>
    </row>
    <row r="21587" spans="151:151" ht="14.4" x14ac:dyDescent="0.25">
      <c r="EU21587" s="104"/>
    </row>
    <row r="21588" spans="151:151" ht="14.4" x14ac:dyDescent="0.25">
      <c r="EU21588" s="104"/>
    </row>
    <row r="21589" spans="151:151" ht="14.4" x14ac:dyDescent="0.25">
      <c r="EU21589" s="104"/>
    </row>
    <row r="21590" spans="151:151" ht="14.4" x14ac:dyDescent="0.25">
      <c r="EU21590" s="104"/>
    </row>
    <row r="21591" spans="151:151" ht="14.4" x14ac:dyDescent="0.25">
      <c r="EU21591" s="104"/>
    </row>
    <row r="21592" spans="151:151" ht="14.4" x14ac:dyDescent="0.25">
      <c r="EU21592" s="104"/>
    </row>
    <row r="21593" spans="151:151" ht="14.4" x14ac:dyDescent="0.25">
      <c r="EU21593" s="104"/>
    </row>
    <row r="21594" spans="151:151" ht="14.4" x14ac:dyDescent="0.25">
      <c r="EU21594" s="104"/>
    </row>
    <row r="21595" spans="151:151" ht="14.4" x14ac:dyDescent="0.25">
      <c r="EU21595" s="104"/>
    </row>
    <row r="21596" spans="151:151" ht="14.4" x14ac:dyDescent="0.25">
      <c r="EU21596" s="104"/>
    </row>
    <row r="21597" spans="151:151" ht="14.4" x14ac:dyDescent="0.25">
      <c r="EU21597" s="104"/>
    </row>
    <row r="21598" spans="151:151" ht="14.4" x14ac:dyDescent="0.25">
      <c r="EU21598" s="104"/>
    </row>
    <row r="21599" spans="151:151" ht="14.4" x14ac:dyDescent="0.25">
      <c r="EU21599" s="104"/>
    </row>
    <row r="21600" spans="151:151" ht="14.4" x14ac:dyDescent="0.25">
      <c r="EU21600" s="104"/>
    </row>
    <row r="21601" spans="151:151" ht="14.4" x14ac:dyDescent="0.25">
      <c r="EU21601" s="104"/>
    </row>
    <row r="21602" spans="151:151" ht="14.4" x14ac:dyDescent="0.25">
      <c r="EU21602" s="104"/>
    </row>
    <row r="21603" spans="151:151" ht="14.4" x14ac:dyDescent="0.25">
      <c r="EU21603" s="104"/>
    </row>
    <row r="21604" spans="151:151" ht="14.4" x14ac:dyDescent="0.25">
      <c r="EU21604" s="104"/>
    </row>
    <row r="21605" spans="151:151" ht="14.4" x14ac:dyDescent="0.25">
      <c r="EU21605" s="104"/>
    </row>
    <row r="21606" spans="151:151" ht="14.4" x14ac:dyDescent="0.25">
      <c r="EU21606" s="104"/>
    </row>
    <row r="21607" spans="151:151" ht="14.4" x14ac:dyDescent="0.25">
      <c r="EU21607" s="104"/>
    </row>
    <row r="21608" spans="151:151" ht="14.4" x14ac:dyDescent="0.25">
      <c r="EU21608" s="104"/>
    </row>
    <row r="21609" spans="151:151" ht="14.4" x14ac:dyDescent="0.25">
      <c r="EU21609" s="104"/>
    </row>
    <row r="21610" spans="151:151" ht="14.4" x14ac:dyDescent="0.25">
      <c r="EU21610" s="104"/>
    </row>
    <row r="21611" spans="151:151" ht="14.4" x14ac:dyDescent="0.25">
      <c r="EU21611" s="104"/>
    </row>
    <row r="21612" spans="151:151" ht="14.4" x14ac:dyDescent="0.25">
      <c r="EU21612" s="104"/>
    </row>
    <row r="21613" spans="151:151" ht="14.4" x14ac:dyDescent="0.25">
      <c r="EU21613" s="104"/>
    </row>
    <row r="21614" spans="151:151" ht="14.4" x14ac:dyDescent="0.25">
      <c r="EU21614" s="104"/>
    </row>
    <row r="21615" spans="151:151" ht="14.4" x14ac:dyDescent="0.25">
      <c r="EU21615" s="104"/>
    </row>
    <row r="21616" spans="151:151" ht="14.4" x14ac:dyDescent="0.25">
      <c r="EU21616" s="104"/>
    </row>
    <row r="21617" spans="151:151" ht="14.4" x14ac:dyDescent="0.25">
      <c r="EU21617" s="104"/>
    </row>
    <row r="21618" spans="151:151" ht="14.4" x14ac:dyDescent="0.25">
      <c r="EU21618" s="104"/>
    </row>
    <row r="21619" spans="151:151" ht="14.4" x14ac:dyDescent="0.25">
      <c r="EU21619" s="104"/>
    </row>
    <row r="21620" spans="151:151" ht="14.4" x14ac:dyDescent="0.25">
      <c r="EU21620" s="104"/>
    </row>
    <row r="21621" spans="151:151" ht="14.4" x14ac:dyDescent="0.25">
      <c r="EU21621" s="104"/>
    </row>
    <row r="21622" spans="151:151" ht="14.4" x14ac:dyDescent="0.25">
      <c r="EU21622" s="104"/>
    </row>
    <row r="21623" spans="151:151" ht="14.4" x14ac:dyDescent="0.25">
      <c r="EU21623" s="104"/>
    </row>
    <row r="21624" spans="151:151" ht="14.4" x14ac:dyDescent="0.25">
      <c r="EU21624" s="104"/>
    </row>
    <row r="21625" spans="151:151" ht="14.4" x14ac:dyDescent="0.25">
      <c r="EU21625" s="104"/>
    </row>
    <row r="21626" spans="151:151" ht="14.4" x14ac:dyDescent="0.25">
      <c r="EU21626" s="104"/>
    </row>
    <row r="21627" spans="151:151" ht="14.4" x14ac:dyDescent="0.25">
      <c r="EU21627" s="104"/>
    </row>
    <row r="21628" spans="151:151" ht="14.4" x14ac:dyDescent="0.25">
      <c r="EU21628" s="104"/>
    </row>
    <row r="21629" spans="151:151" ht="14.4" x14ac:dyDescent="0.25">
      <c r="EU21629" s="104"/>
    </row>
    <row r="21630" spans="151:151" ht="14.4" x14ac:dyDescent="0.25">
      <c r="EU21630" s="104"/>
    </row>
    <row r="21631" spans="151:151" ht="14.4" x14ac:dyDescent="0.25">
      <c r="EU21631" s="104"/>
    </row>
    <row r="21632" spans="151:151" ht="14.4" x14ac:dyDescent="0.25">
      <c r="EU21632" s="104"/>
    </row>
    <row r="21633" spans="151:151" ht="14.4" x14ac:dyDescent="0.25">
      <c r="EU21633" s="104"/>
    </row>
    <row r="21634" spans="151:151" ht="14.4" x14ac:dyDescent="0.25">
      <c r="EU21634" s="104"/>
    </row>
    <row r="21635" spans="151:151" ht="14.4" x14ac:dyDescent="0.25">
      <c r="EU21635" s="104"/>
    </row>
    <row r="21636" spans="151:151" ht="14.4" x14ac:dyDescent="0.25">
      <c r="EU21636" s="104"/>
    </row>
    <row r="21637" spans="151:151" ht="14.4" x14ac:dyDescent="0.25">
      <c r="EU21637" s="104"/>
    </row>
    <row r="21638" spans="151:151" ht="14.4" x14ac:dyDescent="0.25">
      <c r="EU21638" s="104"/>
    </row>
    <row r="21639" spans="151:151" ht="14.4" x14ac:dyDescent="0.25">
      <c r="EU21639" s="104"/>
    </row>
    <row r="21640" spans="151:151" ht="14.4" x14ac:dyDescent="0.25">
      <c r="EU21640" s="104"/>
    </row>
    <row r="21641" spans="151:151" ht="14.4" x14ac:dyDescent="0.25">
      <c r="EU21641" s="104"/>
    </row>
    <row r="21642" spans="151:151" ht="14.4" x14ac:dyDescent="0.25">
      <c r="EU21642" s="104"/>
    </row>
    <row r="21643" spans="151:151" ht="14.4" x14ac:dyDescent="0.25">
      <c r="EU21643" s="104"/>
    </row>
    <row r="21644" spans="151:151" ht="14.4" x14ac:dyDescent="0.25">
      <c r="EU21644" s="104"/>
    </row>
    <row r="21645" spans="151:151" ht="14.4" x14ac:dyDescent="0.25">
      <c r="EU21645" s="104"/>
    </row>
    <row r="21646" spans="151:151" ht="14.4" x14ac:dyDescent="0.25">
      <c r="EU21646" s="104"/>
    </row>
    <row r="21647" spans="151:151" ht="14.4" x14ac:dyDescent="0.25">
      <c r="EU21647" s="104"/>
    </row>
    <row r="21648" spans="151:151" ht="14.4" x14ac:dyDescent="0.25">
      <c r="EU21648" s="104"/>
    </row>
    <row r="21649" spans="151:151" ht="14.4" x14ac:dyDescent="0.25">
      <c r="EU21649" s="104"/>
    </row>
    <row r="21650" spans="151:151" ht="14.4" x14ac:dyDescent="0.25">
      <c r="EU21650" s="104"/>
    </row>
    <row r="21651" spans="151:151" ht="14.4" x14ac:dyDescent="0.25">
      <c r="EU21651" s="104"/>
    </row>
    <row r="21652" spans="151:151" ht="14.4" x14ac:dyDescent="0.25">
      <c r="EU21652" s="104"/>
    </row>
    <row r="21653" spans="151:151" ht="14.4" x14ac:dyDescent="0.25">
      <c r="EU21653" s="104"/>
    </row>
    <row r="21654" spans="151:151" ht="14.4" x14ac:dyDescent="0.25">
      <c r="EU21654" s="104"/>
    </row>
    <row r="21655" spans="151:151" ht="14.4" x14ac:dyDescent="0.25">
      <c r="EU21655" s="104"/>
    </row>
    <row r="21656" spans="151:151" ht="14.4" x14ac:dyDescent="0.25">
      <c r="EU21656" s="104"/>
    </row>
    <row r="21657" spans="151:151" ht="14.4" x14ac:dyDescent="0.25">
      <c r="EU21657" s="104"/>
    </row>
    <row r="21658" spans="151:151" ht="14.4" x14ac:dyDescent="0.25">
      <c r="EU21658" s="104"/>
    </row>
    <row r="21659" spans="151:151" ht="14.4" x14ac:dyDescent="0.25">
      <c r="EU21659" s="104"/>
    </row>
    <row r="21660" spans="151:151" ht="14.4" x14ac:dyDescent="0.25">
      <c r="EU21660" s="104"/>
    </row>
    <row r="21661" spans="151:151" ht="14.4" x14ac:dyDescent="0.25">
      <c r="EU21661" s="104"/>
    </row>
    <row r="21662" spans="151:151" ht="14.4" x14ac:dyDescent="0.25">
      <c r="EU21662" s="104"/>
    </row>
    <row r="21663" spans="151:151" ht="14.4" x14ac:dyDescent="0.25">
      <c r="EU21663" s="104"/>
    </row>
    <row r="21664" spans="151:151" ht="14.4" x14ac:dyDescent="0.25">
      <c r="EU21664" s="104"/>
    </row>
    <row r="21665" spans="151:151" ht="14.4" x14ac:dyDescent="0.25">
      <c r="EU21665" s="104"/>
    </row>
    <row r="21666" spans="151:151" ht="14.4" x14ac:dyDescent="0.25">
      <c r="EU21666" s="104"/>
    </row>
    <row r="21667" spans="151:151" ht="14.4" x14ac:dyDescent="0.25">
      <c r="EU21667" s="104"/>
    </row>
    <row r="21668" spans="151:151" ht="14.4" x14ac:dyDescent="0.25">
      <c r="EU21668" s="104"/>
    </row>
    <row r="21669" spans="151:151" ht="14.4" x14ac:dyDescent="0.25">
      <c r="EU21669" s="104"/>
    </row>
    <row r="21670" spans="151:151" ht="14.4" x14ac:dyDescent="0.25">
      <c r="EU21670" s="104"/>
    </row>
    <row r="21671" spans="151:151" ht="14.4" x14ac:dyDescent="0.25">
      <c r="EU21671" s="104"/>
    </row>
    <row r="21672" spans="151:151" ht="14.4" x14ac:dyDescent="0.25">
      <c r="EU21672" s="104"/>
    </row>
    <row r="21673" spans="151:151" ht="14.4" x14ac:dyDescent="0.25">
      <c r="EU21673" s="104"/>
    </row>
    <row r="21674" spans="151:151" ht="14.4" x14ac:dyDescent="0.25">
      <c r="EU21674" s="104"/>
    </row>
    <row r="21675" spans="151:151" ht="14.4" x14ac:dyDescent="0.25">
      <c r="EU21675" s="104"/>
    </row>
    <row r="21676" spans="151:151" ht="14.4" x14ac:dyDescent="0.25">
      <c r="EU21676" s="104"/>
    </row>
    <row r="21677" spans="151:151" ht="14.4" x14ac:dyDescent="0.25">
      <c r="EU21677" s="104"/>
    </row>
    <row r="21678" spans="151:151" ht="14.4" x14ac:dyDescent="0.25">
      <c r="EU21678" s="104"/>
    </row>
    <row r="21679" spans="151:151" ht="14.4" x14ac:dyDescent="0.25">
      <c r="EU21679" s="104"/>
    </row>
    <row r="21680" spans="151:151" ht="14.4" x14ac:dyDescent="0.25">
      <c r="EU21680" s="104"/>
    </row>
    <row r="21681" spans="151:151" ht="14.4" x14ac:dyDescent="0.25">
      <c r="EU21681" s="104"/>
    </row>
    <row r="21682" spans="151:151" ht="14.4" x14ac:dyDescent="0.25">
      <c r="EU21682" s="104"/>
    </row>
    <row r="21683" spans="151:151" ht="14.4" x14ac:dyDescent="0.25">
      <c r="EU21683" s="104"/>
    </row>
    <row r="21684" spans="151:151" ht="14.4" x14ac:dyDescent="0.25">
      <c r="EU21684" s="104"/>
    </row>
    <row r="21685" spans="151:151" ht="14.4" x14ac:dyDescent="0.25">
      <c r="EU21685" s="104"/>
    </row>
    <row r="21686" spans="151:151" ht="14.4" x14ac:dyDescent="0.25">
      <c r="EU21686" s="104"/>
    </row>
    <row r="21687" spans="151:151" ht="14.4" x14ac:dyDescent="0.25">
      <c r="EU21687" s="104"/>
    </row>
    <row r="21688" spans="151:151" ht="14.4" x14ac:dyDescent="0.25">
      <c r="EU21688" s="104"/>
    </row>
    <row r="21689" spans="151:151" ht="14.4" x14ac:dyDescent="0.25">
      <c r="EU21689" s="104"/>
    </row>
    <row r="21690" spans="151:151" ht="14.4" x14ac:dyDescent="0.25">
      <c r="EU21690" s="104"/>
    </row>
    <row r="21691" spans="151:151" ht="14.4" x14ac:dyDescent="0.25">
      <c r="EU21691" s="104"/>
    </row>
    <row r="21692" spans="151:151" ht="14.4" x14ac:dyDescent="0.25">
      <c r="EU21692" s="104"/>
    </row>
    <row r="21693" spans="151:151" ht="14.4" x14ac:dyDescent="0.25">
      <c r="EU21693" s="104"/>
    </row>
    <row r="21694" spans="151:151" ht="14.4" x14ac:dyDescent="0.25">
      <c r="EU21694" s="104"/>
    </row>
    <row r="21695" spans="151:151" ht="14.4" x14ac:dyDescent="0.25">
      <c r="EU21695" s="104"/>
    </row>
    <row r="21696" spans="151:151" ht="14.4" x14ac:dyDescent="0.25">
      <c r="EU21696" s="104"/>
    </row>
    <row r="21697" spans="151:151" ht="14.4" x14ac:dyDescent="0.25">
      <c r="EU21697" s="104"/>
    </row>
    <row r="21698" spans="151:151" ht="14.4" x14ac:dyDescent="0.25">
      <c r="EU21698" s="104"/>
    </row>
    <row r="21699" spans="151:151" ht="14.4" x14ac:dyDescent="0.25">
      <c r="EU21699" s="104"/>
    </row>
    <row r="21700" spans="151:151" ht="14.4" x14ac:dyDescent="0.25">
      <c r="EU21700" s="104"/>
    </row>
    <row r="21701" spans="151:151" ht="14.4" x14ac:dyDescent="0.25">
      <c r="EU21701" s="104"/>
    </row>
    <row r="21702" spans="151:151" ht="14.4" x14ac:dyDescent="0.25">
      <c r="EU21702" s="104"/>
    </row>
    <row r="21703" spans="151:151" ht="14.4" x14ac:dyDescent="0.25">
      <c r="EU21703" s="104"/>
    </row>
    <row r="21704" spans="151:151" ht="14.4" x14ac:dyDescent="0.25">
      <c r="EU21704" s="104"/>
    </row>
    <row r="21705" spans="151:151" ht="14.4" x14ac:dyDescent="0.25">
      <c r="EU21705" s="104"/>
    </row>
    <row r="21706" spans="151:151" ht="14.4" x14ac:dyDescent="0.25">
      <c r="EU21706" s="104"/>
    </row>
    <row r="21707" spans="151:151" ht="14.4" x14ac:dyDescent="0.25">
      <c r="EU21707" s="104"/>
    </row>
    <row r="21708" spans="151:151" ht="14.4" x14ac:dyDescent="0.25">
      <c r="EU21708" s="104"/>
    </row>
    <row r="21709" spans="151:151" ht="14.4" x14ac:dyDescent="0.25">
      <c r="EU21709" s="104"/>
    </row>
    <row r="21710" spans="151:151" ht="14.4" x14ac:dyDescent="0.25">
      <c r="EU21710" s="104"/>
    </row>
    <row r="21711" spans="151:151" ht="14.4" x14ac:dyDescent="0.25">
      <c r="EU21711" s="104"/>
    </row>
    <row r="21712" spans="151:151" ht="14.4" x14ac:dyDescent="0.25">
      <c r="EU21712" s="104"/>
    </row>
    <row r="21713" spans="151:151" ht="14.4" x14ac:dyDescent="0.25">
      <c r="EU21713" s="104"/>
    </row>
    <row r="21714" spans="151:151" ht="14.4" x14ac:dyDescent="0.25">
      <c r="EU21714" s="104"/>
    </row>
    <row r="21715" spans="151:151" ht="14.4" x14ac:dyDescent="0.25">
      <c r="EU21715" s="104"/>
    </row>
    <row r="21716" spans="151:151" ht="14.4" x14ac:dyDescent="0.25">
      <c r="EU21716" s="104"/>
    </row>
    <row r="21717" spans="151:151" ht="14.4" x14ac:dyDescent="0.25">
      <c r="EU21717" s="104"/>
    </row>
    <row r="21718" spans="151:151" ht="14.4" x14ac:dyDescent="0.25">
      <c r="EU21718" s="104"/>
    </row>
    <row r="21719" spans="151:151" ht="14.4" x14ac:dyDescent="0.25">
      <c r="EU21719" s="104"/>
    </row>
    <row r="21720" spans="151:151" ht="14.4" x14ac:dyDescent="0.25">
      <c r="EU21720" s="104"/>
    </row>
    <row r="21721" spans="151:151" ht="14.4" x14ac:dyDescent="0.25">
      <c r="EU21721" s="104"/>
    </row>
    <row r="21722" spans="151:151" ht="14.4" x14ac:dyDescent="0.25">
      <c r="EU21722" s="104"/>
    </row>
    <row r="21723" spans="151:151" ht="14.4" x14ac:dyDescent="0.25">
      <c r="EU21723" s="104"/>
    </row>
    <row r="21724" spans="151:151" ht="14.4" x14ac:dyDescent="0.25">
      <c r="EU21724" s="104"/>
    </row>
    <row r="21725" spans="151:151" ht="14.4" x14ac:dyDescent="0.25">
      <c r="EU21725" s="104"/>
    </row>
    <row r="21726" spans="151:151" ht="14.4" x14ac:dyDescent="0.25">
      <c r="EU21726" s="104"/>
    </row>
    <row r="21727" spans="151:151" ht="14.4" x14ac:dyDescent="0.25">
      <c r="EU21727" s="104"/>
    </row>
    <row r="21728" spans="151:151" ht="14.4" x14ac:dyDescent="0.25">
      <c r="EU21728" s="104"/>
    </row>
    <row r="21729" spans="151:151" ht="14.4" x14ac:dyDescent="0.25">
      <c r="EU21729" s="104"/>
    </row>
    <row r="21730" spans="151:151" ht="14.4" x14ac:dyDescent="0.25">
      <c r="EU21730" s="104"/>
    </row>
    <row r="21731" spans="151:151" ht="14.4" x14ac:dyDescent="0.25">
      <c r="EU21731" s="104"/>
    </row>
    <row r="21732" spans="151:151" ht="14.4" x14ac:dyDescent="0.25">
      <c r="EU21732" s="104"/>
    </row>
    <row r="21733" spans="151:151" ht="14.4" x14ac:dyDescent="0.25">
      <c r="EU21733" s="104"/>
    </row>
    <row r="21734" spans="151:151" ht="14.4" x14ac:dyDescent="0.25">
      <c r="EU21734" s="104"/>
    </row>
    <row r="21735" spans="151:151" ht="14.4" x14ac:dyDescent="0.25">
      <c r="EU21735" s="104"/>
    </row>
    <row r="21736" spans="151:151" ht="14.4" x14ac:dyDescent="0.25">
      <c r="EU21736" s="104"/>
    </row>
    <row r="21737" spans="151:151" ht="14.4" x14ac:dyDescent="0.25">
      <c r="EU21737" s="104"/>
    </row>
    <row r="21738" spans="151:151" ht="14.4" x14ac:dyDescent="0.25">
      <c r="EU21738" s="104"/>
    </row>
    <row r="21739" spans="151:151" ht="14.4" x14ac:dyDescent="0.25">
      <c r="EU21739" s="104"/>
    </row>
    <row r="21740" spans="151:151" ht="14.4" x14ac:dyDescent="0.25">
      <c r="EU21740" s="104"/>
    </row>
    <row r="21741" spans="151:151" ht="14.4" x14ac:dyDescent="0.25">
      <c r="EU21741" s="104"/>
    </row>
    <row r="21742" spans="151:151" ht="14.4" x14ac:dyDescent="0.25">
      <c r="EU21742" s="104"/>
    </row>
    <row r="21743" spans="151:151" ht="14.4" x14ac:dyDescent="0.25">
      <c r="EU21743" s="104"/>
    </row>
    <row r="21744" spans="151:151" ht="14.4" x14ac:dyDescent="0.25">
      <c r="EU21744" s="104"/>
    </row>
    <row r="21745" spans="151:151" ht="14.4" x14ac:dyDescent="0.25">
      <c r="EU21745" s="104"/>
    </row>
    <row r="21746" spans="151:151" ht="14.4" x14ac:dyDescent="0.25">
      <c r="EU21746" s="104"/>
    </row>
    <row r="21747" spans="151:151" ht="14.4" x14ac:dyDescent="0.25">
      <c r="EU21747" s="104"/>
    </row>
    <row r="21748" spans="151:151" ht="14.4" x14ac:dyDescent="0.25">
      <c r="EU21748" s="104"/>
    </row>
    <row r="21749" spans="151:151" ht="14.4" x14ac:dyDescent="0.25">
      <c r="EU21749" s="104"/>
    </row>
    <row r="21750" spans="151:151" ht="14.4" x14ac:dyDescent="0.25">
      <c r="EU21750" s="104"/>
    </row>
    <row r="21751" spans="151:151" ht="14.4" x14ac:dyDescent="0.25">
      <c r="EU21751" s="104"/>
    </row>
    <row r="21752" spans="151:151" ht="14.4" x14ac:dyDescent="0.25">
      <c r="EU21752" s="104"/>
    </row>
    <row r="21753" spans="151:151" ht="14.4" x14ac:dyDescent="0.25">
      <c r="EU21753" s="104"/>
    </row>
    <row r="21754" spans="151:151" ht="14.4" x14ac:dyDescent="0.25">
      <c r="EU21754" s="104"/>
    </row>
    <row r="21755" spans="151:151" ht="14.4" x14ac:dyDescent="0.25">
      <c r="EU21755" s="104"/>
    </row>
    <row r="21756" spans="151:151" ht="14.4" x14ac:dyDescent="0.25">
      <c r="EU21756" s="104"/>
    </row>
    <row r="21757" spans="151:151" ht="14.4" x14ac:dyDescent="0.25">
      <c r="EU21757" s="104"/>
    </row>
    <row r="21758" spans="151:151" ht="14.4" x14ac:dyDescent="0.25">
      <c r="EU21758" s="104"/>
    </row>
    <row r="21759" spans="151:151" ht="14.4" x14ac:dyDescent="0.25">
      <c r="EU21759" s="104"/>
    </row>
    <row r="21760" spans="151:151" ht="14.4" x14ac:dyDescent="0.25">
      <c r="EU21760" s="104"/>
    </row>
    <row r="21761" spans="151:151" ht="14.4" x14ac:dyDescent="0.25">
      <c r="EU21761" s="104"/>
    </row>
    <row r="21762" spans="151:151" ht="14.4" x14ac:dyDescent="0.25">
      <c r="EU21762" s="104"/>
    </row>
    <row r="21763" spans="151:151" ht="14.4" x14ac:dyDescent="0.25">
      <c r="EU21763" s="104"/>
    </row>
    <row r="21764" spans="151:151" ht="14.4" x14ac:dyDescent="0.25">
      <c r="EU21764" s="104"/>
    </row>
    <row r="21765" spans="151:151" ht="14.4" x14ac:dyDescent="0.25">
      <c r="EU21765" s="104"/>
    </row>
    <row r="21766" spans="151:151" ht="14.4" x14ac:dyDescent="0.25">
      <c r="EU21766" s="104"/>
    </row>
    <row r="21767" spans="151:151" ht="14.4" x14ac:dyDescent="0.25">
      <c r="EU21767" s="104"/>
    </row>
    <row r="21768" spans="151:151" ht="14.4" x14ac:dyDescent="0.25">
      <c r="EU21768" s="104"/>
    </row>
    <row r="21769" spans="151:151" ht="14.4" x14ac:dyDescent="0.25">
      <c r="EU21769" s="104"/>
    </row>
    <row r="21770" spans="151:151" ht="14.4" x14ac:dyDescent="0.25">
      <c r="EU21770" s="104"/>
    </row>
    <row r="21771" spans="151:151" ht="14.4" x14ac:dyDescent="0.25">
      <c r="EU21771" s="104"/>
    </row>
    <row r="21772" spans="151:151" ht="14.4" x14ac:dyDescent="0.25">
      <c r="EU21772" s="104"/>
    </row>
    <row r="21773" spans="151:151" ht="14.4" x14ac:dyDescent="0.25">
      <c r="EU21773" s="104"/>
    </row>
    <row r="21774" spans="151:151" ht="14.4" x14ac:dyDescent="0.25">
      <c r="EU21774" s="104"/>
    </row>
    <row r="21775" spans="151:151" ht="14.4" x14ac:dyDescent="0.25">
      <c r="EU21775" s="104"/>
    </row>
    <row r="21776" spans="151:151" ht="14.4" x14ac:dyDescent="0.25">
      <c r="EU21776" s="104"/>
    </row>
    <row r="21777" spans="151:151" ht="14.4" x14ac:dyDescent="0.25">
      <c r="EU21777" s="104"/>
    </row>
    <row r="21778" spans="151:151" ht="14.4" x14ac:dyDescent="0.25">
      <c r="EU21778" s="104"/>
    </row>
    <row r="21779" spans="151:151" ht="14.4" x14ac:dyDescent="0.25">
      <c r="EU21779" s="104"/>
    </row>
    <row r="21780" spans="151:151" ht="14.4" x14ac:dyDescent="0.25">
      <c r="EU21780" s="104"/>
    </row>
    <row r="21781" spans="151:151" ht="14.4" x14ac:dyDescent="0.25">
      <c r="EU21781" s="104"/>
    </row>
    <row r="21782" spans="151:151" ht="14.4" x14ac:dyDescent="0.25">
      <c r="EU21782" s="104"/>
    </row>
    <row r="21783" spans="151:151" ht="14.4" x14ac:dyDescent="0.25">
      <c r="EU21783" s="104"/>
    </row>
    <row r="21784" spans="151:151" ht="14.4" x14ac:dyDescent="0.25">
      <c r="EU21784" s="104"/>
    </row>
    <row r="21785" spans="151:151" ht="14.4" x14ac:dyDescent="0.25">
      <c r="EU21785" s="104"/>
    </row>
    <row r="21786" spans="151:151" ht="14.4" x14ac:dyDescent="0.25">
      <c r="EU21786" s="104"/>
    </row>
    <row r="21787" spans="151:151" ht="14.4" x14ac:dyDescent="0.25">
      <c r="EU21787" s="104"/>
    </row>
    <row r="21788" spans="151:151" ht="14.4" x14ac:dyDescent="0.25">
      <c r="EU21788" s="104"/>
    </row>
    <row r="21789" spans="151:151" ht="14.4" x14ac:dyDescent="0.25">
      <c r="EU21789" s="104"/>
    </row>
    <row r="21790" spans="151:151" ht="14.4" x14ac:dyDescent="0.25">
      <c r="EU21790" s="104"/>
    </row>
    <row r="21791" spans="151:151" ht="14.4" x14ac:dyDescent="0.25">
      <c r="EU21791" s="104"/>
    </row>
    <row r="21792" spans="151:151" ht="14.4" x14ac:dyDescent="0.25">
      <c r="EU21792" s="104"/>
    </row>
    <row r="21793" spans="151:151" ht="14.4" x14ac:dyDescent="0.25">
      <c r="EU21793" s="104"/>
    </row>
    <row r="21794" spans="151:151" ht="14.4" x14ac:dyDescent="0.25">
      <c r="EU21794" s="104"/>
    </row>
    <row r="21795" spans="151:151" ht="14.4" x14ac:dyDescent="0.25">
      <c r="EU21795" s="104"/>
    </row>
    <row r="21796" spans="151:151" ht="14.4" x14ac:dyDescent="0.25">
      <c r="EU21796" s="104"/>
    </row>
    <row r="21797" spans="151:151" ht="14.4" x14ac:dyDescent="0.25">
      <c r="EU21797" s="104"/>
    </row>
    <row r="21798" spans="151:151" ht="14.4" x14ac:dyDescent="0.25">
      <c r="EU21798" s="104"/>
    </row>
    <row r="21799" spans="151:151" ht="14.4" x14ac:dyDescent="0.25">
      <c r="EU21799" s="104"/>
    </row>
    <row r="21800" spans="151:151" ht="14.4" x14ac:dyDescent="0.25">
      <c r="EU21800" s="104"/>
    </row>
    <row r="21801" spans="151:151" ht="14.4" x14ac:dyDescent="0.25">
      <c r="EU21801" s="104"/>
    </row>
    <row r="21802" spans="151:151" ht="14.4" x14ac:dyDescent="0.25">
      <c r="EU21802" s="104"/>
    </row>
    <row r="21803" spans="151:151" ht="14.4" x14ac:dyDescent="0.25">
      <c r="EU21803" s="104"/>
    </row>
    <row r="21804" spans="151:151" ht="14.4" x14ac:dyDescent="0.25">
      <c r="EU21804" s="104"/>
    </row>
    <row r="21805" spans="151:151" ht="14.4" x14ac:dyDescent="0.25">
      <c r="EU21805" s="104"/>
    </row>
    <row r="21806" spans="151:151" ht="14.4" x14ac:dyDescent="0.25">
      <c r="EU21806" s="104"/>
    </row>
    <row r="21807" spans="151:151" ht="14.4" x14ac:dyDescent="0.25">
      <c r="EU21807" s="104"/>
    </row>
    <row r="21808" spans="151:151" ht="14.4" x14ac:dyDescent="0.25">
      <c r="EU21808" s="104"/>
    </row>
    <row r="21809" spans="151:151" ht="14.4" x14ac:dyDescent="0.25">
      <c r="EU21809" s="104"/>
    </row>
    <row r="21810" spans="151:151" ht="14.4" x14ac:dyDescent="0.25">
      <c r="EU21810" s="104"/>
    </row>
    <row r="21811" spans="151:151" ht="14.4" x14ac:dyDescent="0.25">
      <c r="EU21811" s="104"/>
    </row>
    <row r="21812" spans="151:151" ht="14.4" x14ac:dyDescent="0.25">
      <c r="EU21812" s="104"/>
    </row>
    <row r="21813" spans="151:151" ht="14.4" x14ac:dyDescent="0.25">
      <c r="EU21813" s="104"/>
    </row>
    <row r="21814" spans="151:151" ht="14.4" x14ac:dyDescent="0.25">
      <c r="EU21814" s="104"/>
    </row>
    <row r="21815" spans="151:151" ht="14.4" x14ac:dyDescent="0.25">
      <c r="EU21815" s="104"/>
    </row>
    <row r="21816" spans="151:151" ht="14.4" x14ac:dyDescent="0.25">
      <c r="EU21816" s="104"/>
    </row>
    <row r="21817" spans="151:151" ht="14.4" x14ac:dyDescent="0.25">
      <c r="EU21817" s="104"/>
    </row>
    <row r="21818" spans="151:151" ht="14.4" x14ac:dyDescent="0.25">
      <c r="EU21818" s="104"/>
    </row>
    <row r="21819" spans="151:151" ht="14.4" x14ac:dyDescent="0.25">
      <c r="EU21819" s="104"/>
    </row>
    <row r="21820" spans="151:151" ht="14.4" x14ac:dyDescent="0.25">
      <c r="EU21820" s="104"/>
    </row>
    <row r="21821" spans="151:151" ht="14.4" x14ac:dyDescent="0.25">
      <c r="EU21821" s="104"/>
    </row>
    <row r="21822" spans="151:151" ht="14.4" x14ac:dyDescent="0.25">
      <c r="EU21822" s="104"/>
    </row>
    <row r="21823" spans="151:151" ht="14.4" x14ac:dyDescent="0.25">
      <c r="EU21823" s="104"/>
    </row>
    <row r="21824" spans="151:151" ht="14.4" x14ac:dyDescent="0.25">
      <c r="EU21824" s="104"/>
    </row>
    <row r="21825" spans="151:151" ht="14.4" x14ac:dyDescent="0.25">
      <c r="EU21825" s="104"/>
    </row>
    <row r="21826" spans="151:151" ht="14.4" x14ac:dyDescent="0.25">
      <c r="EU21826" s="104"/>
    </row>
    <row r="21827" spans="151:151" ht="14.4" x14ac:dyDescent="0.25">
      <c r="EU21827" s="104"/>
    </row>
    <row r="21828" spans="151:151" ht="14.4" x14ac:dyDescent="0.25">
      <c r="EU21828" s="104"/>
    </row>
    <row r="21829" spans="151:151" ht="14.4" x14ac:dyDescent="0.25">
      <c r="EU21829" s="104"/>
    </row>
    <row r="21830" spans="151:151" ht="14.4" x14ac:dyDescent="0.25">
      <c r="EU21830" s="104"/>
    </row>
    <row r="21831" spans="151:151" ht="14.4" x14ac:dyDescent="0.25">
      <c r="EU21831" s="104"/>
    </row>
    <row r="21832" spans="151:151" ht="14.4" x14ac:dyDescent="0.25">
      <c r="EU21832" s="104"/>
    </row>
    <row r="21833" spans="151:151" ht="14.4" x14ac:dyDescent="0.25">
      <c r="EU21833" s="104"/>
    </row>
    <row r="21834" spans="151:151" ht="14.4" x14ac:dyDescent="0.25">
      <c r="EU21834" s="104"/>
    </row>
    <row r="21835" spans="151:151" ht="14.4" x14ac:dyDescent="0.25">
      <c r="EU21835" s="104"/>
    </row>
    <row r="21836" spans="151:151" ht="14.4" x14ac:dyDescent="0.25">
      <c r="EU21836" s="104"/>
    </row>
    <row r="21837" spans="151:151" ht="14.4" x14ac:dyDescent="0.25">
      <c r="EU21837" s="104"/>
    </row>
    <row r="21838" spans="151:151" ht="14.4" x14ac:dyDescent="0.25">
      <c r="EU21838" s="104"/>
    </row>
    <row r="21839" spans="151:151" ht="14.4" x14ac:dyDescent="0.25">
      <c r="EU21839" s="104"/>
    </row>
    <row r="21840" spans="151:151" ht="14.4" x14ac:dyDescent="0.25">
      <c r="EU21840" s="104"/>
    </row>
    <row r="21841" spans="151:151" ht="14.4" x14ac:dyDescent="0.25">
      <c r="EU21841" s="104"/>
    </row>
    <row r="21842" spans="151:151" ht="14.4" x14ac:dyDescent="0.25">
      <c r="EU21842" s="104"/>
    </row>
    <row r="21843" spans="151:151" ht="14.4" x14ac:dyDescent="0.25">
      <c r="EU21843" s="104"/>
    </row>
    <row r="21844" spans="151:151" ht="14.4" x14ac:dyDescent="0.25">
      <c r="EU21844" s="104"/>
    </row>
    <row r="21845" spans="151:151" ht="14.4" x14ac:dyDescent="0.25">
      <c r="EU21845" s="104"/>
    </row>
    <row r="21846" spans="151:151" ht="14.4" x14ac:dyDescent="0.25">
      <c r="EU21846" s="104"/>
    </row>
    <row r="21847" spans="151:151" ht="14.4" x14ac:dyDescent="0.25">
      <c r="EU21847" s="104"/>
    </row>
    <row r="21848" spans="151:151" ht="14.4" x14ac:dyDescent="0.25">
      <c r="EU21848" s="104"/>
    </row>
    <row r="21849" spans="151:151" ht="14.4" x14ac:dyDescent="0.25">
      <c r="EU21849" s="104"/>
    </row>
    <row r="21850" spans="151:151" ht="14.4" x14ac:dyDescent="0.25">
      <c r="EU21850" s="104"/>
    </row>
    <row r="21851" spans="151:151" ht="14.4" x14ac:dyDescent="0.25">
      <c r="EU21851" s="104"/>
    </row>
    <row r="21852" spans="151:151" ht="14.4" x14ac:dyDescent="0.25">
      <c r="EU21852" s="104"/>
    </row>
    <row r="21853" spans="151:151" ht="14.4" x14ac:dyDescent="0.25">
      <c r="EU21853" s="104"/>
    </row>
    <row r="21854" spans="151:151" ht="14.4" x14ac:dyDescent="0.25">
      <c r="EU21854" s="104"/>
    </row>
    <row r="21855" spans="151:151" ht="14.4" x14ac:dyDescent="0.25">
      <c r="EU21855" s="104"/>
    </row>
    <row r="21856" spans="151:151" ht="14.4" x14ac:dyDescent="0.25">
      <c r="EU21856" s="104"/>
    </row>
    <row r="21857" spans="151:151" ht="14.4" x14ac:dyDescent="0.25">
      <c r="EU21857" s="104"/>
    </row>
    <row r="21858" spans="151:151" ht="14.4" x14ac:dyDescent="0.25">
      <c r="EU21858" s="104"/>
    </row>
    <row r="21859" spans="151:151" ht="14.4" x14ac:dyDescent="0.25">
      <c r="EU21859" s="104"/>
    </row>
    <row r="21860" spans="151:151" ht="14.4" x14ac:dyDescent="0.25">
      <c r="EU21860" s="104"/>
    </row>
    <row r="21861" spans="151:151" ht="14.4" x14ac:dyDescent="0.25">
      <c r="EU21861" s="104"/>
    </row>
    <row r="21862" spans="151:151" ht="14.4" x14ac:dyDescent="0.25">
      <c r="EU21862" s="104"/>
    </row>
    <row r="21863" spans="151:151" ht="14.4" x14ac:dyDescent="0.25">
      <c r="EU21863" s="104"/>
    </row>
    <row r="21864" spans="151:151" ht="14.4" x14ac:dyDescent="0.25">
      <c r="EU21864" s="104"/>
    </row>
    <row r="21865" spans="151:151" ht="14.4" x14ac:dyDescent="0.25">
      <c r="EU21865" s="104"/>
    </row>
    <row r="21866" spans="151:151" ht="14.4" x14ac:dyDescent="0.25">
      <c r="EU21866" s="104"/>
    </row>
    <row r="21867" spans="151:151" ht="14.4" x14ac:dyDescent="0.25">
      <c r="EU21867" s="104"/>
    </row>
    <row r="21868" spans="151:151" ht="14.4" x14ac:dyDescent="0.25">
      <c r="EU21868" s="104"/>
    </row>
    <row r="21869" spans="151:151" ht="14.4" x14ac:dyDescent="0.25">
      <c r="EU21869" s="104"/>
    </row>
    <row r="21870" spans="151:151" ht="14.4" x14ac:dyDescent="0.25">
      <c r="EU21870" s="104"/>
    </row>
    <row r="21871" spans="151:151" ht="14.4" x14ac:dyDescent="0.25">
      <c r="EU21871" s="104"/>
    </row>
    <row r="21872" spans="151:151" ht="14.4" x14ac:dyDescent="0.25">
      <c r="EU21872" s="104"/>
    </row>
    <row r="21873" spans="151:151" ht="14.4" x14ac:dyDescent="0.25">
      <c r="EU21873" s="104"/>
    </row>
    <row r="21874" spans="151:151" ht="14.4" x14ac:dyDescent="0.25">
      <c r="EU21874" s="104"/>
    </row>
    <row r="21875" spans="151:151" ht="14.4" x14ac:dyDescent="0.25">
      <c r="EU21875" s="104"/>
    </row>
    <row r="21876" spans="151:151" ht="14.4" x14ac:dyDescent="0.25">
      <c r="EU21876" s="104"/>
    </row>
    <row r="21877" spans="151:151" ht="14.4" x14ac:dyDescent="0.25">
      <c r="EU21877" s="104"/>
    </row>
    <row r="21878" spans="151:151" ht="14.4" x14ac:dyDescent="0.25">
      <c r="EU21878" s="104"/>
    </row>
    <row r="21879" spans="151:151" ht="14.4" x14ac:dyDescent="0.25">
      <c r="EU21879" s="104"/>
    </row>
    <row r="21880" spans="151:151" ht="14.4" x14ac:dyDescent="0.25">
      <c r="EU21880" s="104"/>
    </row>
    <row r="21881" spans="151:151" ht="14.4" x14ac:dyDescent="0.25">
      <c r="EU21881" s="104"/>
    </row>
    <row r="21882" spans="151:151" ht="14.4" x14ac:dyDescent="0.25">
      <c r="EU21882" s="104"/>
    </row>
    <row r="21883" spans="151:151" ht="14.4" x14ac:dyDescent="0.25">
      <c r="EU21883" s="104"/>
    </row>
    <row r="21884" spans="151:151" ht="14.4" x14ac:dyDescent="0.25">
      <c r="EU21884" s="104"/>
    </row>
    <row r="21885" spans="151:151" ht="14.4" x14ac:dyDescent="0.25">
      <c r="EU21885" s="104"/>
    </row>
    <row r="21886" spans="151:151" ht="14.4" x14ac:dyDescent="0.25">
      <c r="EU21886" s="104"/>
    </row>
    <row r="21887" spans="151:151" ht="14.4" x14ac:dyDescent="0.25">
      <c r="EU21887" s="104"/>
    </row>
    <row r="21888" spans="151:151" ht="14.4" x14ac:dyDescent="0.25">
      <c r="EU21888" s="104"/>
    </row>
    <row r="21889" spans="151:151" ht="14.4" x14ac:dyDescent="0.25">
      <c r="EU21889" s="104"/>
    </row>
    <row r="21890" spans="151:151" ht="14.4" x14ac:dyDescent="0.25">
      <c r="EU21890" s="104"/>
    </row>
    <row r="21891" spans="151:151" ht="14.4" x14ac:dyDescent="0.25">
      <c r="EU21891" s="104"/>
    </row>
    <row r="21892" spans="151:151" ht="14.4" x14ac:dyDescent="0.25">
      <c r="EU21892" s="104"/>
    </row>
    <row r="21893" spans="151:151" ht="14.4" x14ac:dyDescent="0.25">
      <c r="EU21893" s="104"/>
    </row>
    <row r="21894" spans="151:151" ht="14.4" x14ac:dyDescent="0.25">
      <c r="EU21894" s="104"/>
    </row>
    <row r="21895" spans="151:151" ht="14.4" x14ac:dyDescent="0.25">
      <c r="EU21895" s="104"/>
    </row>
    <row r="21896" spans="151:151" ht="14.4" x14ac:dyDescent="0.25">
      <c r="EU21896" s="104"/>
    </row>
    <row r="21897" spans="151:151" ht="14.4" x14ac:dyDescent="0.25">
      <c r="EU21897" s="104"/>
    </row>
    <row r="21898" spans="151:151" ht="14.4" x14ac:dyDescent="0.25">
      <c r="EU21898" s="104"/>
    </row>
    <row r="21899" spans="151:151" ht="14.4" x14ac:dyDescent="0.25">
      <c r="EU21899" s="104"/>
    </row>
    <row r="21900" spans="151:151" ht="14.4" x14ac:dyDescent="0.25">
      <c r="EU21900" s="104"/>
    </row>
    <row r="21901" spans="151:151" ht="14.4" x14ac:dyDescent="0.25">
      <c r="EU21901" s="104"/>
    </row>
    <row r="21902" spans="151:151" ht="14.4" x14ac:dyDescent="0.25">
      <c r="EU21902" s="104"/>
    </row>
    <row r="21903" spans="151:151" ht="14.4" x14ac:dyDescent="0.25">
      <c r="EU21903" s="104"/>
    </row>
    <row r="21904" spans="151:151" ht="14.4" x14ac:dyDescent="0.25">
      <c r="EU21904" s="104"/>
    </row>
    <row r="21905" spans="151:151" ht="14.4" x14ac:dyDescent="0.25">
      <c r="EU21905" s="104"/>
    </row>
    <row r="21906" spans="151:151" ht="14.4" x14ac:dyDescent="0.25">
      <c r="EU21906" s="104"/>
    </row>
    <row r="21907" spans="151:151" ht="14.4" x14ac:dyDescent="0.25">
      <c r="EU21907" s="104"/>
    </row>
    <row r="21908" spans="151:151" ht="14.4" x14ac:dyDescent="0.25">
      <c r="EU21908" s="104"/>
    </row>
    <row r="21909" spans="151:151" ht="14.4" x14ac:dyDescent="0.25">
      <c r="EU21909" s="104"/>
    </row>
    <row r="21910" spans="151:151" ht="14.4" x14ac:dyDescent="0.25">
      <c r="EU21910" s="104"/>
    </row>
    <row r="21911" spans="151:151" ht="14.4" x14ac:dyDescent="0.25">
      <c r="EU21911" s="104"/>
    </row>
    <row r="21912" spans="151:151" ht="14.4" x14ac:dyDescent="0.25">
      <c r="EU21912" s="104"/>
    </row>
    <row r="21913" spans="151:151" ht="14.4" x14ac:dyDescent="0.25">
      <c r="EU21913" s="104"/>
    </row>
    <row r="21914" spans="151:151" ht="14.4" x14ac:dyDescent="0.25">
      <c r="EU21914" s="104"/>
    </row>
    <row r="21915" spans="151:151" ht="14.4" x14ac:dyDescent="0.25">
      <c r="EU21915" s="104"/>
    </row>
    <row r="21916" spans="151:151" ht="14.4" x14ac:dyDescent="0.25">
      <c r="EU21916" s="104"/>
    </row>
    <row r="21917" spans="151:151" ht="14.4" x14ac:dyDescent="0.25">
      <c r="EU21917" s="104"/>
    </row>
    <row r="21918" spans="151:151" ht="14.4" x14ac:dyDescent="0.25">
      <c r="EU21918" s="104"/>
    </row>
    <row r="21919" spans="151:151" ht="14.4" x14ac:dyDescent="0.25">
      <c r="EU21919" s="104"/>
    </row>
    <row r="21920" spans="151:151" ht="14.4" x14ac:dyDescent="0.25">
      <c r="EU21920" s="104"/>
    </row>
    <row r="21921" spans="151:151" ht="14.4" x14ac:dyDescent="0.25">
      <c r="EU21921" s="104"/>
    </row>
    <row r="21922" spans="151:151" ht="14.4" x14ac:dyDescent="0.25">
      <c r="EU21922" s="104"/>
    </row>
    <row r="21923" spans="151:151" ht="14.4" x14ac:dyDescent="0.25">
      <c r="EU21923" s="104"/>
    </row>
    <row r="21924" spans="151:151" ht="14.4" x14ac:dyDescent="0.25">
      <c r="EU21924" s="104"/>
    </row>
    <row r="21925" spans="151:151" ht="14.4" x14ac:dyDescent="0.25">
      <c r="EU21925" s="104"/>
    </row>
    <row r="21926" spans="151:151" ht="14.4" x14ac:dyDescent="0.25">
      <c r="EU21926" s="104"/>
    </row>
    <row r="21927" spans="151:151" ht="14.4" x14ac:dyDescent="0.25">
      <c r="EU21927" s="104"/>
    </row>
    <row r="21928" spans="151:151" ht="14.4" x14ac:dyDescent="0.25">
      <c r="EU21928" s="104"/>
    </row>
    <row r="21929" spans="151:151" ht="14.4" x14ac:dyDescent="0.25">
      <c r="EU21929" s="104"/>
    </row>
    <row r="21930" spans="151:151" ht="14.4" x14ac:dyDescent="0.25">
      <c r="EU21930" s="104"/>
    </row>
    <row r="21931" spans="151:151" ht="14.4" x14ac:dyDescent="0.25">
      <c r="EU21931" s="104"/>
    </row>
    <row r="21932" spans="151:151" ht="14.4" x14ac:dyDescent="0.25">
      <c r="EU21932" s="104"/>
    </row>
    <row r="21933" spans="151:151" ht="14.4" x14ac:dyDescent="0.25">
      <c r="EU21933" s="104"/>
    </row>
    <row r="21934" spans="151:151" ht="14.4" x14ac:dyDescent="0.25">
      <c r="EU21934" s="104"/>
    </row>
    <row r="21935" spans="151:151" ht="14.4" x14ac:dyDescent="0.25">
      <c r="EU21935" s="104"/>
    </row>
    <row r="21936" spans="151:151" ht="14.4" x14ac:dyDescent="0.25">
      <c r="EU21936" s="104"/>
    </row>
    <row r="21937" spans="151:151" ht="14.4" x14ac:dyDescent="0.25">
      <c r="EU21937" s="104"/>
    </row>
    <row r="21938" spans="151:151" ht="14.4" x14ac:dyDescent="0.25">
      <c r="EU21938" s="104"/>
    </row>
    <row r="21939" spans="151:151" ht="14.4" x14ac:dyDescent="0.25">
      <c r="EU21939" s="104"/>
    </row>
    <row r="21940" spans="151:151" ht="14.4" x14ac:dyDescent="0.25">
      <c r="EU21940" s="104"/>
    </row>
    <row r="21941" spans="151:151" ht="14.4" x14ac:dyDescent="0.25">
      <c r="EU21941" s="104"/>
    </row>
    <row r="21942" spans="151:151" ht="14.4" x14ac:dyDescent="0.25">
      <c r="EU21942" s="104"/>
    </row>
    <row r="21943" spans="151:151" ht="14.4" x14ac:dyDescent="0.25">
      <c r="EU21943" s="104"/>
    </row>
    <row r="21944" spans="151:151" ht="14.4" x14ac:dyDescent="0.25">
      <c r="EU21944" s="104"/>
    </row>
    <row r="21945" spans="151:151" ht="14.4" x14ac:dyDescent="0.25">
      <c r="EU21945" s="104"/>
    </row>
    <row r="21946" spans="151:151" ht="14.4" x14ac:dyDescent="0.25">
      <c r="EU21946" s="104"/>
    </row>
    <row r="21947" spans="151:151" ht="14.4" x14ac:dyDescent="0.25">
      <c r="EU21947" s="104"/>
    </row>
    <row r="21948" spans="151:151" ht="14.4" x14ac:dyDescent="0.25">
      <c r="EU21948" s="104"/>
    </row>
    <row r="21949" spans="151:151" ht="14.4" x14ac:dyDescent="0.25">
      <c r="EU21949" s="104"/>
    </row>
    <row r="21950" spans="151:151" ht="14.4" x14ac:dyDescent="0.25">
      <c r="EU21950" s="104"/>
    </row>
    <row r="21951" spans="151:151" ht="14.4" x14ac:dyDescent="0.25">
      <c r="EU21951" s="104"/>
    </row>
    <row r="21952" spans="151:151" ht="14.4" x14ac:dyDescent="0.25">
      <c r="EU21952" s="104"/>
    </row>
    <row r="21953" spans="151:151" ht="14.4" x14ac:dyDescent="0.25">
      <c r="EU21953" s="104"/>
    </row>
    <row r="21954" spans="151:151" ht="14.4" x14ac:dyDescent="0.25">
      <c r="EU21954" s="104"/>
    </row>
    <row r="21955" spans="151:151" ht="14.4" x14ac:dyDescent="0.25">
      <c r="EU21955" s="104"/>
    </row>
    <row r="21956" spans="151:151" ht="14.4" x14ac:dyDescent="0.25">
      <c r="EU21956" s="104"/>
    </row>
    <row r="21957" spans="151:151" ht="14.4" x14ac:dyDescent="0.25">
      <c r="EU21957" s="104"/>
    </row>
    <row r="21958" spans="151:151" ht="14.4" x14ac:dyDescent="0.25">
      <c r="EU21958" s="104"/>
    </row>
    <row r="21959" spans="151:151" ht="14.4" x14ac:dyDescent="0.25">
      <c r="EU21959" s="104"/>
    </row>
    <row r="21960" spans="151:151" ht="14.4" x14ac:dyDescent="0.25">
      <c r="EU21960" s="104"/>
    </row>
    <row r="21961" spans="151:151" ht="14.4" x14ac:dyDescent="0.25">
      <c r="EU21961" s="104"/>
    </row>
    <row r="21962" spans="151:151" ht="14.4" x14ac:dyDescent="0.25">
      <c r="EU21962" s="104"/>
    </row>
    <row r="21963" spans="151:151" ht="14.4" x14ac:dyDescent="0.25">
      <c r="EU21963" s="104"/>
    </row>
    <row r="21964" spans="151:151" ht="14.4" x14ac:dyDescent="0.25">
      <c r="EU21964" s="104"/>
    </row>
    <row r="21965" spans="151:151" ht="14.4" x14ac:dyDescent="0.25">
      <c r="EU21965" s="104"/>
    </row>
    <row r="21966" spans="151:151" ht="14.4" x14ac:dyDescent="0.25">
      <c r="EU21966" s="104"/>
    </row>
    <row r="21967" spans="151:151" ht="14.4" x14ac:dyDescent="0.25">
      <c r="EU21967" s="104"/>
    </row>
    <row r="21968" spans="151:151" ht="14.4" x14ac:dyDescent="0.25">
      <c r="EU21968" s="104"/>
    </row>
    <row r="21969" spans="151:151" ht="14.4" x14ac:dyDescent="0.25">
      <c r="EU21969" s="104"/>
    </row>
    <row r="21970" spans="151:151" ht="14.4" x14ac:dyDescent="0.25">
      <c r="EU21970" s="104"/>
    </row>
    <row r="21971" spans="151:151" ht="14.4" x14ac:dyDescent="0.25">
      <c r="EU21971" s="104"/>
    </row>
    <row r="21972" spans="151:151" ht="14.4" x14ac:dyDescent="0.25">
      <c r="EU21972" s="104"/>
    </row>
    <row r="21973" spans="151:151" ht="14.4" x14ac:dyDescent="0.25">
      <c r="EU21973" s="104"/>
    </row>
    <row r="21974" spans="151:151" ht="14.4" x14ac:dyDescent="0.25">
      <c r="EU21974" s="104"/>
    </row>
    <row r="21975" spans="151:151" ht="14.4" x14ac:dyDescent="0.25">
      <c r="EU21975" s="104"/>
    </row>
    <row r="21976" spans="151:151" ht="14.4" x14ac:dyDescent="0.25">
      <c r="EU21976" s="104"/>
    </row>
    <row r="21977" spans="151:151" ht="14.4" x14ac:dyDescent="0.25">
      <c r="EU21977" s="104"/>
    </row>
    <row r="21978" spans="151:151" ht="14.4" x14ac:dyDescent="0.25">
      <c r="EU21978" s="104"/>
    </row>
    <row r="21979" spans="151:151" ht="14.4" x14ac:dyDescent="0.25">
      <c r="EU21979" s="104"/>
    </row>
    <row r="21980" spans="151:151" ht="14.4" x14ac:dyDescent="0.25">
      <c r="EU21980" s="104"/>
    </row>
    <row r="21981" spans="151:151" ht="14.4" x14ac:dyDescent="0.25">
      <c r="EU21981" s="104"/>
    </row>
    <row r="21982" spans="151:151" ht="14.4" x14ac:dyDescent="0.25">
      <c r="EU21982" s="104"/>
    </row>
    <row r="21983" spans="151:151" ht="14.4" x14ac:dyDescent="0.25">
      <c r="EU21983" s="104"/>
    </row>
    <row r="21984" spans="151:151" ht="14.4" x14ac:dyDescent="0.25">
      <c r="EU21984" s="104"/>
    </row>
    <row r="21985" spans="151:151" ht="14.4" x14ac:dyDescent="0.25">
      <c r="EU21985" s="104"/>
    </row>
    <row r="21986" spans="151:151" ht="14.4" x14ac:dyDescent="0.25">
      <c r="EU21986" s="104"/>
    </row>
    <row r="21987" spans="151:151" ht="14.4" x14ac:dyDescent="0.25">
      <c r="EU21987" s="104"/>
    </row>
    <row r="21988" spans="151:151" ht="14.4" x14ac:dyDescent="0.25">
      <c r="EU21988" s="104"/>
    </row>
    <row r="21989" spans="151:151" ht="14.4" x14ac:dyDescent="0.25">
      <c r="EU21989" s="104"/>
    </row>
    <row r="21990" spans="151:151" ht="14.4" x14ac:dyDescent="0.25">
      <c r="EU21990" s="104"/>
    </row>
    <row r="21991" spans="151:151" ht="14.4" x14ac:dyDescent="0.25">
      <c r="EU21991" s="104"/>
    </row>
    <row r="21992" spans="151:151" ht="14.4" x14ac:dyDescent="0.25">
      <c r="EU21992" s="104"/>
    </row>
    <row r="21993" spans="151:151" ht="14.4" x14ac:dyDescent="0.25">
      <c r="EU21993" s="104"/>
    </row>
    <row r="21994" spans="151:151" ht="14.4" x14ac:dyDescent="0.25">
      <c r="EU21994" s="104"/>
    </row>
    <row r="21995" spans="151:151" ht="14.4" x14ac:dyDescent="0.25">
      <c r="EU21995" s="104"/>
    </row>
    <row r="21996" spans="151:151" ht="14.4" x14ac:dyDescent="0.25">
      <c r="EU21996" s="104"/>
    </row>
    <row r="21997" spans="151:151" ht="14.4" x14ac:dyDescent="0.25">
      <c r="EU21997" s="104"/>
    </row>
    <row r="21998" spans="151:151" ht="14.4" x14ac:dyDescent="0.25">
      <c r="EU21998" s="104"/>
    </row>
    <row r="21999" spans="151:151" ht="14.4" x14ac:dyDescent="0.25">
      <c r="EU21999" s="104"/>
    </row>
    <row r="22000" spans="151:151" ht="14.4" x14ac:dyDescent="0.25">
      <c r="EU22000" s="104"/>
    </row>
    <row r="22001" spans="151:151" ht="14.4" x14ac:dyDescent="0.25">
      <c r="EU22001" s="104"/>
    </row>
    <row r="22002" spans="151:151" ht="14.4" x14ac:dyDescent="0.25">
      <c r="EU22002" s="104"/>
    </row>
    <row r="22003" spans="151:151" ht="14.4" x14ac:dyDescent="0.25">
      <c r="EU22003" s="104"/>
    </row>
    <row r="22004" spans="151:151" ht="14.4" x14ac:dyDescent="0.25">
      <c r="EU22004" s="104"/>
    </row>
    <row r="22005" spans="151:151" ht="14.4" x14ac:dyDescent="0.25">
      <c r="EU22005" s="104"/>
    </row>
    <row r="22006" spans="151:151" ht="14.4" x14ac:dyDescent="0.25">
      <c r="EU22006" s="104"/>
    </row>
    <row r="22007" spans="151:151" ht="14.4" x14ac:dyDescent="0.25">
      <c r="EU22007" s="104"/>
    </row>
    <row r="22008" spans="151:151" ht="14.4" x14ac:dyDescent="0.25">
      <c r="EU22008" s="104"/>
    </row>
    <row r="22009" spans="151:151" ht="14.4" x14ac:dyDescent="0.25">
      <c r="EU22009" s="104"/>
    </row>
    <row r="22010" spans="151:151" ht="14.4" x14ac:dyDescent="0.25">
      <c r="EU22010" s="104"/>
    </row>
    <row r="22011" spans="151:151" ht="14.4" x14ac:dyDescent="0.25">
      <c r="EU22011" s="104"/>
    </row>
    <row r="22012" spans="151:151" ht="14.4" x14ac:dyDescent="0.25">
      <c r="EU22012" s="104"/>
    </row>
    <row r="22013" spans="151:151" ht="14.4" x14ac:dyDescent="0.25">
      <c r="EU22013" s="104"/>
    </row>
    <row r="22014" spans="151:151" ht="14.4" x14ac:dyDescent="0.25">
      <c r="EU22014" s="104"/>
    </row>
    <row r="22015" spans="151:151" ht="14.4" x14ac:dyDescent="0.25">
      <c r="EU22015" s="104"/>
    </row>
    <row r="22016" spans="151:151" ht="14.4" x14ac:dyDescent="0.25">
      <c r="EU22016" s="104"/>
    </row>
    <row r="22017" spans="151:151" ht="14.4" x14ac:dyDescent="0.25">
      <c r="EU22017" s="104"/>
    </row>
    <row r="22018" spans="151:151" ht="14.4" x14ac:dyDescent="0.25">
      <c r="EU22018" s="104"/>
    </row>
    <row r="22019" spans="151:151" ht="14.4" x14ac:dyDescent="0.25">
      <c r="EU22019" s="104"/>
    </row>
    <row r="22020" spans="151:151" ht="14.4" x14ac:dyDescent="0.25">
      <c r="EU22020" s="104"/>
    </row>
    <row r="22021" spans="151:151" ht="14.4" x14ac:dyDescent="0.25">
      <c r="EU22021" s="104"/>
    </row>
    <row r="22022" spans="151:151" ht="14.4" x14ac:dyDescent="0.25">
      <c r="EU22022" s="104"/>
    </row>
    <row r="22023" spans="151:151" ht="14.4" x14ac:dyDescent="0.25">
      <c r="EU22023" s="104"/>
    </row>
    <row r="22024" spans="151:151" ht="14.4" x14ac:dyDescent="0.25">
      <c r="EU22024" s="104"/>
    </row>
    <row r="22025" spans="151:151" ht="14.4" x14ac:dyDescent="0.25">
      <c r="EU22025" s="104"/>
    </row>
    <row r="22026" spans="151:151" ht="14.4" x14ac:dyDescent="0.25">
      <c r="EU22026" s="104"/>
    </row>
    <row r="22027" spans="151:151" ht="14.4" x14ac:dyDescent="0.25">
      <c r="EU22027" s="104"/>
    </row>
    <row r="22028" spans="151:151" ht="14.4" x14ac:dyDescent="0.25">
      <c r="EU22028" s="104"/>
    </row>
    <row r="22029" spans="151:151" ht="14.4" x14ac:dyDescent="0.25">
      <c r="EU22029" s="104"/>
    </row>
    <row r="22030" spans="151:151" ht="14.4" x14ac:dyDescent="0.25">
      <c r="EU22030" s="104"/>
    </row>
    <row r="22031" spans="151:151" ht="14.4" x14ac:dyDescent="0.25">
      <c r="EU22031" s="104"/>
    </row>
    <row r="22032" spans="151:151" ht="14.4" x14ac:dyDescent="0.25">
      <c r="EU22032" s="104"/>
    </row>
    <row r="22033" spans="151:151" ht="14.4" x14ac:dyDescent="0.25">
      <c r="EU22033" s="104"/>
    </row>
    <row r="22034" spans="151:151" ht="14.4" x14ac:dyDescent="0.25">
      <c r="EU22034" s="104"/>
    </row>
    <row r="22035" spans="151:151" ht="14.4" x14ac:dyDescent="0.25">
      <c r="EU22035" s="104"/>
    </row>
    <row r="22036" spans="151:151" ht="14.4" x14ac:dyDescent="0.25">
      <c r="EU22036" s="104"/>
    </row>
    <row r="22037" spans="151:151" ht="14.4" x14ac:dyDescent="0.25">
      <c r="EU22037" s="104"/>
    </row>
    <row r="22038" spans="151:151" ht="14.4" x14ac:dyDescent="0.25">
      <c r="EU22038" s="104"/>
    </row>
    <row r="22039" spans="151:151" ht="14.4" x14ac:dyDescent="0.25">
      <c r="EU22039" s="104"/>
    </row>
    <row r="22040" spans="151:151" ht="14.4" x14ac:dyDescent="0.25">
      <c r="EU22040" s="104"/>
    </row>
    <row r="22041" spans="151:151" ht="14.4" x14ac:dyDescent="0.25">
      <c r="EU22041" s="104"/>
    </row>
    <row r="22042" spans="151:151" ht="14.4" x14ac:dyDescent="0.25">
      <c r="EU22042" s="104"/>
    </row>
    <row r="22043" spans="151:151" ht="14.4" x14ac:dyDescent="0.25">
      <c r="EU22043" s="104"/>
    </row>
    <row r="22044" spans="151:151" ht="14.4" x14ac:dyDescent="0.25">
      <c r="EU22044" s="104"/>
    </row>
    <row r="22045" spans="151:151" ht="14.4" x14ac:dyDescent="0.25">
      <c r="EU22045" s="104"/>
    </row>
    <row r="22046" spans="151:151" ht="14.4" x14ac:dyDescent="0.25">
      <c r="EU22046" s="104"/>
    </row>
    <row r="22047" spans="151:151" ht="14.4" x14ac:dyDescent="0.25">
      <c r="EU22047" s="104"/>
    </row>
    <row r="22048" spans="151:151" ht="14.4" x14ac:dyDescent="0.25">
      <c r="EU22048" s="104"/>
    </row>
    <row r="22049" spans="151:151" ht="14.4" x14ac:dyDescent="0.25">
      <c r="EU22049" s="104"/>
    </row>
    <row r="22050" spans="151:151" ht="14.4" x14ac:dyDescent="0.25">
      <c r="EU22050" s="104"/>
    </row>
    <row r="22051" spans="151:151" ht="14.4" x14ac:dyDescent="0.25">
      <c r="EU22051" s="104"/>
    </row>
    <row r="22052" spans="151:151" ht="14.4" x14ac:dyDescent="0.25">
      <c r="EU22052" s="104"/>
    </row>
    <row r="22053" spans="151:151" ht="14.4" x14ac:dyDescent="0.25">
      <c r="EU22053" s="104"/>
    </row>
    <row r="22054" spans="151:151" ht="14.4" x14ac:dyDescent="0.25">
      <c r="EU22054" s="104"/>
    </row>
    <row r="22055" spans="151:151" ht="14.4" x14ac:dyDescent="0.25">
      <c r="EU22055" s="104"/>
    </row>
    <row r="22056" spans="151:151" ht="14.4" x14ac:dyDescent="0.25">
      <c r="EU22056" s="104"/>
    </row>
    <row r="22057" spans="151:151" ht="14.4" x14ac:dyDescent="0.25">
      <c r="EU22057" s="104"/>
    </row>
    <row r="22058" spans="151:151" ht="14.4" x14ac:dyDescent="0.25">
      <c r="EU22058" s="104"/>
    </row>
    <row r="22059" spans="151:151" ht="14.4" x14ac:dyDescent="0.25">
      <c r="EU22059" s="104"/>
    </row>
    <row r="22060" spans="151:151" ht="14.4" x14ac:dyDescent="0.25">
      <c r="EU22060" s="104"/>
    </row>
    <row r="22061" spans="151:151" ht="14.4" x14ac:dyDescent="0.25">
      <c r="EU22061" s="104"/>
    </row>
    <row r="22062" spans="151:151" ht="14.4" x14ac:dyDescent="0.25">
      <c r="EU22062" s="104"/>
    </row>
    <row r="22063" spans="151:151" ht="14.4" x14ac:dyDescent="0.25">
      <c r="EU22063" s="104"/>
    </row>
    <row r="22064" spans="151:151" ht="14.4" x14ac:dyDescent="0.25">
      <c r="EU22064" s="104"/>
    </row>
    <row r="22065" spans="151:151" ht="14.4" x14ac:dyDescent="0.25">
      <c r="EU22065" s="104"/>
    </row>
    <row r="22066" spans="151:151" ht="14.4" x14ac:dyDescent="0.25">
      <c r="EU22066" s="104"/>
    </row>
    <row r="22067" spans="151:151" ht="14.4" x14ac:dyDescent="0.25">
      <c r="EU22067" s="104"/>
    </row>
    <row r="22068" spans="151:151" ht="14.4" x14ac:dyDescent="0.25">
      <c r="EU22068" s="104"/>
    </row>
    <row r="22069" spans="151:151" ht="14.4" x14ac:dyDescent="0.25">
      <c r="EU22069" s="104"/>
    </row>
    <row r="22070" spans="151:151" ht="14.4" x14ac:dyDescent="0.25">
      <c r="EU22070" s="104"/>
    </row>
    <row r="22071" spans="151:151" ht="14.4" x14ac:dyDescent="0.25">
      <c r="EU22071" s="104"/>
    </row>
    <row r="22072" spans="151:151" ht="14.4" x14ac:dyDescent="0.25">
      <c r="EU22072" s="104"/>
    </row>
    <row r="22073" spans="151:151" ht="14.4" x14ac:dyDescent="0.25">
      <c r="EU22073" s="104"/>
    </row>
    <row r="22074" spans="151:151" ht="14.4" x14ac:dyDescent="0.25">
      <c r="EU22074" s="104"/>
    </row>
    <row r="22075" spans="151:151" ht="14.4" x14ac:dyDescent="0.25">
      <c r="EU22075" s="104"/>
    </row>
    <row r="22076" spans="151:151" ht="14.4" x14ac:dyDescent="0.25">
      <c r="EU22076" s="104"/>
    </row>
    <row r="22077" spans="151:151" ht="14.4" x14ac:dyDescent="0.25">
      <c r="EU22077" s="104"/>
    </row>
    <row r="22078" spans="151:151" ht="14.4" x14ac:dyDescent="0.25">
      <c r="EU22078" s="104"/>
    </row>
    <row r="22079" spans="151:151" ht="14.4" x14ac:dyDescent="0.25">
      <c r="EU22079" s="104"/>
    </row>
    <row r="22080" spans="151:151" ht="14.4" x14ac:dyDescent="0.25">
      <c r="EU22080" s="104"/>
    </row>
    <row r="22081" spans="151:151" ht="14.4" x14ac:dyDescent="0.25">
      <c r="EU22081" s="104"/>
    </row>
    <row r="22082" spans="151:151" ht="14.4" x14ac:dyDescent="0.25">
      <c r="EU22082" s="104"/>
    </row>
    <row r="22083" spans="151:151" ht="14.4" x14ac:dyDescent="0.25">
      <c r="EU22083" s="104"/>
    </row>
    <row r="22084" spans="151:151" ht="14.4" x14ac:dyDescent="0.25">
      <c r="EU22084" s="104"/>
    </row>
    <row r="22085" spans="151:151" ht="14.4" x14ac:dyDescent="0.25">
      <c r="EU22085" s="104"/>
    </row>
    <row r="22086" spans="151:151" ht="14.4" x14ac:dyDescent="0.25">
      <c r="EU22086" s="104"/>
    </row>
    <row r="22087" spans="151:151" ht="14.4" x14ac:dyDescent="0.25">
      <c r="EU22087" s="104"/>
    </row>
    <row r="22088" spans="151:151" ht="14.4" x14ac:dyDescent="0.25">
      <c r="EU22088" s="104"/>
    </row>
    <row r="22089" spans="151:151" ht="14.4" x14ac:dyDescent="0.25">
      <c r="EU22089" s="104"/>
    </row>
    <row r="22090" spans="151:151" ht="14.4" x14ac:dyDescent="0.25">
      <c r="EU22090" s="104"/>
    </row>
    <row r="22091" spans="151:151" ht="14.4" x14ac:dyDescent="0.25">
      <c r="EU22091" s="104"/>
    </row>
    <row r="22092" spans="151:151" ht="14.4" x14ac:dyDescent="0.25">
      <c r="EU22092" s="104"/>
    </row>
    <row r="22093" spans="151:151" ht="14.4" x14ac:dyDescent="0.25">
      <c r="EU22093" s="104"/>
    </row>
    <row r="22094" spans="151:151" ht="14.4" x14ac:dyDescent="0.25">
      <c r="EU22094" s="104"/>
    </row>
    <row r="22095" spans="151:151" ht="14.4" x14ac:dyDescent="0.25">
      <c r="EU22095" s="104"/>
    </row>
    <row r="22096" spans="151:151" ht="14.4" x14ac:dyDescent="0.25">
      <c r="EU22096" s="104"/>
    </row>
    <row r="22097" spans="151:151" ht="14.4" x14ac:dyDescent="0.25">
      <c r="EU22097" s="104"/>
    </row>
    <row r="22098" spans="151:151" ht="14.4" x14ac:dyDescent="0.25">
      <c r="EU22098" s="104"/>
    </row>
    <row r="22099" spans="151:151" ht="14.4" x14ac:dyDescent="0.25">
      <c r="EU22099" s="104"/>
    </row>
    <row r="22100" spans="151:151" ht="14.4" x14ac:dyDescent="0.25">
      <c r="EU22100" s="104"/>
    </row>
    <row r="22101" spans="151:151" ht="14.4" x14ac:dyDescent="0.25">
      <c r="EU22101" s="104"/>
    </row>
    <row r="22102" spans="151:151" ht="14.4" x14ac:dyDescent="0.25">
      <c r="EU22102" s="104"/>
    </row>
    <row r="22103" spans="151:151" ht="14.4" x14ac:dyDescent="0.25">
      <c r="EU22103" s="104"/>
    </row>
    <row r="22104" spans="151:151" ht="14.4" x14ac:dyDescent="0.25">
      <c r="EU22104" s="104"/>
    </row>
    <row r="22105" spans="151:151" ht="14.4" x14ac:dyDescent="0.25">
      <c r="EU22105" s="104"/>
    </row>
    <row r="22106" spans="151:151" ht="14.4" x14ac:dyDescent="0.25">
      <c r="EU22106" s="104"/>
    </row>
    <row r="22107" spans="151:151" ht="14.4" x14ac:dyDescent="0.25">
      <c r="EU22107" s="104"/>
    </row>
    <row r="22108" spans="151:151" ht="14.4" x14ac:dyDescent="0.25">
      <c r="EU22108" s="104"/>
    </row>
    <row r="22109" spans="151:151" ht="14.4" x14ac:dyDescent="0.25">
      <c r="EU22109" s="104"/>
    </row>
    <row r="22110" spans="151:151" ht="14.4" x14ac:dyDescent="0.25">
      <c r="EU22110" s="104"/>
    </row>
    <row r="22111" spans="151:151" ht="14.4" x14ac:dyDescent="0.25">
      <c r="EU22111" s="104"/>
    </row>
    <row r="22112" spans="151:151" ht="14.4" x14ac:dyDescent="0.25">
      <c r="EU22112" s="104"/>
    </row>
    <row r="22113" spans="151:151" ht="14.4" x14ac:dyDescent="0.25">
      <c r="EU22113" s="104"/>
    </row>
    <row r="22114" spans="151:151" ht="14.4" x14ac:dyDescent="0.25">
      <c r="EU22114" s="104"/>
    </row>
    <row r="22115" spans="151:151" ht="14.4" x14ac:dyDescent="0.25">
      <c r="EU22115" s="104"/>
    </row>
    <row r="22116" spans="151:151" ht="14.4" x14ac:dyDescent="0.25">
      <c r="EU22116" s="104"/>
    </row>
    <row r="22117" spans="151:151" ht="14.4" x14ac:dyDescent="0.25">
      <c r="EU22117" s="104"/>
    </row>
    <row r="22118" spans="151:151" ht="14.4" x14ac:dyDescent="0.25">
      <c r="EU22118" s="104"/>
    </row>
    <row r="22119" spans="151:151" ht="14.4" x14ac:dyDescent="0.25">
      <c r="EU22119" s="104"/>
    </row>
    <row r="22120" spans="151:151" ht="14.4" x14ac:dyDescent="0.25">
      <c r="EU22120" s="104"/>
    </row>
    <row r="22121" spans="151:151" ht="14.4" x14ac:dyDescent="0.25">
      <c r="EU22121" s="104"/>
    </row>
    <row r="22122" spans="151:151" ht="14.4" x14ac:dyDescent="0.25">
      <c r="EU22122" s="104"/>
    </row>
    <row r="22123" spans="151:151" ht="14.4" x14ac:dyDescent="0.25">
      <c r="EU22123" s="104"/>
    </row>
    <row r="22124" spans="151:151" ht="14.4" x14ac:dyDescent="0.25">
      <c r="EU22124" s="104"/>
    </row>
    <row r="22125" spans="151:151" ht="14.4" x14ac:dyDescent="0.25">
      <c r="EU22125" s="104"/>
    </row>
    <row r="22126" spans="151:151" ht="14.4" x14ac:dyDescent="0.25">
      <c r="EU22126" s="104"/>
    </row>
    <row r="22127" spans="151:151" ht="14.4" x14ac:dyDescent="0.25">
      <c r="EU22127" s="104"/>
    </row>
    <row r="22128" spans="151:151" ht="14.4" x14ac:dyDescent="0.25">
      <c r="EU22128" s="104"/>
    </row>
    <row r="22129" spans="151:151" ht="14.4" x14ac:dyDescent="0.25">
      <c r="EU22129" s="104"/>
    </row>
    <row r="22130" spans="151:151" ht="14.4" x14ac:dyDescent="0.25">
      <c r="EU22130" s="104"/>
    </row>
    <row r="22131" spans="151:151" ht="14.4" x14ac:dyDescent="0.25">
      <c r="EU22131" s="104"/>
    </row>
    <row r="22132" spans="151:151" ht="14.4" x14ac:dyDescent="0.25">
      <c r="EU22132" s="104"/>
    </row>
    <row r="22133" spans="151:151" ht="14.4" x14ac:dyDescent="0.25">
      <c r="EU22133" s="104"/>
    </row>
    <row r="22134" spans="151:151" ht="14.4" x14ac:dyDescent="0.25">
      <c r="EU22134" s="104"/>
    </row>
    <row r="22135" spans="151:151" ht="14.4" x14ac:dyDescent="0.25">
      <c r="EU22135" s="104"/>
    </row>
    <row r="22136" spans="151:151" ht="14.4" x14ac:dyDescent="0.25">
      <c r="EU22136" s="104"/>
    </row>
    <row r="22137" spans="151:151" ht="14.4" x14ac:dyDescent="0.25">
      <c r="EU22137" s="104"/>
    </row>
    <row r="22138" spans="151:151" ht="14.4" x14ac:dyDescent="0.25">
      <c r="EU22138" s="104"/>
    </row>
    <row r="22139" spans="151:151" ht="14.4" x14ac:dyDescent="0.25">
      <c r="EU22139" s="104"/>
    </row>
    <row r="22140" spans="151:151" ht="14.4" x14ac:dyDescent="0.25">
      <c r="EU22140" s="104"/>
    </row>
    <row r="22141" spans="151:151" ht="14.4" x14ac:dyDescent="0.25">
      <c r="EU22141" s="104"/>
    </row>
    <row r="22142" spans="151:151" ht="14.4" x14ac:dyDescent="0.25">
      <c r="EU22142" s="104"/>
    </row>
    <row r="22143" spans="151:151" ht="14.4" x14ac:dyDescent="0.25">
      <c r="EU22143" s="104"/>
    </row>
    <row r="22144" spans="151:151" ht="14.4" x14ac:dyDescent="0.25">
      <c r="EU22144" s="104"/>
    </row>
    <row r="22145" spans="151:151" ht="14.4" x14ac:dyDescent="0.25">
      <c r="EU22145" s="104"/>
    </row>
    <row r="22146" spans="151:151" ht="14.4" x14ac:dyDescent="0.25">
      <c r="EU22146" s="104"/>
    </row>
    <row r="22147" spans="151:151" ht="14.4" x14ac:dyDescent="0.25">
      <c r="EU22147" s="104"/>
    </row>
    <row r="22148" spans="151:151" ht="14.4" x14ac:dyDescent="0.25">
      <c r="EU22148" s="104"/>
    </row>
    <row r="22149" spans="151:151" ht="14.4" x14ac:dyDescent="0.25">
      <c r="EU22149" s="104"/>
    </row>
    <row r="22150" spans="151:151" ht="14.4" x14ac:dyDescent="0.25">
      <c r="EU22150" s="104"/>
    </row>
    <row r="22151" spans="151:151" ht="14.4" x14ac:dyDescent="0.25">
      <c r="EU22151" s="104"/>
    </row>
    <row r="22152" spans="151:151" ht="14.4" x14ac:dyDescent="0.25">
      <c r="EU22152" s="104"/>
    </row>
    <row r="22153" spans="151:151" ht="14.4" x14ac:dyDescent="0.25">
      <c r="EU22153" s="104"/>
    </row>
    <row r="22154" spans="151:151" ht="14.4" x14ac:dyDescent="0.25">
      <c r="EU22154" s="104"/>
    </row>
    <row r="22155" spans="151:151" ht="14.4" x14ac:dyDescent="0.25">
      <c r="EU22155" s="104"/>
    </row>
    <row r="22156" spans="151:151" ht="14.4" x14ac:dyDescent="0.25">
      <c r="EU22156" s="104"/>
    </row>
    <row r="22157" spans="151:151" ht="14.4" x14ac:dyDescent="0.25">
      <c r="EU22157" s="104"/>
    </row>
    <row r="22158" spans="151:151" ht="14.4" x14ac:dyDescent="0.25">
      <c r="EU22158" s="104"/>
    </row>
    <row r="22159" spans="151:151" ht="14.4" x14ac:dyDescent="0.25">
      <c r="EU22159" s="104"/>
    </row>
    <row r="22160" spans="151:151" ht="14.4" x14ac:dyDescent="0.25">
      <c r="EU22160" s="104"/>
    </row>
    <row r="22161" spans="151:151" ht="14.4" x14ac:dyDescent="0.25">
      <c r="EU22161" s="104"/>
    </row>
    <row r="22162" spans="151:151" ht="14.4" x14ac:dyDescent="0.25">
      <c r="EU22162" s="104"/>
    </row>
    <row r="22163" spans="151:151" ht="14.4" x14ac:dyDescent="0.25">
      <c r="EU22163" s="104"/>
    </row>
    <row r="22164" spans="151:151" ht="14.4" x14ac:dyDescent="0.25">
      <c r="EU22164" s="104"/>
    </row>
    <row r="22165" spans="151:151" ht="14.4" x14ac:dyDescent="0.25">
      <c r="EU22165" s="104"/>
    </row>
    <row r="22166" spans="151:151" ht="14.4" x14ac:dyDescent="0.25">
      <c r="EU22166" s="104"/>
    </row>
    <row r="22167" spans="151:151" ht="14.4" x14ac:dyDescent="0.25">
      <c r="EU22167" s="104"/>
    </row>
    <row r="22168" spans="151:151" ht="14.4" x14ac:dyDescent="0.25">
      <c r="EU22168" s="104"/>
    </row>
    <row r="22169" spans="151:151" ht="14.4" x14ac:dyDescent="0.25">
      <c r="EU22169" s="104"/>
    </row>
    <row r="22170" spans="151:151" ht="14.4" x14ac:dyDescent="0.25">
      <c r="EU22170" s="104"/>
    </row>
    <row r="22171" spans="151:151" ht="14.4" x14ac:dyDescent="0.25">
      <c r="EU22171" s="104"/>
    </row>
    <row r="22172" spans="151:151" ht="14.4" x14ac:dyDescent="0.25">
      <c r="EU22172" s="104"/>
    </row>
    <row r="22173" spans="151:151" ht="14.4" x14ac:dyDescent="0.25">
      <c r="EU22173" s="104"/>
    </row>
    <row r="22174" spans="151:151" ht="14.4" x14ac:dyDescent="0.25">
      <c r="EU22174" s="104"/>
    </row>
    <row r="22175" spans="151:151" ht="14.4" x14ac:dyDescent="0.25">
      <c r="EU22175" s="104"/>
    </row>
    <row r="22176" spans="151:151" ht="14.4" x14ac:dyDescent="0.25">
      <c r="EU22176" s="104"/>
    </row>
    <row r="22177" spans="151:151" ht="14.4" x14ac:dyDescent="0.25">
      <c r="EU22177" s="104"/>
    </row>
    <row r="22178" spans="151:151" ht="14.4" x14ac:dyDescent="0.25">
      <c r="EU22178" s="104"/>
    </row>
    <row r="22179" spans="151:151" ht="14.4" x14ac:dyDescent="0.25">
      <c r="EU22179" s="104"/>
    </row>
    <row r="22180" spans="151:151" ht="14.4" x14ac:dyDescent="0.25">
      <c r="EU22180" s="104"/>
    </row>
    <row r="22181" spans="151:151" ht="14.4" x14ac:dyDescent="0.25">
      <c r="EU22181" s="104"/>
    </row>
    <row r="22182" spans="151:151" ht="14.4" x14ac:dyDescent="0.25">
      <c r="EU22182" s="104"/>
    </row>
    <row r="22183" spans="151:151" ht="14.4" x14ac:dyDescent="0.25">
      <c r="EU22183" s="104"/>
    </row>
    <row r="22184" spans="151:151" ht="14.4" x14ac:dyDescent="0.25">
      <c r="EU22184" s="104"/>
    </row>
    <row r="22185" spans="151:151" ht="14.4" x14ac:dyDescent="0.25">
      <c r="EU22185" s="104"/>
    </row>
    <row r="22186" spans="151:151" ht="14.4" x14ac:dyDescent="0.25">
      <c r="EU22186" s="104"/>
    </row>
    <row r="22187" spans="151:151" ht="14.4" x14ac:dyDescent="0.25">
      <c r="EU22187" s="104"/>
    </row>
    <row r="22188" spans="151:151" ht="14.4" x14ac:dyDescent="0.25">
      <c r="EU22188" s="104"/>
    </row>
    <row r="22189" spans="151:151" ht="14.4" x14ac:dyDescent="0.25">
      <c r="EU22189" s="104"/>
    </row>
    <row r="22190" spans="151:151" ht="14.4" x14ac:dyDescent="0.25">
      <c r="EU22190" s="104"/>
    </row>
    <row r="22191" spans="151:151" ht="14.4" x14ac:dyDescent="0.25">
      <c r="EU22191" s="104"/>
    </row>
    <row r="22192" spans="151:151" ht="14.4" x14ac:dyDescent="0.25">
      <c r="EU22192" s="104"/>
    </row>
    <row r="22193" spans="151:151" ht="14.4" x14ac:dyDescent="0.25">
      <c r="EU22193" s="104"/>
    </row>
    <row r="22194" spans="151:151" ht="14.4" x14ac:dyDescent="0.25">
      <c r="EU22194" s="104"/>
    </row>
    <row r="22195" spans="151:151" ht="14.4" x14ac:dyDescent="0.25">
      <c r="EU22195" s="104"/>
    </row>
    <row r="22196" spans="151:151" ht="14.4" x14ac:dyDescent="0.25">
      <c r="EU22196" s="104"/>
    </row>
    <row r="22197" spans="151:151" ht="14.4" x14ac:dyDescent="0.25">
      <c r="EU22197" s="104"/>
    </row>
    <row r="22198" spans="151:151" ht="14.4" x14ac:dyDescent="0.25">
      <c r="EU22198" s="104"/>
    </row>
    <row r="22199" spans="151:151" ht="14.4" x14ac:dyDescent="0.25">
      <c r="EU22199" s="104"/>
    </row>
    <row r="22200" spans="151:151" ht="14.4" x14ac:dyDescent="0.25">
      <c r="EU22200" s="104"/>
    </row>
    <row r="22201" spans="151:151" ht="14.4" x14ac:dyDescent="0.25">
      <c r="EU22201" s="104"/>
    </row>
    <row r="22202" spans="151:151" ht="14.4" x14ac:dyDescent="0.25">
      <c r="EU22202" s="104"/>
    </row>
    <row r="22203" spans="151:151" ht="14.4" x14ac:dyDescent="0.25">
      <c r="EU22203" s="104"/>
    </row>
    <row r="22204" spans="151:151" ht="14.4" x14ac:dyDescent="0.25">
      <c r="EU22204" s="104"/>
    </row>
    <row r="22205" spans="151:151" ht="14.4" x14ac:dyDescent="0.25">
      <c r="EU22205" s="104"/>
    </row>
    <row r="22206" spans="151:151" ht="14.4" x14ac:dyDescent="0.25">
      <c r="EU22206" s="104"/>
    </row>
    <row r="22207" spans="151:151" ht="14.4" x14ac:dyDescent="0.25">
      <c r="EU22207" s="104"/>
    </row>
    <row r="22208" spans="151:151" ht="14.4" x14ac:dyDescent="0.25">
      <c r="EU22208" s="104"/>
    </row>
    <row r="22209" spans="151:151" ht="14.4" x14ac:dyDescent="0.25">
      <c r="EU22209" s="104"/>
    </row>
    <row r="22210" spans="151:151" ht="14.4" x14ac:dyDescent="0.25">
      <c r="EU22210" s="104"/>
    </row>
    <row r="22211" spans="151:151" ht="14.4" x14ac:dyDescent="0.25">
      <c r="EU22211" s="104"/>
    </row>
    <row r="22212" spans="151:151" ht="14.4" x14ac:dyDescent="0.25">
      <c r="EU22212" s="104"/>
    </row>
    <row r="22213" spans="151:151" ht="14.4" x14ac:dyDescent="0.25">
      <c r="EU22213" s="104"/>
    </row>
    <row r="22214" spans="151:151" ht="14.4" x14ac:dyDescent="0.25">
      <c r="EU22214" s="104"/>
    </row>
    <row r="22215" spans="151:151" ht="14.4" x14ac:dyDescent="0.25">
      <c r="EU22215" s="104"/>
    </row>
    <row r="22216" spans="151:151" ht="14.4" x14ac:dyDescent="0.25">
      <c r="EU22216" s="104"/>
    </row>
    <row r="22217" spans="151:151" ht="14.4" x14ac:dyDescent="0.25">
      <c r="EU22217" s="104"/>
    </row>
    <row r="22218" spans="151:151" ht="14.4" x14ac:dyDescent="0.25">
      <c r="EU22218" s="104"/>
    </row>
    <row r="22219" spans="151:151" ht="14.4" x14ac:dyDescent="0.25">
      <c r="EU22219" s="104"/>
    </row>
    <row r="22220" spans="151:151" ht="14.4" x14ac:dyDescent="0.25">
      <c r="EU22220" s="104"/>
    </row>
    <row r="22221" spans="151:151" ht="14.4" x14ac:dyDescent="0.25">
      <c r="EU22221" s="104"/>
    </row>
    <row r="22222" spans="151:151" ht="14.4" x14ac:dyDescent="0.25">
      <c r="EU22222" s="104"/>
    </row>
    <row r="22223" spans="151:151" ht="14.4" x14ac:dyDescent="0.25">
      <c r="EU22223" s="104"/>
    </row>
    <row r="22224" spans="151:151" ht="14.4" x14ac:dyDescent="0.25">
      <c r="EU22224" s="104"/>
    </row>
    <row r="22225" spans="151:151" ht="14.4" x14ac:dyDescent="0.25">
      <c r="EU22225" s="104"/>
    </row>
    <row r="22226" spans="151:151" ht="14.4" x14ac:dyDescent="0.25">
      <c r="EU22226" s="104"/>
    </row>
    <row r="22227" spans="151:151" ht="14.4" x14ac:dyDescent="0.25">
      <c r="EU22227" s="104"/>
    </row>
    <row r="22228" spans="151:151" ht="14.4" x14ac:dyDescent="0.25">
      <c r="EU22228" s="104"/>
    </row>
    <row r="22229" spans="151:151" ht="14.4" x14ac:dyDescent="0.25">
      <c r="EU22229" s="104"/>
    </row>
    <row r="22230" spans="151:151" ht="14.4" x14ac:dyDescent="0.25">
      <c r="EU22230" s="104"/>
    </row>
    <row r="22231" spans="151:151" ht="14.4" x14ac:dyDescent="0.25">
      <c r="EU22231" s="104"/>
    </row>
    <row r="22232" spans="151:151" ht="14.4" x14ac:dyDescent="0.25">
      <c r="EU22232" s="104"/>
    </row>
    <row r="22233" spans="151:151" ht="14.4" x14ac:dyDescent="0.25">
      <c r="EU22233" s="104"/>
    </row>
    <row r="22234" spans="151:151" ht="14.4" x14ac:dyDescent="0.25">
      <c r="EU22234" s="104"/>
    </row>
    <row r="22235" spans="151:151" ht="14.4" x14ac:dyDescent="0.25">
      <c r="EU22235" s="104"/>
    </row>
    <row r="22236" spans="151:151" ht="14.4" x14ac:dyDescent="0.25">
      <c r="EU22236" s="104"/>
    </row>
    <row r="22237" spans="151:151" ht="14.4" x14ac:dyDescent="0.25">
      <c r="EU22237" s="104"/>
    </row>
    <row r="22238" spans="151:151" ht="14.4" x14ac:dyDescent="0.25">
      <c r="EU22238" s="104"/>
    </row>
    <row r="22239" spans="151:151" ht="14.4" x14ac:dyDescent="0.25">
      <c r="EU22239" s="104"/>
    </row>
    <row r="22240" spans="151:151" ht="14.4" x14ac:dyDescent="0.25">
      <c r="EU22240" s="104"/>
    </row>
    <row r="22241" spans="151:151" ht="14.4" x14ac:dyDescent="0.25">
      <c r="EU22241" s="104"/>
    </row>
    <row r="22242" spans="151:151" ht="14.4" x14ac:dyDescent="0.25">
      <c r="EU22242" s="104"/>
    </row>
    <row r="22243" spans="151:151" ht="14.4" x14ac:dyDescent="0.25">
      <c r="EU22243" s="104"/>
    </row>
    <row r="22244" spans="151:151" ht="14.4" x14ac:dyDescent="0.25">
      <c r="EU22244" s="104"/>
    </row>
    <row r="22245" spans="151:151" ht="14.4" x14ac:dyDescent="0.25">
      <c r="EU22245" s="104"/>
    </row>
    <row r="22246" spans="151:151" ht="14.4" x14ac:dyDescent="0.25">
      <c r="EU22246" s="104"/>
    </row>
    <row r="22247" spans="151:151" ht="14.4" x14ac:dyDescent="0.25">
      <c r="EU22247" s="104"/>
    </row>
    <row r="22248" spans="151:151" ht="14.4" x14ac:dyDescent="0.25">
      <c r="EU22248" s="104"/>
    </row>
    <row r="22249" spans="151:151" ht="14.4" x14ac:dyDescent="0.25">
      <c r="EU22249" s="104"/>
    </row>
    <row r="22250" spans="151:151" ht="14.4" x14ac:dyDescent="0.25">
      <c r="EU22250" s="104"/>
    </row>
    <row r="22251" spans="151:151" ht="14.4" x14ac:dyDescent="0.25">
      <c r="EU22251" s="104"/>
    </row>
    <row r="22252" spans="151:151" ht="14.4" x14ac:dyDescent="0.25">
      <c r="EU22252" s="104"/>
    </row>
    <row r="22253" spans="151:151" ht="14.4" x14ac:dyDescent="0.25">
      <c r="EU22253" s="104"/>
    </row>
    <row r="22254" spans="151:151" ht="14.4" x14ac:dyDescent="0.25">
      <c r="EU22254" s="104"/>
    </row>
    <row r="22255" spans="151:151" ht="14.4" x14ac:dyDescent="0.25">
      <c r="EU22255" s="104"/>
    </row>
    <row r="22256" spans="151:151" ht="14.4" x14ac:dyDescent="0.25">
      <c r="EU22256" s="104"/>
    </row>
    <row r="22257" spans="151:151" ht="14.4" x14ac:dyDescent="0.25">
      <c r="EU22257" s="104"/>
    </row>
    <row r="22258" spans="151:151" ht="14.4" x14ac:dyDescent="0.25">
      <c r="EU22258" s="104"/>
    </row>
    <row r="22259" spans="151:151" ht="14.4" x14ac:dyDescent="0.25">
      <c r="EU22259" s="104"/>
    </row>
    <row r="22260" spans="151:151" ht="14.4" x14ac:dyDescent="0.25">
      <c r="EU22260" s="104"/>
    </row>
    <row r="22261" spans="151:151" ht="14.4" x14ac:dyDescent="0.25">
      <c r="EU22261" s="104"/>
    </row>
    <row r="22262" spans="151:151" ht="14.4" x14ac:dyDescent="0.25">
      <c r="EU22262" s="104"/>
    </row>
    <row r="22263" spans="151:151" ht="14.4" x14ac:dyDescent="0.25">
      <c r="EU22263" s="104"/>
    </row>
    <row r="22264" spans="151:151" ht="14.4" x14ac:dyDescent="0.25">
      <c r="EU22264" s="104"/>
    </row>
    <row r="22265" spans="151:151" ht="14.4" x14ac:dyDescent="0.25">
      <c r="EU22265" s="104"/>
    </row>
    <row r="22266" spans="151:151" ht="14.4" x14ac:dyDescent="0.25">
      <c r="EU22266" s="104"/>
    </row>
    <row r="22267" spans="151:151" ht="14.4" x14ac:dyDescent="0.25">
      <c r="EU22267" s="104"/>
    </row>
    <row r="22268" spans="151:151" ht="14.4" x14ac:dyDescent="0.25">
      <c r="EU22268" s="104"/>
    </row>
    <row r="22269" spans="151:151" ht="14.4" x14ac:dyDescent="0.25">
      <c r="EU22269" s="104"/>
    </row>
    <row r="22270" spans="151:151" ht="14.4" x14ac:dyDescent="0.25">
      <c r="EU22270" s="104"/>
    </row>
    <row r="22271" spans="151:151" ht="14.4" x14ac:dyDescent="0.25">
      <c r="EU22271" s="104"/>
    </row>
    <row r="22272" spans="151:151" ht="14.4" x14ac:dyDescent="0.25">
      <c r="EU22272" s="104"/>
    </row>
    <row r="22273" spans="151:151" ht="14.4" x14ac:dyDescent="0.25">
      <c r="EU22273" s="104"/>
    </row>
    <row r="22274" spans="151:151" ht="14.4" x14ac:dyDescent="0.25">
      <c r="EU22274" s="104"/>
    </row>
    <row r="22275" spans="151:151" ht="14.4" x14ac:dyDescent="0.25">
      <c r="EU22275" s="104"/>
    </row>
    <row r="22276" spans="151:151" ht="14.4" x14ac:dyDescent="0.25">
      <c r="EU22276" s="104"/>
    </row>
    <row r="22277" spans="151:151" ht="14.4" x14ac:dyDescent="0.25">
      <c r="EU22277" s="104"/>
    </row>
    <row r="22278" spans="151:151" ht="14.4" x14ac:dyDescent="0.25">
      <c r="EU22278" s="104"/>
    </row>
    <row r="22279" spans="151:151" ht="14.4" x14ac:dyDescent="0.25">
      <c r="EU22279" s="104"/>
    </row>
    <row r="22280" spans="151:151" ht="14.4" x14ac:dyDescent="0.25">
      <c r="EU22280" s="104"/>
    </row>
    <row r="22281" spans="151:151" ht="14.4" x14ac:dyDescent="0.25">
      <c r="EU22281" s="104"/>
    </row>
    <row r="22282" spans="151:151" ht="14.4" x14ac:dyDescent="0.25">
      <c r="EU22282" s="104"/>
    </row>
    <row r="22283" spans="151:151" ht="14.4" x14ac:dyDescent="0.25">
      <c r="EU22283" s="104"/>
    </row>
    <row r="22284" spans="151:151" ht="14.4" x14ac:dyDescent="0.25">
      <c r="EU22284" s="104"/>
    </row>
    <row r="22285" spans="151:151" ht="14.4" x14ac:dyDescent="0.25">
      <c r="EU22285" s="104"/>
    </row>
    <row r="22286" spans="151:151" ht="14.4" x14ac:dyDescent="0.25">
      <c r="EU22286" s="104"/>
    </row>
    <row r="22287" spans="151:151" ht="14.4" x14ac:dyDescent="0.25">
      <c r="EU22287" s="104"/>
    </row>
    <row r="22288" spans="151:151" ht="14.4" x14ac:dyDescent="0.25">
      <c r="EU22288" s="104"/>
    </row>
    <row r="22289" spans="151:151" ht="14.4" x14ac:dyDescent="0.25">
      <c r="EU22289" s="104"/>
    </row>
    <row r="22290" spans="151:151" ht="14.4" x14ac:dyDescent="0.25">
      <c r="EU22290" s="104"/>
    </row>
    <row r="22291" spans="151:151" ht="14.4" x14ac:dyDescent="0.25">
      <c r="EU22291" s="104"/>
    </row>
    <row r="22292" spans="151:151" ht="14.4" x14ac:dyDescent="0.25">
      <c r="EU22292" s="104"/>
    </row>
    <row r="22293" spans="151:151" ht="14.4" x14ac:dyDescent="0.25">
      <c r="EU22293" s="104"/>
    </row>
    <row r="22294" spans="151:151" ht="14.4" x14ac:dyDescent="0.25">
      <c r="EU22294" s="104"/>
    </row>
    <row r="22295" spans="151:151" ht="14.4" x14ac:dyDescent="0.25">
      <c r="EU22295" s="104"/>
    </row>
    <row r="22296" spans="151:151" ht="14.4" x14ac:dyDescent="0.25">
      <c r="EU22296" s="104"/>
    </row>
    <row r="22297" spans="151:151" ht="14.4" x14ac:dyDescent="0.25">
      <c r="EU22297" s="104"/>
    </row>
    <row r="22298" spans="151:151" ht="14.4" x14ac:dyDescent="0.25">
      <c r="EU22298" s="104"/>
    </row>
    <row r="22299" spans="151:151" ht="14.4" x14ac:dyDescent="0.25">
      <c r="EU22299" s="104"/>
    </row>
    <row r="22300" spans="151:151" ht="14.4" x14ac:dyDescent="0.25">
      <c r="EU22300" s="104"/>
    </row>
    <row r="22301" spans="151:151" ht="14.4" x14ac:dyDescent="0.25">
      <c r="EU22301" s="104"/>
    </row>
    <row r="22302" spans="151:151" ht="14.4" x14ac:dyDescent="0.25">
      <c r="EU22302" s="104"/>
    </row>
    <row r="22303" spans="151:151" ht="14.4" x14ac:dyDescent="0.25">
      <c r="EU22303" s="104"/>
    </row>
    <row r="22304" spans="151:151" ht="14.4" x14ac:dyDescent="0.25">
      <c r="EU22304" s="104"/>
    </row>
    <row r="22305" spans="151:151" ht="14.4" x14ac:dyDescent="0.25">
      <c r="EU22305" s="104"/>
    </row>
    <row r="22306" spans="151:151" ht="14.4" x14ac:dyDescent="0.25">
      <c r="EU22306" s="104"/>
    </row>
    <row r="22307" spans="151:151" ht="14.4" x14ac:dyDescent="0.25">
      <c r="EU22307" s="104"/>
    </row>
    <row r="22308" spans="151:151" ht="14.4" x14ac:dyDescent="0.25">
      <c r="EU22308" s="104"/>
    </row>
    <row r="22309" spans="151:151" ht="14.4" x14ac:dyDescent="0.25">
      <c r="EU22309" s="104"/>
    </row>
    <row r="22310" spans="151:151" ht="14.4" x14ac:dyDescent="0.25">
      <c r="EU22310" s="104"/>
    </row>
    <row r="22311" spans="151:151" ht="14.4" x14ac:dyDescent="0.25">
      <c r="EU22311" s="104"/>
    </row>
    <row r="22312" spans="151:151" ht="14.4" x14ac:dyDescent="0.25">
      <c r="EU22312" s="104"/>
    </row>
    <row r="22313" spans="151:151" ht="14.4" x14ac:dyDescent="0.25">
      <c r="EU22313" s="104"/>
    </row>
    <row r="22314" spans="151:151" ht="14.4" x14ac:dyDescent="0.25">
      <c r="EU22314" s="104"/>
    </row>
    <row r="22315" spans="151:151" ht="14.4" x14ac:dyDescent="0.25">
      <c r="EU22315" s="104"/>
    </row>
    <row r="22316" spans="151:151" ht="14.4" x14ac:dyDescent="0.25">
      <c r="EU22316" s="104"/>
    </row>
    <row r="22317" spans="151:151" ht="14.4" x14ac:dyDescent="0.25">
      <c r="EU22317" s="104"/>
    </row>
    <row r="22318" spans="151:151" ht="14.4" x14ac:dyDescent="0.25">
      <c r="EU22318" s="104"/>
    </row>
    <row r="22319" spans="151:151" ht="14.4" x14ac:dyDescent="0.25">
      <c r="EU22319" s="104"/>
    </row>
    <row r="22320" spans="151:151" ht="14.4" x14ac:dyDescent="0.25">
      <c r="EU22320" s="104"/>
    </row>
    <row r="22321" spans="151:151" ht="14.4" x14ac:dyDescent="0.25">
      <c r="EU22321" s="104"/>
    </row>
    <row r="22322" spans="151:151" ht="14.4" x14ac:dyDescent="0.25">
      <c r="EU22322" s="104"/>
    </row>
    <row r="22323" spans="151:151" ht="14.4" x14ac:dyDescent="0.25">
      <c r="EU22323" s="104"/>
    </row>
    <row r="22324" spans="151:151" ht="14.4" x14ac:dyDescent="0.25">
      <c r="EU22324" s="104"/>
    </row>
    <row r="22325" spans="151:151" ht="14.4" x14ac:dyDescent="0.25">
      <c r="EU22325" s="104"/>
    </row>
    <row r="22326" spans="151:151" ht="14.4" x14ac:dyDescent="0.25">
      <c r="EU22326" s="104"/>
    </row>
    <row r="22327" spans="151:151" ht="14.4" x14ac:dyDescent="0.25">
      <c r="EU22327" s="104"/>
    </row>
    <row r="22328" spans="151:151" ht="14.4" x14ac:dyDescent="0.25">
      <c r="EU22328" s="104"/>
    </row>
    <row r="22329" spans="151:151" ht="14.4" x14ac:dyDescent="0.25">
      <c r="EU22329" s="104"/>
    </row>
    <row r="22330" spans="151:151" ht="14.4" x14ac:dyDescent="0.25">
      <c r="EU22330" s="104"/>
    </row>
    <row r="22331" spans="151:151" ht="14.4" x14ac:dyDescent="0.25">
      <c r="EU22331" s="104"/>
    </row>
    <row r="22332" spans="151:151" ht="14.4" x14ac:dyDescent="0.25">
      <c r="EU22332" s="104"/>
    </row>
    <row r="22333" spans="151:151" ht="14.4" x14ac:dyDescent="0.25">
      <c r="EU22333" s="104"/>
    </row>
    <row r="22334" spans="151:151" ht="14.4" x14ac:dyDescent="0.25">
      <c r="EU22334" s="104"/>
    </row>
    <row r="22335" spans="151:151" ht="14.4" x14ac:dyDescent="0.25">
      <c r="EU22335" s="104"/>
    </row>
    <row r="22336" spans="151:151" ht="14.4" x14ac:dyDescent="0.25">
      <c r="EU22336" s="104"/>
    </row>
    <row r="22337" spans="151:151" ht="14.4" x14ac:dyDescent="0.25">
      <c r="EU22337" s="104"/>
    </row>
    <row r="22338" spans="151:151" ht="14.4" x14ac:dyDescent="0.25">
      <c r="EU22338" s="104"/>
    </row>
    <row r="22339" spans="151:151" ht="14.4" x14ac:dyDescent="0.25">
      <c r="EU22339" s="104"/>
    </row>
    <row r="22340" spans="151:151" ht="14.4" x14ac:dyDescent="0.25">
      <c r="EU22340" s="104"/>
    </row>
    <row r="22341" spans="151:151" ht="14.4" x14ac:dyDescent="0.25">
      <c r="EU22341" s="104"/>
    </row>
    <row r="22342" spans="151:151" ht="14.4" x14ac:dyDescent="0.25">
      <c r="EU22342" s="104"/>
    </row>
    <row r="22343" spans="151:151" ht="14.4" x14ac:dyDescent="0.25">
      <c r="EU22343" s="104"/>
    </row>
    <row r="22344" spans="151:151" ht="14.4" x14ac:dyDescent="0.25">
      <c r="EU22344" s="104"/>
    </row>
    <row r="22345" spans="151:151" ht="14.4" x14ac:dyDescent="0.25">
      <c r="EU22345" s="104"/>
    </row>
    <row r="22346" spans="151:151" ht="14.4" x14ac:dyDescent="0.25">
      <c r="EU22346" s="104"/>
    </row>
    <row r="22347" spans="151:151" ht="14.4" x14ac:dyDescent="0.25">
      <c r="EU22347" s="104"/>
    </row>
    <row r="22348" spans="151:151" ht="14.4" x14ac:dyDescent="0.25">
      <c r="EU22348" s="104"/>
    </row>
    <row r="22349" spans="151:151" ht="14.4" x14ac:dyDescent="0.25">
      <c r="EU22349" s="104"/>
    </row>
    <row r="22350" spans="151:151" ht="14.4" x14ac:dyDescent="0.25">
      <c r="EU22350" s="104"/>
    </row>
    <row r="22351" spans="151:151" ht="14.4" x14ac:dyDescent="0.25">
      <c r="EU22351" s="104"/>
    </row>
    <row r="22352" spans="151:151" ht="14.4" x14ac:dyDescent="0.25">
      <c r="EU22352" s="104"/>
    </row>
    <row r="22353" spans="151:151" ht="14.4" x14ac:dyDescent="0.25">
      <c r="EU22353" s="104"/>
    </row>
    <row r="22354" spans="151:151" ht="14.4" x14ac:dyDescent="0.25">
      <c r="EU22354" s="104"/>
    </row>
    <row r="22355" spans="151:151" ht="14.4" x14ac:dyDescent="0.25">
      <c r="EU22355" s="104"/>
    </row>
    <row r="22356" spans="151:151" ht="14.4" x14ac:dyDescent="0.25">
      <c r="EU22356" s="104"/>
    </row>
    <row r="22357" spans="151:151" ht="14.4" x14ac:dyDescent="0.25">
      <c r="EU22357" s="104"/>
    </row>
    <row r="22358" spans="151:151" ht="14.4" x14ac:dyDescent="0.25">
      <c r="EU22358" s="104"/>
    </row>
    <row r="22359" spans="151:151" ht="14.4" x14ac:dyDescent="0.25">
      <c r="EU22359" s="104"/>
    </row>
    <row r="22360" spans="151:151" ht="14.4" x14ac:dyDescent="0.25">
      <c r="EU22360" s="104"/>
    </row>
    <row r="22361" spans="151:151" ht="14.4" x14ac:dyDescent="0.25">
      <c r="EU22361" s="104"/>
    </row>
    <row r="22362" spans="151:151" ht="14.4" x14ac:dyDescent="0.25">
      <c r="EU22362" s="104"/>
    </row>
    <row r="22363" spans="151:151" ht="14.4" x14ac:dyDescent="0.25">
      <c r="EU22363" s="104"/>
    </row>
    <row r="22364" spans="151:151" ht="14.4" x14ac:dyDescent="0.25">
      <c r="EU22364" s="104"/>
    </row>
    <row r="22365" spans="151:151" ht="14.4" x14ac:dyDescent="0.25">
      <c r="EU22365" s="104"/>
    </row>
    <row r="22366" spans="151:151" ht="14.4" x14ac:dyDescent="0.25">
      <c r="EU22366" s="104"/>
    </row>
    <row r="22367" spans="151:151" ht="14.4" x14ac:dyDescent="0.25">
      <c r="EU22367" s="104"/>
    </row>
    <row r="22368" spans="151:151" ht="14.4" x14ac:dyDescent="0.25">
      <c r="EU22368" s="104"/>
    </row>
    <row r="22369" spans="151:151" ht="14.4" x14ac:dyDescent="0.25">
      <c r="EU22369" s="104"/>
    </row>
    <row r="22370" spans="151:151" ht="14.4" x14ac:dyDescent="0.25">
      <c r="EU22370" s="104"/>
    </row>
    <row r="22371" spans="151:151" ht="14.4" x14ac:dyDescent="0.25">
      <c r="EU22371" s="104"/>
    </row>
    <row r="22372" spans="151:151" ht="14.4" x14ac:dyDescent="0.25">
      <c r="EU22372" s="104"/>
    </row>
    <row r="22373" spans="151:151" ht="14.4" x14ac:dyDescent="0.25">
      <c r="EU22373" s="104"/>
    </row>
    <row r="22374" spans="151:151" ht="14.4" x14ac:dyDescent="0.25">
      <c r="EU22374" s="104"/>
    </row>
    <row r="22375" spans="151:151" ht="14.4" x14ac:dyDescent="0.25">
      <c r="EU22375" s="104"/>
    </row>
    <row r="22376" spans="151:151" ht="14.4" x14ac:dyDescent="0.25">
      <c r="EU22376" s="104"/>
    </row>
    <row r="22377" spans="151:151" ht="14.4" x14ac:dyDescent="0.25">
      <c r="EU22377" s="104"/>
    </row>
    <row r="22378" spans="151:151" ht="14.4" x14ac:dyDescent="0.25">
      <c r="EU22378" s="104"/>
    </row>
    <row r="22379" spans="151:151" ht="14.4" x14ac:dyDescent="0.25">
      <c r="EU22379" s="104"/>
    </row>
    <row r="22380" spans="151:151" ht="14.4" x14ac:dyDescent="0.25">
      <c r="EU22380" s="104"/>
    </row>
    <row r="22381" spans="151:151" ht="14.4" x14ac:dyDescent="0.25">
      <c r="EU22381" s="104"/>
    </row>
    <row r="22382" spans="151:151" ht="14.4" x14ac:dyDescent="0.25">
      <c r="EU22382" s="104"/>
    </row>
    <row r="22383" spans="151:151" ht="14.4" x14ac:dyDescent="0.25">
      <c r="EU22383" s="104"/>
    </row>
    <row r="22384" spans="151:151" ht="14.4" x14ac:dyDescent="0.25">
      <c r="EU22384" s="104"/>
    </row>
    <row r="22385" spans="151:151" ht="14.4" x14ac:dyDescent="0.25">
      <c r="EU22385" s="104"/>
    </row>
    <row r="22386" spans="151:151" ht="14.4" x14ac:dyDescent="0.25">
      <c r="EU22386" s="104"/>
    </row>
    <row r="22387" spans="151:151" ht="14.4" x14ac:dyDescent="0.25">
      <c r="EU22387" s="104"/>
    </row>
    <row r="22388" spans="151:151" ht="14.4" x14ac:dyDescent="0.25">
      <c r="EU22388" s="104"/>
    </row>
    <row r="22389" spans="151:151" ht="14.4" x14ac:dyDescent="0.25">
      <c r="EU22389" s="104"/>
    </row>
    <row r="22390" spans="151:151" ht="14.4" x14ac:dyDescent="0.25">
      <c r="EU22390" s="104"/>
    </row>
    <row r="22391" spans="151:151" ht="14.4" x14ac:dyDescent="0.25">
      <c r="EU22391" s="104"/>
    </row>
    <row r="22392" spans="151:151" ht="14.4" x14ac:dyDescent="0.25">
      <c r="EU22392" s="104"/>
    </row>
    <row r="22393" spans="151:151" ht="14.4" x14ac:dyDescent="0.25">
      <c r="EU22393" s="104"/>
    </row>
    <row r="22394" spans="151:151" ht="14.4" x14ac:dyDescent="0.25">
      <c r="EU22394" s="104"/>
    </row>
    <row r="22395" spans="151:151" ht="14.4" x14ac:dyDescent="0.25">
      <c r="EU22395" s="104"/>
    </row>
    <row r="22396" spans="151:151" ht="14.4" x14ac:dyDescent="0.25">
      <c r="EU22396" s="104"/>
    </row>
    <row r="22397" spans="151:151" ht="14.4" x14ac:dyDescent="0.25">
      <c r="EU22397" s="104"/>
    </row>
    <row r="22398" spans="151:151" ht="14.4" x14ac:dyDescent="0.25">
      <c r="EU22398" s="104"/>
    </row>
    <row r="22399" spans="151:151" ht="14.4" x14ac:dyDescent="0.25">
      <c r="EU22399" s="104"/>
    </row>
    <row r="22400" spans="151:151" ht="14.4" x14ac:dyDescent="0.25">
      <c r="EU22400" s="104"/>
    </row>
    <row r="22401" spans="151:151" ht="14.4" x14ac:dyDescent="0.25">
      <c r="EU22401" s="104"/>
    </row>
    <row r="22402" spans="151:151" ht="14.4" x14ac:dyDescent="0.25">
      <c r="EU22402" s="104"/>
    </row>
    <row r="22403" spans="151:151" ht="14.4" x14ac:dyDescent="0.25">
      <c r="EU22403" s="104"/>
    </row>
    <row r="22404" spans="151:151" ht="14.4" x14ac:dyDescent="0.25">
      <c r="EU22404" s="104"/>
    </row>
    <row r="22405" spans="151:151" ht="14.4" x14ac:dyDescent="0.25">
      <c r="EU22405" s="104"/>
    </row>
    <row r="22406" spans="151:151" ht="14.4" x14ac:dyDescent="0.25">
      <c r="EU22406" s="104"/>
    </row>
    <row r="22407" spans="151:151" ht="14.4" x14ac:dyDescent="0.25">
      <c r="EU22407" s="104"/>
    </row>
    <row r="22408" spans="151:151" ht="14.4" x14ac:dyDescent="0.25">
      <c r="EU22408" s="104"/>
    </row>
    <row r="22409" spans="151:151" ht="14.4" x14ac:dyDescent="0.25">
      <c r="EU22409" s="104"/>
    </row>
    <row r="22410" spans="151:151" ht="14.4" x14ac:dyDescent="0.25">
      <c r="EU22410" s="104"/>
    </row>
    <row r="22411" spans="151:151" ht="14.4" x14ac:dyDescent="0.25">
      <c r="EU22411" s="104"/>
    </row>
    <row r="22412" spans="151:151" ht="14.4" x14ac:dyDescent="0.25">
      <c r="EU22412" s="104"/>
    </row>
    <row r="22413" spans="151:151" ht="14.4" x14ac:dyDescent="0.25">
      <c r="EU22413" s="104"/>
    </row>
    <row r="22414" spans="151:151" ht="14.4" x14ac:dyDescent="0.25">
      <c r="EU22414" s="104"/>
    </row>
    <row r="22415" spans="151:151" ht="14.4" x14ac:dyDescent="0.25">
      <c r="EU22415" s="104"/>
    </row>
    <row r="22416" spans="151:151" ht="14.4" x14ac:dyDescent="0.25">
      <c r="EU22416" s="104"/>
    </row>
    <row r="22417" spans="151:151" ht="14.4" x14ac:dyDescent="0.25">
      <c r="EU22417" s="104"/>
    </row>
    <row r="22418" spans="151:151" ht="14.4" x14ac:dyDescent="0.25">
      <c r="EU22418" s="104"/>
    </row>
    <row r="22419" spans="151:151" ht="14.4" x14ac:dyDescent="0.25">
      <c r="EU22419" s="104"/>
    </row>
    <row r="22420" spans="151:151" ht="14.4" x14ac:dyDescent="0.25">
      <c r="EU22420" s="104"/>
    </row>
    <row r="22421" spans="151:151" ht="14.4" x14ac:dyDescent="0.25">
      <c r="EU22421" s="104"/>
    </row>
    <row r="22422" spans="151:151" ht="14.4" x14ac:dyDescent="0.25">
      <c r="EU22422" s="104"/>
    </row>
    <row r="22423" spans="151:151" ht="14.4" x14ac:dyDescent="0.25">
      <c r="EU22423" s="104"/>
    </row>
    <row r="22424" spans="151:151" ht="14.4" x14ac:dyDescent="0.25">
      <c r="EU22424" s="104"/>
    </row>
    <row r="22425" spans="151:151" ht="14.4" x14ac:dyDescent="0.25">
      <c r="EU22425" s="104"/>
    </row>
    <row r="22426" spans="151:151" ht="14.4" x14ac:dyDescent="0.25">
      <c r="EU22426" s="104"/>
    </row>
    <row r="22427" spans="151:151" ht="14.4" x14ac:dyDescent="0.25">
      <c r="EU22427" s="104"/>
    </row>
    <row r="22428" spans="151:151" ht="14.4" x14ac:dyDescent="0.25">
      <c r="EU22428" s="104"/>
    </row>
    <row r="22429" spans="151:151" ht="14.4" x14ac:dyDescent="0.25">
      <c r="EU22429" s="104"/>
    </row>
    <row r="22430" spans="151:151" ht="14.4" x14ac:dyDescent="0.25">
      <c r="EU22430" s="104"/>
    </row>
    <row r="22431" spans="151:151" ht="14.4" x14ac:dyDescent="0.25">
      <c r="EU22431" s="104"/>
    </row>
    <row r="22432" spans="151:151" ht="14.4" x14ac:dyDescent="0.25">
      <c r="EU22432" s="104"/>
    </row>
    <row r="22433" spans="151:151" ht="14.4" x14ac:dyDescent="0.25">
      <c r="EU22433" s="104"/>
    </row>
    <row r="22434" spans="151:151" ht="14.4" x14ac:dyDescent="0.25">
      <c r="EU22434" s="104"/>
    </row>
    <row r="22435" spans="151:151" ht="14.4" x14ac:dyDescent="0.25">
      <c r="EU22435" s="104"/>
    </row>
    <row r="22436" spans="151:151" ht="14.4" x14ac:dyDescent="0.25">
      <c r="EU22436" s="104"/>
    </row>
    <row r="22437" spans="151:151" ht="14.4" x14ac:dyDescent="0.25">
      <c r="EU22437" s="104"/>
    </row>
    <row r="22438" spans="151:151" ht="14.4" x14ac:dyDescent="0.25">
      <c r="EU22438" s="104"/>
    </row>
    <row r="22439" spans="151:151" ht="14.4" x14ac:dyDescent="0.25">
      <c r="EU22439" s="104"/>
    </row>
    <row r="22440" spans="151:151" ht="14.4" x14ac:dyDescent="0.25">
      <c r="EU22440" s="104"/>
    </row>
    <row r="22441" spans="151:151" ht="14.4" x14ac:dyDescent="0.25">
      <c r="EU22441" s="104"/>
    </row>
    <row r="22442" spans="151:151" ht="14.4" x14ac:dyDescent="0.25">
      <c r="EU22442" s="104"/>
    </row>
    <row r="22443" spans="151:151" ht="14.4" x14ac:dyDescent="0.25">
      <c r="EU22443" s="104"/>
    </row>
    <row r="22444" spans="151:151" ht="14.4" x14ac:dyDescent="0.25">
      <c r="EU22444" s="104"/>
    </row>
    <row r="22445" spans="151:151" ht="14.4" x14ac:dyDescent="0.25">
      <c r="EU22445" s="104"/>
    </row>
    <row r="22446" spans="151:151" ht="14.4" x14ac:dyDescent="0.25">
      <c r="EU22446" s="104"/>
    </row>
    <row r="22447" spans="151:151" ht="14.4" x14ac:dyDescent="0.25">
      <c r="EU22447" s="104"/>
    </row>
    <row r="22448" spans="151:151" ht="14.4" x14ac:dyDescent="0.25">
      <c r="EU22448" s="104"/>
    </row>
    <row r="22449" spans="151:151" ht="14.4" x14ac:dyDescent="0.25">
      <c r="EU22449" s="104"/>
    </row>
    <row r="22450" spans="151:151" ht="14.4" x14ac:dyDescent="0.25">
      <c r="EU22450" s="104"/>
    </row>
    <row r="22451" spans="151:151" ht="14.4" x14ac:dyDescent="0.25">
      <c r="EU22451" s="104"/>
    </row>
    <row r="22452" spans="151:151" ht="14.4" x14ac:dyDescent="0.25">
      <c r="EU22452" s="104"/>
    </row>
    <row r="22453" spans="151:151" ht="14.4" x14ac:dyDescent="0.25">
      <c r="EU22453" s="104"/>
    </row>
    <row r="22454" spans="151:151" ht="14.4" x14ac:dyDescent="0.25">
      <c r="EU22454" s="104"/>
    </row>
    <row r="22455" spans="151:151" ht="14.4" x14ac:dyDescent="0.25">
      <c r="EU22455" s="104"/>
    </row>
    <row r="22456" spans="151:151" ht="14.4" x14ac:dyDescent="0.25">
      <c r="EU22456" s="104"/>
    </row>
    <row r="22457" spans="151:151" ht="14.4" x14ac:dyDescent="0.25">
      <c r="EU22457" s="104"/>
    </row>
    <row r="22458" spans="151:151" ht="14.4" x14ac:dyDescent="0.25">
      <c r="EU22458" s="104"/>
    </row>
    <row r="22459" spans="151:151" ht="14.4" x14ac:dyDescent="0.25">
      <c r="EU22459" s="104"/>
    </row>
    <row r="22460" spans="151:151" ht="14.4" x14ac:dyDescent="0.25">
      <c r="EU22460" s="104"/>
    </row>
    <row r="22461" spans="151:151" ht="14.4" x14ac:dyDescent="0.25">
      <c r="EU22461" s="104"/>
    </row>
    <row r="22462" spans="151:151" ht="14.4" x14ac:dyDescent="0.25">
      <c r="EU22462" s="104"/>
    </row>
    <row r="22463" spans="151:151" ht="14.4" x14ac:dyDescent="0.25">
      <c r="EU22463" s="104"/>
    </row>
    <row r="22464" spans="151:151" ht="14.4" x14ac:dyDescent="0.25">
      <c r="EU22464" s="104"/>
    </row>
    <row r="22465" spans="151:151" ht="14.4" x14ac:dyDescent="0.25">
      <c r="EU22465" s="104"/>
    </row>
    <row r="22466" spans="151:151" ht="14.4" x14ac:dyDescent="0.25">
      <c r="EU22466" s="104"/>
    </row>
    <row r="22467" spans="151:151" ht="14.4" x14ac:dyDescent="0.25">
      <c r="EU22467" s="104"/>
    </row>
    <row r="22468" spans="151:151" ht="14.4" x14ac:dyDescent="0.25">
      <c r="EU22468" s="104"/>
    </row>
    <row r="22469" spans="151:151" ht="14.4" x14ac:dyDescent="0.25">
      <c r="EU22469" s="104"/>
    </row>
    <row r="22470" spans="151:151" ht="14.4" x14ac:dyDescent="0.25">
      <c r="EU22470" s="104"/>
    </row>
    <row r="22471" spans="151:151" ht="14.4" x14ac:dyDescent="0.25">
      <c r="EU22471" s="104"/>
    </row>
    <row r="22472" spans="151:151" ht="14.4" x14ac:dyDescent="0.25">
      <c r="EU22472" s="104"/>
    </row>
    <row r="22473" spans="151:151" ht="14.4" x14ac:dyDescent="0.25">
      <c r="EU22473" s="104"/>
    </row>
    <row r="22474" spans="151:151" ht="14.4" x14ac:dyDescent="0.25">
      <c r="EU22474" s="104"/>
    </row>
    <row r="22475" spans="151:151" ht="14.4" x14ac:dyDescent="0.25">
      <c r="EU22475" s="104"/>
    </row>
    <row r="22476" spans="151:151" ht="14.4" x14ac:dyDescent="0.25">
      <c r="EU22476" s="104"/>
    </row>
    <row r="22477" spans="151:151" ht="14.4" x14ac:dyDescent="0.25">
      <c r="EU22477" s="104"/>
    </row>
    <row r="22478" spans="151:151" ht="14.4" x14ac:dyDescent="0.25">
      <c r="EU22478" s="104"/>
    </row>
    <row r="22479" spans="151:151" ht="14.4" x14ac:dyDescent="0.25">
      <c r="EU22479" s="104"/>
    </row>
    <row r="22480" spans="151:151" ht="14.4" x14ac:dyDescent="0.25">
      <c r="EU22480" s="104"/>
    </row>
    <row r="22481" spans="151:151" ht="14.4" x14ac:dyDescent="0.25">
      <c r="EU22481" s="104"/>
    </row>
    <row r="22482" spans="151:151" ht="14.4" x14ac:dyDescent="0.25">
      <c r="EU22482" s="104"/>
    </row>
    <row r="22483" spans="151:151" ht="14.4" x14ac:dyDescent="0.25">
      <c r="EU22483" s="104"/>
    </row>
    <row r="22484" spans="151:151" ht="14.4" x14ac:dyDescent="0.25">
      <c r="EU22484" s="104"/>
    </row>
    <row r="22485" spans="151:151" ht="14.4" x14ac:dyDescent="0.25">
      <c r="EU22485" s="104"/>
    </row>
    <row r="22486" spans="151:151" ht="14.4" x14ac:dyDescent="0.25">
      <c r="EU22486" s="104"/>
    </row>
    <row r="22487" spans="151:151" ht="14.4" x14ac:dyDescent="0.25">
      <c r="EU22487" s="104"/>
    </row>
    <row r="22488" spans="151:151" ht="14.4" x14ac:dyDescent="0.25">
      <c r="EU22488" s="104"/>
    </row>
    <row r="22489" spans="151:151" ht="14.4" x14ac:dyDescent="0.25">
      <c r="EU22489" s="104"/>
    </row>
    <row r="22490" spans="151:151" ht="14.4" x14ac:dyDescent="0.25">
      <c r="EU22490" s="104"/>
    </row>
    <row r="22491" spans="151:151" ht="14.4" x14ac:dyDescent="0.25">
      <c r="EU22491" s="104"/>
    </row>
    <row r="22492" spans="151:151" ht="14.4" x14ac:dyDescent="0.25">
      <c r="EU22492" s="104"/>
    </row>
    <row r="22493" spans="151:151" ht="14.4" x14ac:dyDescent="0.25">
      <c r="EU22493" s="104"/>
    </row>
    <row r="22494" spans="151:151" ht="14.4" x14ac:dyDescent="0.25">
      <c r="EU22494" s="104"/>
    </row>
    <row r="22495" spans="151:151" ht="14.4" x14ac:dyDescent="0.25">
      <c r="EU22495" s="104"/>
    </row>
    <row r="22496" spans="151:151" ht="14.4" x14ac:dyDescent="0.25">
      <c r="EU22496" s="104"/>
    </row>
    <row r="22497" spans="151:151" ht="14.4" x14ac:dyDescent="0.25">
      <c r="EU22497" s="104"/>
    </row>
    <row r="22498" spans="151:151" ht="14.4" x14ac:dyDescent="0.25">
      <c r="EU22498" s="104"/>
    </row>
    <row r="22499" spans="151:151" ht="14.4" x14ac:dyDescent="0.25">
      <c r="EU22499" s="104"/>
    </row>
    <row r="22500" spans="151:151" ht="14.4" x14ac:dyDescent="0.25">
      <c r="EU22500" s="104"/>
    </row>
    <row r="22501" spans="151:151" ht="14.4" x14ac:dyDescent="0.25">
      <c r="EU22501" s="104"/>
    </row>
    <row r="22502" spans="151:151" ht="14.4" x14ac:dyDescent="0.25">
      <c r="EU22502" s="104"/>
    </row>
    <row r="22503" spans="151:151" ht="14.4" x14ac:dyDescent="0.25">
      <c r="EU22503" s="104"/>
    </row>
    <row r="22504" spans="151:151" ht="14.4" x14ac:dyDescent="0.25">
      <c r="EU22504" s="104"/>
    </row>
    <row r="22505" spans="151:151" ht="14.4" x14ac:dyDescent="0.25">
      <c r="EU22505" s="104"/>
    </row>
    <row r="22506" spans="151:151" ht="14.4" x14ac:dyDescent="0.25">
      <c r="EU22506" s="104"/>
    </row>
    <row r="22507" spans="151:151" ht="14.4" x14ac:dyDescent="0.25">
      <c r="EU22507" s="104"/>
    </row>
    <row r="22508" spans="151:151" ht="14.4" x14ac:dyDescent="0.25">
      <c r="EU22508" s="104"/>
    </row>
    <row r="22509" spans="151:151" ht="14.4" x14ac:dyDescent="0.25">
      <c r="EU22509" s="104"/>
    </row>
    <row r="22510" spans="151:151" ht="14.4" x14ac:dyDescent="0.25">
      <c r="EU22510" s="104"/>
    </row>
    <row r="22511" spans="151:151" ht="14.4" x14ac:dyDescent="0.25">
      <c r="EU22511" s="104"/>
    </row>
    <row r="22512" spans="151:151" ht="14.4" x14ac:dyDescent="0.25">
      <c r="EU22512" s="104"/>
    </row>
    <row r="22513" spans="151:151" ht="14.4" x14ac:dyDescent="0.25">
      <c r="EU22513" s="104"/>
    </row>
    <row r="22514" spans="151:151" ht="14.4" x14ac:dyDescent="0.25">
      <c r="EU22514" s="104"/>
    </row>
    <row r="22515" spans="151:151" ht="14.4" x14ac:dyDescent="0.25">
      <c r="EU22515" s="104"/>
    </row>
    <row r="22516" spans="151:151" ht="14.4" x14ac:dyDescent="0.25">
      <c r="EU22516" s="104"/>
    </row>
    <row r="22517" spans="151:151" ht="14.4" x14ac:dyDescent="0.25">
      <c r="EU22517" s="104"/>
    </row>
    <row r="22518" spans="151:151" ht="14.4" x14ac:dyDescent="0.25">
      <c r="EU22518" s="104"/>
    </row>
    <row r="22519" spans="151:151" ht="14.4" x14ac:dyDescent="0.25">
      <c r="EU22519" s="104"/>
    </row>
    <row r="22520" spans="151:151" ht="14.4" x14ac:dyDescent="0.25">
      <c r="EU22520" s="104"/>
    </row>
    <row r="22521" spans="151:151" ht="14.4" x14ac:dyDescent="0.25">
      <c r="EU22521" s="104"/>
    </row>
    <row r="22522" spans="151:151" ht="14.4" x14ac:dyDescent="0.25">
      <c r="EU22522" s="104"/>
    </row>
    <row r="22523" spans="151:151" ht="14.4" x14ac:dyDescent="0.25">
      <c r="EU22523" s="104"/>
    </row>
    <row r="22524" spans="151:151" ht="14.4" x14ac:dyDescent="0.25">
      <c r="EU22524" s="104"/>
    </row>
    <row r="22525" spans="151:151" ht="14.4" x14ac:dyDescent="0.25">
      <c r="EU22525" s="104"/>
    </row>
    <row r="22526" spans="151:151" ht="14.4" x14ac:dyDescent="0.25">
      <c r="EU22526" s="104"/>
    </row>
    <row r="22527" spans="151:151" ht="14.4" x14ac:dyDescent="0.25">
      <c r="EU22527" s="104"/>
    </row>
    <row r="22528" spans="151:151" ht="14.4" x14ac:dyDescent="0.25">
      <c r="EU22528" s="104"/>
    </row>
    <row r="22529" spans="151:151" ht="14.4" x14ac:dyDescent="0.25">
      <c r="EU22529" s="104"/>
    </row>
    <row r="22530" spans="151:151" ht="14.4" x14ac:dyDescent="0.25">
      <c r="EU22530" s="104"/>
    </row>
    <row r="22531" spans="151:151" ht="14.4" x14ac:dyDescent="0.25">
      <c r="EU22531" s="104"/>
    </row>
    <row r="22532" spans="151:151" ht="14.4" x14ac:dyDescent="0.25">
      <c r="EU22532" s="104"/>
    </row>
    <row r="22533" spans="151:151" ht="14.4" x14ac:dyDescent="0.25">
      <c r="EU22533" s="104"/>
    </row>
    <row r="22534" spans="151:151" ht="14.4" x14ac:dyDescent="0.25">
      <c r="EU22534" s="104"/>
    </row>
    <row r="22535" spans="151:151" ht="14.4" x14ac:dyDescent="0.25">
      <c r="EU22535" s="104"/>
    </row>
    <row r="22536" spans="151:151" ht="14.4" x14ac:dyDescent="0.25">
      <c r="EU22536" s="104"/>
    </row>
    <row r="22537" spans="151:151" ht="14.4" x14ac:dyDescent="0.25">
      <c r="EU22537" s="104"/>
    </row>
    <row r="22538" spans="151:151" ht="14.4" x14ac:dyDescent="0.25">
      <c r="EU22538" s="104"/>
    </row>
    <row r="22539" spans="151:151" ht="14.4" x14ac:dyDescent="0.25">
      <c r="EU22539" s="104"/>
    </row>
    <row r="22540" spans="151:151" ht="14.4" x14ac:dyDescent="0.25">
      <c r="EU22540" s="104"/>
    </row>
    <row r="22541" spans="151:151" ht="14.4" x14ac:dyDescent="0.25">
      <c r="EU22541" s="104"/>
    </row>
    <row r="22542" spans="151:151" ht="14.4" x14ac:dyDescent="0.25">
      <c r="EU22542" s="104"/>
    </row>
    <row r="22543" spans="151:151" ht="14.4" x14ac:dyDescent="0.25">
      <c r="EU22543" s="104"/>
    </row>
    <row r="22544" spans="151:151" ht="14.4" x14ac:dyDescent="0.25">
      <c r="EU22544" s="104"/>
    </row>
    <row r="22545" spans="151:151" ht="14.4" x14ac:dyDescent="0.25">
      <c r="EU22545" s="104"/>
    </row>
    <row r="22546" spans="151:151" ht="14.4" x14ac:dyDescent="0.25">
      <c r="EU22546" s="104"/>
    </row>
    <row r="22547" spans="151:151" ht="14.4" x14ac:dyDescent="0.25">
      <c r="EU22547" s="104"/>
    </row>
    <row r="22548" spans="151:151" ht="14.4" x14ac:dyDescent="0.25">
      <c r="EU22548" s="104"/>
    </row>
    <row r="22549" spans="151:151" ht="14.4" x14ac:dyDescent="0.25">
      <c r="EU22549" s="104"/>
    </row>
    <row r="22550" spans="151:151" ht="14.4" x14ac:dyDescent="0.25">
      <c r="EU22550" s="104"/>
    </row>
    <row r="22551" spans="151:151" ht="14.4" x14ac:dyDescent="0.25">
      <c r="EU22551" s="104"/>
    </row>
    <row r="22552" spans="151:151" ht="14.4" x14ac:dyDescent="0.25">
      <c r="EU22552" s="104"/>
    </row>
    <row r="22553" spans="151:151" ht="14.4" x14ac:dyDescent="0.25">
      <c r="EU22553" s="104"/>
    </row>
    <row r="22554" spans="151:151" ht="14.4" x14ac:dyDescent="0.25">
      <c r="EU22554" s="104"/>
    </row>
    <row r="22555" spans="151:151" ht="14.4" x14ac:dyDescent="0.25">
      <c r="EU22555" s="104"/>
    </row>
    <row r="22556" spans="151:151" ht="14.4" x14ac:dyDescent="0.25">
      <c r="EU22556" s="104"/>
    </row>
    <row r="22557" spans="151:151" ht="14.4" x14ac:dyDescent="0.25">
      <c r="EU22557" s="104"/>
    </row>
    <row r="22558" spans="151:151" ht="14.4" x14ac:dyDescent="0.25">
      <c r="EU22558" s="104"/>
    </row>
    <row r="22559" spans="151:151" ht="14.4" x14ac:dyDescent="0.25">
      <c r="EU22559" s="104"/>
    </row>
    <row r="22560" spans="151:151" ht="14.4" x14ac:dyDescent="0.25">
      <c r="EU22560" s="104"/>
    </row>
    <row r="22561" spans="151:151" ht="14.4" x14ac:dyDescent="0.25">
      <c r="EU22561" s="104"/>
    </row>
    <row r="22562" spans="151:151" ht="14.4" x14ac:dyDescent="0.25">
      <c r="EU22562" s="104"/>
    </row>
    <row r="22563" spans="151:151" ht="14.4" x14ac:dyDescent="0.25">
      <c r="EU22563" s="104"/>
    </row>
    <row r="22564" spans="151:151" ht="14.4" x14ac:dyDescent="0.25">
      <c r="EU22564" s="104"/>
    </row>
    <row r="22565" spans="151:151" ht="14.4" x14ac:dyDescent="0.25">
      <c r="EU22565" s="104"/>
    </row>
    <row r="22566" spans="151:151" ht="14.4" x14ac:dyDescent="0.25">
      <c r="EU22566" s="104"/>
    </row>
    <row r="22567" spans="151:151" ht="14.4" x14ac:dyDescent="0.25">
      <c r="EU22567" s="104"/>
    </row>
    <row r="22568" spans="151:151" ht="14.4" x14ac:dyDescent="0.25">
      <c r="EU22568" s="104"/>
    </row>
    <row r="22569" spans="151:151" ht="14.4" x14ac:dyDescent="0.25">
      <c r="EU22569" s="104"/>
    </row>
    <row r="22570" spans="151:151" ht="14.4" x14ac:dyDescent="0.25">
      <c r="EU22570" s="104"/>
    </row>
    <row r="22571" spans="151:151" ht="14.4" x14ac:dyDescent="0.25">
      <c r="EU22571" s="104"/>
    </row>
    <row r="22572" spans="151:151" ht="14.4" x14ac:dyDescent="0.25">
      <c r="EU22572" s="104"/>
    </row>
    <row r="22573" spans="151:151" ht="14.4" x14ac:dyDescent="0.25">
      <c r="EU22573" s="104"/>
    </row>
    <row r="22574" spans="151:151" ht="14.4" x14ac:dyDescent="0.25">
      <c r="EU22574" s="104"/>
    </row>
    <row r="22575" spans="151:151" ht="14.4" x14ac:dyDescent="0.25">
      <c r="EU22575" s="104"/>
    </row>
    <row r="22576" spans="151:151" ht="14.4" x14ac:dyDescent="0.25">
      <c r="EU22576" s="104"/>
    </row>
    <row r="22577" spans="151:151" ht="14.4" x14ac:dyDescent="0.25">
      <c r="EU22577" s="104"/>
    </row>
    <row r="22578" spans="151:151" ht="14.4" x14ac:dyDescent="0.25">
      <c r="EU22578" s="104"/>
    </row>
    <row r="22579" spans="151:151" ht="14.4" x14ac:dyDescent="0.25">
      <c r="EU22579" s="104"/>
    </row>
    <row r="22580" spans="151:151" ht="14.4" x14ac:dyDescent="0.25">
      <c r="EU22580" s="104"/>
    </row>
    <row r="22581" spans="151:151" ht="14.4" x14ac:dyDescent="0.25">
      <c r="EU22581" s="104"/>
    </row>
    <row r="22582" spans="151:151" ht="14.4" x14ac:dyDescent="0.25">
      <c r="EU22582" s="104"/>
    </row>
    <row r="22583" spans="151:151" ht="14.4" x14ac:dyDescent="0.25">
      <c r="EU22583" s="104"/>
    </row>
    <row r="22584" spans="151:151" ht="14.4" x14ac:dyDescent="0.25">
      <c r="EU22584" s="104"/>
    </row>
    <row r="22585" spans="151:151" ht="14.4" x14ac:dyDescent="0.25">
      <c r="EU22585" s="104"/>
    </row>
    <row r="22586" spans="151:151" ht="14.4" x14ac:dyDescent="0.25">
      <c r="EU22586" s="104"/>
    </row>
    <row r="22587" spans="151:151" ht="14.4" x14ac:dyDescent="0.25">
      <c r="EU22587" s="104"/>
    </row>
    <row r="22588" spans="151:151" ht="14.4" x14ac:dyDescent="0.25">
      <c r="EU22588" s="104"/>
    </row>
    <row r="22589" spans="151:151" ht="14.4" x14ac:dyDescent="0.25">
      <c r="EU22589" s="104"/>
    </row>
    <row r="22590" spans="151:151" ht="14.4" x14ac:dyDescent="0.25">
      <c r="EU22590" s="104"/>
    </row>
    <row r="22591" spans="151:151" ht="14.4" x14ac:dyDescent="0.25">
      <c r="EU22591" s="104"/>
    </row>
    <row r="22592" spans="151:151" ht="14.4" x14ac:dyDescent="0.25">
      <c r="EU22592" s="104"/>
    </row>
    <row r="22593" spans="151:151" ht="14.4" x14ac:dyDescent="0.25">
      <c r="EU22593" s="104"/>
    </row>
    <row r="22594" spans="151:151" ht="14.4" x14ac:dyDescent="0.25">
      <c r="EU22594" s="104"/>
    </row>
    <row r="22595" spans="151:151" ht="14.4" x14ac:dyDescent="0.25">
      <c r="EU22595" s="104"/>
    </row>
    <row r="22596" spans="151:151" ht="14.4" x14ac:dyDescent="0.25">
      <c r="EU22596" s="104"/>
    </row>
    <row r="22597" spans="151:151" ht="14.4" x14ac:dyDescent="0.25">
      <c r="EU22597" s="104"/>
    </row>
    <row r="22598" spans="151:151" ht="14.4" x14ac:dyDescent="0.25">
      <c r="EU22598" s="104"/>
    </row>
    <row r="22599" spans="151:151" ht="14.4" x14ac:dyDescent="0.25">
      <c r="EU22599" s="104"/>
    </row>
    <row r="22600" spans="151:151" ht="14.4" x14ac:dyDescent="0.25">
      <c r="EU22600" s="104"/>
    </row>
    <row r="22601" spans="151:151" ht="14.4" x14ac:dyDescent="0.25">
      <c r="EU22601" s="104"/>
    </row>
    <row r="22602" spans="151:151" ht="14.4" x14ac:dyDescent="0.25">
      <c r="EU22602" s="104"/>
    </row>
    <row r="22603" spans="151:151" ht="14.4" x14ac:dyDescent="0.25">
      <c r="EU22603" s="104"/>
    </row>
    <row r="22604" spans="151:151" ht="14.4" x14ac:dyDescent="0.25">
      <c r="EU22604" s="104"/>
    </row>
    <row r="22605" spans="151:151" ht="14.4" x14ac:dyDescent="0.25">
      <c r="EU22605" s="104"/>
    </row>
    <row r="22606" spans="151:151" ht="14.4" x14ac:dyDescent="0.25">
      <c r="EU22606" s="104"/>
    </row>
    <row r="22607" spans="151:151" ht="14.4" x14ac:dyDescent="0.25">
      <c r="EU22607" s="104"/>
    </row>
    <row r="22608" spans="151:151" ht="14.4" x14ac:dyDescent="0.25">
      <c r="EU22608" s="104"/>
    </row>
    <row r="22609" spans="151:151" ht="14.4" x14ac:dyDescent="0.25">
      <c r="EU22609" s="104"/>
    </row>
    <row r="22610" spans="151:151" ht="14.4" x14ac:dyDescent="0.25">
      <c r="EU22610" s="104"/>
    </row>
    <row r="22611" spans="151:151" ht="14.4" x14ac:dyDescent="0.25">
      <c r="EU22611" s="104"/>
    </row>
    <row r="22612" spans="151:151" ht="14.4" x14ac:dyDescent="0.25">
      <c r="EU22612" s="104"/>
    </row>
    <row r="22613" spans="151:151" ht="14.4" x14ac:dyDescent="0.25">
      <c r="EU22613" s="104"/>
    </row>
    <row r="22614" spans="151:151" ht="14.4" x14ac:dyDescent="0.25">
      <c r="EU22614" s="104"/>
    </row>
    <row r="22615" spans="151:151" ht="14.4" x14ac:dyDescent="0.25">
      <c r="EU22615" s="104"/>
    </row>
    <row r="22616" spans="151:151" ht="14.4" x14ac:dyDescent="0.25">
      <c r="EU22616" s="104"/>
    </row>
    <row r="22617" spans="151:151" ht="14.4" x14ac:dyDescent="0.25">
      <c r="EU22617" s="104"/>
    </row>
    <row r="22618" spans="151:151" ht="14.4" x14ac:dyDescent="0.25">
      <c r="EU22618" s="104"/>
    </row>
    <row r="22619" spans="151:151" ht="14.4" x14ac:dyDescent="0.25">
      <c r="EU22619" s="104"/>
    </row>
    <row r="22620" spans="151:151" ht="14.4" x14ac:dyDescent="0.25">
      <c r="EU22620" s="104"/>
    </row>
    <row r="22621" spans="151:151" ht="14.4" x14ac:dyDescent="0.25">
      <c r="EU22621" s="104"/>
    </row>
    <row r="22622" spans="151:151" ht="14.4" x14ac:dyDescent="0.25">
      <c r="EU22622" s="104"/>
    </row>
    <row r="22623" spans="151:151" ht="14.4" x14ac:dyDescent="0.25">
      <c r="EU22623" s="104"/>
    </row>
    <row r="22624" spans="151:151" ht="14.4" x14ac:dyDescent="0.25">
      <c r="EU22624" s="104"/>
    </row>
    <row r="22625" spans="151:151" ht="14.4" x14ac:dyDescent="0.25">
      <c r="EU22625" s="104"/>
    </row>
    <row r="22626" spans="151:151" ht="14.4" x14ac:dyDescent="0.25">
      <c r="EU22626" s="104"/>
    </row>
    <row r="22627" spans="151:151" ht="14.4" x14ac:dyDescent="0.25">
      <c r="EU22627" s="104"/>
    </row>
    <row r="22628" spans="151:151" ht="14.4" x14ac:dyDescent="0.25">
      <c r="EU22628" s="104"/>
    </row>
    <row r="22629" spans="151:151" ht="14.4" x14ac:dyDescent="0.25">
      <c r="EU22629" s="104"/>
    </row>
    <row r="22630" spans="151:151" ht="14.4" x14ac:dyDescent="0.25">
      <c r="EU22630" s="104"/>
    </row>
    <row r="22631" spans="151:151" ht="14.4" x14ac:dyDescent="0.25">
      <c r="EU22631" s="104"/>
    </row>
    <row r="22632" spans="151:151" ht="14.4" x14ac:dyDescent="0.25">
      <c r="EU22632" s="104"/>
    </row>
    <row r="22633" spans="151:151" ht="14.4" x14ac:dyDescent="0.25">
      <c r="EU22633" s="104"/>
    </row>
    <row r="22634" spans="151:151" ht="14.4" x14ac:dyDescent="0.25">
      <c r="EU22634" s="104"/>
    </row>
    <row r="22635" spans="151:151" ht="14.4" x14ac:dyDescent="0.25">
      <c r="EU22635" s="104"/>
    </row>
    <row r="22636" spans="151:151" ht="14.4" x14ac:dyDescent="0.25">
      <c r="EU22636" s="104"/>
    </row>
    <row r="22637" spans="151:151" ht="14.4" x14ac:dyDescent="0.25">
      <c r="EU22637" s="104"/>
    </row>
    <row r="22638" spans="151:151" ht="14.4" x14ac:dyDescent="0.25">
      <c r="EU22638" s="104"/>
    </row>
    <row r="22639" spans="151:151" ht="14.4" x14ac:dyDescent="0.25">
      <c r="EU22639" s="104"/>
    </row>
    <row r="22640" spans="151:151" ht="14.4" x14ac:dyDescent="0.25">
      <c r="EU22640" s="104"/>
    </row>
    <row r="22641" spans="151:151" ht="14.4" x14ac:dyDescent="0.25">
      <c r="EU22641" s="104"/>
    </row>
    <row r="22642" spans="151:151" ht="14.4" x14ac:dyDescent="0.25">
      <c r="EU22642" s="104"/>
    </row>
    <row r="22643" spans="151:151" ht="14.4" x14ac:dyDescent="0.25">
      <c r="EU22643" s="104"/>
    </row>
    <row r="22644" spans="151:151" ht="14.4" x14ac:dyDescent="0.25">
      <c r="EU22644" s="104"/>
    </row>
    <row r="22645" spans="151:151" ht="14.4" x14ac:dyDescent="0.25">
      <c r="EU22645" s="104"/>
    </row>
    <row r="22646" spans="151:151" ht="14.4" x14ac:dyDescent="0.25">
      <c r="EU22646" s="104"/>
    </row>
    <row r="22647" spans="151:151" ht="14.4" x14ac:dyDescent="0.25">
      <c r="EU22647" s="104"/>
    </row>
    <row r="22648" spans="151:151" ht="14.4" x14ac:dyDescent="0.25">
      <c r="EU22648" s="104"/>
    </row>
    <row r="22649" spans="151:151" ht="14.4" x14ac:dyDescent="0.25">
      <c r="EU22649" s="104"/>
    </row>
    <row r="22650" spans="151:151" ht="14.4" x14ac:dyDescent="0.25">
      <c r="EU22650" s="104"/>
    </row>
    <row r="22651" spans="151:151" ht="14.4" x14ac:dyDescent="0.25">
      <c r="EU22651" s="104"/>
    </row>
    <row r="22652" spans="151:151" ht="14.4" x14ac:dyDescent="0.25">
      <c r="EU22652" s="104"/>
    </row>
    <row r="22653" spans="151:151" ht="14.4" x14ac:dyDescent="0.25">
      <c r="EU22653" s="104"/>
    </row>
    <row r="22654" spans="151:151" ht="14.4" x14ac:dyDescent="0.25">
      <c r="EU22654" s="104"/>
    </row>
    <row r="22655" spans="151:151" ht="14.4" x14ac:dyDescent="0.25">
      <c r="EU22655" s="104"/>
    </row>
    <row r="22656" spans="151:151" ht="14.4" x14ac:dyDescent="0.25">
      <c r="EU22656" s="104"/>
    </row>
    <row r="22657" spans="151:151" ht="14.4" x14ac:dyDescent="0.25">
      <c r="EU22657" s="104"/>
    </row>
    <row r="22658" spans="151:151" ht="14.4" x14ac:dyDescent="0.25">
      <c r="EU22658" s="104"/>
    </row>
    <row r="22659" spans="151:151" ht="14.4" x14ac:dyDescent="0.25">
      <c r="EU22659" s="104"/>
    </row>
    <row r="22660" spans="151:151" ht="14.4" x14ac:dyDescent="0.25">
      <c r="EU22660" s="104"/>
    </row>
    <row r="22661" spans="151:151" ht="14.4" x14ac:dyDescent="0.25">
      <c r="EU22661" s="104"/>
    </row>
    <row r="22662" spans="151:151" ht="14.4" x14ac:dyDescent="0.25">
      <c r="EU22662" s="104"/>
    </row>
    <row r="22663" spans="151:151" ht="14.4" x14ac:dyDescent="0.25">
      <c r="EU22663" s="104"/>
    </row>
    <row r="22664" spans="151:151" ht="14.4" x14ac:dyDescent="0.25">
      <c r="EU22664" s="104"/>
    </row>
    <row r="22665" spans="151:151" ht="14.4" x14ac:dyDescent="0.25">
      <c r="EU22665" s="104"/>
    </row>
    <row r="22666" spans="151:151" ht="14.4" x14ac:dyDescent="0.25">
      <c r="EU22666" s="104"/>
    </row>
    <row r="22667" spans="151:151" ht="14.4" x14ac:dyDescent="0.25">
      <c r="EU22667" s="104"/>
    </row>
    <row r="22668" spans="151:151" ht="14.4" x14ac:dyDescent="0.25">
      <c r="EU22668" s="104"/>
    </row>
    <row r="22669" spans="151:151" ht="14.4" x14ac:dyDescent="0.25">
      <c r="EU22669" s="104"/>
    </row>
    <row r="22670" spans="151:151" ht="14.4" x14ac:dyDescent="0.25">
      <c r="EU22670" s="104"/>
    </row>
    <row r="22671" spans="151:151" ht="14.4" x14ac:dyDescent="0.25">
      <c r="EU22671" s="104"/>
    </row>
    <row r="22672" spans="151:151" ht="14.4" x14ac:dyDescent="0.25">
      <c r="EU22672" s="104"/>
    </row>
    <row r="22673" spans="151:151" ht="14.4" x14ac:dyDescent="0.25">
      <c r="EU22673" s="104"/>
    </row>
    <row r="22674" spans="151:151" ht="14.4" x14ac:dyDescent="0.25">
      <c r="EU22674" s="104"/>
    </row>
    <row r="22675" spans="151:151" ht="14.4" x14ac:dyDescent="0.25">
      <c r="EU22675" s="104"/>
    </row>
    <row r="22676" spans="151:151" ht="14.4" x14ac:dyDescent="0.25">
      <c r="EU22676" s="104"/>
    </row>
    <row r="22677" spans="151:151" ht="14.4" x14ac:dyDescent="0.25">
      <c r="EU22677" s="104"/>
    </row>
    <row r="22678" spans="151:151" ht="14.4" x14ac:dyDescent="0.25">
      <c r="EU22678" s="104"/>
    </row>
    <row r="22679" spans="151:151" ht="14.4" x14ac:dyDescent="0.25">
      <c r="EU22679" s="104"/>
    </row>
    <row r="22680" spans="151:151" ht="14.4" x14ac:dyDescent="0.25">
      <c r="EU22680" s="104"/>
    </row>
    <row r="22681" spans="151:151" ht="14.4" x14ac:dyDescent="0.25">
      <c r="EU22681" s="104"/>
    </row>
    <row r="22682" spans="151:151" ht="14.4" x14ac:dyDescent="0.25">
      <c r="EU22682" s="104"/>
    </row>
    <row r="22683" spans="151:151" ht="14.4" x14ac:dyDescent="0.25">
      <c r="EU22683" s="104"/>
    </row>
    <row r="22684" spans="151:151" ht="14.4" x14ac:dyDescent="0.25">
      <c r="EU22684" s="104"/>
    </row>
    <row r="22685" spans="151:151" ht="14.4" x14ac:dyDescent="0.25">
      <c r="EU22685" s="104"/>
    </row>
    <row r="22686" spans="151:151" ht="14.4" x14ac:dyDescent="0.25">
      <c r="EU22686" s="104"/>
    </row>
    <row r="22687" spans="151:151" ht="14.4" x14ac:dyDescent="0.25">
      <c r="EU22687" s="104"/>
    </row>
    <row r="22688" spans="151:151" ht="14.4" x14ac:dyDescent="0.25">
      <c r="EU22688" s="104"/>
    </row>
    <row r="22689" spans="151:151" ht="14.4" x14ac:dyDescent="0.25">
      <c r="EU22689" s="104"/>
    </row>
    <row r="22690" spans="151:151" ht="14.4" x14ac:dyDescent="0.25">
      <c r="EU22690" s="104"/>
    </row>
    <row r="22691" spans="151:151" ht="14.4" x14ac:dyDescent="0.25">
      <c r="EU22691" s="104"/>
    </row>
    <row r="22692" spans="151:151" ht="14.4" x14ac:dyDescent="0.25">
      <c r="EU22692" s="104"/>
    </row>
    <row r="22693" spans="151:151" ht="14.4" x14ac:dyDescent="0.25">
      <c r="EU22693" s="104"/>
    </row>
    <row r="22694" spans="151:151" ht="14.4" x14ac:dyDescent="0.25">
      <c r="EU22694" s="104"/>
    </row>
    <row r="22695" spans="151:151" ht="14.4" x14ac:dyDescent="0.25">
      <c r="EU22695" s="104"/>
    </row>
    <row r="22696" spans="151:151" ht="14.4" x14ac:dyDescent="0.25">
      <c r="EU22696" s="104"/>
    </row>
    <row r="22697" spans="151:151" ht="14.4" x14ac:dyDescent="0.25">
      <c r="EU22697" s="104"/>
    </row>
    <row r="22698" spans="151:151" ht="14.4" x14ac:dyDescent="0.25">
      <c r="EU22698" s="104"/>
    </row>
    <row r="22699" spans="151:151" ht="14.4" x14ac:dyDescent="0.25">
      <c r="EU22699" s="104"/>
    </row>
    <row r="22700" spans="151:151" ht="14.4" x14ac:dyDescent="0.25">
      <c r="EU22700" s="104"/>
    </row>
    <row r="22701" spans="151:151" ht="14.4" x14ac:dyDescent="0.25">
      <c r="EU22701" s="104"/>
    </row>
    <row r="22702" spans="151:151" ht="14.4" x14ac:dyDescent="0.25">
      <c r="EU22702" s="104"/>
    </row>
    <row r="22703" spans="151:151" ht="14.4" x14ac:dyDescent="0.25">
      <c r="EU22703" s="104"/>
    </row>
    <row r="22704" spans="151:151" ht="14.4" x14ac:dyDescent="0.25">
      <c r="EU22704" s="104"/>
    </row>
    <row r="22705" spans="151:151" ht="14.4" x14ac:dyDescent="0.25">
      <c r="EU22705" s="104"/>
    </row>
    <row r="22706" spans="151:151" ht="14.4" x14ac:dyDescent="0.25">
      <c r="EU22706" s="104"/>
    </row>
    <row r="22707" spans="151:151" ht="14.4" x14ac:dyDescent="0.25">
      <c r="EU22707" s="104"/>
    </row>
    <row r="22708" spans="151:151" ht="14.4" x14ac:dyDescent="0.25">
      <c r="EU22708" s="104"/>
    </row>
    <row r="22709" spans="151:151" ht="14.4" x14ac:dyDescent="0.25">
      <c r="EU22709" s="104"/>
    </row>
    <row r="22710" spans="151:151" ht="14.4" x14ac:dyDescent="0.25">
      <c r="EU22710" s="104"/>
    </row>
    <row r="22711" spans="151:151" ht="14.4" x14ac:dyDescent="0.25">
      <c r="EU22711" s="104"/>
    </row>
    <row r="22712" spans="151:151" ht="14.4" x14ac:dyDescent="0.25">
      <c r="EU22712" s="104"/>
    </row>
    <row r="22713" spans="151:151" ht="14.4" x14ac:dyDescent="0.25">
      <c r="EU22713" s="104"/>
    </row>
    <row r="22714" spans="151:151" ht="14.4" x14ac:dyDescent="0.25">
      <c r="EU22714" s="104"/>
    </row>
    <row r="22715" spans="151:151" ht="14.4" x14ac:dyDescent="0.25">
      <c r="EU22715" s="104"/>
    </row>
    <row r="22716" spans="151:151" ht="14.4" x14ac:dyDescent="0.25">
      <c r="EU22716" s="104"/>
    </row>
    <row r="22717" spans="151:151" ht="14.4" x14ac:dyDescent="0.25">
      <c r="EU22717" s="104"/>
    </row>
    <row r="22718" spans="151:151" ht="14.4" x14ac:dyDescent="0.25">
      <c r="EU22718" s="104"/>
    </row>
    <row r="22719" spans="151:151" ht="14.4" x14ac:dyDescent="0.25">
      <c r="EU22719" s="104"/>
    </row>
    <row r="22720" spans="151:151" ht="14.4" x14ac:dyDescent="0.25">
      <c r="EU22720" s="104"/>
    </row>
    <row r="22721" spans="151:151" ht="14.4" x14ac:dyDescent="0.25">
      <c r="EU22721" s="104"/>
    </row>
    <row r="22722" spans="151:151" ht="14.4" x14ac:dyDescent="0.25">
      <c r="EU22722" s="104"/>
    </row>
    <row r="22723" spans="151:151" ht="14.4" x14ac:dyDescent="0.25">
      <c r="EU22723" s="104"/>
    </row>
    <row r="22724" spans="151:151" ht="14.4" x14ac:dyDescent="0.25">
      <c r="EU22724" s="104"/>
    </row>
    <row r="22725" spans="151:151" ht="14.4" x14ac:dyDescent="0.25">
      <c r="EU22725" s="104"/>
    </row>
    <row r="22726" spans="151:151" ht="14.4" x14ac:dyDescent="0.25">
      <c r="EU22726" s="104"/>
    </row>
    <row r="22727" spans="151:151" ht="14.4" x14ac:dyDescent="0.25">
      <c r="EU22727" s="104"/>
    </row>
    <row r="22728" spans="151:151" ht="14.4" x14ac:dyDescent="0.25">
      <c r="EU22728" s="104"/>
    </row>
    <row r="22729" spans="151:151" ht="14.4" x14ac:dyDescent="0.25">
      <c r="EU22729" s="104"/>
    </row>
    <row r="22730" spans="151:151" ht="14.4" x14ac:dyDescent="0.25">
      <c r="EU22730" s="104"/>
    </row>
    <row r="22731" spans="151:151" ht="14.4" x14ac:dyDescent="0.25">
      <c r="EU22731" s="104"/>
    </row>
    <row r="22732" spans="151:151" ht="14.4" x14ac:dyDescent="0.25">
      <c r="EU22732" s="104"/>
    </row>
    <row r="22733" spans="151:151" ht="14.4" x14ac:dyDescent="0.25">
      <c r="EU22733" s="104"/>
    </row>
    <row r="22734" spans="151:151" ht="14.4" x14ac:dyDescent="0.25">
      <c r="EU22734" s="104"/>
    </row>
    <row r="22735" spans="151:151" ht="14.4" x14ac:dyDescent="0.25">
      <c r="EU22735" s="104"/>
    </row>
    <row r="22736" spans="151:151" ht="14.4" x14ac:dyDescent="0.25">
      <c r="EU22736" s="104"/>
    </row>
    <row r="22737" spans="151:151" ht="14.4" x14ac:dyDescent="0.25">
      <c r="EU22737" s="104"/>
    </row>
    <row r="22738" spans="151:151" ht="14.4" x14ac:dyDescent="0.25">
      <c r="EU22738" s="104"/>
    </row>
    <row r="22739" spans="151:151" ht="14.4" x14ac:dyDescent="0.25">
      <c r="EU22739" s="104"/>
    </row>
    <row r="22740" spans="151:151" ht="14.4" x14ac:dyDescent="0.25">
      <c r="EU22740" s="104"/>
    </row>
    <row r="22741" spans="151:151" ht="14.4" x14ac:dyDescent="0.25">
      <c r="EU22741" s="104"/>
    </row>
    <row r="22742" spans="151:151" ht="14.4" x14ac:dyDescent="0.25">
      <c r="EU22742" s="104"/>
    </row>
    <row r="22743" spans="151:151" ht="14.4" x14ac:dyDescent="0.25">
      <c r="EU22743" s="104"/>
    </row>
    <row r="22744" spans="151:151" ht="14.4" x14ac:dyDescent="0.25">
      <c r="EU22744" s="104"/>
    </row>
    <row r="22745" spans="151:151" ht="14.4" x14ac:dyDescent="0.25">
      <c r="EU22745" s="104"/>
    </row>
    <row r="22746" spans="151:151" ht="14.4" x14ac:dyDescent="0.25">
      <c r="EU22746" s="104"/>
    </row>
    <row r="22747" spans="151:151" ht="14.4" x14ac:dyDescent="0.25">
      <c r="EU22747" s="104"/>
    </row>
    <row r="22748" spans="151:151" ht="14.4" x14ac:dyDescent="0.25">
      <c r="EU22748" s="104"/>
    </row>
    <row r="22749" spans="151:151" ht="14.4" x14ac:dyDescent="0.25">
      <c r="EU22749" s="104"/>
    </row>
    <row r="22750" spans="151:151" ht="14.4" x14ac:dyDescent="0.25">
      <c r="EU22750" s="104"/>
    </row>
    <row r="22751" spans="151:151" ht="14.4" x14ac:dyDescent="0.25">
      <c r="EU22751" s="104"/>
    </row>
    <row r="22752" spans="151:151" ht="14.4" x14ac:dyDescent="0.25">
      <c r="EU22752" s="104"/>
    </row>
    <row r="22753" spans="151:151" ht="14.4" x14ac:dyDescent="0.25">
      <c r="EU22753" s="104"/>
    </row>
    <row r="22754" spans="151:151" ht="14.4" x14ac:dyDescent="0.25">
      <c r="EU22754" s="104"/>
    </row>
    <row r="22755" spans="151:151" ht="14.4" x14ac:dyDescent="0.25">
      <c r="EU22755" s="104"/>
    </row>
    <row r="22756" spans="151:151" ht="14.4" x14ac:dyDescent="0.25">
      <c r="EU22756" s="104"/>
    </row>
    <row r="22757" spans="151:151" ht="14.4" x14ac:dyDescent="0.25">
      <c r="EU22757" s="104"/>
    </row>
    <row r="22758" spans="151:151" ht="14.4" x14ac:dyDescent="0.25">
      <c r="EU22758" s="104"/>
    </row>
    <row r="22759" spans="151:151" ht="14.4" x14ac:dyDescent="0.25">
      <c r="EU22759" s="104"/>
    </row>
    <row r="22760" spans="151:151" ht="14.4" x14ac:dyDescent="0.25">
      <c r="EU22760" s="104"/>
    </row>
    <row r="22761" spans="151:151" ht="14.4" x14ac:dyDescent="0.25">
      <c r="EU22761" s="104"/>
    </row>
    <row r="22762" spans="151:151" ht="14.4" x14ac:dyDescent="0.25">
      <c r="EU22762" s="104"/>
    </row>
    <row r="22763" spans="151:151" ht="14.4" x14ac:dyDescent="0.25">
      <c r="EU22763" s="104"/>
    </row>
    <row r="22764" spans="151:151" ht="14.4" x14ac:dyDescent="0.25">
      <c r="EU22764" s="104"/>
    </row>
    <row r="22765" spans="151:151" ht="14.4" x14ac:dyDescent="0.25">
      <c r="EU22765" s="104"/>
    </row>
    <row r="22766" spans="151:151" ht="14.4" x14ac:dyDescent="0.25">
      <c r="EU22766" s="104"/>
    </row>
    <row r="22767" spans="151:151" ht="14.4" x14ac:dyDescent="0.25">
      <c r="EU22767" s="104"/>
    </row>
    <row r="22768" spans="151:151" ht="14.4" x14ac:dyDescent="0.25">
      <c r="EU22768" s="104"/>
    </row>
    <row r="22769" spans="151:151" ht="14.4" x14ac:dyDescent="0.25">
      <c r="EU22769" s="104"/>
    </row>
    <row r="22770" spans="151:151" ht="14.4" x14ac:dyDescent="0.25">
      <c r="EU22770" s="104"/>
    </row>
    <row r="22771" spans="151:151" ht="14.4" x14ac:dyDescent="0.25">
      <c r="EU22771" s="104"/>
    </row>
    <row r="22772" spans="151:151" ht="14.4" x14ac:dyDescent="0.25">
      <c r="EU22772" s="104"/>
    </row>
    <row r="22773" spans="151:151" ht="14.4" x14ac:dyDescent="0.25">
      <c r="EU22773" s="104"/>
    </row>
    <row r="22774" spans="151:151" ht="14.4" x14ac:dyDescent="0.25">
      <c r="EU22774" s="104"/>
    </row>
    <row r="22775" spans="151:151" ht="14.4" x14ac:dyDescent="0.25">
      <c r="EU22775" s="104"/>
    </row>
    <row r="22776" spans="151:151" ht="14.4" x14ac:dyDescent="0.25">
      <c r="EU22776" s="104"/>
    </row>
    <row r="22777" spans="151:151" ht="14.4" x14ac:dyDescent="0.25">
      <c r="EU22777" s="104"/>
    </row>
    <row r="22778" spans="151:151" ht="14.4" x14ac:dyDescent="0.25">
      <c r="EU22778" s="104"/>
    </row>
    <row r="22779" spans="151:151" ht="14.4" x14ac:dyDescent="0.25">
      <c r="EU22779" s="104"/>
    </row>
    <row r="22780" spans="151:151" ht="14.4" x14ac:dyDescent="0.25">
      <c r="EU22780" s="104"/>
    </row>
    <row r="22781" spans="151:151" ht="14.4" x14ac:dyDescent="0.25">
      <c r="EU22781" s="104"/>
    </row>
    <row r="22782" spans="151:151" ht="14.4" x14ac:dyDescent="0.25">
      <c r="EU22782" s="104"/>
    </row>
    <row r="22783" spans="151:151" ht="14.4" x14ac:dyDescent="0.25">
      <c r="EU22783" s="104"/>
    </row>
    <row r="22784" spans="151:151" ht="14.4" x14ac:dyDescent="0.25">
      <c r="EU22784" s="104"/>
    </row>
    <row r="22785" spans="151:151" ht="14.4" x14ac:dyDescent="0.25">
      <c r="EU22785" s="104"/>
    </row>
    <row r="22786" spans="151:151" ht="14.4" x14ac:dyDescent="0.25">
      <c r="EU22786" s="104"/>
    </row>
    <row r="22787" spans="151:151" ht="14.4" x14ac:dyDescent="0.25">
      <c r="EU22787" s="104"/>
    </row>
    <row r="22788" spans="151:151" ht="14.4" x14ac:dyDescent="0.25">
      <c r="EU22788" s="104"/>
    </row>
    <row r="22789" spans="151:151" ht="14.4" x14ac:dyDescent="0.25">
      <c r="EU22789" s="104"/>
    </row>
    <row r="22790" spans="151:151" ht="14.4" x14ac:dyDescent="0.25">
      <c r="EU22790" s="104"/>
    </row>
    <row r="22791" spans="151:151" ht="14.4" x14ac:dyDescent="0.25">
      <c r="EU22791" s="104"/>
    </row>
    <row r="22792" spans="151:151" ht="14.4" x14ac:dyDescent="0.25">
      <c r="EU22792" s="104"/>
    </row>
    <row r="22793" spans="151:151" ht="14.4" x14ac:dyDescent="0.25">
      <c r="EU22793" s="104"/>
    </row>
    <row r="22794" spans="151:151" ht="14.4" x14ac:dyDescent="0.25">
      <c r="EU22794" s="104"/>
    </row>
    <row r="22795" spans="151:151" ht="14.4" x14ac:dyDescent="0.25">
      <c r="EU22795" s="104"/>
    </row>
    <row r="22796" spans="151:151" ht="14.4" x14ac:dyDescent="0.25">
      <c r="EU22796" s="104"/>
    </row>
    <row r="22797" spans="151:151" ht="14.4" x14ac:dyDescent="0.25">
      <c r="EU22797" s="104"/>
    </row>
    <row r="22798" spans="151:151" ht="14.4" x14ac:dyDescent="0.25">
      <c r="EU22798" s="104"/>
    </row>
    <row r="22799" spans="151:151" ht="14.4" x14ac:dyDescent="0.25">
      <c r="EU22799" s="104"/>
    </row>
    <row r="22800" spans="151:151" ht="14.4" x14ac:dyDescent="0.25">
      <c r="EU22800" s="104"/>
    </row>
    <row r="22801" spans="151:151" ht="14.4" x14ac:dyDescent="0.25">
      <c r="EU22801" s="104"/>
    </row>
    <row r="22802" spans="151:151" ht="14.4" x14ac:dyDescent="0.25">
      <c r="EU22802" s="104"/>
    </row>
    <row r="22803" spans="151:151" ht="14.4" x14ac:dyDescent="0.25">
      <c r="EU22803" s="104"/>
    </row>
    <row r="22804" spans="151:151" ht="14.4" x14ac:dyDescent="0.25">
      <c r="EU22804" s="104"/>
    </row>
    <row r="22805" spans="151:151" ht="14.4" x14ac:dyDescent="0.25">
      <c r="EU22805" s="104"/>
    </row>
    <row r="22806" spans="151:151" ht="14.4" x14ac:dyDescent="0.25">
      <c r="EU22806" s="104"/>
    </row>
    <row r="22807" spans="151:151" ht="14.4" x14ac:dyDescent="0.25">
      <c r="EU22807" s="104"/>
    </row>
    <row r="22808" spans="151:151" ht="14.4" x14ac:dyDescent="0.25">
      <c r="EU22808" s="104"/>
    </row>
    <row r="22809" spans="151:151" ht="14.4" x14ac:dyDescent="0.25">
      <c r="EU22809" s="104"/>
    </row>
    <row r="22810" spans="151:151" ht="14.4" x14ac:dyDescent="0.25">
      <c r="EU22810" s="104"/>
    </row>
    <row r="22811" spans="151:151" ht="14.4" x14ac:dyDescent="0.25">
      <c r="EU22811" s="104"/>
    </row>
    <row r="22812" spans="151:151" ht="14.4" x14ac:dyDescent="0.25">
      <c r="EU22812" s="104"/>
    </row>
    <row r="22813" spans="151:151" ht="14.4" x14ac:dyDescent="0.25">
      <c r="EU22813" s="104"/>
    </row>
    <row r="22814" spans="151:151" ht="14.4" x14ac:dyDescent="0.25">
      <c r="EU22814" s="104"/>
    </row>
    <row r="22815" spans="151:151" ht="14.4" x14ac:dyDescent="0.25">
      <c r="EU22815" s="104"/>
    </row>
    <row r="22816" spans="151:151" ht="14.4" x14ac:dyDescent="0.25">
      <c r="EU22816" s="104"/>
    </row>
    <row r="22817" spans="151:151" ht="14.4" x14ac:dyDescent="0.25">
      <c r="EU22817" s="104"/>
    </row>
    <row r="22818" spans="151:151" ht="14.4" x14ac:dyDescent="0.25">
      <c r="EU22818" s="104"/>
    </row>
    <row r="22819" spans="151:151" ht="14.4" x14ac:dyDescent="0.25">
      <c r="EU22819" s="104"/>
    </row>
    <row r="22820" spans="151:151" ht="14.4" x14ac:dyDescent="0.25">
      <c r="EU22820" s="104"/>
    </row>
    <row r="22821" spans="151:151" ht="14.4" x14ac:dyDescent="0.25">
      <c r="EU22821" s="104"/>
    </row>
    <row r="22822" spans="151:151" ht="14.4" x14ac:dyDescent="0.25">
      <c r="EU22822" s="104"/>
    </row>
    <row r="22823" spans="151:151" ht="14.4" x14ac:dyDescent="0.25">
      <c r="EU22823" s="104"/>
    </row>
    <row r="22824" spans="151:151" ht="14.4" x14ac:dyDescent="0.25">
      <c r="EU22824" s="104"/>
    </row>
    <row r="22825" spans="151:151" ht="14.4" x14ac:dyDescent="0.25">
      <c r="EU22825" s="104"/>
    </row>
    <row r="22826" spans="151:151" ht="14.4" x14ac:dyDescent="0.25">
      <c r="EU22826" s="104"/>
    </row>
    <row r="22827" spans="151:151" ht="14.4" x14ac:dyDescent="0.25">
      <c r="EU22827" s="104"/>
    </row>
    <row r="22828" spans="151:151" ht="14.4" x14ac:dyDescent="0.25">
      <c r="EU22828" s="104"/>
    </row>
    <row r="22829" spans="151:151" ht="14.4" x14ac:dyDescent="0.25">
      <c r="EU22829" s="104"/>
    </row>
    <row r="22830" spans="151:151" ht="14.4" x14ac:dyDescent="0.25">
      <c r="EU22830" s="104"/>
    </row>
    <row r="22831" spans="151:151" ht="14.4" x14ac:dyDescent="0.25">
      <c r="EU22831" s="104"/>
    </row>
    <row r="22832" spans="151:151" ht="14.4" x14ac:dyDescent="0.25">
      <c r="EU22832" s="104"/>
    </row>
    <row r="22833" spans="151:151" ht="14.4" x14ac:dyDescent="0.25">
      <c r="EU22833" s="104"/>
    </row>
    <row r="22834" spans="151:151" ht="14.4" x14ac:dyDescent="0.25">
      <c r="EU22834" s="104"/>
    </row>
    <row r="22835" spans="151:151" ht="14.4" x14ac:dyDescent="0.25">
      <c r="EU22835" s="104"/>
    </row>
    <row r="22836" spans="151:151" ht="14.4" x14ac:dyDescent="0.25">
      <c r="EU22836" s="104"/>
    </row>
    <row r="22837" spans="151:151" ht="14.4" x14ac:dyDescent="0.25">
      <c r="EU22837" s="104"/>
    </row>
    <row r="22838" spans="151:151" ht="14.4" x14ac:dyDescent="0.25">
      <c r="EU22838" s="104"/>
    </row>
    <row r="22839" spans="151:151" ht="14.4" x14ac:dyDescent="0.25">
      <c r="EU22839" s="104"/>
    </row>
    <row r="22840" spans="151:151" ht="14.4" x14ac:dyDescent="0.25">
      <c r="EU22840" s="104"/>
    </row>
    <row r="22841" spans="151:151" ht="14.4" x14ac:dyDescent="0.25">
      <c r="EU22841" s="104"/>
    </row>
    <row r="22842" spans="151:151" ht="14.4" x14ac:dyDescent="0.25">
      <c r="EU22842" s="104"/>
    </row>
    <row r="22843" spans="151:151" ht="14.4" x14ac:dyDescent="0.25">
      <c r="EU22843" s="104"/>
    </row>
    <row r="22844" spans="151:151" ht="14.4" x14ac:dyDescent="0.25">
      <c r="EU22844" s="104"/>
    </row>
    <row r="22845" spans="151:151" ht="14.4" x14ac:dyDescent="0.25">
      <c r="EU22845" s="104"/>
    </row>
    <row r="22846" spans="151:151" ht="14.4" x14ac:dyDescent="0.25">
      <c r="EU22846" s="104"/>
    </row>
    <row r="22847" spans="151:151" ht="14.4" x14ac:dyDescent="0.25">
      <c r="EU22847" s="104"/>
    </row>
    <row r="22848" spans="151:151" ht="14.4" x14ac:dyDescent="0.25">
      <c r="EU22848" s="104"/>
    </row>
    <row r="22849" spans="151:151" ht="14.4" x14ac:dyDescent="0.25">
      <c r="EU22849" s="104"/>
    </row>
    <row r="22850" spans="151:151" ht="14.4" x14ac:dyDescent="0.25">
      <c r="EU22850" s="104"/>
    </row>
    <row r="22851" spans="151:151" ht="14.4" x14ac:dyDescent="0.25">
      <c r="EU22851" s="104"/>
    </row>
    <row r="22852" spans="151:151" ht="14.4" x14ac:dyDescent="0.25">
      <c r="EU22852" s="104"/>
    </row>
    <row r="22853" spans="151:151" ht="14.4" x14ac:dyDescent="0.25">
      <c r="EU22853" s="104"/>
    </row>
    <row r="22854" spans="151:151" ht="14.4" x14ac:dyDescent="0.25">
      <c r="EU22854" s="104"/>
    </row>
    <row r="22855" spans="151:151" ht="14.4" x14ac:dyDescent="0.25">
      <c r="EU22855" s="104"/>
    </row>
    <row r="22856" spans="151:151" ht="14.4" x14ac:dyDescent="0.25">
      <c r="EU22856" s="104"/>
    </row>
    <row r="22857" spans="151:151" ht="14.4" x14ac:dyDescent="0.25">
      <c r="EU22857" s="104"/>
    </row>
    <row r="22858" spans="151:151" ht="14.4" x14ac:dyDescent="0.25">
      <c r="EU22858" s="104"/>
    </row>
    <row r="22859" spans="151:151" ht="14.4" x14ac:dyDescent="0.25">
      <c r="EU22859" s="104"/>
    </row>
    <row r="22860" spans="151:151" ht="14.4" x14ac:dyDescent="0.25">
      <c r="EU22860" s="104"/>
    </row>
    <row r="22861" spans="151:151" ht="14.4" x14ac:dyDescent="0.25">
      <c r="EU22861" s="104"/>
    </row>
    <row r="22862" spans="151:151" ht="14.4" x14ac:dyDescent="0.25">
      <c r="EU22862" s="104"/>
    </row>
    <row r="22863" spans="151:151" ht="14.4" x14ac:dyDescent="0.25">
      <c r="EU22863" s="104"/>
    </row>
    <row r="22864" spans="151:151" ht="14.4" x14ac:dyDescent="0.25">
      <c r="EU22864" s="104"/>
    </row>
    <row r="22865" spans="151:151" ht="14.4" x14ac:dyDescent="0.25">
      <c r="EU22865" s="104"/>
    </row>
    <row r="22866" spans="151:151" ht="14.4" x14ac:dyDescent="0.25">
      <c r="EU22866" s="104"/>
    </row>
    <row r="22867" spans="151:151" ht="14.4" x14ac:dyDescent="0.25">
      <c r="EU22867" s="104"/>
    </row>
    <row r="22868" spans="151:151" ht="14.4" x14ac:dyDescent="0.25">
      <c r="EU22868" s="104"/>
    </row>
    <row r="22869" spans="151:151" ht="14.4" x14ac:dyDescent="0.25">
      <c r="EU22869" s="104"/>
    </row>
    <row r="22870" spans="151:151" ht="14.4" x14ac:dyDescent="0.25">
      <c r="EU22870" s="104"/>
    </row>
    <row r="22871" spans="151:151" ht="14.4" x14ac:dyDescent="0.25">
      <c r="EU22871" s="104"/>
    </row>
    <row r="22872" spans="151:151" ht="14.4" x14ac:dyDescent="0.25">
      <c r="EU22872" s="104"/>
    </row>
    <row r="22873" spans="151:151" ht="14.4" x14ac:dyDescent="0.25">
      <c r="EU22873" s="104"/>
    </row>
    <row r="22874" spans="151:151" ht="14.4" x14ac:dyDescent="0.25">
      <c r="EU22874" s="104"/>
    </row>
    <row r="22875" spans="151:151" ht="14.4" x14ac:dyDescent="0.25">
      <c r="EU22875" s="104"/>
    </row>
    <row r="22876" spans="151:151" ht="14.4" x14ac:dyDescent="0.25">
      <c r="EU22876" s="104"/>
    </row>
    <row r="22877" spans="151:151" ht="14.4" x14ac:dyDescent="0.25">
      <c r="EU22877" s="104"/>
    </row>
    <row r="22878" spans="151:151" ht="14.4" x14ac:dyDescent="0.25">
      <c r="EU22878" s="104"/>
    </row>
    <row r="22879" spans="151:151" ht="14.4" x14ac:dyDescent="0.25">
      <c r="EU22879" s="104"/>
    </row>
    <row r="22880" spans="151:151" ht="14.4" x14ac:dyDescent="0.25">
      <c r="EU22880" s="104"/>
    </row>
    <row r="22881" spans="151:151" ht="14.4" x14ac:dyDescent="0.25">
      <c r="EU22881" s="104"/>
    </row>
    <row r="22882" spans="151:151" ht="14.4" x14ac:dyDescent="0.25">
      <c r="EU22882" s="104"/>
    </row>
    <row r="22883" spans="151:151" ht="14.4" x14ac:dyDescent="0.25">
      <c r="EU22883" s="104"/>
    </row>
    <row r="22884" spans="151:151" ht="14.4" x14ac:dyDescent="0.25">
      <c r="EU22884" s="104"/>
    </row>
    <row r="22885" spans="151:151" ht="14.4" x14ac:dyDescent="0.25">
      <c r="EU22885" s="104"/>
    </row>
    <row r="22886" spans="151:151" ht="14.4" x14ac:dyDescent="0.25">
      <c r="EU22886" s="104"/>
    </row>
    <row r="22887" spans="151:151" ht="14.4" x14ac:dyDescent="0.25">
      <c r="EU22887" s="104"/>
    </row>
    <row r="22888" spans="151:151" ht="14.4" x14ac:dyDescent="0.25">
      <c r="EU22888" s="104"/>
    </row>
    <row r="22889" spans="151:151" ht="14.4" x14ac:dyDescent="0.25">
      <c r="EU22889" s="104"/>
    </row>
    <row r="22890" spans="151:151" ht="14.4" x14ac:dyDescent="0.25">
      <c r="EU22890" s="104"/>
    </row>
    <row r="22891" spans="151:151" ht="14.4" x14ac:dyDescent="0.25">
      <c r="EU22891" s="104"/>
    </row>
    <row r="22892" spans="151:151" ht="14.4" x14ac:dyDescent="0.25">
      <c r="EU22892" s="104"/>
    </row>
    <row r="22893" spans="151:151" ht="14.4" x14ac:dyDescent="0.25">
      <c r="EU22893" s="104"/>
    </row>
    <row r="22894" spans="151:151" ht="14.4" x14ac:dyDescent="0.25">
      <c r="EU22894" s="104"/>
    </row>
    <row r="22895" spans="151:151" ht="14.4" x14ac:dyDescent="0.25">
      <c r="EU22895" s="104"/>
    </row>
    <row r="22896" spans="151:151" ht="14.4" x14ac:dyDescent="0.25">
      <c r="EU22896" s="104"/>
    </row>
    <row r="22897" spans="151:151" ht="14.4" x14ac:dyDescent="0.25">
      <c r="EU22897" s="104"/>
    </row>
    <row r="22898" spans="151:151" ht="14.4" x14ac:dyDescent="0.25">
      <c r="EU22898" s="104"/>
    </row>
    <row r="22899" spans="151:151" ht="14.4" x14ac:dyDescent="0.25">
      <c r="EU22899" s="104"/>
    </row>
    <row r="22900" spans="151:151" ht="14.4" x14ac:dyDescent="0.25">
      <c r="EU22900" s="104"/>
    </row>
    <row r="22901" spans="151:151" ht="14.4" x14ac:dyDescent="0.25">
      <c r="EU22901" s="104"/>
    </row>
    <row r="22902" spans="151:151" ht="14.4" x14ac:dyDescent="0.25">
      <c r="EU22902" s="104"/>
    </row>
    <row r="22903" spans="151:151" ht="14.4" x14ac:dyDescent="0.25">
      <c r="EU22903" s="104"/>
    </row>
    <row r="22904" spans="151:151" ht="14.4" x14ac:dyDescent="0.25">
      <c r="EU22904" s="104"/>
    </row>
    <row r="22905" spans="151:151" ht="14.4" x14ac:dyDescent="0.25">
      <c r="EU22905" s="104"/>
    </row>
    <row r="22906" spans="151:151" ht="14.4" x14ac:dyDescent="0.25">
      <c r="EU22906" s="104"/>
    </row>
    <row r="22907" spans="151:151" ht="14.4" x14ac:dyDescent="0.25">
      <c r="EU22907" s="104"/>
    </row>
    <row r="22908" spans="151:151" ht="14.4" x14ac:dyDescent="0.25">
      <c r="EU22908" s="104"/>
    </row>
    <row r="22909" spans="151:151" ht="14.4" x14ac:dyDescent="0.25">
      <c r="EU22909" s="104"/>
    </row>
    <row r="22910" spans="151:151" ht="14.4" x14ac:dyDescent="0.25">
      <c r="EU22910" s="104"/>
    </row>
    <row r="22911" spans="151:151" ht="14.4" x14ac:dyDescent="0.25">
      <c r="EU22911" s="104"/>
    </row>
    <row r="22912" spans="151:151" ht="14.4" x14ac:dyDescent="0.25">
      <c r="EU22912" s="104"/>
    </row>
    <row r="22913" spans="151:151" ht="14.4" x14ac:dyDescent="0.25">
      <c r="EU22913" s="104"/>
    </row>
    <row r="22914" spans="151:151" ht="14.4" x14ac:dyDescent="0.25">
      <c r="EU22914" s="104"/>
    </row>
    <row r="22915" spans="151:151" ht="14.4" x14ac:dyDescent="0.25">
      <c r="EU22915" s="104"/>
    </row>
    <row r="22916" spans="151:151" ht="14.4" x14ac:dyDescent="0.25">
      <c r="EU22916" s="104"/>
    </row>
    <row r="22917" spans="151:151" ht="14.4" x14ac:dyDescent="0.25">
      <c r="EU22917" s="104"/>
    </row>
    <row r="22918" spans="151:151" ht="14.4" x14ac:dyDescent="0.25">
      <c r="EU22918" s="104"/>
    </row>
    <row r="22919" spans="151:151" ht="14.4" x14ac:dyDescent="0.25">
      <c r="EU22919" s="104"/>
    </row>
    <row r="22920" spans="151:151" ht="14.4" x14ac:dyDescent="0.25">
      <c r="EU22920" s="104"/>
    </row>
    <row r="22921" spans="151:151" ht="14.4" x14ac:dyDescent="0.25">
      <c r="EU22921" s="104"/>
    </row>
    <row r="22922" spans="151:151" ht="14.4" x14ac:dyDescent="0.25">
      <c r="EU22922" s="104"/>
    </row>
    <row r="22923" spans="151:151" ht="14.4" x14ac:dyDescent="0.25">
      <c r="EU22923" s="104"/>
    </row>
    <row r="22924" spans="151:151" ht="14.4" x14ac:dyDescent="0.25">
      <c r="EU22924" s="104"/>
    </row>
    <row r="22925" spans="151:151" ht="14.4" x14ac:dyDescent="0.25">
      <c r="EU22925" s="104"/>
    </row>
    <row r="22926" spans="151:151" ht="14.4" x14ac:dyDescent="0.25">
      <c r="EU22926" s="104"/>
    </row>
    <row r="22927" spans="151:151" ht="14.4" x14ac:dyDescent="0.25">
      <c r="EU22927" s="104"/>
    </row>
    <row r="22928" spans="151:151" ht="14.4" x14ac:dyDescent="0.25">
      <c r="EU22928" s="104"/>
    </row>
    <row r="22929" spans="151:151" ht="14.4" x14ac:dyDescent="0.25">
      <c r="EU22929" s="104"/>
    </row>
    <row r="22930" spans="151:151" ht="14.4" x14ac:dyDescent="0.25">
      <c r="EU22930" s="104"/>
    </row>
    <row r="22931" spans="151:151" ht="14.4" x14ac:dyDescent="0.25">
      <c r="EU22931" s="104"/>
    </row>
    <row r="22932" spans="151:151" ht="14.4" x14ac:dyDescent="0.25">
      <c r="EU22932" s="104"/>
    </row>
    <row r="22933" spans="151:151" ht="14.4" x14ac:dyDescent="0.25">
      <c r="EU22933" s="104"/>
    </row>
    <row r="22934" spans="151:151" ht="14.4" x14ac:dyDescent="0.25">
      <c r="EU22934" s="104"/>
    </row>
    <row r="22935" spans="151:151" ht="14.4" x14ac:dyDescent="0.25">
      <c r="EU22935" s="104"/>
    </row>
    <row r="22936" spans="151:151" ht="14.4" x14ac:dyDescent="0.25">
      <c r="EU22936" s="104"/>
    </row>
    <row r="22937" spans="151:151" ht="14.4" x14ac:dyDescent="0.25">
      <c r="EU22937" s="104"/>
    </row>
    <row r="22938" spans="151:151" ht="14.4" x14ac:dyDescent="0.25">
      <c r="EU22938" s="104"/>
    </row>
    <row r="22939" spans="151:151" ht="14.4" x14ac:dyDescent="0.25">
      <c r="EU22939" s="104"/>
    </row>
    <row r="22940" spans="151:151" ht="14.4" x14ac:dyDescent="0.25">
      <c r="EU22940" s="104"/>
    </row>
    <row r="22941" spans="151:151" ht="14.4" x14ac:dyDescent="0.25">
      <c r="EU22941" s="104"/>
    </row>
    <row r="22942" spans="151:151" ht="14.4" x14ac:dyDescent="0.25">
      <c r="EU22942" s="104"/>
    </row>
    <row r="22943" spans="151:151" ht="14.4" x14ac:dyDescent="0.25">
      <c r="EU22943" s="104"/>
    </row>
    <row r="22944" spans="151:151" ht="14.4" x14ac:dyDescent="0.25">
      <c r="EU22944" s="104"/>
    </row>
    <row r="22945" spans="151:151" ht="14.4" x14ac:dyDescent="0.25">
      <c r="EU22945" s="104"/>
    </row>
    <row r="22946" spans="151:151" ht="14.4" x14ac:dyDescent="0.25">
      <c r="EU22946" s="104"/>
    </row>
    <row r="22947" spans="151:151" ht="14.4" x14ac:dyDescent="0.25">
      <c r="EU22947" s="104"/>
    </row>
    <row r="22948" spans="151:151" ht="14.4" x14ac:dyDescent="0.25">
      <c r="EU22948" s="104"/>
    </row>
    <row r="22949" spans="151:151" ht="14.4" x14ac:dyDescent="0.25">
      <c r="EU22949" s="104"/>
    </row>
    <row r="22950" spans="151:151" ht="14.4" x14ac:dyDescent="0.25">
      <c r="EU22950" s="104"/>
    </row>
    <row r="22951" spans="151:151" ht="14.4" x14ac:dyDescent="0.25">
      <c r="EU22951" s="104"/>
    </row>
    <row r="22952" spans="151:151" ht="14.4" x14ac:dyDescent="0.25">
      <c r="EU22952" s="104"/>
    </row>
    <row r="22953" spans="151:151" ht="14.4" x14ac:dyDescent="0.25">
      <c r="EU22953" s="104"/>
    </row>
    <row r="22954" spans="151:151" ht="14.4" x14ac:dyDescent="0.25">
      <c r="EU22954" s="104"/>
    </row>
    <row r="22955" spans="151:151" ht="14.4" x14ac:dyDescent="0.25">
      <c r="EU22955" s="104"/>
    </row>
    <row r="22956" spans="151:151" ht="14.4" x14ac:dyDescent="0.25">
      <c r="EU22956" s="104"/>
    </row>
    <row r="22957" spans="151:151" ht="14.4" x14ac:dyDescent="0.25">
      <c r="EU22957" s="104"/>
    </row>
    <row r="22958" spans="151:151" ht="14.4" x14ac:dyDescent="0.25">
      <c r="EU22958" s="104"/>
    </row>
    <row r="22959" spans="151:151" ht="14.4" x14ac:dyDescent="0.25">
      <c r="EU22959" s="104"/>
    </row>
    <row r="22960" spans="151:151" ht="14.4" x14ac:dyDescent="0.25">
      <c r="EU22960" s="104"/>
    </row>
    <row r="22961" spans="151:151" ht="14.4" x14ac:dyDescent="0.25">
      <c r="EU22961" s="104"/>
    </row>
    <row r="22962" spans="151:151" ht="14.4" x14ac:dyDescent="0.25">
      <c r="EU22962" s="104"/>
    </row>
    <row r="22963" spans="151:151" ht="14.4" x14ac:dyDescent="0.25">
      <c r="EU22963" s="104"/>
    </row>
    <row r="22964" spans="151:151" ht="14.4" x14ac:dyDescent="0.25">
      <c r="EU22964" s="104"/>
    </row>
    <row r="22965" spans="151:151" ht="14.4" x14ac:dyDescent="0.25">
      <c r="EU22965" s="104"/>
    </row>
    <row r="22966" spans="151:151" ht="14.4" x14ac:dyDescent="0.25">
      <c r="EU22966" s="104"/>
    </row>
    <row r="22967" spans="151:151" ht="14.4" x14ac:dyDescent="0.25">
      <c r="EU22967" s="104"/>
    </row>
    <row r="22968" spans="151:151" ht="14.4" x14ac:dyDescent="0.25">
      <c r="EU22968" s="104"/>
    </row>
    <row r="22969" spans="151:151" ht="14.4" x14ac:dyDescent="0.25">
      <c r="EU22969" s="104"/>
    </row>
    <row r="22970" spans="151:151" ht="14.4" x14ac:dyDescent="0.25">
      <c r="EU22970" s="104"/>
    </row>
    <row r="22971" spans="151:151" ht="14.4" x14ac:dyDescent="0.25">
      <c r="EU22971" s="104"/>
    </row>
    <row r="22972" spans="151:151" ht="14.4" x14ac:dyDescent="0.25">
      <c r="EU22972" s="104"/>
    </row>
    <row r="22973" spans="151:151" ht="14.4" x14ac:dyDescent="0.25">
      <c r="EU22973" s="104"/>
    </row>
    <row r="22974" spans="151:151" ht="14.4" x14ac:dyDescent="0.25">
      <c r="EU22974" s="104"/>
    </row>
    <row r="22975" spans="151:151" ht="14.4" x14ac:dyDescent="0.25">
      <c r="EU22975" s="104"/>
    </row>
    <row r="22976" spans="151:151" ht="14.4" x14ac:dyDescent="0.25">
      <c r="EU22976" s="104"/>
    </row>
    <row r="22977" spans="151:151" ht="14.4" x14ac:dyDescent="0.25">
      <c r="EU22977" s="104"/>
    </row>
    <row r="22978" spans="151:151" ht="14.4" x14ac:dyDescent="0.25">
      <c r="EU22978" s="104"/>
    </row>
    <row r="22979" spans="151:151" ht="14.4" x14ac:dyDescent="0.25">
      <c r="EU22979" s="104"/>
    </row>
    <row r="22980" spans="151:151" ht="14.4" x14ac:dyDescent="0.25">
      <c r="EU22980" s="104"/>
    </row>
    <row r="22981" spans="151:151" ht="14.4" x14ac:dyDescent="0.25">
      <c r="EU22981" s="104"/>
    </row>
    <row r="22982" spans="151:151" ht="14.4" x14ac:dyDescent="0.25">
      <c r="EU22982" s="104"/>
    </row>
    <row r="22983" spans="151:151" ht="14.4" x14ac:dyDescent="0.25">
      <c r="EU22983" s="104"/>
    </row>
    <row r="22984" spans="151:151" ht="14.4" x14ac:dyDescent="0.25">
      <c r="EU22984" s="104"/>
    </row>
    <row r="22985" spans="151:151" ht="14.4" x14ac:dyDescent="0.25">
      <c r="EU22985" s="104"/>
    </row>
    <row r="22986" spans="151:151" ht="14.4" x14ac:dyDescent="0.25">
      <c r="EU22986" s="104"/>
    </row>
    <row r="22987" spans="151:151" ht="14.4" x14ac:dyDescent="0.25">
      <c r="EU22987" s="104"/>
    </row>
    <row r="22988" spans="151:151" ht="14.4" x14ac:dyDescent="0.25">
      <c r="EU22988" s="104"/>
    </row>
    <row r="22989" spans="151:151" ht="14.4" x14ac:dyDescent="0.25">
      <c r="EU22989" s="104"/>
    </row>
    <row r="22990" spans="151:151" ht="14.4" x14ac:dyDescent="0.25">
      <c r="EU22990" s="104"/>
    </row>
    <row r="22991" spans="151:151" ht="14.4" x14ac:dyDescent="0.25">
      <c r="EU22991" s="104"/>
    </row>
    <row r="22992" spans="151:151" ht="14.4" x14ac:dyDescent="0.25">
      <c r="EU22992" s="104"/>
    </row>
    <row r="22993" spans="151:151" ht="14.4" x14ac:dyDescent="0.25">
      <c r="EU22993" s="104"/>
    </row>
    <row r="22994" spans="151:151" ht="14.4" x14ac:dyDescent="0.25">
      <c r="EU22994" s="104"/>
    </row>
    <row r="22995" spans="151:151" ht="14.4" x14ac:dyDescent="0.25">
      <c r="EU22995" s="104"/>
    </row>
    <row r="22996" spans="151:151" ht="14.4" x14ac:dyDescent="0.25">
      <c r="EU22996" s="104"/>
    </row>
    <row r="22997" spans="151:151" ht="14.4" x14ac:dyDescent="0.25">
      <c r="EU22997" s="104"/>
    </row>
    <row r="22998" spans="151:151" ht="14.4" x14ac:dyDescent="0.25">
      <c r="EU22998" s="104"/>
    </row>
    <row r="22999" spans="151:151" ht="14.4" x14ac:dyDescent="0.25">
      <c r="EU22999" s="104"/>
    </row>
    <row r="23000" spans="151:151" ht="14.4" x14ac:dyDescent="0.25">
      <c r="EU23000" s="104"/>
    </row>
    <row r="23001" spans="151:151" ht="14.4" x14ac:dyDescent="0.25">
      <c r="EU23001" s="104"/>
    </row>
    <row r="23002" spans="151:151" ht="14.4" x14ac:dyDescent="0.25">
      <c r="EU23002" s="104"/>
    </row>
    <row r="23003" spans="151:151" ht="14.4" x14ac:dyDescent="0.25">
      <c r="EU23003" s="104"/>
    </row>
    <row r="23004" spans="151:151" ht="14.4" x14ac:dyDescent="0.25">
      <c r="EU23004" s="104"/>
    </row>
    <row r="23005" spans="151:151" ht="14.4" x14ac:dyDescent="0.25">
      <c r="EU23005" s="104"/>
    </row>
    <row r="23006" spans="151:151" ht="14.4" x14ac:dyDescent="0.25">
      <c r="EU23006" s="104"/>
    </row>
    <row r="23007" spans="151:151" ht="14.4" x14ac:dyDescent="0.25">
      <c r="EU23007" s="104"/>
    </row>
    <row r="23008" spans="151:151" ht="14.4" x14ac:dyDescent="0.25">
      <c r="EU23008" s="104"/>
    </row>
    <row r="23009" spans="151:151" ht="14.4" x14ac:dyDescent="0.25">
      <c r="EU23009" s="104"/>
    </row>
    <row r="23010" spans="151:151" ht="14.4" x14ac:dyDescent="0.25">
      <c r="EU23010" s="104"/>
    </row>
    <row r="23011" spans="151:151" ht="14.4" x14ac:dyDescent="0.25">
      <c r="EU23011" s="104"/>
    </row>
    <row r="23012" spans="151:151" ht="14.4" x14ac:dyDescent="0.25">
      <c r="EU23012" s="104"/>
    </row>
    <row r="23013" spans="151:151" ht="14.4" x14ac:dyDescent="0.25">
      <c r="EU23013" s="104"/>
    </row>
    <row r="23014" spans="151:151" ht="14.4" x14ac:dyDescent="0.25">
      <c r="EU23014" s="104"/>
    </row>
    <row r="23015" spans="151:151" ht="14.4" x14ac:dyDescent="0.25">
      <c r="EU23015" s="104"/>
    </row>
    <row r="23016" spans="151:151" ht="14.4" x14ac:dyDescent="0.25">
      <c r="EU23016" s="104"/>
    </row>
    <row r="23017" spans="151:151" ht="14.4" x14ac:dyDescent="0.25">
      <c r="EU23017" s="104"/>
    </row>
    <row r="23018" spans="151:151" ht="14.4" x14ac:dyDescent="0.25">
      <c r="EU23018" s="104"/>
    </row>
    <row r="23019" spans="151:151" ht="14.4" x14ac:dyDescent="0.25">
      <c r="EU23019" s="104"/>
    </row>
    <row r="23020" spans="151:151" ht="14.4" x14ac:dyDescent="0.25">
      <c r="EU23020" s="104"/>
    </row>
    <row r="23021" spans="151:151" ht="14.4" x14ac:dyDescent="0.25">
      <c r="EU23021" s="104"/>
    </row>
    <row r="23022" spans="151:151" ht="14.4" x14ac:dyDescent="0.25">
      <c r="EU23022" s="104"/>
    </row>
    <row r="23023" spans="151:151" ht="14.4" x14ac:dyDescent="0.25">
      <c r="EU23023" s="104"/>
    </row>
    <row r="23024" spans="151:151" ht="14.4" x14ac:dyDescent="0.25">
      <c r="EU23024" s="104"/>
    </row>
    <row r="23025" spans="151:151" ht="14.4" x14ac:dyDescent="0.25">
      <c r="EU23025" s="104"/>
    </row>
    <row r="23026" spans="151:151" ht="14.4" x14ac:dyDescent="0.25">
      <c r="EU23026" s="104"/>
    </row>
    <row r="23027" spans="151:151" ht="14.4" x14ac:dyDescent="0.25">
      <c r="EU23027" s="104"/>
    </row>
    <row r="23028" spans="151:151" ht="14.4" x14ac:dyDescent="0.25">
      <c r="EU23028" s="104"/>
    </row>
    <row r="23029" spans="151:151" ht="14.4" x14ac:dyDescent="0.25">
      <c r="EU23029" s="104"/>
    </row>
    <row r="23030" spans="151:151" ht="14.4" x14ac:dyDescent="0.25">
      <c r="EU23030" s="104"/>
    </row>
    <row r="23031" spans="151:151" ht="14.4" x14ac:dyDescent="0.25">
      <c r="EU23031" s="104"/>
    </row>
    <row r="23032" spans="151:151" ht="14.4" x14ac:dyDescent="0.25">
      <c r="EU23032" s="104"/>
    </row>
    <row r="23033" spans="151:151" ht="14.4" x14ac:dyDescent="0.25">
      <c r="EU23033" s="104"/>
    </row>
    <row r="23034" spans="151:151" ht="14.4" x14ac:dyDescent="0.25">
      <c r="EU23034" s="104"/>
    </row>
    <row r="23035" spans="151:151" ht="14.4" x14ac:dyDescent="0.25">
      <c r="EU23035" s="104"/>
    </row>
    <row r="23036" spans="151:151" ht="14.4" x14ac:dyDescent="0.25">
      <c r="EU23036" s="104"/>
    </row>
    <row r="23037" spans="151:151" ht="14.4" x14ac:dyDescent="0.25">
      <c r="EU23037" s="104"/>
    </row>
    <row r="23038" spans="151:151" ht="14.4" x14ac:dyDescent="0.25">
      <c r="EU23038" s="104"/>
    </row>
    <row r="23039" spans="151:151" ht="14.4" x14ac:dyDescent="0.25">
      <c r="EU23039" s="104"/>
    </row>
    <row r="23040" spans="151:151" ht="14.4" x14ac:dyDescent="0.25">
      <c r="EU23040" s="104"/>
    </row>
    <row r="23041" spans="151:151" ht="14.4" x14ac:dyDescent="0.25">
      <c r="EU23041" s="104"/>
    </row>
    <row r="23042" spans="151:151" ht="14.4" x14ac:dyDescent="0.25">
      <c r="EU23042" s="104"/>
    </row>
    <row r="23043" spans="151:151" ht="14.4" x14ac:dyDescent="0.25">
      <c r="EU23043" s="104"/>
    </row>
    <row r="23044" spans="151:151" ht="14.4" x14ac:dyDescent="0.25">
      <c r="EU23044" s="104"/>
    </row>
    <row r="23045" spans="151:151" ht="14.4" x14ac:dyDescent="0.25">
      <c r="EU23045" s="104"/>
    </row>
    <row r="23046" spans="151:151" ht="14.4" x14ac:dyDescent="0.25">
      <c r="EU23046" s="104"/>
    </row>
    <row r="23047" spans="151:151" ht="14.4" x14ac:dyDescent="0.25">
      <c r="EU23047" s="104"/>
    </row>
    <row r="23048" spans="151:151" ht="14.4" x14ac:dyDescent="0.25">
      <c r="EU23048" s="104"/>
    </row>
    <row r="23049" spans="151:151" ht="14.4" x14ac:dyDescent="0.25">
      <c r="EU23049" s="104"/>
    </row>
    <row r="23050" spans="151:151" ht="14.4" x14ac:dyDescent="0.25">
      <c r="EU23050" s="104"/>
    </row>
    <row r="23051" spans="151:151" ht="14.4" x14ac:dyDescent="0.25">
      <c r="EU23051" s="104"/>
    </row>
    <row r="23052" spans="151:151" ht="14.4" x14ac:dyDescent="0.25">
      <c r="EU23052" s="104"/>
    </row>
    <row r="23053" spans="151:151" ht="14.4" x14ac:dyDescent="0.25">
      <c r="EU23053" s="104"/>
    </row>
    <row r="23054" spans="151:151" ht="14.4" x14ac:dyDescent="0.25">
      <c r="EU23054" s="104"/>
    </row>
    <row r="23055" spans="151:151" ht="14.4" x14ac:dyDescent="0.25">
      <c r="EU23055" s="104"/>
    </row>
    <row r="23056" spans="151:151" ht="14.4" x14ac:dyDescent="0.25">
      <c r="EU23056" s="104"/>
    </row>
    <row r="23057" spans="151:151" ht="14.4" x14ac:dyDescent="0.25">
      <c r="EU23057" s="104"/>
    </row>
    <row r="23058" spans="151:151" ht="14.4" x14ac:dyDescent="0.25">
      <c r="EU23058" s="104"/>
    </row>
    <row r="23059" spans="151:151" ht="14.4" x14ac:dyDescent="0.25">
      <c r="EU23059" s="104"/>
    </row>
    <row r="23060" spans="151:151" ht="14.4" x14ac:dyDescent="0.25">
      <c r="EU23060" s="104"/>
    </row>
    <row r="23061" spans="151:151" ht="14.4" x14ac:dyDescent="0.25">
      <c r="EU23061" s="104"/>
    </row>
    <row r="23062" spans="151:151" ht="14.4" x14ac:dyDescent="0.25">
      <c r="EU23062" s="104"/>
    </row>
    <row r="23063" spans="151:151" ht="14.4" x14ac:dyDescent="0.25">
      <c r="EU23063" s="104"/>
    </row>
    <row r="23064" spans="151:151" ht="14.4" x14ac:dyDescent="0.25">
      <c r="EU23064" s="104"/>
    </row>
    <row r="23065" spans="151:151" ht="14.4" x14ac:dyDescent="0.25">
      <c r="EU23065" s="104"/>
    </row>
    <row r="23066" spans="151:151" ht="14.4" x14ac:dyDescent="0.25">
      <c r="EU23066" s="104"/>
    </row>
    <row r="23067" spans="151:151" ht="14.4" x14ac:dyDescent="0.25">
      <c r="EU23067" s="104"/>
    </row>
    <row r="23068" spans="151:151" ht="14.4" x14ac:dyDescent="0.25">
      <c r="EU23068" s="104"/>
    </row>
    <row r="23069" spans="151:151" ht="14.4" x14ac:dyDescent="0.25">
      <c r="EU23069" s="104"/>
    </row>
    <row r="23070" spans="151:151" ht="14.4" x14ac:dyDescent="0.25">
      <c r="EU23070" s="104"/>
    </row>
    <row r="23071" spans="151:151" ht="14.4" x14ac:dyDescent="0.25">
      <c r="EU23071" s="104"/>
    </row>
    <row r="23072" spans="151:151" ht="14.4" x14ac:dyDescent="0.25">
      <c r="EU23072" s="104"/>
    </row>
    <row r="23073" spans="151:151" ht="14.4" x14ac:dyDescent="0.25">
      <c r="EU23073" s="104"/>
    </row>
    <row r="23074" spans="151:151" ht="14.4" x14ac:dyDescent="0.25">
      <c r="EU23074" s="104"/>
    </row>
    <row r="23075" spans="151:151" ht="14.4" x14ac:dyDescent="0.25">
      <c r="EU23075" s="104"/>
    </row>
    <row r="23076" spans="151:151" ht="14.4" x14ac:dyDescent="0.25">
      <c r="EU23076" s="104"/>
    </row>
    <row r="23077" spans="151:151" ht="14.4" x14ac:dyDescent="0.25">
      <c r="EU23077" s="104"/>
    </row>
    <row r="23078" spans="151:151" ht="14.4" x14ac:dyDescent="0.25">
      <c r="EU23078" s="104"/>
    </row>
    <row r="23079" spans="151:151" ht="14.4" x14ac:dyDescent="0.25">
      <c r="EU23079" s="104"/>
    </row>
    <row r="23080" spans="151:151" ht="14.4" x14ac:dyDescent="0.25">
      <c r="EU23080" s="104"/>
    </row>
    <row r="23081" spans="151:151" ht="14.4" x14ac:dyDescent="0.25">
      <c r="EU23081" s="104"/>
    </row>
    <row r="23082" spans="151:151" ht="14.4" x14ac:dyDescent="0.25">
      <c r="EU23082" s="104"/>
    </row>
    <row r="23083" spans="151:151" ht="14.4" x14ac:dyDescent="0.25">
      <c r="EU23083" s="104"/>
    </row>
    <row r="23084" spans="151:151" ht="14.4" x14ac:dyDescent="0.25">
      <c r="EU23084" s="104"/>
    </row>
    <row r="23085" spans="151:151" ht="14.4" x14ac:dyDescent="0.25">
      <c r="EU23085" s="104"/>
    </row>
    <row r="23086" spans="151:151" ht="14.4" x14ac:dyDescent="0.25">
      <c r="EU23086" s="104"/>
    </row>
    <row r="23087" spans="151:151" ht="14.4" x14ac:dyDescent="0.25">
      <c r="EU23087" s="104"/>
    </row>
    <row r="23088" spans="151:151" ht="14.4" x14ac:dyDescent="0.25">
      <c r="EU23088" s="104"/>
    </row>
    <row r="23089" spans="151:151" ht="14.4" x14ac:dyDescent="0.25">
      <c r="EU23089" s="104"/>
    </row>
    <row r="23090" spans="151:151" ht="14.4" x14ac:dyDescent="0.25">
      <c r="EU23090" s="104"/>
    </row>
    <row r="23091" spans="151:151" ht="14.4" x14ac:dyDescent="0.25">
      <c r="EU23091" s="104"/>
    </row>
    <row r="23092" spans="151:151" ht="14.4" x14ac:dyDescent="0.25">
      <c r="EU23092" s="104"/>
    </row>
    <row r="23093" spans="151:151" ht="14.4" x14ac:dyDescent="0.25">
      <c r="EU23093" s="104"/>
    </row>
    <row r="23094" spans="151:151" ht="14.4" x14ac:dyDescent="0.25">
      <c r="EU23094" s="104"/>
    </row>
    <row r="23095" spans="151:151" ht="14.4" x14ac:dyDescent="0.25">
      <c r="EU23095" s="104"/>
    </row>
    <row r="23096" spans="151:151" ht="14.4" x14ac:dyDescent="0.25">
      <c r="EU23096" s="104"/>
    </row>
    <row r="23097" spans="151:151" ht="14.4" x14ac:dyDescent="0.25">
      <c r="EU23097" s="104"/>
    </row>
    <row r="23098" spans="151:151" ht="14.4" x14ac:dyDescent="0.25">
      <c r="EU23098" s="104"/>
    </row>
    <row r="23099" spans="151:151" ht="14.4" x14ac:dyDescent="0.25">
      <c r="EU23099" s="104"/>
    </row>
    <row r="23100" spans="151:151" ht="14.4" x14ac:dyDescent="0.25">
      <c r="EU23100" s="104"/>
    </row>
    <row r="23101" spans="151:151" ht="14.4" x14ac:dyDescent="0.25">
      <c r="EU23101" s="104"/>
    </row>
    <row r="23102" spans="151:151" ht="14.4" x14ac:dyDescent="0.25">
      <c r="EU23102" s="104"/>
    </row>
    <row r="23103" spans="151:151" ht="14.4" x14ac:dyDescent="0.25">
      <c r="EU23103" s="104"/>
    </row>
    <row r="23104" spans="151:151" ht="14.4" x14ac:dyDescent="0.25">
      <c r="EU23104" s="104"/>
    </row>
    <row r="23105" spans="151:151" ht="14.4" x14ac:dyDescent="0.25">
      <c r="EU23105" s="104"/>
    </row>
    <row r="23106" spans="151:151" ht="14.4" x14ac:dyDescent="0.25">
      <c r="EU23106" s="104"/>
    </row>
    <row r="23107" spans="151:151" ht="14.4" x14ac:dyDescent="0.25">
      <c r="EU23107" s="104"/>
    </row>
    <row r="23108" spans="151:151" ht="14.4" x14ac:dyDescent="0.25">
      <c r="EU23108" s="104"/>
    </row>
    <row r="23109" spans="151:151" ht="14.4" x14ac:dyDescent="0.25">
      <c r="EU23109" s="104"/>
    </row>
    <row r="23110" spans="151:151" ht="14.4" x14ac:dyDescent="0.25">
      <c r="EU23110" s="104"/>
    </row>
    <row r="23111" spans="151:151" ht="14.4" x14ac:dyDescent="0.25">
      <c r="EU23111" s="104"/>
    </row>
    <row r="23112" spans="151:151" ht="14.4" x14ac:dyDescent="0.25">
      <c r="EU23112" s="104"/>
    </row>
    <row r="23113" spans="151:151" ht="14.4" x14ac:dyDescent="0.25">
      <c r="EU23113" s="104"/>
    </row>
    <row r="23114" spans="151:151" ht="14.4" x14ac:dyDescent="0.25">
      <c r="EU23114" s="104"/>
    </row>
    <row r="23115" spans="151:151" ht="14.4" x14ac:dyDescent="0.25">
      <c r="EU23115" s="104"/>
    </row>
    <row r="23116" spans="151:151" ht="14.4" x14ac:dyDescent="0.25">
      <c r="EU23116" s="104"/>
    </row>
    <row r="23117" spans="151:151" ht="14.4" x14ac:dyDescent="0.25">
      <c r="EU23117" s="104"/>
    </row>
    <row r="23118" spans="151:151" ht="14.4" x14ac:dyDescent="0.25">
      <c r="EU23118" s="104"/>
    </row>
    <row r="23119" spans="151:151" ht="14.4" x14ac:dyDescent="0.25">
      <c r="EU23119" s="104"/>
    </row>
    <row r="23120" spans="151:151" ht="14.4" x14ac:dyDescent="0.25">
      <c r="EU23120" s="104"/>
    </row>
    <row r="23121" spans="151:151" ht="14.4" x14ac:dyDescent="0.25">
      <c r="EU23121" s="104"/>
    </row>
    <row r="23122" spans="151:151" ht="14.4" x14ac:dyDescent="0.25">
      <c r="EU23122" s="104"/>
    </row>
    <row r="23123" spans="151:151" ht="14.4" x14ac:dyDescent="0.25">
      <c r="EU23123" s="104"/>
    </row>
    <row r="23124" spans="151:151" ht="14.4" x14ac:dyDescent="0.25">
      <c r="EU23124" s="104"/>
    </row>
    <row r="23125" spans="151:151" ht="14.4" x14ac:dyDescent="0.25">
      <c r="EU23125" s="104"/>
    </row>
    <row r="23126" spans="151:151" ht="14.4" x14ac:dyDescent="0.25">
      <c r="EU23126" s="104"/>
    </row>
    <row r="23127" spans="151:151" ht="14.4" x14ac:dyDescent="0.25">
      <c r="EU23127" s="104"/>
    </row>
    <row r="23128" spans="151:151" ht="14.4" x14ac:dyDescent="0.25">
      <c r="EU23128" s="104"/>
    </row>
    <row r="23129" spans="151:151" ht="14.4" x14ac:dyDescent="0.25">
      <c r="EU23129" s="104"/>
    </row>
    <row r="23130" spans="151:151" ht="14.4" x14ac:dyDescent="0.25">
      <c r="EU23130" s="104"/>
    </row>
    <row r="23131" spans="151:151" ht="14.4" x14ac:dyDescent="0.25">
      <c r="EU23131" s="104"/>
    </row>
    <row r="23132" spans="151:151" ht="14.4" x14ac:dyDescent="0.25">
      <c r="EU23132" s="104"/>
    </row>
    <row r="23133" spans="151:151" ht="14.4" x14ac:dyDescent="0.25">
      <c r="EU23133" s="104"/>
    </row>
    <row r="23134" spans="151:151" ht="14.4" x14ac:dyDescent="0.25">
      <c r="EU23134" s="104"/>
    </row>
    <row r="23135" spans="151:151" ht="14.4" x14ac:dyDescent="0.25">
      <c r="EU23135" s="104"/>
    </row>
    <row r="23136" spans="151:151" ht="14.4" x14ac:dyDescent="0.25">
      <c r="EU23136" s="104"/>
    </row>
    <row r="23137" spans="151:151" ht="14.4" x14ac:dyDescent="0.25">
      <c r="EU23137" s="104"/>
    </row>
    <row r="23138" spans="151:151" ht="14.4" x14ac:dyDescent="0.25">
      <c r="EU23138" s="104"/>
    </row>
    <row r="23139" spans="151:151" ht="14.4" x14ac:dyDescent="0.25">
      <c r="EU23139" s="104"/>
    </row>
    <row r="23140" spans="151:151" ht="14.4" x14ac:dyDescent="0.25">
      <c r="EU23140" s="104"/>
    </row>
    <row r="23141" spans="151:151" ht="14.4" x14ac:dyDescent="0.25">
      <c r="EU23141" s="104"/>
    </row>
    <row r="23142" spans="151:151" ht="14.4" x14ac:dyDescent="0.25">
      <c r="EU23142" s="104"/>
    </row>
    <row r="23143" spans="151:151" ht="14.4" x14ac:dyDescent="0.25">
      <c r="EU23143" s="104"/>
    </row>
    <row r="23144" spans="151:151" ht="14.4" x14ac:dyDescent="0.25">
      <c r="EU23144" s="104"/>
    </row>
    <row r="23145" spans="151:151" ht="14.4" x14ac:dyDescent="0.25">
      <c r="EU23145" s="104"/>
    </row>
    <row r="23146" spans="151:151" ht="14.4" x14ac:dyDescent="0.25">
      <c r="EU23146" s="104"/>
    </row>
    <row r="23147" spans="151:151" ht="14.4" x14ac:dyDescent="0.25">
      <c r="EU23147" s="104"/>
    </row>
    <row r="23148" spans="151:151" ht="14.4" x14ac:dyDescent="0.25">
      <c r="EU23148" s="104"/>
    </row>
    <row r="23149" spans="151:151" ht="14.4" x14ac:dyDescent="0.25">
      <c r="EU23149" s="104"/>
    </row>
    <row r="23150" spans="151:151" ht="14.4" x14ac:dyDescent="0.25">
      <c r="EU23150" s="104"/>
    </row>
    <row r="23151" spans="151:151" ht="14.4" x14ac:dyDescent="0.25">
      <c r="EU23151" s="104"/>
    </row>
    <row r="23152" spans="151:151" ht="14.4" x14ac:dyDescent="0.25">
      <c r="EU23152" s="104"/>
    </row>
    <row r="23153" spans="151:151" ht="14.4" x14ac:dyDescent="0.25">
      <c r="EU23153" s="104"/>
    </row>
    <row r="23154" spans="151:151" ht="14.4" x14ac:dyDescent="0.25">
      <c r="EU23154" s="104"/>
    </row>
    <row r="23155" spans="151:151" ht="14.4" x14ac:dyDescent="0.25">
      <c r="EU23155" s="104"/>
    </row>
    <row r="23156" spans="151:151" ht="14.4" x14ac:dyDescent="0.25">
      <c r="EU23156" s="104"/>
    </row>
    <row r="23157" spans="151:151" ht="14.4" x14ac:dyDescent="0.25">
      <c r="EU23157" s="104"/>
    </row>
    <row r="23158" spans="151:151" ht="14.4" x14ac:dyDescent="0.25">
      <c r="EU23158" s="104"/>
    </row>
    <row r="23159" spans="151:151" ht="14.4" x14ac:dyDescent="0.25">
      <c r="EU23159" s="104"/>
    </row>
    <row r="23160" spans="151:151" ht="14.4" x14ac:dyDescent="0.25">
      <c r="EU23160" s="104"/>
    </row>
    <row r="23161" spans="151:151" ht="14.4" x14ac:dyDescent="0.25">
      <c r="EU23161" s="104"/>
    </row>
    <row r="23162" spans="151:151" ht="14.4" x14ac:dyDescent="0.25">
      <c r="EU23162" s="104"/>
    </row>
    <row r="23163" spans="151:151" ht="14.4" x14ac:dyDescent="0.25">
      <c r="EU23163" s="104"/>
    </row>
    <row r="23164" spans="151:151" ht="14.4" x14ac:dyDescent="0.25">
      <c r="EU23164" s="104"/>
    </row>
    <row r="23165" spans="151:151" ht="14.4" x14ac:dyDescent="0.25">
      <c r="EU23165" s="104"/>
    </row>
    <row r="23166" spans="151:151" ht="14.4" x14ac:dyDescent="0.25">
      <c r="EU23166" s="104"/>
    </row>
    <row r="23167" spans="151:151" ht="14.4" x14ac:dyDescent="0.25">
      <c r="EU23167" s="104"/>
    </row>
    <row r="23168" spans="151:151" ht="14.4" x14ac:dyDescent="0.25">
      <c r="EU23168" s="104"/>
    </row>
    <row r="23169" spans="151:151" ht="14.4" x14ac:dyDescent="0.25">
      <c r="EU23169" s="104"/>
    </row>
    <row r="23170" spans="151:151" ht="14.4" x14ac:dyDescent="0.25">
      <c r="EU23170" s="104"/>
    </row>
    <row r="23171" spans="151:151" ht="14.4" x14ac:dyDescent="0.25">
      <c r="EU23171" s="104"/>
    </row>
    <row r="23172" spans="151:151" ht="14.4" x14ac:dyDescent="0.25">
      <c r="EU23172" s="104"/>
    </row>
    <row r="23173" spans="151:151" ht="14.4" x14ac:dyDescent="0.25">
      <c r="EU23173" s="104"/>
    </row>
    <row r="23174" spans="151:151" ht="14.4" x14ac:dyDescent="0.25">
      <c r="EU23174" s="104"/>
    </row>
    <row r="23175" spans="151:151" ht="14.4" x14ac:dyDescent="0.25">
      <c r="EU23175" s="104"/>
    </row>
    <row r="23176" spans="151:151" ht="14.4" x14ac:dyDescent="0.25">
      <c r="EU23176" s="104"/>
    </row>
    <row r="23177" spans="151:151" ht="14.4" x14ac:dyDescent="0.25">
      <c r="EU23177" s="104"/>
    </row>
    <row r="23178" spans="151:151" ht="14.4" x14ac:dyDescent="0.25">
      <c r="EU23178" s="104"/>
    </row>
    <row r="23179" spans="151:151" ht="14.4" x14ac:dyDescent="0.25">
      <c r="EU23179" s="104"/>
    </row>
    <row r="23180" spans="151:151" ht="14.4" x14ac:dyDescent="0.25">
      <c r="EU23180" s="104"/>
    </row>
    <row r="23181" spans="151:151" ht="14.4" x14ac:dyDescent="0.25">
      <c r="EU23181" s="104"/>
    </row>
    <row r="23182" spans="151:151" ht="14.4" x14ac:dyDescent="0.25">
      <c r="EU23182" s="104"/>
    </row>
    <row r="23183" spans="151:151" ht="14.4" x14ac:dyDescent="0.25">
      <c r="EU23183" s="104"/>
    </row>
    <row r="23184" spans="151:151" ht="14.4" x14ac:dyDescent="0.25">
      <c r="EU23184" s="104"/>
    </row>
    <row r="23185" spans="151:151" ht="14.4" x14ac:dyDescent="0.25">
      <c r="EU23185" s="104"/>
    </row>
    <row r="23186" spans="151:151" ht="14.4" x14ac:dyDescent="0.25">
      <c r="EU23186" s="104"/>
    </row>
    <row r="23187" spans="151:151" ht="14.4" x14ac:dyDescent="0.25">
      <c r="EU23187" s="104"/>
    </row>
    <row r="23188" spans="151:151" ht="14.4" x14ac:dyDescent="0.25">
      <c r="EU23188" s="104"/>
    </row>
    <row r="23189" spans="151:151" ht="14.4" x14ac:dyDescent="0.25">
      <c r="EU23189" s="104"/>
    </row>
    <row r="23190" spans="151:151" ht="14.4" x14ac:dyDescent="0.25">
      <c r="EU23190" s="104"/>
    </row>
    <row r="23191" spans="151:151" ht="14.4" x14ac:dyDescent="0.25">
      <c r="EU23191" s="104"/>
    </row>
    <row r="23192" spans="151:151" ht="14.4" x14ac:dyDescent="0.25">
      <c r="EU23192" s="104"/>
    </row>
    <row r="23193" spans="151:151" ht="14.4" x14ac:dyDescent="0.25">
      <c r="EU23193" s="104"/>
    </row>
    <row r="23194" spans="151:151" ht="14.4" x14ac:dyDescent="0.25">
      <c r="EU23194" s="104"/>
    </row>
    <row r="23195" spans="151:151" ht="14.4" x14ac:dyDescent="0.25">
      <c r="EU23195" s="104"/>
    </row>
    <row r="23196" spans="151:151" ht="14.4" x14ac:dyDescent="0.25">
      <c r="EU23196" s="104"/>
    </row>
    <row r="23197" spans="151:151" ht="14.4" x14ac:dyDescent="0.25">
      <c r="EU23197" s="104"/>
    </row>
    <row r="23198" spans="151:151" ht="14.4" x14ac:dyDescent="0.25">
      <c r="EU23198" s="104"/>
    </row>
    <row r="23199" spans="151:151" ht="14.4" x14ac:dyDescent="0.25">
      <c r="EU23199" s="104"/>
    </row>
    <row r="23200" spans="151:151" ht="14.4" x14ac:dyDescent="0.25">
      <c r="EU23200" s="104"/>
    </row>
    <row r="23201" spans="151:151" ht="14.4" x14ac:dyDescent="0.25">
      <c r="EU23201" s="104"/>
    </row>
    <row r="23202" spans="151:151" ht="14.4" x14ac:dyDescent="0.25">
      <c r="EU23202" s="104"/>
    </row>
    <row r="23203" spans="151:151" ht="14.4" x14ac:dyDescent="0.25">
      <c r="EU23203" s="104"/>
    </row>
    <row r="23204" spans="151:151" ht="14.4" x14ac:dyDescent="0.25">
      <c r="EU23204" s="104"/>
    </row>
    <row r="23205" spans="151:151" ht="14.4" x14ac:dyDescent="0.25">
      <c r="EU23205" s="104"/>
    </row>
    <row r="23206" spans="151:151" ht="14.4" x14ac:dyDescent="0.25">
      <c r="EU23206" s="104"/>
    </row>
    <row r="23207" spans="151:151" ht="14.4" x14ac:dyDescent="0.25">
      <c r="EU23207" s="104"/>
    </row>
    <row r="23208" spans="151:151" ht="14.4" x14ac:dyDescent="0.25">
      <c r="EU23208" s="104"/>
    </row>
    <row r="23209" spans="151:151" ht="14.4" x14ac:dyDescent="0.25">
      <c r="EU23209" s="104"/>
    </row>
    <row r="23210" spans="151:151" ht="14.4" x14ac:dyDescent="0.25">
      <c r="EU23210" s="104"/>
    </row>
    <row r="23211" spans="151:151" ht="14.4" x14ac:dyDescent="0.25">
      <c r="EU23211" s="104"/>
    </row>
    <row r="23212" spans="151:151" ht="14.4" x14ac:dyDescent="0.25">
      <c r="EU23212" s="104"/>
    </row>
    <row r="23213" spans="151:151" ht="14.4" x14ac:dyDescent="0.25">
      <c r="EU23213" s="104"/>
    </row>
    <row r="23214" spans="151:151" ht="14.4" x14ac:dyDescent="0.25">
      <c r="EU23214" s="104"/>
    </row>
    <row r="23215" spans="151:151" ht="14.4" x14ac:dyDescent="0.25">
      <c r="EU23215" s="104"/>
    </row>
    <row r="23216" spans="151:151" ht="14.4" x14ac:dyDescent="0.25">
      <c r="EU23216" s="104"/>
    </row>
    <row r="23217" spans="151:151" ht="14.4" x14ac:dyDescent="0.25">
      <c r="EU23217" s="104"/>
    </row>
    <row r="23218" spans="151:151" ht="14.4" x14ac:dyDescent="0.25">
      <c r="EU23218" s="104"/>
    </row>
    <row r="23219" spans="151:151" ht="14.4" x14ac:dyDescent="0.25">
      <c r="EU23219" s="104"/>
    </row>
    <row r="23220" spans="151:151" ht="14.4" x14ac:dyDescent="0.25">
      <c r="EU23220" s="104"/>
    </row>
    <row r="23221" spans="151:151" ht="14.4" x14ac:dyDescent="0.25">
      <c r="EU23221" s="104"/>
    </row>
    <row r="23222" spans="151:151" ht="14.4" x14ac:dyDescent="0.25">
      <c r="EU23222" s="104"/>
    </row>
    <row r="23223" spans="151:151" ht="14.4" x14ac:dyDescent="0.25">
      <c r="EU23223" s="104"/>
    </row>
    <row r="23224" spans="151:151" ht="14.4" x14ac:dyDescent="0.25">
      <c r="EU23224" s="104"/>
    </row>
    <row r="23225" spans="151:151" ht="14.4" x14ac:dyDescent="0.25">
      <c r="EU23225" s="104"/>
    </row>
    <row r="23226" spans="151:151" ht="14.4" x14ac:dyDescent="0.25">
      <c r="EU23226" s="104"/>
    </row>
    <row r="23227" spans="151:151" ht="14.4" x14ac:dyDescent="0.25">
      <c r="EU23227" s="104"/>
    </row>
    <row r="23228" spans="151:151" ht="14.4" x14ac:dyDescent="0.25">
      <c r="EU23228" s="104"/>
    </row>
    <row r="23229" spans="151:151" ht="14.4" x14ac:dyDescent="0.25">
      <c r="EU23229" s="104"/>
    </row>
    <row r="23230" spans="151:151" ht="14.4" x14ac:dyDescent="0.25">
      <c r="EU23230" s="104"/>
    </row>
    <row r="23231" spans="151:151" ht="14.4" x14ac:dyDescent="0.25">
      <c r="EU23231" s="104"/>
    </row>
    <row r="23232" spans="151:151" ht="14.4" x14ac:dyDescent="0.25">
      <c r="EU23232" s="104"/>
    </row>
    <row r="23233" spans="151:151" ht="14.4" x14ac:dyDescent="0.25">
      <c r="EU23233" s="104"/>
    </row>
    <row r="23234" spans="151:151" ht="14.4" x14ac:dyDescent="0.25">
      <c r="EU23234" s="104"/>
    </row>
    <row r="23235" spans="151:151" ht="14.4" x14ac:dyDescent="0.25">
      <c r="EU23235" s="104"/>
    </row>
    <row r="23236" spans="151:151" ht="14.4" x14ac:dyDescent="0.25">
      <c r="EU23236" s="104"/>
    </row>
    <row r="23237" spans="151:151" ht="14.4" x14ac:dyDescent="0.25">
      <c r="EU23237" s="104"/>
    </row>
    <row r="23238" spans="151:151" ht="14.4" x14ac:dyDescent="0.25">
      <c r="EU23238" s="104"/>
    </row>
    <row r="23239" spans="151:151" ht="14.4" x14ac:dyDescent="0.25">
      <c r="EU23239" s="104"/>
    </row>
    <row r="23240" spans="151:151" ht="14.4" x14ac:dyDescent="0.25">
      <c r="EU23240" s="104"/>
    </row>
    <row r="23241" spans="151:151" ht="14.4" x14ac:dyDescent="0.25">
      <c r="EU23241" s="104"/>
    </row>
    <row r="23242" spans="151:151" ht="14.4" x14ac:dyDescent="0.25">
      <c r="EU23242" s="104"/>
    </row>
    <row r="23243" spans="151:151" ht="14.4" x14ac:dyDescent="0.25">
      <c r="EU23243" s="104"/>
    </row>
    <row r="23244" spans="151:151" ht="14.4" x14ac:dyDescent="0.25">
      <c r="EU23244" s="104"/>
    </row>
    <row r="23245" spans="151:151" ht="14.4" x14ac:dyDescent="0.25">
      <c r="EU23245" s="104"/>
    </row>
    <row r="23246" spans="151:151" ht="14.4" x14ac:dyDescent="0.25">
      <c r="EU23246" s="104"/>
    </row>
    <row r="23247" spans="151:151" ht="14.4" x14ac:dyDescent="0.25">
      <c r="EU23247" s="104"/>
    </row>
    <row r="23248" spans="151:151" ht="14.4" x14ac:dyDescent="0.25">
      <c r="EU23248" s="104"/>
    </row>
    <row r="23249" spans="151:151" ht="14.4" x14ac:dyDescent="0.25">
      <c r="EU23249" s="104"/>
    </row>
    <row r="23250" spans="151:151" ht="14.4" x14ac:dyDescent="0.25">
      <c r="EU23250" s="104"/>
    </row>
    <row r="23251" spans="151:151" ht="14.4" x14ac:dyDescent="0.25">
      <c r="EU23251" s="104"/>
    </row>
    <row r="23252" spans="151:151" ht="14.4" x14ac:dyDescent="0.25">
      <c r="EU23252" s="104"/>
    </row>
    <row r="23253" spans="151:151" ht="14.4" x14ac:dyDescent="0.25">
      <c r="EU23253" s="104"/>
    </row>
    <row r="23254" spans="151:151" ht="14.4" x14ac:dyDescent="0.25">
      <c r="EU23254" s="104"/>
    </row>
    <row r="23255" spans="151:151" ht="14.4" x14ac:dyDescent="0.25">
      <c r="EU23255" s="104"/>
    </row>
    <row r="23256" spans="151:151" ht="14.4" x14ac:dyDescent="0.25">
      <c r="EU23256" s="104"/>
    </row>
    <row r="23257" spans="151:151" ht="14.4" x14ac:dyDescent="0.25">
      <c r="EU23257" s="104"/>
    </row>
    <row r="23258" spans="151:151" ht="14.4" x14ac:dyDescent="0.25">
      <c r="EU23258" s="104"/>
    </row>
    <row r="23259" spans="151:151" ht="14.4" x14ac:dyDescent="0.25">
      <c r="EU23259" s="104"/>
    </row>
    <row r="23260" spans="151:151" ht="14.4" x14ac:dyDescent="0.25">
      <c r="EU23260" s="104"/>
    </row>
    <row r="23261" spans="151:151" ht="14.4" x14ac:dyDescent="0.25">
      <c r="EU23261" s="104"/>
    </row>
    <row r="23262" spans="151:151" ht="14.4" x14ac:dyDescent="0.25">
      <c r="EU23262" s="104"/>
    </row>
    <row r="23263" spans="151:151" ht="14.4" x14ac:dyDescent="0.25">
      <c r="EU23263" s="104"/>
    </row>
    <row r="23264" spans="151:151" ht="14.4" x14ac:dyDescent="0.25">
      <c r="EU23264" s="104"/>
    </row>
    <row r="23265" spans="151:151" ht="14.4" x14ac:dyDescent="0.25">
      <c r="EU23265" s="104"/>
    </row>
    <row r="23266" spans="151:151" ht="14.4" x14ac:dyDescent="0.25">
      <c r="EU23266" s="104"/>
    </row>
    <row r="23267" spans="151:151" ht="14.4" x14ac:dyDescent="0.25">
      <c r="EU23267" s="104"/>
    </row>
    <row r="23268" spans="151:151" ht="14.4" x14ac:dyDescent="0.25">
      <c r="EU23268" s="104"/>
    </row>
    <row r="23269" spans="151:151" ht="14.4" x14ac:dyDescent="0.25">
      <c r="EU23269" s="104"/>
    </row>
    <row r="23270" spans="151:151" ht="14.4" x14ac:dyDescent="0.25">
      <c r="EU23270" s="104"/>
    </row>
    <row r="23271" spans="151:151" ht="14.4" x14ac:dyDescent="0.25">
      <c r="EU23271" s="104"/>
    </row>
    <row r="23272" spans="151:151" ht="14.4" x14ac:dyDescent="0.25">
      <c r="EU23272" s="104"/>
    </row>
    <row r="23273" spans="151:151" ht="14.4" x14ac:dyDescent="0.25">
      <c r="EU23273" s="104"/>
    </row>
    <row r="23274" spans="151:151" ht="14.4" x14ac:dyDescent="0.25">
      <c r="EU23274" s="104"/>
    </row>
    <row r="23275" spans="151:151" ht="14.4" x14ac:dyDescent="0.25">
      <c r="EU23275" s="104"/>
    </row>
    <row r="23276" spans="151:151" ht="14.4" x14ac:dyDescent="0.25">
      <c r="EU23276" s="104"/>
    </row>
    <row r="23277" spans="151:151" ht="14.4" x14ac:dyDescent="0.25">
      <c r="EU23277" s="104"/>
    </row>
    <row r="23278" spans="151:151" ht="14.4" x14ac:dyDescent="0.25">
      <c r="EU23278" s="104"/>
    </row>
    <row r="23279" spans="151:151" ht="14.4" x14ac:dyDescent="0.25">
      <c r="EU23279" s="104"/>
    </row>
    <row r="23280" spans="151:151" ht="14.4" x14ac:dyDescent="0.25">
      <c r="EU23280" s="104"/>
    </row>
    <row r="23281" spans="151:151" ht="14.4" x14ac:dyDescent="0.25">
      <c r="EU23281" s="104"/>
    </row>
    <row r="23282" spans="151:151" ht="14.4" x14ac:dyDescent="0.25">
      <c r="EU23282" s="104"/>
    </row>
    <row r="23283" spans="151:151" ht="14.4" x14ac:dyDescent="0.25">
      <c r="EU23283" s="104"/>
    </row>
    <row r="23284" spans="151:151" ht="14.4" x14ac:dyDescent="0.25">
      <c r="EU23284" s="104"/>
    </row>
    <row r="23285" spans="151:151" ht="14.4" x14ac:dyDescent="0.25">
      <c r="EU23285" s="104"/>
    </row>
    <row r="23286" spans="151:151" ht="14.4" x14ac:dyDescent="0.25">
      <c r="EU23286" s="104"/>
    </row>
    <row r="23287" spans="151:151" ht="14.4" x14ac:dyDescent="0.25">
      <c r="EU23287" s="104"/>
    </row>
    <row r="23288" spans="151:151" ht="14.4" x14ac:dyDescent="0.25">
      <c r="EU23288" s="104"/>
    </row>
    <row r="23289" spans="151:151" ht="14.4" x14ac:dyDescent="0.25">
      <c r="EU23289" s="104"/>
    </row>
    <row r="23290" spans="151:151" ht="14.4" x14ac:dyDescent="0.25">
      <c r="EU23290" s="104"/>
    </row>
    <row r="23291" spans="151:151" ht="14.4" x14ac:dyDescent="0.25">
      <c r="EU23291" s="104"/>
    </row>
    <row r="23292" spans="151:151" ht="14.4" x14ac:dyDescent="0.25">
      <c r="EU23292" s="104"/>
    </row>
    <row r="23293" spans="151:151" ht="14.4" x14ac:dyDescent="0.25">
      <c r="EU23293" s="104"/>
    </row>
    <row r="23294" spans="151:151" ht="14.4" x14ac:dyDescent="0.25">
      <c r="EU23294" s="104"/>
    </row>
    <row r="23295" spans="151:151" ht="14.4" x14ac:dyDescent="0.25">
      <c r="EU23295" s="104"/>
    </row>
    <row r="23296" spans="151:151" ht="14.4" x14ac:dyDescent="0.25">
      <c r="EU23296" s="104"/>
    </row>
    <row r="23297" spans="151:151" ht="14.4" x14ac:dyDescent="0.25">
      <c r="EU23297" s="104"/>
    </row>
    <row r="23298" spans="151:151" ht="14.4" x14ac:dyDescent="0.25">
      <c r="EU23298" s="104"/>
    </row>
    <row r="23299" spans="151:151" ht="14.4" x14ac:dyDescent="0.25">
      <c r="EU23299" s="104"/>
    </row>
    <row r="23300" spans="151:151" ht="14.4" x14ac:dyDescent="0.25">
      <c r="EU23300" s="104"/>
    </row>
    <row r="23301" spans="151:151" ht="14.4" x14ac:dyDescent="0.25">
      <c r="EU23301" s="104"/>
    </row>
    <row r="23302" spans="151:151" ht="14.4" x14ac:dyDescent="0.25">
      <c r="EU23302" s="104"/>
    </row>
    <row r="23303" spans="151:151" ht="14.4" x14ac:dyDescent="0.25">
      <c r="EU23303" s="104"/>
    </row>
    <row r="23304" spans="151:151" ht="14.4" x14ac:dyDescent="0.25">
      <c r="EU23304" s="104"/>
    </row>
    <row r="23305" spans="151:151" ht="14.4" x14ac:dyDescent="0.25">
      <c r="EU23305" s="104"/>
    </row>
    <row r="23306" spans="151:151" ht="14.4" x14ac:dyDescent="0.25">
      <c r="EU23306" s="104"/>
    </row>
    <row r="23307" spans="151:151" ht="14.4" x14ac:dyDescent="0.25">
      <c r="EU23307" s="104"/>
    </row>
    <row r="23308" spans="151:151" ht="14.4" x14ac:dyDescent="0.25">
      <c r="EU23308" s="104"/>
    </row>
    <row r="23309" spans="151:151" ht="14.4" x14ac:dyDescent="0.25">
      <c r="EU23309" s="104"/>
    </row>
    <row r="23310" spans="151:151" ht="14.4" x14ac:dyDescent="0.25">
      <c r="EU23310" s="104"/>
    </row>
    <row r="23311" spans="151:151" ht="14.4" x14ac:dyDescent="0.25">
      <c r="EU23311" s="104"/>
    </row>
    <row r="23312" spans="151:151" ht="14.4" x14ac:dyDescent="0.25">
      <c r="EU23312" s="104"/>
    </row>
    <row r="23313" spans="151:151" ht="14.4" x14ac:dyDescent="0.25">
      <c r="EU23313" s="104"/>
    </row>
    <row r="23314" spans="151:151" ht="14.4" x14ac:dyDescent="0.25">
      <c r="EU23314" s="104"/>
    </row>
    <row r="23315" spans="151:151" ht="14.4" x14ac:dyDescent="0.25">
      <c r="EU23315" s="104"/>
    </row>
    <row r="23316" spans="151:151" ht="14.4" x14ac:dyDescent="0.25">
      <c r="EU23316" s="104"/>
    </row>
    <row r="23317" spans="151:151" ht="14.4" x14ac:dyDescent="0.25">
      <c r="EU23317" s="104"/>
    </row>
    <row r="23318" spans="151:151" ht="14.4" x14ac:dyDescent="0.25">
      <c r="EU23318" s="104"/>
    </row>
    <row r="23319" spans="151:151" ht="14.4" x14ac:dyDescent="0.25">
      <c r="EU23319" s="104"/>
    </row>
    <row r="23320" spans="151:151" ht="14.4" x14ac:dyDescent="0.25">
      <c r="EU23320" s="104"/>
    </row>
    <row r="23321" spans="151:151" ht="14.4" x14ac:dyDescent="0.25">
      <c r="EU23321" s="104"/>
    </row>
    <row r="23322" spans="151:151" ht="14.4" x14ac:dyDescent="0.25">
      <c r="EU23322" s="104"/>
    </row>
    <row r="23323" spans="151:151" ht="14.4" x14ac:dyDescent="0.25">
      <c r="EU23323" s="104"/>
    </row>
    <row r="23324" spans="151:151" ht="14.4" x14ac:dyDescent="0.25">
      <c r="EU23324" s="104"/>
    </row>
    <row r="23325" spans="151:151" ht="14.4" x14ac:dyDescent="0.25">
      <c r="EU23325" s="104"/>
    </row>
    <row r="23326" spans="151:151" ht="14.4" x14ac:dyDescent="0.25">
      <c r="EU23326" s="104"/>
    </row>
    <row r="23327" spans="151:151" ht="14.4" x14ac:dyDescent="0.25">
      <c r="EU23327" s="104"/>
    </row>
    <row r="23328" spans="151:151" ht="14.4" x14ac:dyDescent="0.25">
      <c r="EU23328" s="104"/>
    </row>
    <row r="23329" spans="151:151" ht="14.4" x14ac:dyDescent="0.25">
      <c r="EU23329" s="104"/>
    </row>
    <row r="23330" spans="151:151" ht="14.4" x14ac:dyDescent="0.25">
      <c r="EU23330" s="104"/>
    </row>
    <row r="23331" spans="151:151" ht="14.4" x14ac:dyDescent="0.25">
      <c r="EU23331" s="104"/>
    </row>
    <row r="23332" spans="151:151" ht="14.4" x14ac:dyDescent="0.25">
      <c r="EU23332" s="104"/>
    </row>
    <row r="23333" spans="151:151" ht="14.4" x14ac:dyDescent="0.25">
      <c r="EU23333" s="104"/>
    </row>
    <row r="23334" spans="151:151" ht="14.4" x14ac:dyDescent="0.25">
      <c r="EU23334" s="104"/>
    </row>
    <row r="23335" spans="151:151" ht="14.4" x14ac:dyDescent="0.25">
      <c r="EU23335" s="104"/>
    </row>
    <row r="23336" spans="151:151" ht="14.4" x14ac:dyDescent="0.25">
      <c r="EU23336" s="104"/>
    </row>
    <row r="23337" spans="151:151" ht="14.4" x14ac:dyDescent="0.25">
      <c r="EU23337" s="104"/>
    </row>
    <row r="23338" spans="151:151" ht="14.4" x14ac:dyDescent="0.25">
      <c r="EU23338" s="104"/>
    </row>
    <row r="23339" spans="151:151" ht="14.4" x14ac:dyDescent="0.25">
      <c r="EU23339" s="104"/>
    </row>
    <row r="23340" spans="151:151" ht="14.4" x14ac:dyDescent="0.25">
      <c r="EU23340" s="104"/>
    </row>
    <row r="23341" spans="151:151" ht="14.4" x14ac:dyDescent="0.25">
      <c r="EU23341" s="104"/>
    </row>
    <row r="23342" spans="151:151" ht="14.4" x14ac:dyDescent="0.25">
      <c r="EU23342" s="104"/>
    </row>
    <row r="23343" spans="151:151" ht="14.4" x14ac:dyDescent="0.25">
      <c r="EU23343" s="104"/>
    </row>
    <row r="23344" spans="151:151" ht="14.4" x14ac:dyDescent="0.25">
      <c r="EU23344" s="104"/>
    </row>
    <row r="23345" spans="151:151" ht="14.4" x14ac:dyDescent="0.25">
      <c r="EU23345" s="104"/>
    </row>
    <row r="23346" spans="151:151" ht="14.4" x14ac:dyDescent="0.25">
      <c r="EU23346" s="104"/>
    </row>
    <row r="23347" spans="151:151" ht="14.4" x14ac:dyDescent="0.25">
      <c r="EU23347" s="104"/>
    </row>
    <row r="23348" spans="151:151" ht="14.4" x14ac:dyDescent="0.25">
      <c r="EU23348" s="104"/>
    </row>
    <row r="23349" spans="151:151" ht="14.4" x14ac:dyDescent="0.25">
      <c r="EU23349" s="104"/>
    </row>
    <row r="23350" spans="151:151" ht="14.4" x14ac:dyDescent="0.25">
      <c r="EU23350" s="104"/>
    </row>
    <row r="23351" spans="151:151" ht="14.4" x14ac:dyDescent="0.25">
      <c r="EU23351" s="104"/>
    </row>
    <row r="23352" spans="151:151" ht="14.4" x14ac:dyDescent="0.25">
      <c r="EU23352" s="104"/>
    </row>
    <row r="23353" spans="151:151" ht="14.4" x14ac:dyDescent="0.25">
      <c r="EU23353" s="104"/>
    </row>
    <row r="23354" spans="151:151" ht="14.4" x14ac:dyDescent="0.25">
      <c r="EU23354" s="104"/>
    </row>
    <row r="23355" spans="151:151" ht="14.4" x14ac:dyDescent="0.25">
      <c r="EU23355" s="104"/>
    </row>
    <row r="23356" spans="151:151" ht="14.4" x14ac:dyDescent="0.25">
      <c r="EU23356" s="104"/>
    </row>
    <row r="23357" spans="151:151" ht="14.4" x14ac:dyDescent="0.25">
      <c r="EU23357" s="104"/>
    </row>
    <row r="23358" spans="151:151" ht="14.4" x14ac:dyDescent="0.25">
      <c r="EU23358" s="104"/>
    </row>
    <row r="23359" spans="151:151" ht="14.4" x14ac:dyDescent="0.25">
      <c r="EU23359" s="104"/>
    </row>
    <row r="23360" spans="151:151" ht="14.4" x14ac:dyDescent="0.25">
      <c r="EU23360" s="104"/>
    </row>
    <row r="23361" spans="151:151" ht="14.4" x14ac:dyDescent="0.25">
      <c r="EU23361" s="104"/>
    </row>
    <row r="23362" spans="151:151" ht="14.4" x14ac:dyDescent="0.25">
      <c r="EU23362" s="104"/>
    </row>
    <row r="23363" spans="151:151" ht="14.4" x14ac:dyDescent="0.25">
      <c r="EU23363" s="104"/>
    </row>
    <row r="23364" spans="151:151" ht="14.4" x14ac:dyDescent="0.25">
      <c r="EU23364" s="104"/>
    </row>
    <row r="23365" spans="151:151" ht="14.4" x14ac:dyDescent="0.25">
      <c r="EU23365" s="104"/>
    </row>
    <row r="23366" spans="151:151" ht="14.4" x14ac:dyDescent="0.25">
      <c r="EU23366" s="104"/>
    </row>
    <row r="23367" spans="151:151" ht="14.4" x14ac:dyDescent="0.25">
      <c r="EU23367" s="104"/>
    </row>
    <row r="23368" spans="151:151" ht="14.4" x14ac:dyDescent="0.25">
      <c r="EU23368" s="104"/>
    </row>
    <row r="23369" spans="151:151" ht="14.4" x14ac:dyDescent="0.25">
      <c r="EU23369" s="104"/>
    </row>
    <row r="23370" spans="151:151" ht="14.4" x14ac:dyDescent="0.25">
      <c r="EU23370" s="104"/>
    </row>
    <row r="23371" spans="151:151" ht="14.4" x14ac:dyDescent="0.25">
      <c r="EU23371" s="104"/>
    </row>
    <row r="23372" spans="151:151" ht="14.4" x14ac:dyDescent="0.25">
      <c r="EU23372" s="104"/>
    </row>
    <row r="23373" spans="151:151" ht="14.4" x14ac:dyDescent="0.25">
      <c r="EU23373" s="104"/>
    </row>
    <row r="23374" spans="151:151" ht="14.4" x14ac:dyDescent="0.25">
      <c r="EU23374" s="104"/>
    </row>
    <row r="23375" spans="151:151" ht="14.4" x14ac:dyDescent="0.25">
      <c r="EU23375" s="104"/>
    </row>
    <row r="23376" spans="151:151" ht="14.4" x14ac:dyDescent="0.25">
      <c r="EU23376" s="104"/>
    </row>
    <row r="23377" spans="151:151" ht="14.4" x14ac:dyDescent="0.25">
      <c r="EU23377" s="104"/>
    </row>
    <row r="23378" spans="151:151" ht="14.4" x14ac:dyDescent="0.25">
      <c r="EU23378" s="104"/>
    </row>
    <row r="23379" spans="151:151" ht="14.4" x14ac:dyDescent="0.25">
      <c r="EU23379" s="104"/>
    </row>
    <row r="23380" spans="151:151" ht="14.4" x14ac:dyDescent="0.25">
      <c r="EU23380" s="104"/>
    </row>
    <row r="23381" spans="151:151" ht="14.4" x14ac:dyDescent="0.25">
      <c r="EU23381" s="104"/>
    </row>
    <row r="23382" spans="151:151" ht="14.4" x14ac:dyDescent="0.25">
      <c r="EU23382" s="104"/>
    </row>
    <row r="23383" spans="151:151" ht="14.4" x14ac:dyDescent="0.25">
      <c r="EU23383" s="104"/>
    </row>
    <row r="23384" spans="151:151" ht="14.4" x14ac:dyDescent="0.25">
      <c r="EU23384" s="104"/>
    </row>
    <row r="23385" spans="151:151" ht="14.4" x14ac:dyDescent="0.25">
      <c r="EU23385" s="104"/>
    </row>
    <row r="23386" spans="151:151" ht="14.4" x14ac:dyDescent="0.25">
      <c r="EU23386" s="104"/>
    </row>
    <row r="23387" spans="151:151" ht="14.4" x14ac:dyDescent="0.25">
      <c r="EU23387" s="104"/>
    </row>
    <row r="23388" spans="151:151" ht="14.4" x14ac:dyDescent="0.25">
      <c r="EU23388" s="104"/>
    </row>
    <row r="23389" spans="151:151" ht="14.4" x14ac:dyDescent="0.25">
      <c r="EU23389" s="104"/>
    </row>
    <row r="23390" spans="151:151" ht="14.4" x14ac:dyDescent="0.25">
      <c r="EU23390" s="104"/>
    </row>
    <row r="23391" spans="151:151" ht="14.4" x14ac:dyDescent="0.25">
      <c r="EU23391" s="104"/>
    </row>
    <row r="23392" spans="151:151" ht="14.4" x14ac:dyDescent="0.25">
      <c r="EU23392" s="104"/>
    </row>
    <row r="23393" spans="151:151" ht="14.4" x14ac:dyDescent="0.25">
      <c r="EU23393" s="104"/>
    </row>
    <row r="23394" spans="151:151" ht="14.4" x14ac:dyDescent="0.25">
      <c r="EU23394" s="104"/>
    </row>
    <row r="23395" spans="151:151" ht="14.4" x14ac:dyDescent="0.25">
      <c r="EU23395" s="104"/>
    </row>
    <row r="23396" spans="151:151" ht="14.4" x14ac:dyDescent="0.25">
      <c r="EU23396" s="104"/>
    </row>
    <row r="23397" spans="151:151" ht="14.4" x14ac:dyDescent="0.25">
      <c r="EU23397" s="104"/>
    </row>
    <row r="23398" spans="151:151" ht="14.4" x14ac:dyDescent="0.25">
      <c r="EU23398" s="104"/>
    </row>
    <row r="23399" spans="151:151" ht="14.4" x14ac:dyDescent="0.25">
      <c r="EU23399" s="104"/>
    </row>
    <row r="23400" spans="151:151" ht="14.4" x14ac:dyDescent="0.25">
      <c r="EU23400" s="104"/>
    </row>
    <row r="23401" spans="151:151" ht="14.4" x14ac:dyDescent="0.25">
      <c r="EU23401" s="104"/>
    </row>
    <row r="23402" spans="151:151" ht="14.4" x14ac:dyDescent="0.25">
      <c r="EU23402" s="104"/>
    </row>
    <row r="23403" spans="151:151" ht="14.4" x14ac:dyDescent="0.25">
      <c r="EU23403" s="104"/>
    </row>
    <row r="23404" spans="151:151" ht="14.4" x14ac:dyDescent="0.25">
      <c r="EU23404" s="104"/>
    </row>
    <row r="23405" spans="151:151" ht="14.4" x14ac:dyDescent="0.25">
      <c r="EU23405" s="104"/>
    </row>
    <row r="23406" spans="151:151" ht="14.4" x14ac:dyDescent="0.25">
      <c r="EU23406" s="104"/>
    </row>
    <row r="23407" spans="151:151" ht="14.4" x14ac:dyDescent="0.25">
      <c r="EU23407" s="104"/>
    </row>
    <row r="23408" spans="151:151" ht="14.4" x14ac:dyDescent="0.25">
      <c r="EU23408" s="104"/>
    </row>
    <row r="23409" spans="151:151" ht="14.4" x14ac:dyDescent="0.25">
      <c r="EU23409" s="104"/>
    </row>
    <row r="23410" spans="151:151" ht="14.4" x14ac:dyDescent="0.25">
      <c r="EU23410" s="104"/>
    </row>
    <row r="23411" spans="151:151" ht="14.4" x14ac:dyDescent="0.25">
      <c r="EU23411" s="104"/>
    </row>
    <row r="23412" spans="151:151" ht="14.4" x14ac:dyDescent="0.25">
      <c r="EU23412" s="104"/>
    </row>
    <row r="23413" spans="151:151" ht="14.4" x14ac:dyDescent="0.25">
      <c r="EU23413" s="104"/>
    </row>
    <row r="23414" spans="151:151" ht="14.4" x14ac:dyDescent="0.25">
      <c r="EU23414" s="104"/>
    </row>
    <row r="23415" spans="151:151" ht="14.4" x14ac:dyDescent="0.25">
      <c r="EU23415" s="104"/>
    </row>
    <row r="23416" spans="151:151" ht="14.4" x14ac:dyDescent="0.25">
      <c r="EU23416" s="104"/>
    </row>
    <row r="23417" spans="151:151" ht="14.4" x14ac:dyDescent="0.25">
      <c r="EU23417" s="104"/>
    </row>
    <row r="23418" spans="151:151" ht="14.4" x14ac:dyDescent="0.25">
      <c r="EU23418" s="104"/>
    </row>
    <row r="23419" spans="151:151" ht="14.4" x14ac:dyDescent="0.25">
      <c r="EU23419" s="104"/>
    </row>
    <row r="23420" spans="151:151" ht="14.4" x14ac:dyDescent="0.25">
      <c r="EU23420" s="104"/>
    </row>
    <row r="23421" spans="151:151" ht="14.4" x14ac:dyDescent="0.25">
      <c r="EU23421" s="104"/>
    </row>
    <row r="23422" spans="151:151" ht="14.4" x14ac:dyDescent="0.25">
      <c r="EU23422" s="104"/>
    </row>
    <row r="23423" spans="151:151" ht="14.4" x14ac:dyDescent="0.25">
      <c r="EU23423" s="104"/>
    </row>
    <row r="23424" spans="151:151" ht="14.4" x14ac:dyDescent="0.25">
      <c r="EU23424" s="104"/>
    </row>
    <row r="23425" spans="151:151" ht="14.4" x14ac:dyDescent="0.25">
      <c r="EU23425" s="104"/>
    </row>
    <row r="23426" spans="151:151" ht="14.4" x14ac:dyDescent="0.25">
      <c r="EU23426" s="104"/>
    </row>
    <row r="23427" spans="151:151" ht="14.4" x14ac:dyDescent="0.25">
      <c r="EU23427" s="104"/>
    </row>
    <row r="23428" spans="151:151" ht="14.4" x14ac:dyDescent="0.25">
      <c r="EU23428" s="104"/>
    </row>
    <row r="23429" spans="151:151" ht="14.4" x14ac:dyDescent="0.25">
      <c r="EU23429" s="104"/>
    </row>
    <row r="23430" spans="151:151" ht="14.4" x14ac:dyDescent="0.25">
      <c r="EU23430" s="104"/>
    </row>
    <row r="23431" spans="151:151" ht="14.4" x14ac:dyDescent="0.25">
      <c r="EU23431" s="104"/>
    </row>
    <row r="23432" spans="151:151" ht="14.4" x14ac:dyDescent="0.25">
      <c r="EU23432" s="104"/>
    </row>
    <row r="23433" spans="151:151" ht="14.4" x14ac:dyDescent="0.25">
      <c r="EU23433" s="104"/>
    </row>
    <row r="23434" spans="151:151" ht="14.4" x14ac:dyDescent="0.25">
      <c r="EU23434" s="104"/>
    </row>
    <row r="23435" spans="151:151" ht="14.4" x14ac:dyDescent="0.25">
      <c r="EU23435" s="104"/>
    </row>
    <row r="23436" spans="151:151" ht="14.4" x14ac:dyDescent="0.25">
      <c r="EU23436" s="104"/>
    </row>
    <row r="23437" spans="151:151" ht="14.4" x14ac:dyDescent="0.25">
      <c r="EU23437" s="104"/>
    </row>
    <row r="23438" spans="151:151" ht="14.4" x14ac:dyDescent="0.25">
      <c r="EU23438" s="104"/>
    </row>
    <row r="23439" spans="151:151" ht="14.4" x14ac:dyDescent="0.25">
      <c r="EU23439" s="104"/>
    </row>
    <row r="23440" spans="151:151" ht="14.4" x14ac:dyDescent="0.25">
      <c r="EU23440" s="104"/>
    </row>
    <row r="23441" spans="151:151" ht="14.4" x14ac:dyDescent="0.25">
      <c r="EU23441" s="104"/>
    </row>
    <row r="23442" spans="151:151" ht="14.4" x14ac:dyDescent="0.25">
      <c r="EU23442" s="104"/>
    </row>
    <row r="23443" spans="151:151" ht="14.4" x14ac:dyDescent="0.25">
      <c r="EU23443" s="104"/>
    </row>
    <row r="23444" spans="151:151" ht="14.4" x14ac:dyDescent="0.25">
      <c r="EU23444" s="104"/>
    </row>
    <row r="23445" spans="151:151" ht="14.4" x14ac:dyDescent="0.25">
      <c r="EU23445" s="104"/>
    </row>
    <row r="23446" spans="151:151" ht="14.4" x14ac:dyDescent="0.25">
      <c r="EU23446" s="104"/>
    </row>
    <row r="23447" spans="151:151" ht="14.4" x14ac:dyDescent="0.25">
      <c r="EU23447" s="104"/>
    </row>
    <row r="23448" spans="151:151" ht="14.4" x14ac:dyDescent="0.25">
      <c r="EU23448" s="104"/>
    </row>
    <row r="23449" spans="151:151" ht="14.4" x14ac:dyDescent="0.25">
      <c r="EU23449" s="104"/>
    </row>
    <row r="23450" spans="151:151" ht="14.4" x14ac:dyDescent="0.25">
      <c r="EU23450" s="104"/>
    </row>
    <row r="23451" spans="151:151" ht="14.4" x14ac:dyDescent="0.25">
      <c r="EU23451" s="104"/>
    </row>
    <row r="23452" spans="151:151" ht="14.4" x14ac:dyDescent="0.25">
      <c r="EU23452" s="104"/>
    </row>
    <row r="23453" spans="151:151" ht="14.4" x14ac:dyDescent="0.25">
      <c r="EU23453" s="104"/>
    </row>
    <row r="23454" spans="151:151" ht="14.4" x14ac:dyDescent="0.25">
      <c r="EU23454" s="104"/>
    </row>
    <row r="23455" spans="151:151" ht="14.4" x14ac:dyDescent="0.25">
      <c r="EU23455" s="104"/>
    </row>
    <row r="23456" spans="151:151" ht="14.4" x14ac:dyDescent="0.25">
      <c r="EU23456" s="104"/>
    </row>
    <row r="23457" spans="151:151" ht="14.4" x14ac:dyDescent="0.25">
      <c r="EU23457" s="104"/>
    </row>
    <row r="23458" spans="151:151" ht="14.4" x14ac:dyDescent="0.25">
      <c r="EU23458" s="104"/>
    </row>
    <row r="23459" spans="151:151" ht="14.4" x14ac:dyDescent="0.25">
      <c r="EU23459" s="104"/>
    </row>
    <row r="23460" spans="151:151" ht="14.4" x14ac:dyDescent="0.25">
      <c r="EU23460" s="104"/>
    </row>
    <row r="23461" spans="151:151" ht="14.4" x14ac:dyDescent="0.25">
      <c r="EU23461" s="104"/>
    </row>
    <row r="23462" spans="151:151" ht="14.4" x14ac:dyDescent="0.25">
      <c r="EU23462" s="104"/>
    </row>
    <row r="23463" spans="151:151" ht="14.4" x14ac:dyDescent="0.25">
      <c r="EU23463" s="104"/>
    </row>
    <row r="23464" spans="151:151" ht="14.4" x14ac:dyDescent="0.25">
      <c r="EU23464" s="104"/>
    </row>
    <row r="23465" spans="151:151" ht="14.4" x14ac:dyDescent="0.25">
      <c r="EU23465" s="104"/>
    </row>
    <row r="23466" spans="151:151" ht="14.4" x14ac:dyDescent="0.25">
      <c r="EU23466" s="104"/>
    </row>
    <row r="23467" spans="151:151" ht="14.4" x14ac:dyDescent="0.25">
      <c r="EU23467" s="104"/>
    </row>
    <row r="23468" spans="151:151" ht="14.4" x14ac:dyDescent="0.25">
      <c r="EU23468" s="104"/>
    </row>
    <row r="23469" spans="151:151" ht="14.4" x14ac:dyDescent="0.25">
      <c r="EU23469" s="104"/>
    </row>
    <row r="23470" spans="151:151" ht="14.4" x14ac:dyDescent="0.25">
      <c r="EU23470" s="104"/>
    </row>
    <row r="23471" spans="151:151" ht="14.4" x14ac:dyDescent="0.25">
      <c r="EU23471" s="104"/>
    </row>
    <row r="23472" spans="151:151" ht="14.4" x14ac:dyDescent="0.25">
      <c r="EU23472" s="104"/>
    </row>
    <row r="23473" spans="151:151" ht="14.4" x14ac:dyDescent="0.25">
      <c r="EU23473" s="104"/>
    </row>
    <row r="23474" spans="151:151" ht="14.4" x14ac:dyDescent="0.25">
      <c r="EU23474" s="104"/>
    </row>
    <row r="23475" spans="151:151" ht="14.4" x14ac:dyDescent="0.25">
      <c r="EU23475" s="104"/>
    </row>
    <row r="23476" spans="151:151" ht="14.4" x14ac:dyDescent="0.25">
      <c r="EU23476" s="104"/>
    </row>
    <row r="23477" spans="151:151" ht="14.4" x14ac:dyDescent="0.25">
      <c r="EU23477" s="104"/>
    </row>
    <row r="23478" spans="151:151" ht="14.4" x14ac:dyDescent="0.25">
      <c r="EU23478" s="104"/>
    </row>
    <row r="23479" spans="151:151" ht="14.4" x14ac:dyDescent="0.25">
      <c r="EU23479" s="104"/>
    </row>
    <row r="23480" spans="151:151" ht="14.4" x14ac:dyDescent="0.25">
      <c r="EU23480" s="104"/>
    </row>
    <row r="23481" spans="151:151" ht="14.4" x14ac:dyDescent="0.25">
      <c r="EU23481" s="104"/>
    </row>
    <row r="23482" spans="151:151" ht="14.4" x14ac:dyDescent="0.25">
      <c r="EU23482" s="104"/>
    </row>
    <row r="23483" spans="151:151" ht="14.4" x14ac:dyDescent="0.25">
      <c r="EU23483" s="104"/>
    </row>
    <row r="23484" spans="151:151" ht="14.4" x14ac:dyDescent="0.25">
      <c r="EU23484" s="104"/>
    </row>
    <row r="23485" spans="151:151" ht="14.4" x14ac:dyDescent="0.25">
      <c r="EU23485" s="104"/>
    </row>
    <row r="23486" spans="151:151" ht="14.4" x14ac:dyDescent="0.25">
      <c r="EU23486" s="104"/>
    </row>
    <row r="23487" spans="151:151" ht="14.4" x14ac:dyDescent="0.25">
      <c r="EU23487" s="104"/>
    </row>
    <row r="23488" spans="151:151" ht="14.4" x14ac:dyDescent="0.25">
      <c r="EU23488" s="104"/>
    </row>
    <row r="23489" spans="151:151" ht="14.4" x14ac:dyDescent="0.25">
      <c r="EU23489" s="104"/>
    </row>
    <row r="23490" spans="151:151" ht="14.4" x14ac:dyDescent="0.25">
      <c r="EU23490" s="104"/>
    </row>
    <row r="23491" spans="151:151" ht="14.4" x14ac:dyDescent="0.25">
      <c r="EU23491" s="104"/>
    </row>
    <row r="23492" spans="151:151" ht="14.4" x14ac:dyDescent="0.25">
      <c r="EU23492" s="104"/>
    </row>
    <row r="23493" spans="151:151" ht="14.4" x14ac:dyDescent="0.25">
      <c r="EU23493" s="104"/>
    </row>
    <row r="23494" spans="151:151" ht="14.4" x14ac:dyDescent="0.25">
      <c r="EU23494" s="104"/>
    </row>
    <row r="23495" spans="151:151" ht="14.4" x14ac:dyDescent="0.25">
      <c r="EU23495" s="104"/>
    </row>
    <row r="23496" spans="151:151" ht="14.4" x14ac:dyDescent="0.25">
      <c r="EU23496" s="104"/>
    </row>
    <row r="23497" spans="151:151" ht="14.4" x14ac:dyDescent="0.25">
      <c r="EU23497" s="104"/>
    </row>
    <row r="23498" spans="151:151" ht="14.4" x14ac:dyDescent="0.25">
      <c r="EU23498" s="104"/>
    </row>
    <row r="23499" spans="151:151" ht="14.4" x14ac:dyDescent="0.25">
      <c r="EU23499" s="104"/>
    </row>
    <row r="23500" spans="151:151" ht="14.4" x14ac:dyDescent="0.25">
      <c r="EU23500" s="104"/>
    </row>
    <row r="23501" spans="151:151" ht="14.4" x14ac:dyDescent="0.25">
      <c r="EU23501" s="104"/>
    </row>
    <row r="23502" spans="151:151" ht="14.4" x14ac:dyDescent="0.25">
      <c r="EU23502" s="104"/>
    </row>
    <row r="23503" spans="151:151" ht="14.4" x14ac:dyDescent="0.25">
      <c r="EU23503" s="104"/>
    </row>
    <row r="23504" spans="151:151" ht="14.4" x14ac:dyDescent="0.25">
      <c r="EU23504" s="104"/>
    </row>
    <row r="23505" spans="151:151" ht="14.4" x14ac:dyDescent="0.25">
      <c r="EU23505" s="104"/>
    </row>
    <row r="23506" spans="151:151" ht="14.4" x14ac:dyDescent="0.25">
      <c r="EU23506" s="104"/>
    </row>
    <row r="23507" spans="151:151" ht="14.4" x14ac:dyDescent="0.25">
      <c r="EU23507" s="104"/>
    </row>
    <row r="23508" spans="151:151" ht="14.4" x14ac:dyDescent="0.25">
      <c r="EU23508" s="104"/>
    </row>
    <row r="23509" spans="151:151" ht="14.4" x14ac:dyDescent="0.25">
      <c r="EU23509" s="104"/>
    </row>
    <row r="23510" spans="151:151" ht="14.4" x14ac:dyDescent="0.25">
      <c r="EU23510" s="104"/>
    </row>
    <row r="23511" spans="151:151" ht="14.4" x14ac:dyDescent="0.25">
      <c r="EU23511" s="104"/>
    </row>
    <row r="23512" spans="151:151" ht="14.4" x14ac:dyDescent="0.25">
      <c r="EU23512" s="104"/>
    </row>
    <row r="23513" spans="151:151" ht="14.4" x14ac:dyDescent="0.25">
      <c r="EU23513" s="104"/>
    </row>
    <row r="23514" spans="151:151" ht="14.4" x14ac:dyDescent="0.25">
      <c r="EU23514" s="104"/>
    </row>
    <row r="23515" spans="151:151" ht="14.4" x14ac:dyDescent="0.25">
      <c r="EU23515" s="104"/>
    </row>
    <row r="23516" spans="151:151" ht="14.4" x14ac:dyDescent="0.25">
      <c r="EU23516" s="104"/>
    </row>
    <row r="23517" spans="151:151" ht="14.4" x14ac:dyDescent="0.25">
      <c r="EU23517" s="104"/>
    </row>
    <row r="23518" spans="151:151" ht="14.4" x14ac:dyDescent="0.25">
      <c r="EU23518" s="104"/>
    </row>
    <row r="23519" spans="151:151" ht="14.4" x14ac:dyDescent="0.25">
      <c r="EU23519" s="104"/>
    </row>
    <row r="23520" spans="151:151" ht="14.4" x14ac:dyDescent="0.25">
      <c r="EU23520" s="104"/>
    </row>
    <row r="23521" spans="151:151" ht="14.4" x14ac:dyDescent="0.25">
      <c r="EU23521" s="104"/>
    </row>
    <row r="23522" spans="151:151" ht="14.4" x14ac:dyDescent="0.25">
      <c r="EU23522" s="104"/>
    </row>
    <row r="23523" spans="151:151" ht="14.4" x14ac:dyDescent="0.25">
      <c r="EU23523" s="104"/>
    </row>
    <row r="23524" spans="151:151" ht="14.4" x14ac:dyDescent="0.25">
      <c r="EU23524" s="104"/>
    </row>
    <row r="23525" spans="151:151" ht="14.4" x14ac:dyDescent="0.25">
      <c r="EU23525" s="104"/>
    </row>
    <row r="23526" spans="151:151" ht="14.4" x14ac:dyDescent="0.25">
      <c r="EU23526" s="104"/>
    </row>
    <row r="23527" spans="151:151" ht="14.4" x14ac:dyDescent="0.25">
      <c r="EU23527" s="104"/>
    </row>
    <row r="23528" spans="151:151" ht="14.4" x14ac:dyDescent="0.25">
      <c r="EU23528" s="104"/>
    </row>
    <row r="23529" spans="151:151" ht="14.4" x14ac:dyDescent="0.25">
      <c r="EU23529" s="104"/>
    </row>
    <row r="23530" spans="151:151" ht="14.4" x14ac:dyDescent="0.25">
      <c r="EU23530" s="104"/>
    </row>
    <row r="23531" spans="151:151" ht="14.4" x14ac:dyDescent="0.25">
      <c r="EU23531" s="104"/>
    </row>
    <row r="23532" spans="151:151" ht="14.4" x14ac:dyDescent="0.25">
      <c r="EU23532" s="104"/>
    </row>
    <row r="23533" spans="151:151" ht="14.4" x14ac:dyDescent="0.25">
      <c r="EU23533" s="104"/>
    </row>
    <row r="23534" spans="151:151" ht="14.4" x14ac:dyDescent="0.25">
      <c r="EU23534" s="104"/>
    </row>
    <row r="23535" spans="151:151" ht="14.4" x14ac:dyDescent="0.25">
      <c r="EU23535" s="104"/>
    </row>
    <row r="23536" spans="151:151" ht="14.4" x14ac:dyDescent="0.25">
      <c r="EU23536" s="104"/>
    </row>
    <row r="23537" spans="151:151" ht="14.4" x14ac:dyDescent="0.25">
      <c r="EU23537" s="104"/>
    </row>
    <row r="23538" spans="151:151" ht="14.4" x14ac:dyDescent="0.25">
      <c r="EU23538" s="104"/>
    </row>
    <row r="23539" spans="151:151" ht="14.4" x14ac:dyDescent="0.25">
      <c r="EU23539" s="104"/>
    </row>
    <row r="23540" spans="151:151" ht="14.4" x14ac:dyDescent="0.25">
      <c r="EU23540" s="104"/>
    </row>
    <row r="23541" spans="151:151" ht="14.4" x14ac:dyDescent="0.25">
      <c r="EU23541" s="104"/>
    </row>
    <row r="23542" spans="151:151" ht="14.4" x14ac:dyDescent="0.25">
      <c r="EU23542" s="104"/>
    </row>
    <row r="23543" spans="151:151" ht="14.4" x14ac:dyDescent="0.25">
      <c r="EU23543" s="104"/>
    </row>
    <row r="23544" spans="151:151" ht="14.4" x14ac:dyDescent="0.25">
      <c r="EU23544" s="104"/>
    </row>
    <row r="23545" spans="151:151" ht="14.4" x14ac:dyDescent="0.25">
      <c r="EU23545" s="104"/>
    </row>
    <row r="23546" spans="151:151" ht="14.4" x14ac:dyDescent="0.25">
      <c r="EU23546" s="104"/>
    </row>
    <row r="23547" spans="151:151" ht="14.4" x14ac:dyDescent="0.25">
      <c r="EU23547" s="104"/>
    </row>
    <row r="23548" spans="151:151" ht="14.4" x14ac:dyDescent="0.25">
      <c r="EU23548" s="104"/>
    </row>
    <row r="23549" spans="151:151" ht="14.4" x14ac:dyDescent="0.25">
      <c r="EU23549" s="104"/>
    </row>
    <row r="23550" spans="151:151" ht="14.4" x14ac:dyDescent="0.25">
      <c r="EU23550" s="104"/>
    </row>
    <row r="23551" spans="151:151" ht="14.4" x14ac:dyDescent="0.25">
      <c r="EU23551" s="104"/>
    </row>
    <row r="23552" spans="151:151" ht="14.4" x14ac:dyDescent="0.25">
      <c r="EU23552" s="104"/>
    </row>
    <row r="23553" spans="151:151" ht="14.4" x14ac:dyDescent="0.25">
      <c r="EU23553" s="104"/>
    </row>
    <row r="23554" spans="151:151" ht="14.4" x14ac:dyDescent="0.25">
      <c r="EU23554" s="104"/>
    </row>
    <row r="23555" spans="151:151" ht="14.4" x14ac:dyDescent="0.25">
      <c r="EU23555" s="104"/>
    </row>
    <row r="23556" spans="151:151" ht="14.4" x14ac:dyDescent="0.25">
      <c r="EU23556" s="104"/>
    </row>
    <row r="23557" spans="151:151" ht="14.4" x14ac:dyDescent="0.25">
      <c r="EU23557" s="104"/>
    </row>
    <row r="23558" spans="151:151" ht="14.4" x14ac:dyDescent="0.25">
      <c r="EU23558" s="104"/>
    </row>
    <row r="23559" spans="151:151" ht="14.4" x14ac:dyDescent="0.25">
      <c r="EU23559" s="104"/>
    </row>
    <row r="23560" spans="151:151" ht="14.4" x14ac:dyDescent="0.25">
      <c r="EU23560" s="104"/>
    </row>
    <row r="23561" spans="151:151" ht="14.4" x14ac:dyDescent="0.25">
      <c r="EU23561" s="104"/>
    </row>
    <row r="23562" spans="151:151" ht="14.4" x14ac:dyDescent="0.25">
      <c r="EU23562" s="104"/>
    </row>
    <row r="23563" spans="151:151" ht="14.4" x14ac:dyDescent="0.25">
      <c r="EU23563" s="104"/>
    </row>
    <row r="23564" spans="151:151" ht="14.4" x14ac:dyDescent="0.25">
      <c r="EU23564" s="104"/>
    </row>
    <row r="23565" spans="151:151" ht="14.4" x14ac:dyDescent="0.25">
      <c r="EU23565" s="104"/>
    </row>
    <row r="23566" spans="151:151" ht="14.4" x14ac:dyDescent="0.25">
      <c r="EU23566" s="104"/>
    </row>
    <row r="23567" spans="151:151" ht="14.4" x14ac:dyDescent="0.25">
      <c r="EU23567" s="104"/>
    </row>
    <row r="23568" spans="151:151" ht="14.4" x14ac:dyDescent="0.25">
      <c r="EU23568" s="104"/>
    </row>
    <row r="23569" spans="151:151" ht="14.4" x14ac:dyDescent="0.25">
      <c r="EU23569" s="104"/>
    </row>
    <row r="23570" spans="151:151" ht="14.4" x14ac:dyDescent="0.25">
      <c r="EU23570" s="104"/>
    </row>
    <row r="23571" spans="151:151" ht="14.4" x14ac:dyDescent="0.25">
      <c r="EU23571" s="104"/>
    </row>
    <row r="23572" spans="151:151" ht="14.4" x14ac:dyDescent="0.25">
      <c r="EU23572" s="104"/>
    </row>
    <row r="23573" spans="151:151" ht="14.4" x14ac:dyDescent="0.25">
      <c r="EU23573" s="104"/>
    </row>
    <row r="23574" spans="151:151" ht="14.4" x14ac:dyDescent="0.25">
      <c r="EU23574" s="104"/>
    </row>
    <row r="23575" spans="151:151" ht="14.4" x14ac:dyDescent="0.25">
      <c r="EU23575" s="104"/>
    </row>
    <row r="23576" spans="151:151" ht="14.4" x14ac:dyDescent="0.25">
      <c r="EU23576" s="104"/>
    </row>
    <row r="23577" spans="151:151" ht="14.4" x14ac:dyDescent="0.25">
      <c r="EU23577" s="104"/>
    </row>
    <row r="23578" spans="151:151" ht="14.4" x14ac:dyDescent="0.25">
      <c r="EU23578" s="104"/>
    </row>
    <row r="23579" spans="151:151" ht="14.4" x14ac:dyDescent="0.25">
      <c r="EU23579" s="104"/>
    </row>
    <row r="23580" spans="151:151" ht="14.4" x14ac:dyDescent="0.25">
      <c r="EU23580" s="104"/>
    </row>
    <row r="23581" spans="151:151" ht="14.4" x14ac:dyDescent="0.25">
      <c r="EU23581" s="104"/>
    </row>
    <row r="23582" spans="151:151" ht="14.4" x14ac:dyDescent="0.25">
      <c r="EU23582" s="104"/>
    </row>
    <row r="23583" spans="151:151" ht="14.4" x14ac:dyDescent="0.25">
      <c r="EU23583" s="104"/>
    </row>
    <row r="23584" spans="151:151" ht="14.4" x14ac:dyDescent="0.25">
      <c r="EU23584" s="104"/>
    </row>
    <row r="23585" spans="151:151" ht="14.4" x14ac:dyDescent="0.25">
      <c r="EU23585" s="104"/>
    </row>
    <row r="23586" spans="151:151" ht="14.4" x14ac:dyDescent="0.25">
      <c r="EU23586" s="104"/>
    </row>
    <row r="23587" spans="151:151" ht="14.4" x14ac:dyDescent="0.25">
      <c r="EU23587" s="104"/>
    </row>
    <row r="23588" spans="151:151" ht="14.4" x14ac:dyDescent="0.25">
      <c r="EU23588" s="104"/>
    </row>
    <row r="23589" spans="151:151" ht="14.4" x14ac:dyDescent="0.25">
      <c r="EU23589" s="104"/>
    </row>
    <row r="23590" spans="151:151" ht="14.4" x14ac:dyDescent="0.25">
      <c r="EU23590" s="104"/>
    </row>
    <row r="23591" spans="151:151" ht="14.4" x14ac:dyDescent="0.25">
      <c r="EU23591" s="104"/>
    </row>
    <row r="23592" spans="151:151" ht="14.4" x14ac:dyDescent="0.25">
      <c r="EU23592" s="104"/>
    </row>
    <row r="23593" spans="151:151" ht="14.4" x14ac:dyDescent="0.25">
      <c r="EU23593" s="104"/>
    </row>
    <row r="23594" spans="151:151" ht="14.4" x14ac:dyDescent="0.25">
      <c r="EU23594" s="104"/>
    </row>
    <row r="23595" spans="151:151" ht="14.4" x14ac:dyDescent="0.25">
      <c r="EU23595" s="104"/>
    </row>
    <row r="23596" spans="151:151" ht="14.4" x14ac:dyDescent="0.25">
      <c r="EU23596" s="104"/>
    </row>
    <row r="23597" spans="151:151" ht="14.4" x14ac:dyDescent="0.25">
      <c r="EU23597" s="104"/>
    </row>
    <row r="23598" spans="151:151" ht="14.4" x14ac:dyDescent="0.25">
      <c r="EU23598" s="104"/>
    </row>
    <row r="23599" spans="151:151" ht="14.4" x14ac:dyDescent="0.25">
      <c r="EU23599" s="104"/>
    </row>
    <row r="23600" spans="151:151" ht="14.4" x14ac:dyDescent="0.25">
      <c r="EU23600" s="104"/>
    </row>
    <row r="23601" spans="151:151" ht="14.4" x14ac:dyDescent="0.25">
      <c r="EU23601" s="104"/>
    </row>
    <row r="23602" spans="151:151" ht="14.4" x14ac:dyDescent="0.25">
      <c r="EU23602" s="104"/>
    </row>
    <row r="23603" spans="151:151" ht="14.4" x14ac:dyDescent="0.25">
      <c r="EU23603" s="104"/>
    </row>
    <row r="23604" spans="151:151" ht="14.4" x14ac:dyDescent="0.25">
      <c r="EU23604" s="104"/>
    </row>
    <row r="23605" spans="151:151" ht="14.4" x14ac:dyDescent="0.25">
      <c r="EU23605" s="104"/>
    </row>
    <row r="23606" spans="151:151" ht="14.4" x14ac:dyDescent="0.25">
      <c r="EU23606" s="104"/>
    </row>
    <row r="23607" spans="151:151" ht="14.4" x14ac:dyDescent="0.25">
      <c r="EU23607" s="104"/>
    </row>
    <row r="23608" spans="151:151" ht="14.4" x14ac:dyDescent="0.25">
      <c r="EU23608" s="104"/>
    </row>
    <row r="23609" spans="151:151" ht="14.4" x14ac:dyDescent="0.25">
      <c r="EU23609" s="104"/>
    </row>
    <row r="23610" spans="151:151" ht="14.4" x14ac:dyDescent="0.25">
      <c r="EU23610" s="104"/>
    </row>
    <row r="23611" spans="151:151" ht="14.4" x14ac:dyDescent="0.25">
      <c r="EU23611" s="104"/>
    </row>
    <row r="23612" spans="151:151" ht="14.4" x14ac:dyDescent="0.25">
      <c r="EU23612" s="104"/>
    </row>
    <row r="23613" spans="151:151" ht="14.4" x14ac:dyDescent="0.25">
      <c r="EU23613" s="104"/>
    </row>
    <row r="23614" spans="151:151" ht="14.4" x14ac:dyDescent="0.25">
      <c r="EU23614" s="104"/>
    </row>
    <row r="23615" spans="151:151" ht="14.4" x14ac:dyDescent="0.25">
      <c r="EU23615" s="104"/>
    </row>
    <row r="23616" spans="151:151" ht="14.4" x14ac:dyDescent="0.25">
      <c r="EU23616" s="104"/>
    </row>
    <row r="23617" spans="151:151" ht="14.4" x14ac:dyDescent="0.25">
      <c r="EU23617" s="104"/>
    </row>
    <row r="23618" spans="151:151" ht="14.4" x14ac:dyDescent="0.25">
      <c r="EU23618" s="104"/>
    </row>
    <row r="23619" spans="151:151" ht="14.4" x14ac:dyDescent="0.25">
      <c r="EU23619" s="104"/>
    </row>
    <row r="23620" spans="151:151" ht="14.4" x14ac:dyDescent="0.25">
      <c r="EU23620" s="104"/>
    </row>
    <row r="23621" spans="151:151" ht="14.4" x14ac:dyDescent="0.25">
      <c r="EU23621" s="104"/>
    </row>
    <row r="23622" spans="151:151" ht="14.4" x14ac:dyDescent="0.25">
      <c r="EU23622" s="104"/>
    </row>
    <row r="23623" spans="151:151" ht="14.4" x14ac:dyDescent="0.25">
      <c r="EU23623" s="104"/>
    </row>
    <row r="23624" spans="151:151" ht="14.4" x14ac:dyDescent="0.25">
      <c r="EU23624" s="104"/>
    </row>
    <row r="23625" spans="151:151" ht="14.4" x14ac:dyDescent="0.25">
      <c r="EU23625" s="104"/>
    </row>
    <row r="23626" spans="151:151" ht="14.4" x14ac:dyDescent="0.25">
      <c r="EU23626" s="104"/>
    </row>
    <row r="23627" spans="151:151" ht="14.4" x14ac:dyDescent="0.25">
      <c r="EU23627" s="104"/>
    </row>
    <row r="23628" spans="151:151" ht="14.4" x14ac:dyDescent="0.25">
      <c r="EU23628" s="104"/>
    </row>
    <row r="23629" spans="151:151" ht="14.4" x14ac:dyDescent="0.25">
      <c r="EU23629" s="104"/>
    </row>
    <row r="23630" spans="151:151" ht="14.4" x14ac:dyDescent="0.25">
      <c r="EU23630" s="104"/>
    </row>
    <row r="23631" spans="151:151" ht="14.4" x14ac:dyDescent="0.25">
      <c r="EU23631" s="104"/>
    </row>
    <row r="23632" spans="151:151" ht="14.4" x14ac:dyDescent="0.25">
      <c r="EU23632" s="104"/>
    </row>
    <row r="23633" spans="151:151" ht="14.4" x14ac:dyDescent="0.25">
      <c r="EU23633" s="104"/>
    </row>
    <row r="23634" spans="151:151" ht="14.4" x14ac:dyDescent="0.25">
      <c r="EU23634" s="104"/>
    </row>
    <row r="23635" spans="151:151" ht="14.4" x14ac:dyDescent="0.25">
      <c r="EU23635" s="104"/>
    </row>
    <row r="23636" spans="151:151" ht="14.4" x14ac:dyDescent="0.25">
      <c r="EU23636" s="104"/>
    </row>
    <row r="23637" spans="151:151" ht="14.4" x14ac:dyDescent="0.25">
      <c r="EU23637" s="104"/>
    </row>
    <row r="23638" spans="151:151" ht="14.4" x14ac:dyDescent="0.25">
      <c r="EU23638" s="104"/>
    </row>
    <row r="23639" spans="151:151" ht="14.4" x14ac:dyDescent="0.25">
      <c r="EU23639" s="104"/>
    </row>
    <row r="23640" spans="151:151" ht="14.4" x14ac:dyDescent="0.25">
      <c r="EU23640" s="104"/>
    </row>
    <row r="23641" spans="151:151" ht="14.4" x14ac:dyDescent="0.25">
      <c r="EU23641" s="104"/>
    </row>
    <row r="23642" spans="151:151" ht="14.4" x14ac:dyDescent="0.25">
      <c r="EU23642" s="104"/>
    </row>
    <row r="23643" spans="151:151" ht="14.4" x14ac:dyDescent="0.25">
      <c r="EU23643" s="104"/>
    </row>
    <row r="23644" spans="151:151" ht="14.4" x14ac:dyDescent="0.25">
      <c r="EU23644" s="104"/>
    </row>
    <row r="23645" spans="151:151" ht="14.4" x14ac:dyDescent="0.25">
      <c r="EU23645" s="104"/>
    </row>
    <row r="23646" spans="151:151" ht="14.4" x14ac:dyDescent="0.25">
      <c r="EU23646" s="104"/>
    </row>
    <row r="23647" spans="151:151" ht="14.4" x14ac:dyDescent="0.25">
      <c r="EU23647" s="104"/>
    </row>
    <row r="23648" spans="151:151" ht="14.4" x14ac:dyDescent="0.25">
      <c r="EU23648" s="104"/>
    </row>
    <row r="23649" spans="151:151" ht="14.4" x14ac:dyDescent="0.25">
      <c r="EU23649" s="104"/>
    </row>
    <row r="23650" spans="151:151" ht="14.4" x14ac:dyDescent="0.25">
      <c r="EU23650" s="104"/>
    </row>
    <row r="23651" spans="151:151" ht="14.4" x14ac:dyDescent="0.25">
      <c r="EU23651" s="104"/>
    </row>
    <row r="23652" spans="151:151" ht="14.4" x14ac:dyDescent="0.25">
      <c r="EU23652" s="104"/>
    </row>
    <row r="23653" spans="151:151" ht="14.4" x14ac:dyDescent="0.25">
      <c r="EU23653" s="104"/>
    </row>
    <row r="23654" spans="151:151" ht="14.4" x14ac:dyDescent="0.25">
      <c r="EU23654" s="104"/>
    </row>
    <row r="23655" spans="151:151" ht="14.4" x14ac:dyDescent="0.25">
      <c r="EU23655" s="104"/>
    </row>
    <row r="23656" spans="151:151" ht="14.4" x14ac:dyDescent="0.25">
      <c r="EU23656" s="104"/>
    </row>
    <row r="23657" spans="151:151" ht="14.4" x14ac:dyDescent="0.25">
      <c r="EU23657" s="104"/>
    </row>
    <row r="23658" spans="151:151" ht="14.4" x14ac:dyDescent="0.25">
      <c r="EU23658" s="104"/>
    </row>
    <row r="23659" spans="151:151" ht="14.4" x14ac:dyDescent="0.25">
      <c r="EU23659" s="104"/>
    </row>
    <row r="23660" spans="151:151" ht="14.4" x14ac:dyDescent="0.25">
      <c r="EU23660" s="104"/>
    </row>
    <row r="23661" spans="151:151" ht="14.4" x14ac:dyDescent="0.25">
      <c r="EU23661" s="104"/>
    </row>
    <row r="23662" spans="151:151" ht="14.4" x14ac:dyDescent="0.25">
      <c r="EU23662" s="104"/>
    </row>
    <row r="23663" spans="151:151" ht="14.4" x14ac:dyDescent="0.25">
      <c r="EU23663" s="104"/>
    </row>
    <row r="23664" spans="151:151" ht="14.4" x14ac:dyDescent="0.25">
      <c r="EU23664" s="104"/>
    </row>
    <row r="23665" spans="151:151" ht="14.4" x14ac:dyDescent="0.25">
      <c r="EU23665" s="104"/>
    </row>
    <row r="23666" spans="151:151" ht="14.4" x14ac:dyDescent="0.25">
      <c r="EU23666" s="104"/>
    </row>
    <row r="23667" spans="151:151" ht="14.4" x14ac:dyDescent="0.25">
      <c r="EU23667" s="104"/>
    </row>
    <row r="23668" spans="151:151" ht="14.4" x14ac:dyDescent="0.25">
      <c r="EU23668" s="104"/>
    </row>
    <row r="23669" spans="151:151" ht="14.4" x14ac:dyDescent="0.25">
      <c r="EU23669" s="104"/>
    </row>
    <row r="23670" spans="151:151" ht="14.4" x14ac:dyDescent="0.25">
      <c r="EU23670" s="104"/>
    </row>
    <row r="23671" spans="151:151" ht="14.4" x14ac:dyDescent="0.25">
      <c r="EU23671" s="104"/>
    </row>
    <row r="23672" spans="151:151" ht="14.4" x14ac:dyDescent="0.25">
      <c r="EU23672" s="104"/>
    </row>
    <row r="23673" spans="151:151" ht="14.4" x14ac:dyDescent="0.25">
      <c r="EU23673" s="104"/>
    </row>
    <row r="23674" spans="151:151" ht="14.4" x14ac:dyDescent="0.25">
      <c r="EU23674" s="104"/>
    </row>
    <row r="23675" spans="151:151" ht="14.4" x14ac:dyDescent="0.25">
      <c r="EU23675" s="104"/>
    </row>
    <row r="23676" spans="151:151" ht="14.4" x14ac:dyDescent="0.25">
      <c r="EU23676" s="104"/>
    </row>
    <row r="23677" spans="151:151" ht="14.4" x14ac:dyDescent="0.25">
      <c r="EU23677" s="104"/>
    </row>
    <row r="23678" spans="151:151" ht="14.4" x14ac:dyDescent="0.25">
      <c r="EU23678" s="104"/>
    </row>
    <row r="23679" spans="151:151" ht="14.4" x14ac:dyDescent="0.25">
      <c r="EU23679" s="104"/>
    </row>
    <row r="23680" spans="151:151" ht="14.4" x14ac:dyDescent="0.25">
      <c r="EU23680" s="104"/>
    </row>
    <row r="23681" spans="151:151" ht="14.4" x14ac:dyDescent="0.25">
      <c r="EU23681" s="104"/>
    </row>
    <row r="23682" spans="151:151" ht="14.4" x14ac:dyDescent="0.25">
      <c r="EU23682" s="104"/>
    </row>
    <row r="23683" spans="151:151" ht="14.4" x14ac:dyDescent="0.25">
      <c r="EU23683" s="104"/>
    </row>
    <row r="23684" spans="151:151" ht="14.4" x14ac:dyDescent="0.25">
      <c r="EU23684" s="104"/>
    </row>
    <row r="23685" spans="151:151" ht="14.4" x14ac:dyDescent="0.25">
      <c r="EU23685" s="104"/>
    </row>
    <row r="23686" spans="151:151" ht="14.4" x14ac:dyDescent="0.25">
      <c r="EU23686" s="104"/>
    </row>
    <row r="23687" spans="151:151" ht="14.4" x14ac:dyDescent="0.25">
      <c r="EU23687" s="104"/>
    </row>
    <row r="23688" spans="151:151" ht="14.4" x14ac:dyDescent="0.25">
      <c r="EU23688" s="104"/>
    </row>
    <row r="23689" spans="151:151" ht="14.4" x14ac:dyDescent="0.25">
      <c r="EU23689" s="104"/>
    </row>
    <row r="23690" spans="151:151" ht="14.4" x14ac:dyDescent="0.25">
      <c r="EU23690" s="104"/>
    </row>
    <row r="23691" spans="151:151" ht="14.4" x14ac:dyDescent="0.25">
      <c r="EU23691" s="104"/>
    </row>
    <row r="23692" spans="151:151" ht="14.4" x14ac:dyDescent="0.25">
      <c r="EU23692" s="104"/>
    </row>
    <row r="23693" spans="151:151" ht="14.4" x14ac:dyDescent="0.25">
      <c r="EU23693" s="104"/>
    </row>
    <row r="23694" spans="151:151" ht="14.4" x14ac:dyDescent="0.25">
      <c r="EU23694" s="104"/>
    </row>
    <row r="23695" spans="151:151" ht="14.4" x14ac:dyDescent="0.25">
      <c r="EU23695" s="104"/>
    </row>
    <row r="23696" spans="151:151" ht="14.4" x14ac:dyDescent="0.25">
      <c r="EU23696" s="104"/>
    </row>
    <row r="23697" spans="151:151" ht="14.4" x14ac:dyDescent="0.25">
      <c r="EU23697" s="104"/>
    </row>
    <row r="23698" spans="151:151" ht="14.4" x14ac:dyDescent="0.25">
      <c r="EU23698" s="104"/>
    </row>
    <row r="23699" spans="151:151" ht="14.4" x14ac:dyDescent="0.25">
      <c r="EU23699" s="104"/>
    </row>
    <row r="23700" spans="151:151" ht="14.4" x14ac:dyDescent="0.25">
      <c r="EU23700" s="104"/>
    </row>
    <row r="23701" spans="151:151" ht="14.4" x14ac:dyDescent="0.25">
      <c r="EU23701" s="104"/>
    </row>
    <row r="23702" spans="151:151" ht="14.4" x14ac:dyDescent="0.25">
      <c r="EU23702" s="104"/>
    </row>
    <row r="23703" spans="151:151" ht="14.4" x14ac:dyDescent="0.25">
      <c r="EU23703" s="104"/>
    </row>
    <row r="23704" spans="151:151" ht="14.4" x14ac:dyDescent="0.25">
      <c r="EU23704" s="104"/>
    </row>
    <row r="23705" spans="151:151" ht="14.4" x14ac:dyDescent="0.25">
      <c r="EU23705" s="104"/>
    </row>
    <row r="23706" spans="151:151" ht="14.4" x14ac:dyDescent="0.25">
      <c r="EU23706" s="104"/>
    </row>
    <row r="23707" spans="151:151" ht="14.4" x14ac:dyDescent="0.25">
      <c r="EU23707" s="104"/>
    </row>
    <row r="23708" spans="151:151" ht="14.4" x14ac:dyDescent="0.25">
      <c r="EU23708" s="104"/>
    </row>
    <row r="23709" spans="151:151" ht="14.4" x14ac:dyDescent="0.25">
      <c r="EU23709" s="104"/>
    </row>
    <row r="23710" spans="151:151" ht="14.4" x14ac:dyDescent="0.25">
      <c r="EU23710" s="104"/>
    </row>
    <row r="23711" spans="151:151" ht="14.4" x14ac:dyDescent="0.25">
      <c r="EU23711" s="104"/>
    </row>
    <row r="23712" spans="151:151" ht="14.4" x14ac:dyDescent="0.25">
      <c r="EU23712" s="104"/>
    </row>
    <row r="23713" spans="151:151" ht="14.4" x14ac:dyDescent="0.25">
      <c r="EU23713" s="104"/>
    </row>
    <row r="23714" spans="151:151" ht="14.4" x14ac:dyDescent="0.25">
      <c r="EU23714" s="104"/>
    </row>
    <row r="23715" spans="151:151" ht="14.4" x14ac:dyDescent="0.25">
      <c r="EU23715" s="104"/>
    </row>
    <row r="23716" spans="151:151" ht="14.4" x14ac:dyDescent="0.25">
      <c r="EU23716" s="104"/>
    </row>
    <row r="23717" spans="151:151" ht="14.4" x14ac:dyDescent="0.25">
      <c r="EU23717" s="104"/>
    </row>
    <row r="23718" spans="151:151" ht="14.4" x14ac:dyDescent="0.25">
      <c r="EU23718" s="104"/>
    </row>
    <row r="23719" spans="151:151" ht="14.4" x14ac:dyDescent="0.25">
      <c r="EU23719" s="104"/>
    </row>
    <row r="23720" spans="151:151" ht="14.4" x14ac:dyDescent="0.25">
      <c r="EU23720" s="104"/>
    </row>
    <row r="23721" spans="151:151" ht="14.4" x14ac:dyDescent="0.25">
      <c r="EU23721" s="104"/>
    </row>
    <row r="23722" spans="151:151" ht="14.4" x14ac:dyDescent="0.25">
      <c r="EU23722" s="104"/>
    </row>
    <row r="23723" spans="151:151" ht="14.4" x14ac:dyDescent="0.25">
      <c r="EU23723" s="104"/>
    </row>
    <row r="23724" spans="151:151" ht="14.4" x14ac:dyDescent="0.25">
      <c r="EU23724" s="104"/>
    </row>
    <row r="23725" spans="151:151" ht="14.4" x14ac:dyDescent="0.25">
      <c r="EU23725" s="104"/>
    </row>
    <row r="23726" spans="151:151" ht="14.4" x14ac:dyDescent="0.25">
      <c r="EU23726" s="104"/>
    </row>
    <row r="23727" spans="151:151" ht="14.4" x14ac:dyDescent="0.25">
      <c r="EU23727" s="104"/>
    </row>
    <row r="23728" spans="151:151" ht="14.4" x14ac:dyDescent="0.25">
      <c r="EU23728" s="104"/>
    </row>
    <row r="23729" spans="151:151" ht="14.4" x14ac:dyDescent="0.25">
      <c r="EU23729" s="104"/>
    </row>
    <row r="23730" spans="151:151" ht="14.4" x14ac:dyDescent="0.25">
      <c r="EU23730" s="104"/>
    </row>
    <row r="23731" spans="151:151" ht="14.4" x14ac:dyDescent="0.25">
      <c r="EU23731" s="104"/>
    </row>
    <row r="23732" spans="151:151" ht="14.4" x14ac:dyDescent="0.25">
      <c r="EU23732" s="104"/>
    </row>
    <row r="23733" spans="151:151" ht="14.4" x14ac:dyDescent="0.25">
      <c r="EU23733" s="104"/>
    </row>
    <row r="23734" spans="151:151" ht="14.4" x14ac:dyDescent="0.25">
      <c r="EU23734" s="104"/>
    </row>
    <row r="23735" spans="151:151" ht="14.4" x14ac:dyDescent="0.25">
      <c r="EU23735" s="104"/>
    </row>
    <row r="23736" spans="151:151" ht="14.4" x14ac:dyDescent="0.25">
      <c r="EU23736" s="104"/>
    </row>
    <row r="23737" spans="151:151" ht="14.4" x14ac:dyDescent="0.25">
      <c r="EU23737" s="104"/>
    </row>
    <row r="23738" spans="151:151" ht="14.4" x14ac:dyDescent="0.25">
      <c r="EU23738" s="104"/>
    </row>
    <row r="23739" spans="151:151" ht="14.4" x14ac:dyDescent="0.25">
      <c r="EU23739" s="104"/>
    </row>
    <row r="23740" spans="151:151" ht="14.4" x14ac:dyDescent="0.25">
      <c r="EU23740" s="104"/>
    </row>
    <row r="23741" spans="151:151" ht="14.4" x14ac:dyDescent="0.25">
      <c r="EU23741" s="104"/>
    </row>
    <row r="23742" spans="151:151" ht="14.4" x14ac:dyDescent="0.25">
      <c r="EU23742" s="104"/>
    </row>
    <row r="23743" spans="151:151" ht="14.4" x14ac:dyDescent="0.25">
      <c r="EU23743" s="104"/>
    </row>
    <row r="23744" spans="151:151" ht="14.4" x14ac:dyDescent="0.25">
      <c r="EU23744" s="104"/>
    </row>
    <row r="23745" spans="151:151" ht="14.4" x14ac:dyDescent="0.25">
      <c r="EU23745" s="104"/>
    </row>
    <row r="23746" spans="151:151" ht="14.4" x14ac:dyDescent="0.25">
      <c r="EU23746" s="104"/>
    </row>
    <row r="23747" spans="151:151" ht="14.4" x14ac:dyDescent="0.25">
      <c r="EU23747" s="104"/>
    </row>
    <row r="23748" spans="151:151" ht="14.4" x14ac:dyDescent="0.25">
      <c r="EU23748" s="104"/>
    </row>
    <row r="23749" spans="151:151" ht="14.4" x14ac:dyDescent="0.25">
      <c r="EU23749" s="104"/>
    </row>
    <row r="23750" spans="151:151" ht="14.4" x14ac:dyDescent="0.25">
      <c r="EU23750" s="104"/>
    </row>
    <row r="23751" spans="151:151" ht="14.4" x14ac:dyDescent="0.25">
      <c r="EU23751" s="104"/>
    </row>
    <row r="23752" spans="151:151" ht="14.4" x14ac:dyDescent="0.25">
      <c r="EU23752" s="104"/>
    </row>
    <row r="23753" spans="151:151" ht="14.4" x14ac:dyDescent="0.25">
      <c r="EU23753" s="104"/>
    </row>
    <row r="23754" spans="151:151" ht="14.4" x14ac:dyDescent="0.25">
      <c r="EU23754" s="104"/>
    </row>
    <row r="23755" spans="151:151" ht="14.4" x14ac:dyDescent="0.25">
      <c r="EU23755" s="104"/>
    </row>
    <row r="23756" spans="151:151" ht="14.4" x14ac:dyDescent="0.25">
      <c r="EU23756" s="104"/>
    </row>
    <row r="23757" spans="151:151" ht="14.4" x14ac:dyDescent="0.25">
      <c r="EU23757" s="104"/>
    </row>
    <row r="23758" spans="151:151" ht="14.4" x14ac:dyDescent="0.25">
      <c r="EU23758" s="104"/>
    </row>
    <row r="23759" spans="151:151" ht="14.4" x14ac:dyDescent="0.25">
      <c r="EU23759" s="104"/>
    </row>
    <row r="23760" spans="151:151" ht="14.4" x14ac:dyDescent="0.25">
      <c r="EU23760" s="104"/>
    </row>
    <row r="23761" spans="151:151" ht="14.4" x14ac:dyDescent="0.25">
      <c r="EU23761" s="104"/>
    </row>
    <row r="23762" spans="151:151" ht="14.4" x14ac:dyDescent="0.25">
      <c r="EU23762" s="104"/>
    </row>
    <row r="23763" spans="151:151" ht="14.4" x14ac:dyDescent="0.25">
      <c r="EU23763" s="104"/>
    </row>
    <row r="23764" spans="151:151" ht="14.4" x14ac:dyDescent="0.25">
      <c r="EU23764" s="104"/>
    </row>
    <row r="23765" spans="151:151" ht="14.4" x14ac:dyDescent="0.25">
      <c r="EU23765" s="104"/>
    </row>
    <row r="23766" spans="151:151" ht="14.4" x14ac:dyDescent="0.25">
      <c r="EU23766" s="104"/>
    </row>
    <row r="23767" spans="151:151" ht="14.4" x14ac:dyDescent="0.25">
      <c r="EU23767" s="104"/>
    </row>
    <row r="23768" spans="151:151" ht="14.4" x14ac:dyDescent="0.25">
      <c r="EU23768" s="104"/>
    </row>
    <row r="23769" spans="151:151" ht="14.4" x14ac:dyDescent="0.25">
      <c r="EU23769" s="104"/>
    </row>
    <row r="23770" spans="151:151" ht="14.4" x14ac:dyDescent="0.25">
      <c r="EU23770" s="104"/>
    </row>
    <row r="23771" spans="151:151" ht="14.4" x14ac:dyDescent="0.25">
      <c r="EU23771" s="104"/>
    </row>
    <row r="23772" spans="151:151" ht="14.4" x14ac:dyDescent="0.25">
      <c r="EU23772" s="104"/>
    </row>
    <row r="23773" spans="151:151" ht="14.4" x14ac:dyDescent="0.25">
      <c r="EU23773" s="104"/>
    </row>
    <row r="23774" spans="151:151" ht="14.4" x14ac:dyDescent="0.25">
      <c r="EU23774" s="104"/>
    </row>
    <row r="23775" spans="151:151" ht="14.4" x14ac:dyDescent="0.25">
      <c r="EU23775" s="104"/>
    </row>
    <row r="23776" spans="151:151" ht="14.4" x14ac:dyDescent="0.25">
      <c r="EU23776" s="104"/>
    </row>
    <row r="23777" spans="151:151" ht="14.4" x14ac:dyDescent="0.25">
      <c r="EU23777" s="104"/>
    </row>
    <row r="23778" spans="151:151" ht="14.4" x14ac:dyDescent="0.25">
      <c r="EU23778" s="104"/>
    </row>
    <row r="23779" spans="151:151" ht="14.4" x14ac:dyDescent="0.25">
      <c r="EU23779" s="104"/>
    </row>
    <row r="23780" spans="151:151" ht="14.4" x14ac:dyDescent="0.25">
      <c r="EU23780" s="104"/>
    </row>
    <row r="23781" spans="151:151" ht="14.4" x14ac:dyDescent="0.25">
      <c r="EU23781" s="104"/>
    </row>
    <row r="23782" spans="151:151" ht="14.4" x14ac:dyDescent="0.25">
      <c r="EU23782" s="104"/>
    </row>
    <row r="23783" spans="151:151" ht="14.4" x14ac:dyDescent="0.25">
      <c r="EU23783" s="104"/>
    </row>
    <row r="23784" spans="151:151" ht="14.4" x14ac:dyDescent="0.25">
      <c r="EU23784" s="104"/>
    </row>
    <row r="23785" spans="151:151" ht="14.4" x14ac:dyDescent="0.25">
      <c r="EU23785" s="104"/>
    </row>
    <row r="23786" spans="151:151" ht="14.4" x14ac:dyDescent="0.25">
      <c r="EU23786" s="104"/>
    </row>
    <row r="23787" spans="151:151" ht="14.4" x14ac:dyDescent="0.25">
      <c r="EU23787" s="104"/>
    </row>
    <row r="23788" spans="151:151" ht="14.4" x14ac:dyDescent="0.25">
      <c r="EU23788" s="104"/>
    </row>
    <row r="23789" spans="151:151" ht="14.4" x14ac:dyDescent="0.25">
      <c r="EU23789" s="104"/>
    </row>
    <row r="23790" spans="151:151" ht="14.4" x14ac:dyDescent="0.25">
      <c r="EU23790" s="104"/>
    </row>
    <row r="23791" spans="151:151" ht="14.4" x14ac:dyDescent="0.25">
      <c r="EU23791" s="104"/>
    </row>
    <row r="23792" spans="151:151" ht="14.4" x14ac:dyDescent="0.25">
      <c r="EU23792" s="104"/>
    </row>
    <row r="23793" spans="151:151" ht="14.4" x14ac:dyDescent="0.25">
      <c r="EU23793" s="104"/>
    </row>
    <row r="23794" spans="151:151" ht="14.4" x14ac:dyDescent="0.25">
      <c r="EU23794" s="104"/>
    </row>
    <row r="23795" spans="151:151" ht="14.4" x14ac:dyDescent="0.25">
      <c r="EU23795" s="104"/>
    </row>
    <row r="23796" spans="151:151" ht="14.4" x14ac:dyDescent="0.25">
      <c r="EU23796" s="104"/>
    </row>
    <row r="23797" spans="151:151" ht="14.4" x14ac:dyDescent="0.25">
      <c r="EU23797" s="104"/>
    </row>
    <row r="23798" spans="151:151" ht="14.4" x14ac:dyDescent="0.25">
      <c r="EU23798" s="104"/>
    </row>
    <row r="23799" spans="151:151" ht="14.4" x14ac:dyDescent="0.25">
      <c r="EU23799" s="104"/>
    </row>
    <row r="23800" spans="151:151" ht="14.4" x14ac:dyDescent="0.25">
      <c r="EU23800" s="104"/>
    </row>
    <row r="23801" spans="151:151" ht="14.4" x14ac:dyDescent="0.25">
      <c r="EU23801" s="104"/>
    </row>
    <row r="23802" spans="151:151" ht="14.4" x14ac:dyDescent="0.25">
      <c r="EU23802" s="104"/>
    </row>
    <row r="23803" spans="151:151" ht="14.4" x14ac:dyDescent="0.25">
      <c r="EU23803" s="104"/>
    </row>
    <row r="23804" spans="151:151" ht="14.4" x14ac:dyDescent="0.25">
      <c r="EU23804" s="104"/>
    </row>
    <row r="23805" spans="151:151" ht="14.4" x14ac:dyDescent="0.25">
      <c r="EU23805" s="104"/>
    </row>
    <row r="23806" spans="151:151" ht="14.4" x14ac:dyDescent="0.25">
      <c r="EU23806" s="104"/>
    </row>
    <row r="23807" spans="151:151" ht="14.4" x14ac:dyDescent="0.25">
      <c r="EU23807" s="104"/>
    </row>
    <row r="23808" spans="151:151" ht="14.4" x14ac:dyDescent="0.25">
      <c r="EU23808" s="104"/>
    </row>
    <row r="23809" spans="151:151" ht="14.4" x14ac:dyDescent="0.25">
      <c r="EU23809" s="104"/>
    </row>
    <row r="23810" spans="151:151" ht="14.4" x14ac:dyDescent="0.25">
      <c r="EU23810" s="104"/>
    </row>
    <row r="23811" spans="151:151" ht="14.4" x14ac:dyDescent="0.25">
      <c r="EU23811" s="104"/>
    </row>
    <row r="23812" spans="151:151" ht="14.4" x14ac:dyDescent="0.25">
      <c r="EU23812" s="104"/>
    </row>
    <row r="23813" spans="151:151" ht="14.4" x14ac:dyDescent="0.25">
      <c r="EU23813" s="104"/>
    </row>
    <row r="23814" spans="151:151" ht="14.4" x14ac:dyDescent="0.25">
      <c r="EU23814" s="104"/>
    </row>
    <row r="23815" spans="151:151" ht="14.4" x14ac:dyDescent="0.25">
      <c r="EU23815" s="104"/>
    </row>
    <row r="23816" spans="151:151" ht="14.4" x14ac:dyDescent="0.25">
      <c r="EU23816" s="104"/>
    </row>
    <row r="23817" spans="151:151" ht="14.4" x14ac:dyDescent="0.25">
      <c r="EU23817" s="104"/>
    </row>
    <row r="23818" spans="151:151" ht="14.4" x14ac:dyDescent="0.25">
      <c r="EU23818" s="104"/>
    </row>
    <row r="23819" spans="151:151" ht="14.4" x14ac:dyDescent="0.25">
      <c r="EU23819" s="104"/>
    </row>
    <row r="23820" spans="151:151" ht="14.4" x14ac:dyDescent="0.25">
      <c r="EU23820" s="104"/>
    </row>
    <row r="23821" spans="151:151" ht="14.4" x14ac:dyDescent="0.25">
      <c r="EU23821" s="104"/>
    </row>
    <row r="23822" spans="151:151" ht="14.4" x14ac:dyDescent="0.25">
      <c r="EU23822" s="104"/>
    </row>
    <row r="23823" spans="151:151" ht="14.4" x14ac:dyDescent="0.25">
      <c r="EU23823" s="104"/>
    </row>
    <row r="23824" spans="151:151" ht="14.4" x14ac:dyDescent="0.25">
      <c r="EU23824" s="104"/>
    </row>
    <row r="23825" spans="151:151" ht="14.4" x14ac:dyDescent="0.25">
      <c r="EU23825" s="104"/>
    </row>
    <row r="23826" spans="151:151" ht="14.4" x14ac:dyDescent="0.25">
      <c r="EU23826" s="104"/>
    </row>
    <row r="23827" spans="151:151" ht="14.4" x14ac:dyDescent="0.25">
      <c r="EU23827" s="104"/>
    </row>
    <row r="23828" spans="151:151" ht="14.4" x14ac:dyDescent="0.25">
      <c r="EU23828" s="104"/>
    </row>
    <row r="23829" spans="151:151" ht="14.4" x14ac:dyDescent="0.25">
      <c r="EU23829" s="104"/>
    </row>
    <row r="23830" spans="151:151" ht="14.4" x14ac:dyDescent="0.25">
      <c r="EU23830" s="104"/>
    </row>
    <row r="23831" spans="151:151" ht="14.4" x14ac:dyDescent="0.25">
      <c r="EU23831" s="104"/>
    </row>
    <row r="23832" spans="151:151" ht="14.4" x14ac:dyDescent="0.25">
      <c r="EU23832" s="104"/>
    </row>
    <row r="23833" spans="151:151" ht="14.4" x14ac:dyDescent="0.25">
      <c r="EU23833" s="104"/>
    </row>
    <row r="23834" spans="151:151" ht="14.4" x14ac:dyDescent="0.25">
      <c r="EU23834" s="104"/>
    </row>
    <row r="23835" spans="151:151" ht="14.4" x14ac:dyDescent="0.25">
      <c r="EU23835" s="104"/>
    </row>
    <row r="23836" spans="151:151" ht="14.4" x14ac:dyDescent="0.25">
      <c r="EU23836" s="104"/>
    </row>
    <row r="23837" spans="151:151" ht="14.4" x14ac:dyDescent="0.25">
      <c r="EU23837" s="104"/>
    </row>
    <row r="23838" spans="151:151" ht="14.4" x14ac:dyDescent="0.25">
      <c r="EU23838" s="104"/>
    </row>
    <row r="23839" spans="151:151" ht="14.4" x14ac:dyDescent="0.25">
      <c r="EU23839" s="104"/>
    </row>
    <row r="23840" spans="151:151" ht="14.4" x14ac:dyDescent="0.25">
      <c r="EU23840" s="104"/>
    </row>
    <row r="23841" spans="151:151" ht="14.4" x14ac:dyDescent="0.25">
      <c r="EU23841" s="104"/>
    </row>
    <row r="23842" spans="151:151" ht="14.4" x14ac:dyDescent="0.25">
      <c r="EU23842" s="104"/>
    </row>
    <row r="23843" spans="151:151" ht="14.4" x14ac:dyDescent="0.25">
      <c r="EU23843" s="104"/>
    </row>
    <row r="23844" spans="151:151" ht="14.4" x14ac:dyDescent="0.25">
      <c r="EU23844" s="104"/>
    </row>
    <row r="23845" spans="151:151" ht="14.4" x14ac:dyDescent="0.25">
      <c r="EU23845" s="104"/>
    </row>
    <row r="23846" spans="151:151" ht="14.4" x14ac:dyDescent="0.25">
      <c r="EU23846" s="104"/>
    </row>
    <row r="23847" spans="151:151" ht="14.4" x14ac:dyDescent="0.25">
      <c r="EU23847" s="104"/>
    </row>
    <row r="23848" spans="151:151" ht="14.4" x14ac:dyDescent="0.25">
      <c r="EU23848" s="104"/>
    </row>
    <row r="23849" spans="151:151" ht="14.4" x14ac:dyDescent="0.25">
      <c r="EU23849" s="104"/>
    </row>
    <row r="23850" spans="151:151" ht="14.4" x14ac:dyDescent="0.25">
      <c r="EU23850" s="104"/>
    </row>
    <row r="23851" spans="151:151" ht="14.4" x14ac:dyDescent="0.25">
      <c r="EU23851" s="104"/>
    </row>
    <row r="23852" spans="151:151" ht="14.4" x14ac:dyDescent="0.25">
      <c r="EU23852" s="104"/>
    </row>
    <row r="23853" spans="151:151" ht="14.4" x14ac:dyDescent="0.25">
      <c r="EU23853" s="104"/>
    </row>
    <row r="23854" spans="151:151" ht="14.4" x14ac:dyDescent="0.25">
      <c r="EU23854" s="104"/>
    </row>
    <row r="23855" spans="151:151" ht="14.4" x14ac:dyDescent="0.25">
      <c r="EU23855" s="104"/>
    </row>
    <row r="23856" spans="151:151" ht="14.4" x14ac:dyDescent="0.25">
      <c r="EU23856" s="104"/>
    </row>
    <row r="23857" spans="151:151" ht="14.4" x14ac:dyDescent="0.25">
      <c r="EU23857" s="104"/>
    </row>
    <row r="23858" spans="151:151" ht="14.4" x14ac:dyDescent="0.25">
      <c r="EU23858" s="104"/>
    </row>
    <row r="23859" spans="151:151" ht="14.4" x14ac:dyDescent="0.25">
      <c r="EU23859" s="104"/>
    </row>
    <row r="23860" spans="151:151" ht="14.4" x14ac:dyDescent="0.25">
      <c r="EU23860" s="104"/>
    </row>
    <row r="23861" spans="151:151" ht="14.4" x14ac:dyDescent="0.25">
      <c r="EU23861" s="104"/>
    </row>
    <row r="23862" spans="151:151" ht="14.4" x14ac:dyDescent="0.25">
      <c r="EU23862" s="104"/>
    </row>
    <row r="23863" spans="151:151" ht="14.4" x14ac:dyDescent="0.25">
      <c r="EU23863" s="104"/>
    </row>
    <row r="23864" spans="151:151" ht="14.4" x14ac:dyDescent="0.25">
      <c r="EU23864" s="104"/>
    </row>
    <row r="23865" spans="151:151" ht="14.4" x14ac:dyDescent="0.25">
      <c r="EU23865" s="104"/>
    </row>
    <row r="23866" spans="151:151" ht="14.4" x14ac:dyDescent="0.25">
      <c r="EU23866" s="104"/>
    </row>
    <row r="23867" spans="151:151" ht="14.4" x14ac:dyDescent="0.25">
      <c r="EU23867" s="104"/>
    </row>
    <row r="23868" spans="151:151" ht="14.4" x14ac:dyDescent="0.25">
      <c r="EU23868" s="104"/>
    </row>
    <row r="23869" spans="151:151" ht="14.4" x14ac:dyDescent="0.25">
      <c r="EU23869" s="104"/>
    </row>
    <row r="23870" spans="151:151" ht="14.4" x14ac:dyDescent="0.25">
      <c r="EU23870" s="104"/>
    </row>
    <row r="23871" spans="151:151" ht="14.4" x14ac:dyDescent="0.25">
      <c r="EU23871" s="104"/>
    </row>
    <row r="23872" spans="151:151" ht="14.4" x14ac:dyDescent="0.25">
      <c r="EU23872" s="104"/>
    </row>
    <row r="23873" spans="151:151" ht="14.4" x14ac:dyDescent="0.25">
      <c r="EU23873" s="104"/>
    </row>
    <row r="23874" spans="151:151" ht="14.4" x14ac:dyDescent="0.25">
      <c r="EU23874" s="104"/>
    </row>
    <row r="23875" spans="151:151" ht="14.4" x14ac:dyDescent="0.25">
      <c r="EU23875" s="104"/>
    </row>
    <row r="23876" spans="151:151" ht="14.4" x14ac:dyDescent="0.25">
      <c r="EU23876" s="104"/>
    </row>
    <row r="23877" spans="151:151" ht="14.4" x14ac:dyDescent="0.25">
      <c r="EU23877" s="104"/>
    </row>
    <row r="23878" spans="151:151" ht="14.4" x14ac:dyDescent="0.25">
      <c r="EU23878" s="104"/>
    </row>
    <row r="23879" spans="151:151" ht="14.4" x14ac:dyDescent="0.25">
      <c r="EU23879" s="104"/>
    </row>
    <row r="23880" spans="151:151" ht="14.4" x14ac:dyDescent="0.25">
      <c r="EU23880" s="104"/>
    </row>
    <row r="23881" spans="151:151" ht="14.4" x14ac:dyDescent="0.25">
      <c r="EU23881" s="104"/>
    </row>
    <row r="23882" spans="151:151" ht="14.4" x14ac:dyDescent="0.25">
      <c r="EU23882" s="104"/>
    </row>
    <row r="23883" spans="151:151" ht="14.4" x14ac:dyDescent="0.25">
      <c r="EU23883" s="104"/>
    </row>
    <row r="23884" spans="151:151" ht="14.4" x14ac:dyDescent="0.25">
      <c r="EU23884" s="104"/>
    </row>
    <row r="23885" spans="151:151" ht="14.4" x14ac:dyDescent="0.25">
      <c r="EU23885" s="104"/>
    </row>
    <row r="23886" spans="151:151" ht="14.4" x14ac:dyDescent="0.25">
      <c r="EU23886" s="104"/>
    </row>
    <row r="23887" spans="151:151" ht="14.4" x14ac:dyDescent="0.25">
      <c r="EU23887" s="104"/>
    </row>
    <row r="23888" spans="151:151" ht="14.4" x14ac:dyDescent="0.25">
      <c r="EU23888" s="104"/>
    </row>
    <row r="23889" spans="151:151" ht="14.4" x14ac:dyDescent="0.25">
      <c r="EU23889" s="104"/>
    </row>
    <row r="23890" spans="151:151" ht="14.4" x14ac:dyDescent="0.25">
      <c r="EU23890" s="104"/>
    </row>
    <row r="23891" spans="151:151" ht="14.4" x14ac:dyDescent="0.25">
      <c r="EU23891" s="104"/>
    </row>
    <row r="23892" spans="151:151" ht="14.4" x14ac:dyDescent="0.25">
      <c r="EU23892" s="104"/>
    </row>
    <row r="23893" spans="151:151" ht="14.4" x14ac:dyDescent="0.25">
      <c r="EU23893" s="104"/>
    </row>
    <row r="23894" spans="151:151" ht="14.4" x14ac:dyDescent="0.25">
      <c r="EU23894" s="104"/>
    </row>
    <row r="23895" spans="151:151" ht="14.4" x14ac:dyDescent="0.25">
      <c r="EU23895" s="104"/>
    </row>
    <row r="23896" spans="151:151" ht="14.4" x14ac:dyDescent="0.25">
      <c r="EU23896" s="104"/>
    </row>
    <row r="23897" spans="151:151" ht="14.4" x14ac:dyDescent="0.25">
      <c r="EU23897" s="104"/>
    </row>
    <row r="23898" spans="151:151" ht="14.4" x14ac:dyDescent="0.25">
      <c r="EU23898" s="104"/>
    </row>
    <row r="23899" spans="151:151" ht="14.4" x14ac:dyDescent="0.25">
      <c r="EU23899" s="104"/>
    </row>
    <row r="23900" spans="151:151" ht="14.4" x14ac:dyDescent="0.25">
      <c r="EU23900" s="104"/>
    </row>
    <row r="23901" spans="151:151" ht="14.4" x14ac:dyDescent="0.25">
      <c r="EU23901" s="104"/>
    </row>
    <row r="23902" spans="151:151" ht="14.4" x14ac:dyDescent="0.25">
      <c r="EU23902" s="104"/>
    </row>
    <row r="23903" spans="151:151" ht="14.4" x14ac:dyDescent="0.25">
      <c r="EU23903" s="104"/>
    </row>
    <row r="23904" spans="151:151" ht="14.4" x14ac:dyDescent="0.25">
      <c r="EU23904" s="104"/>
    </row>
    <row r="23905" spans="151:151" ht="14.4" x14ac:dyDescent="0.25">
      <c r="EU23905" s="104"/>
    </row>
    <row r="23906" spans="151:151" ht="14.4" x14ac:dyDescent="0.25">
      <c r="EU23906" s="104"/>
    </row>
    <row r="23907" spans="151:151" ht="14.4" x14ac:dyDescent="0.25">
      <c r="EU23907" s="104"/>
    </row>
    <row r="23908" spans="151:151" ht="14.4" x14ac:dyDescent="0.25">
      <c r="EU23908" s="104"/>
    </row>
    <row r="23909" spans="151:151" ht="14.4" x14ac:dyDescent="0.25">
      <c r="EU23909" s="104"/>
    </row>
    <row r="23910" spans="151:151" ht="14.4" x14ac:dyDescent="0.25">
      <c r="EU23910" s="104"/>
    </row>
    <row r="23911" spans="151:151" ht="14.4" x14ac:dyDescent="0.25">
      <c r="EU23911" s="104"/>
    </row>
    <row r="23912" spans="151:151" ht="14.4" x14ac:dyDescent="0.25">
      <c r="EU23912" s="104"/>
    </row>
    <row r="23913" spans="151:151" ht="14.4" x14ac:dyDescent="0.25">
      <c r="EU23913" s="104"/>
    </row>
    <row r="23914" spans="151:151" ht="14.4" x14ac:dyDescent="0.25">
      <c r="EU23914" s="104"/>
    </row>
    <row r="23915" spans="151:151" ht="14.4" x14ac:dyDescent="0.25">
      <c r="EU23915" s="104"/>
    </row>
    <row r="23916" spans="151:151" ht="14.4" x14ac:dyDescent="0.25">
      <c r="EU23916" s="104"/>
    </row>
    <row r="23917" spans="151:151" ht="14.4" x14ac:dyDescent="0.25">
      <c r="EU23917" s="104"/>
    </row>
    <row r="23918" spans="151:151" ht="14.4" x14ac:dyDescent="0.25">
      <c r="EU23918" s="104"/>
    </row>
    <row r="23919" spans="151:151" ht="14.4" x14ac:dyDescent="0.25">
      <c r="EU23919" s="104"/>
    </row>
    <row r="23920" spans="151:151" ht="14.4" x14ac:dyDescent="0.25">
      <c r="EU23920" s="104"/>
    </row>
    <row r="23921" spans="151:151" ht="14.4" x14ac:dyDescent="0.25">
      <c r="EU23921" s="104"/>
    </row>
    <row r="23922" spans="151:151" ht="14.4" x14ac:dyDescent="0.25">
      <c r="EU23922" s="104"/>
    </row>
    <row r="23923" spans="151:151" ht="14.4" x14ac:dyDescent="0.25">
      <c r="EU23923" s="104"/>
    </row>
    <row r="23924" spans="151:151" ht="14.4" x14ac:dyDescent="0.25">
      <c r="EU23924" s="104"/>
    </row>
    <row r="23925" spans="151:151" ht="14.4" x14ac:dyDescent="0.25">
      <c r="EU23925" s="104"/>
    </row>
    <row r="23926" spans="151:151" ht="14.4" x14ac:dyDescent="0.25">
      <c r="EU23926" s="104"/>
    </row>
    <row r="23927" spans="151:151" ht="14.4" x14ac:dyDescent="0.25">
      <c r="EU23927" s="104"/>
    </row>
    <row r="23928" spans="151:151" ht="14.4" x14ac:dyDescent="0.25">
      <c r="EU23928" s="104"/>
    </row>
    <row r="23929" spans="151:151" ht="14.4" x14ac:dyDescent="0.25">
      <c r="EU23929" s="104"/>
    </row>
    <row r="23930" spans="151:151" ht="14.4" x14ac:dyDescent="0.25">
      <c r="EU23930" s="104"/>
    </row>
    <row r="23931" spans="151:151" ht="14.4" x14ac:dyDescent="0.25">
      <c r="EU23931" s="104"/>
    </row>
    <row r="23932" spans="151:151" ht="14.4" x14ac:dyDescent="0.25">
      <c r="EU23932" s="104"/>
    </row>
    <row r="23933" spans="151:151" ht="14.4" x14ac:dyDescent="0.25">
      <c r="EU23933" s="104"/>
    </row>
    <row r="23934" spans="151:151" ht="14.4" x14ac:dyDescent="0.25">
      <c r="EU23934" s="104"/>
    </row>
    <row r="23935" spans="151:151" ht="14.4" x14ac:dyDescent="0.25">
      <c r="EU23935" s="104"/>
    </row>
    <row r="23936" spans="151:151" ht="14.4" x14ac:dyDescent="0.25">
      <c r="EU23936" s="104"/>
    </row>
    <row r="23937" spans="151:151" ht="14.4" x14ac:dyDescent="0.25">
      <c r="EU23937" s="104"/>
    </row>
    <row r="23938" spans="151:151" ht="14.4" x14ac:dyDescent="0.25">
      <c r="EU23938" s="104"/>
    </row>
    <row r="23939" spans="151:151" ht="14.4" x14ac:dyDescent="0.25">
      <c r="EU23939" s="104"/>
    </row>
    <row r="23940" spans="151:151" ht="14.4" x14ac:dyDescent="0.25">
      <c r="EU23940" s="104"/>
    </row>
    <row r="23941" spans="151:151" ht="14.4" x14ac:dyDescent="0.25">
      <c r="EU23941" s="104"/>
    </row>
    <row r="23942" spans="151:151" ht="14.4" x14ac:dyDescent="0.25">
      <c r="EU23942" s="104"/>
    </row>
    <row r="23943" spans="151:151" ht="14.4" x14ac:dyDescent="0.25">
      <c r="EU23943" s="104"/>
    </row>
    <row r="23944" spans="151:151" ht="14.4" x14ac:dyDescent="0.25">
      <c r="EU23944" s="104"/>
    </row>
    <row r="23945" spans="151:151" ht="14.4" x14ac:dyDescent="0.25">
      <c r="EU23945" s="104"/>
    </row>
    <row r="23946" spans="151:151" ht="14.4" x14ac:dyDescent="0.25">
      <c r="EU23946" s="104"/>
    </row>
    <row r="23947" spans="151:151" ht="14.4" x14ac:dyDescent="0.25">
      <c r="EU23947" s="104"/>
    </row>
    <row r="23948" spans="151:151" ht="14.4" x14ac:dyDescent="0.25">
      <c r="EU23948" s="104"/>
    </row>
    <row r="23949" spans="151:151" ht="14.4" x14ac:dyDescent="0.25">
      <c r="EU23949" s="104"/>
    </row>
    <row r="23950" spans="151:151" ht="14.4" x14ac:dyDescent="0.25">
      <c r="EU23950" s="104"/>
    </row>
    <row r="23951" spans="151:151" ht="14.4" x14ac:dyDescent="0.25">
      <c r="EU23951" s="104"/>
    </row>
    <row r="23952" spans="151:151" ht="14.4" x14ac:dyDescent="0.25">
      <c r="EU23952" s="104"/>
    </row>
    <row r="23953" spans="151:151" ht="14.4" x14ac:dyDescent="0.25">
      <c r="EU23953" s="104"/>
    </row>
    <row r="23954" spans="151:151" ht="14.4" x14ac:dyDescent="0.25">
      <c r="EU23954" s="104"/>
    </row>
    <row r="23955" spans="151:151" ht="14.4" x14ac:dyDescent="0.25">
      <c r="EU23955" s="104"/>
    </row>
    <row r="23956" spans="151:151" ht="14.4" x14ac:dyDescent="0.25">
      <c r="EU23956" s="104"/>
    </row>
    <row r="23957" spans="151:151" ht="14.4" x14ac:dyDescent="0.25">
      <c r="EU23957" s="104"/>
    </row>
    <row r="23958" spans="151:151" ht="14.4" x14ac:dyDescent="0.25">
      <c r="EU23958" s="104"/>
    </row>
    <row r="23959" spans="151:151" ht="14.4" x14ac:dyDescent="0.25">
      <c r="EU23959" s="104"/>
    </row>
    <row r="23960" spans="151:151" ht="14.4" x14ac:dyDescent="0.25">
      <c r="EU23960" s="104"/>
    </row>
    <row r="23961" spans="151:151" ht="14.4" x14ac:dyDescent="0.25">
      <c r="EU23961" s="104"/>
    </row>
    <row r="23962" spans="151:151" ht="14.4" x14ac:dyDescent="0.25">
      <c r="EU23962" s="104"/>
    </row>
    <row r="23963" spans="151:151" ht="14.4" x14ac:dyDescent="0.25">
      <c r="EU23963" s="104"/>
    </row>
    <row r="23964" spans="151:151" ht="14.4" x14ac:dyDescent="0.25">
      <c r="EU23964" s="104"/>
    </row>
    <row r="23965" spans="151:151" ht="14.4" x14ac:dyDescent="0.25">
      <c r="EU23965" s="104"/>
    </row>
    <row r="23966" spans="151:151" ht="14.4" x14ac:dyDescent="0.25">
      <c r="EU23966" s="104"/>
    </row>
    <row r="23967" spans="151:151" ht="14.4" x14ac:dyDescent="0.25">
      <c r="EU23967" s="104"/>
    </row>
    <row r="23968" spans="151:151" ht="14.4" x14ac:dyDescent="0.25">
      <c r="EU23968" s="104"/>
    </row>
    <row r="23969" spans="151:151" ht="14.4" x14ac:dyDescent="0.25">
      <c r="EU23969" s="104"/>
    </row>
    <row r="23970" spans="151:151" ht="14.4" x14ac:dyDescent="0.25">
      <c r="EU23970" s="104"/>
    </row>
    <row r="23971" spans="151:151" ht="14.4" x14ac:dyDescent="0.25">
      <c r="EU23971" s="104"/>
    </row>
    <row r="23972" spans="151:151" ht="14.4" x14ac:dyDescent="0.25">
      <c r="EU23972" s="104"/>
    </row>
    <row r="23973" spans="151:151" ht="14.4" x14ac:dyDescent="0.25">
      <c r="EU23973" s="104"/>
    </row>
    <row r="23974" spans="151:151" ht="14.4" x14ac:dyDescent="0.25">
      <c r="EU23974" s="104"/>
    </row>
    <row r="23975" spans="151:151" ht="14.4" x14ac:dyDescent="0.25">
      <c r="EU23975" s="104"/>
    </row>
    <row r="23976" spans="151:151" ht="14.4" x14ac:dyDescent="0.25">
      <c r="EU23976" s="104"/>
    </row>
    <row r="23977" spans="151:151" ht="14.4" x14ac:dyDescent="0.25">
      <c r="EU23977" s="104"/>
    </row>
    <row r="23978" spans="151:151" ht="14.4" x14ac:dyDescent="0.25">
      <c r="EU23978" s="104"/>
    </row>
    <row r="23979" spans="151:151" ht="14.4" x14ac:dyDescent="0.25">
      <c r="EU23979" s="104"/>
    </row>
    <row r="23980" spans="151:151" ht="14.4" x14ac:dyDescent="0.25">
      <c r="EU23980" s="104"/>
    </row>
    <row r="23981" spans="151:151" ht="14.4" x14ac:dyDescent="0.25">
      <c r="EU23981" s="104"/>
    </row>
    <row r="23982" spans="151:151" ht="14.4" x14ac:dyDescent="0.25">
      <c r="EU23982" s="104"/>
    </row>
    <row r="23983" spans="151:151" ht="14.4" x14ac:dyDescent="0.25">
      <c r="EU23983" s="104"/>
    </row>
    <row r="23984" spans="151:151" ht="14.4" x14ac:dyDescent="0.25">
      <c r="EU23984" s="104"/>
    </row>
    <row r="23985" spans="151:151" ht="14.4" x14ac:dyDescent="0.25">
      <c r="EU23985" s="104"/>
    </row>
    <row r="23986" spans="151:151" ht="14.4" x14ac:dyDescent="0.25">
      <c r="EU23986" s="104"/>
    </row>
    <row r="23987" spans="151:151" ht="14.4" x14ac:dyDescent="0.25">
      <c r="EU23987" s="104"/>
    </row>
    <row r="23988" spans="151:151" ht="14.4" x14ac:dyDescent="0.25">
      <c r="EU23988" s="104"/>
    </row>
    <row r="23989" spans="151:151" ht="14.4" x14ac:dyDescent="0.25">
      <c r="EU23989" s="104"/>
    </row>
    <row r="23990" spans="151:151" ht="14.4" x14ac:dyDescent="0.25">
      <c r="EU23990" s="104"/>
    </row>
    <row r="23991" spans="151:151" ht="14.4" x14ac:dyDescent="0.25">
      <c r="EU23991" s="104"/>
    </row>
    <row r="23992" spans="151:151" ht="14.4" x14ac:dyDescent="0.25">
      <c r="EU23992" s="104"/>
    </row>
    <row r="23993" spans="151:151" ht="14.4" x14ac:dyDescent="0.25">
      <c r="EU23993" s="104"/>
    </row>
    <row r="23994" spans="151:151" ht="14.4" x14ac:dyDescent="0.25">
      <c r="EU23994" s="104"/>
    </row>
    <row r="23995" spans="151:151" ht="14.4" x14ac:dyDescent="0.25">
      <c r="EU23995" s="104"/>
    </row>
    <row r="23996" spans="151:151" ht="14.4" x14ac:dyDescent="0.25">
      <c r="EU23996" s="104"/>
    </row>
    <row r="23997" spans="151:151" ht="14.4" x14ac:dyDescent="0.25">
      <c r="EU23997" s="104"/>
    </row>
    <row r="23998" spans="151:151" ht="14.4" x14ac:dyDescent="0.25">
      <c r="EU23998" s="104"/>
    </row>
    <row r="23999" spans="151:151" ht="14.4" x14ac:dyDescent="0.25">
      <c r="EU23999" s="104"/>
    </row>
    <row r="24000" spans="151:151" ht="14.4" x14ac:dyDescent="0.25">
      <c r="EU24000" s="104"/>
    </row>
    <row r="24001" spans="151:151" ht="14.4" x14ac:dyDescent="0.25">
      <c r="EU24001" s="104"/>
    </row>
    <row r="24002" spans="151:151" ht="14.4" x14ac:dyDescent="0.25">
      <c r="EU24002" s="104"/>
    </row>
    <row r="24003" spans="151:151" ht="14.4" x14ac:dyDescent="0.25">
      <c r="EU24003" s="104"/>
    </row>
    <row r="24004" spans="151:151" ht="14.4" x14ac:dyDescent="0.25">
      <c r="EU24004" s="104"/>
    </row>
    <row r="24005" spans="151:151" ht="14.4" x14ac:dyDescent="0.25">
      <c r="EU24005" s="104"/>
    </row>
    <row r="24006" spans="151:151" ht="14.4" x14ac:dyDescent="0.25">
      <c r="EU24006" s="104"/>
    </row>
    <row r="24007" spans="151:151" ht="14.4" x14ac:dyDescent="0.25">
      <c r="EU24007" s="104"/>
    </row>
    <row r="24008" spans="151:151" ht="14.4" x14ac:dyDescent="0.25">
      <c r="EU24008" s="104"/>
    </row>
    <row r="24009" spans="151:151" ht="14.4" x14ac:dyDescent="0.25">
      <c r="EU24009" s="104"/>
    </row>
    <row r="24010" spans="151:151" ht="14.4" x14ac:dyDescent="0.25">
      <c r="EU24010" s="104"/>
    </row>
    <row r="24011" spans="151:151" ht="14.4" x14ac:dyDescent="0.25">
      <c r="EU24011" s="104"/>
    </row>
    <row r="24012" spans="151:151" ht="14.4" x14ac:dyDescent="0.25">
      <c r="EU24012" s="104"/>
    </row>
    <row r="24013" spans="151:151" ht="14.4" x14ac:dyDescent="0.25">
      <c r="EU24013" s="104"/>
    </row>
    <row r="24014" spans="151:151" ht="14.4" x14ac:dyDescent="0.25">
      <c r="EU24014" s="104"/>
    </row>
    <row r="24015" spans="151:151" ht="14.4" x14ac:dyDescent="0.25">
      <c r="EU24015" s="104"/>
    </row>
    <row r="24016" spans="151:151" ht="14.4" x14ac:dyDescent="0.25">
      <c r="EU24016" s="104"/>
    </row>
    <row r="24017" spans="151:151" ht="14.4" x14ac:dyDescent="0.25">
      <c r="EU24017" s="104"/>
    </row>
    <row r="24018" spans="151:151" ht="14.4" x14ac:dyDescent="0.25">
      <c r="EU24018" s="104"/>
    </row>
    <row r="24019" spans="151:151" ht="14.4" x14ac:dyDescent="0.25">
      <c r="EU24019" s="104"/>
    </row>
    <row r="24020" spans="151:151" ht="14.4" x14ac:dyDescent="0.25">
      <c r="EU24020" s="104"/>
    </row>
    <row r="24021" spans="151:151" ht="14.4" x14ac:dyDescent="0.25">
      <c r="EU24021" s="104"/>
    </row>
    <row r="24022" spans="151:151" ht="14.4" x14ac:dyDescent="0.25">
      <c r="EU24022" s="104"/>
    </row>
    <row r="24023" spans="151:151" ht="14.4" x14ac:dyDescent="0.25">
      <c r="EU24023" s="104"/>
    </row>
    <row r="24024" spans="151:151" ht="14.4" x14ac:dyDescent="0.25">
      <c r="EU24024" s="104"/>
    </row>
    <row r="24025" spans="151:151" ht="14.4" x14ac:dyDescent="0.25">
      <c r="EU24025" s="104"/>
    </row>
    <row r="24026" spans="151:151" ht="14.4" x14ac:dyDescent="0.25">
      <c r="EU24026" s="104"/>
    </row>
    <row r="24027" spans="151:151" ht="14.4" x14ac:dyDescent="0.25">
      <c r="EU24027" s="104"/>
    </row>
    <row r="24028" spans="151:151" ht="14.4" x14ac:dyDescent="0.25">
      <c r="EU24028" s="104"/>
    </row>
    <row r="24029" spans="151:151" ht="14.4" x14ac:dyDescent="0.25">
      <c r="EU24029" s="104"/>
    </row>
    <row r="24030" spans="151:151" ht="14.4" x14ac:dyDescent="0.25">
      <c r="EU24030" s="104"/>
    </row>
    <row r="24031" spans="151:151" ht="14.4" x14ac:dyDescent="0.25">
      <c r="EU24031" s="104"/>
    </row>
    <row r="24032" spans="151:151" ht="14.4" x14ac:dyDescent="0.25">
      <c r="EU24032" s="104"/>
    </row>
    <row r="24033" spans="151:151" ht="14.4" x14ac:dyDescent="0.25">
      <c r="EU24033" s="104"/>
    </row>
    <row r="24034" spans="151:151" ht="14.4" x14ac:dyDescent="0.25">
      <c r="EU24034" s="104"/>
    </row>
    <row r="24035" spans="151:151" ht="14.4" x14ac:dyDescent="0.25">
      <c r="EU24035" s="104"/>
    </row>
    <row r="24036" spans="151:151" ht="14.4" x14ac:dyDescent="0.25">
      <c r="EU24036" s="104"/>
    </row>
    <row r="24037" spans="151:151" ht="14.4" x14ac:dyDescent="0.25">
      <c r="EU24037" s="104"/>
    </row>
    <row r="24038" spans="151:151" ht="14.4" x14ac:dyDescent="0.25">
      <c r="EU24038" s="104"/>
    </row>
    <row r="24039" spans="151:151" ht="14.4" x14ac:dyDescent="0.25">
      <c r="EU24039" s="104"/>
    </row>
    <row r="24040" spans="151:151" ht="14.4" x14ac:dyDescent="0.25">
      <c r="EU24040" s="104"/>
    </row>
    <row r="24041" spans="151:151" ht="14.4" x14ac:dyDescent="0.25">
      <c r="EU24041" s="104"/>
    </row>
    <row r="24042" spans="151:151" ht="14.4" x14ac:dyDescent="0.25">
      <c r="EU24042" s="104"/>
    </row>
    <row r="24043" spans="151:151" ht="14.4" x14ac:dyDescent="0.25">
      <c r="EU24043" s="104"/>
    </row>
    <row r="24044" spans="151:151" ht="14.4" x14ac:dyDescent="0.25">
      <c r="EU24044" s="104"/>
    </row>
    <row r="24045" spans="151:151" ht="14.4" x14ac:dyDescent="0.25">
      <c r="EU24045" s="104"/>
    </row>
    <row r="24046" spans="151:151" ht="14.4" x14ac:dyDescent="0.25">
      <c r="EU24046" s="104"/>
    </row>
    <row r="24047" spans="151:151" ht="14.4" x14ac:dyDescent="0.25">
      <c r="EU24047" s="104"/>
    </row>
    <row r="24048" spans="151:151" ht="14.4" x14ac:dyDescent="0.25">
      <c r="EU24048" s="104"/>
    </row>
    <row r="24049" spans="151:151" ht="14.4" x14ac:dyDescent="0.25">
      <c r="EU24049" s="104"/>
    </row>
    <row r="24050" spans="151:151" ht="14.4" x14ac:dyDescent="0.25">
      <c r="EU24050" s="104"/>
    </row>
    <row r="24051" spans="151:151" ht="14.4" x14ac:dyDescent="0.25">
      <c r="EU24051" s="104"/>
    </row>
    <row r="24052" spans="151:151" ht="14.4" x14ac:dyDescent="0.25">
      <c r="EU24052" s="104"/>
    </row>
    <row r="24053" spans="151:151" ht="14.4" x14ac:dyDescent="0.25">
      <c r="EU24053" s="104"/>
    </row>
    <row r="24054" spans="151:151" ht="14.4" x14ac:dyDescent="0.25">
      <c r="EU24054" s="104"/>
    </row>
    <row r="24055" spans="151:151" ht="14.4" x14ac:dyDescent="0.25">
      <c r="EU24055" s="104"/>
    </row>
    <row r="24056" spans="151:151" ht="14.4" x14ac:dyDescent="0.25">
      <c r="EU24056" s="104"/>
    </row>
    <row r="24057" spans="151:151" ht="14.4" x14ac:dyDescent="0.25">
      <c r="EU24057" s="104"/>
    </row>
    <row r="24058" spans="151:151" ht="14.4" x14ac:dyDescent="0.25">
      <c r="EU24058" s="104"/>
    </row>
    <row r="24059" spans="151:151" ht="14.4" x14ac:dyDescent="0.25">
      <c r="EU24059" s="104"/>
    </row>
    <row r="24060" spans="151:151" ht="14.4" x14ac:dyDescent="0.25">
      <c r="EU24060" s="104"/>
    </row>
    <row r="24061" spans="151:151" ht="14.4" x14ac:dyDescent="0.25">
      <c r="EU24061" s="104"/>
    </row>
    <row r="24062" spans="151:151" ht="14.4" x14ac:dyDescent="0.25">
      <c r="EU24062" s="104"/>
    </row>
    <row r="24063" spans="151:151" ht="14.4" x14ac:dyDescent="0.25">
      <c r="EU24063" s="104"/>
    </row>
    <row r="24064" spans="151:151" ht="14.4" x14ac:dyDescent="0.25">
      <c r="EU24064" s="104"/>
    </row>
    <row r="24065" spans="151:151" ht="14.4" x14ac:dyDescent="0.25">
      <c r="EU24065" s="104"/>
    </row>
    <row r="24066" spans="151:151" ht="14.4" x14ac:dyDescent="0.25">
      <c r="EU24066" s="104"/>
    </row>
    <row r="24067" spans="151:151" ht="14.4" x14ac:dyDescent="0.25">
      <c r="EU24067" s="104"/>
    </row>
    <row r="24068" spans="151:151" ht="14.4" x14ac:dyDescent="0.25">
      <c r="EU24068" s="104"/>
    </row>
    <row r="24069" spans="151:151" ht="14.4" x14ac:dyDescent="0.25">
      <c r="EU24069" s="104"/>
    </row>
    <row r="24070" spans="151:151" ht="14.4" x14ac:dyDescent="0.25">
      <c r="EU24070" s="104"/>
    </row>
    <row r="24071" spans="151:151" ht="14.4" x14ac:dyDescent="0.25">
      <c r="EU24071" s="104"/>
    </row>
    <row r="24072" spans="151:151" ht="14.4" x14ac:dyDescent="0.25">
      <c r="EU24072" s="104"/>
    </row>
    <row r="24073" spans="151:151" ht="14.4" x14ac:dyDescent="0.25">
      <c r="EU24073" s="104"/>
    </row>
    <row r="24074" spans="151:151" ht="14.4" x14ac:dyDescent="0.25">
      <c r="EU24074" s="104"/>
    </row>
    <row r="24075" spans="151:151" ht="14.4" x14ac:dyDescent="0.25">
      <c r="EU24075" s="104"/>
    </row>
    <row r="24076" spans="151:151" ht="14.4" x14ac:dyDescent="0.25">
      <c r="EU24076" s="104"/>
    </row>
    <row r="24077" spans="151:151" ht="14.4" x14ac:dyDescent="0.25">
      <c r="EU24077" s="104"/>
    </row>
    <row r="24078" spans="151:151" ht="14.4" x14ac:dyDescent="0.25">
      <c r="EU24078" s="104"/>
    </row>
    <row r="24079" spans="151:151" ht="14.4" x14ac:dyDescent="0.25">
      <c r="EU24079" s="104"/>
    </row>
    <row r="24080" spans="151:151" ht="14.4" x14ac:dyDescent="0.25">
      <c r="EU24080" s="104"/>
    </row>
    <row r="24081" spans="151:151" ht="14.4" x14ac:dyDescent="0.25">
      <c r="EU24081" s="104"/>
    </row>
    <row r="24082" spans="151:151" ht="14.4" x14ac:dyDescent="0.25">
      <c r="EU24082" s="104"/>
    </row>
    <row r="24083" spans="151:151" ht="14.4" x14ac:dyDescent="0.25">
      <c r="EU24083" s="104"/>
    </row>
    <row r="24084" spans="151:151" ht="14.4" x14ac:dyDescent="0.25">
      <c r="EU24084" s="104"/>
    </row>
    <row r="24085" spans="151:151" ht="14.4" x14ac:dyDescent="0.25">
      <c r="EU24085" s="104"/>
    </row>
    <row r="24086" spans="151:151" ht="14.4" x14ac:dyDescent="0.25">
      <c r="EU24086" s="104"/>
    </row>
    <row r="24087" spans="151:151" ht="14.4" x14ac:dyDescent="0.25">
      <c r="EU24087" s="104"/>
    </row>
    <row r="24088" spans="151:151" ht="14.4" x14ac:dyDescent="0.25">
      <c r="EU24088" s="104"/>
    </row>
    <row r="24089" spans="151:151" ht="14.4" x14ac:dyDescent="0.25">
      <c r="EU24089" s="104"/>
    </row>
    <row r="24090" spans="151:151" ht="14.4" x14ac:dyDescent="0.25">
      <c r="EU24090" s="104"/>
    </row>
    <row r="24091" spans="151:151" ht="14.4" x14ac:dyDescent="0.25">
      <c r="EU24091" s="104"/>
    </row>
    <row r="24092" spans="151:151" ht="14.4" x14ac:dyDescent="0.25">
      <c r="EU24092" s="104"/>
    </row>
    <row r="24093" spans="151:151" ht="14.4" x14ac:dyDescent="0.25">
      <c r="EU24093" s="104"/>
    </row>
    <row r="24094" spans="151:151" ht="14.4" x14ac:dyDescent="0.25">
      <c r="EU24094" s="104"/>
    </row>
    <row r="24095" spans="151:151" ht="14.4" x14ac:dyDescent="0.25">
      <c r="EU24095" s="104"/>
    </row>
    <row r="24096" spans="151:151" ht="14.4" x14ac:dyDescent="0.25">
      <c r="EU24096" s="104"/>
    </row>
    <row r="24097" spans="151:151" ht="14.4" x14ac:dyDescent="0.25">
      <c r="EU24097" s="104"/>
    </row>
    <row r="24098" spans="151:151" ht="14.4" x14ac:dyDescent="0.25">
      <c r="EU24098" s="104"/>
    </row>
    <row r="24099" spans="151:151" ht="14.4" x14ac:dyDescent="0.25">
      <c r="EU24099" s="104"/>
    </row>
    <row r="24100" spans="151:151" ht="14.4" x14ac:dyDescent="0.25">
      <c r="EU24100" s="104"/>
    </row>
    <row r="24101" spans="151:151" ht="14.4" x14ac:dyDescent="0.25">
      <c r="EU24101" s="104"/>
    </row>
    <row r="24102" spans="151:151" ht="14.4" x14ac:dyDescent="0.25">
      <c r="EU24102" s="104"/>
    </row>
    <row r="24103" spans="151:151" ht="14.4" x14ac:dyDescent="0.25">
      <c r="EU24103" s="104"/>
    </row>
    <row r="24104" spans="151:151" ht="14.4" x14ac:dyDescent="0.25">
      <c r="EU24104" s="104"/>
    </row>
    <row r="24105" spans="151:151" ht="14.4" x14ac:dyDescent="0.25">
      <c r="EU24105" s="104"/>
    </row>
    <row r="24106" spans="151:151" ht="14.4" x14ac:dyDescent="0.25">
      <c r="EU24106" s="104"/>
    </row>
    <row r="24107" spans="151:151" ht="14.4" x14ac:dyDescent="0.25">
      <c r="EU24107" s="104"/>
    </row>
    <row r="24108" spans="151:151" ht="14.4" x14ac:dyDescent="0.25">
      <c r="EU24108" s="104"/>
    </row>
    <row r="24109" spans="151:151" ht="14.4" x14ac:dyDescent="0.25">
      <c r="EU24109" s="104"/>
    </row>
    <row r="24110" spans="151:151" ht="14.4" x14ac:dyDescent="0.25">
      <c r="EU24110" s="104"/>
    </row>
    <row r="24111" spans="151:151" ht="14.4" x14ac:dyDescent="0.25">
      <c r="EU24111" s="104"/>
    </row>
    <row r="24112" spans="151:151" ht="14.4" x14ac:dyDescent="0.25">
      <c r="EU24112" s="104"/>
    </row>
    <row r="24113" spans="151:151" ht="14.4" x14ac:dyDescent="0.25">
      <c r="EU24113" s="104"/>
    </row>
    <row r="24114" spans="151:151" ht="14.4" x14ac:dyDescent="0.25">
      <c r="EU24114" s="104"/>
    </row>
    <row r="24115" spans="151:151" ht="14.4" x14ac:dyDescent="0.25">
      <c r="EU24115" s="104"/>
    </row>
    <row r="24116" spans="151:151" ht="14.4" x14ac:dyDescent="0.25">
      <c r="EU24116" s="104"/>
    </row>
    <row r="24117" spans="151:151" ht="14.4" x14ac:dyDescent="0.25">
      <c r="EU24117" s="104"/>
    </row>
    <row r="24118" spans="151:151" ht="14.4" x14ac:dyDescent="0.25">
      <c r="EU24118" s="104"/>
    </row>
    <row r="24119" spans="151:151" ht="14.4" x14ac:dyDescent="0.25">
      <c r="EU24119" s="104"/>
    </row>
    <row r="24120" spans="151:151" ht="14.4" x14ac:dyDescent="0.25">
      <c r="EU24120" s="104"/>
    </row>
    <row r="24121" spans="151:151" ht="14.4" x14ac:dyDescent="0.25">
      <c r="EU24121" s="104"/>
    </row>
    <row r="24122" spans="151:151" ht="14.4" x14ac:dyDescent="0.25">
      <c r="EU24122" s="104"/>
    </row>
    <row r="24123" spans="151:151" ht="14.4" x14ac:dyDescent="0.25">
      <c r="EU24123" s="104"/>
    </row>
    <row r="24124" spans="151:151" ht="14.4" x14ac:dyDescent="0.25">
      <c r="EU24124" s="104"/>
    </row>
    <row r="24125" spans="151:151" ht="14.4" x14ac:dyDescent="0.25">
      <c r="EU24125" s="104"/>
    </row>
    <row r="24126" spans="151:151" ht="14.4" x14ac:dyDescent="0.25">
      <c r="EU24126" s="104"/>
    </row>
    <row r="24127" spans="151:151" ht="14.4" x14ac:dyDescent="0.25">
      <c r="EU24127" s="104"/>
    </row>
    <row r="24128" spans="151:151" ht="14.4" x14ac:dyDescent="0.25">
      <c r="EU24128" s="104"/>
    </row>
    <row r="24129" spans="151:151" ht="14.4" x14ac:dyDescent="0.25">
      <c r="EU24129" s="104"/>
    </row>
    <row r="24130" spans="151:151" ht="14.4" x14ac:dyDescent="0.25">
      <c r="EU24130" s="104"/>
    </row>
    <row r="24131" spans="151:151" ht="14.4" x14ac:dyDescent="0.25">
      <c r="EU24131" s="104"/>
    </row>
    <row r="24132" spans="151:151" ht="14.4" x14ac:dyDescent="0.25">
      <c r="EU24132" s="104"/>
    </row>
    <row r="24133" spans="151:151" ht="14.4" x14ac:dyDescent="0.25">
      <c r="EU24133" s="104"/>
    </row>
    <row r="24134" spans="151:151" ht="14.4" x14ac:dyDescent="0.25">
      <c r="EU24134" s="104"/>
    </row>
    <row r="24135" spans="151:151" ht="14.4" x14ac:dyDescent="0.25">
      <c r="EU24135" s="104"/>
    </row>
    <row r="24136" spans="151:151" ht="14.4" x14ac:dyDescent="0.25">
      <c r="EU24136" s="104"/>
    </row>
    <row r="24137" spans="151:151" ht="14.4" x14ac:dyDescent="0.25">
      <c r="EU24137" s="104"/>
    </row>
    <row r="24138" spans="151:151" ht="14.4" x14ac:dyDescent="0.25">
      <c r="EU24138" s="104"/>
    </row>
    <row r="24139" spans="151:151" ht="14.4" x14ac:dyDescent="0.25">
      <c r="EU24139" s="104"/>
    </row>
    <row r="24140" spans="151:151" ht="14.4" x14ac:dyDescent="0.25">
      <c r="EU24140" s="104"/>
    </row>
    <row r="24141" spans="151:151" ht="14.4" x14ac:dyDescent="0.25">
      <c r="EU24141" s="104"/>
    </row>
    <row r="24142" spans="151:151" ht="14.4" x14ac:dyDescent="0.25">
      <c r="EU24142" s="104"/>
    </row>
    <row r="24143" spans="151:151" ht="14.4" x14ac:dyDescent="0.25">
      <c r="EU24143" s="104"/>
    </row>
    <row r="24144" spans="151:151" ht="14.4" x14ac:dyDescent="0.25">
      <c r="EU24144" s="104"/>
    </row>
    <row r="24145" spans="151:151" ht="14.4" x14ac:dyDescent="0.25">
      <c r="EU24145" s="104"/>
    </row>
    <row r="24146" spans="151:151" ht="14.4" x14ac:dyDescent="0.25">
      <c r="EU24146" s="104"/>
    </row>
    <row r="24147" spans="151:151" ht="14.4" x14ac:dyDescent="0.25">
      <c r="EU24147" s="104"/>
    </row>
    <row r="24148" spans="151:151" ht="14.4" x14ac:dyDescent="0.25">
      <c r="EU24148" s="104"/>
    </row>
    <row r="24149" spans="151:151" ht="14.4" x14ac:dyDescent="0.25">
      <c r="EU24149" s="104"/>
    </row>
    <row r="24150" spans="151:151" ht="14.4" x14ac:dyDescent="0.25">
      <c r="EU24150" s="104"/>
    </row>
    <row r="24151" spans="151:151" ht="14.4" x14ac:dyDescent="0.25">
      <c r="EU24151" s="104"/>
    </row>
    <row r="24152" spans="151:151" ht="14.4" x14ac:dyDescent="0.25">
      <c r="EU24152" s="104"/>
    </row>
    <row r="24153" spans="151:151" ht="14.4" x14ac:dyDescent="0.25">
      <c r="EU24153" s="104"/>
    </row>
    <row r="24154" spans="151:151" ht="14.4" x14ac:dyDescent="0.25">
      <c r="EU24154" s="104"/>
    </row>
    <row r="24155" spans="151:151" ht="14.4" x14ac:dyDescent="0.25">
      <c r="EU24155" s="104"/>
    </row>
    <row r="24156" spans="151:151" ht="14.4" x14ac:dyDescent="0.25">
      <c r="EU24156" s="104"/>
    </row>
    <row r="24157" spans="151:151" ht="14.4" x14ac:dyDescent="0.25">
      <c r="EU24157" s="104"/>
    </row>
    <row r="24158" spans="151:151" ht="14.4" x14ac:dyDescent="0.25">
      <c r="EU24158" s="104"/>
    </row>
    <row r="24159" spans="151:151" ht="14.4" x14ac:dyDescent="0.25">
      <c r="EU24159" s="104"/>
    </row>
    <row r="24160" spans="151:151" ht="14.4" x14ac:dyDescent="0.25">
      <c r="EU24160" s="104"/>
    </row>
    <row r="24161" spans="151:151" ht="14.4" x14ac:dyDescent="0.25">
      <c r="EU24161" s="104"/>
    </row>
    <row r="24162" spans="151:151" ht="14.4" x14ac:dyDescent="0.25">
      <c r="EU24162" s="104"/>
    </row>
    <row r="24163" spans="151:151" ht="14.4" x14ac:dyDescent="0.25">
      <c r="EU24163" s="104"/>
    </row>
    <row r="24164" spans="151:151" ht="14.4" x14ac:dyDescent="0.25">
      <c r="EU24164" s="104"/>
    </row>
    <row r="24165" spans="151:151" ht="14.4" x14ac:dyDescent="0.25">
      <c r="EU24165" s="104"/>
    </row>
    <row r="24166" spans="151:151" ht="14.4" x14ac:dyDescent="0.25">
      <c r="EU24166" s="104"/>
    </row>
    <row r="24167" spans="151:151" ht="14.4" x14ac:dyDescent="0.25">
      <c r="EU24167" s="104"/>
    </row>
    <row r="24168" spans="151:151" ht="14.4" x14ac:dyDescent="0.25">
      <c r="EU24168" s="104"/>
    </row>
    <row r="24169" spans="151:151" ht="14.4" x14ac:dyDescent="0.25">
      <c r="EU24169" s="104"/>
    </row>
    <row r="24170" spans="151:151" ht="14.4" x14ac:dyDescent="0.25">
      <c r="EU24170" s="104"/>
    </row>
    <row r="24171" spans="151:151" ht="14.4" x14ac:dyDescent="0.25">
      <c r="EU24171" s="104"/>
    </row>
    <row r="24172" spans="151:151" ht="14.4" x14ac:dyDescent="0.25">
      <c r="EU24172" s="104"/>
    </row>
    <row r="24173" spans="151:151" ht="14.4" x14ac:dyDescent="0.25">
      <c r="EU24173" s="104"/>
    </row>
    <row r="24174" spans="151:151" ht="14.4" x14ac:dyDescent="0.25">
      <c r="EU24174" s="104"/>
    </row>
    <row r="24175" spans="151:151" ht="14.4" x14ac:dyDescent="0.25">
      <c r="EU24175" s="104"/>
    </row>
    <row r="24176" spans="151:151" ht="14.4" x14ac:dyDescent="0.25">
      <c r="EU24176" s="104"/>
    </row>
    <row r="24177" spans="151:151" ht="14.4" x14ac:dyDescent="0.25">
      <c r="EU24177" s="104"/>
    </row>
    <row r="24178" spans="151:151" ht="14.4" x14ac:dyDescent="0.25">
      <c r="EU24178" s="104"/>
    </row>
    <row r="24179" spans="151:151" ht="14.4" x14ac:dyDescent="0.25">
      <c r="EU24179" s="104"/>
    </row>
    <row r="24180" spans="151:151" ht="14.4" x14ac:dyDescent="0.25">
      <c r="EU24180" s="104"/>
    </row>
    <row r="24181" spans="151:151" ht="14.4" x14ac:dyDescent="0.25">
      <c r="EU24181" s="104"/>
    </row>
    <row r="24182" spans="151:151" ht="14.4" x14ac:dyDescent="0.25">
      <c r="EU24182" s="104"/>
    </row>
    <row r="24183" spans="151:151" ht="14.4" x14ac:dyDescent="0.25">
      <c r="EU24183" s="104"/>
    </row>
    <row r="24184" spans="151:151" ht="14.4" x14ac:dyDescent="0.25">
      <c r="EU24184" s="104"/>
    </row>
    <row r="24185" spans="151:151" ht="14.4" x14ac:dyDescent="0.25">
      <c r="EU24185" s="104"/>
    </row>
    <row r="24186" spans="151:151" ht="14.4" x14ac:dyDescent="0.25">
      <c r="EU24186" s="104"/>
    </row>
    <row r="24187" spans="151:151" ht="14.4" x14ac:dyDescent="0.25">
      <c r="EU24187" s="104"/>
    </row>
    <row r="24188" spans="151:151" ht="14.4" x14ac:dyDescent="0.25">
      <c r="EU24188" s="104"/>
    </row>
    <row r="24189" spans="151:151" ht="14.4" x14ac:dyDescent="0.25">
      <c r="EU24189" s="104"/>
    </row>
    <row r="24190" spans="151:151" ht="14.4" x14ac:dyDescent="0.25">
      <c r="EU24190" s="104"/>
    </row>
    <row r="24191" spans="151:151" ht="14.4" x14ac:dyDescent="0.25">
      <c r="EU24191" s="104"/>
    </row>
    <row r="24192" spans="151:151" ht="14.4" x14ac:dyDescent="0.25">
      <c r="EU24192" s="104"/>
    </row>
    <row r="24193" spans="151:151" ht="14.4" x14ac:dyDescent="0.25">
      <c r="EU24193" s="104"/>
    </row>
    <row r="24194" spans="151:151" ht="14.4" x14ac:dyDescent="0.25">
      <c r="EU24194" s="104"/>
    </row>
    <row r="24195" spans="151:151" ht="14.4" x14ac:dyDescent="0.25">
      <c r="EU24195" s="104"/>
    </row>
    <row r="24196" spans="151:151" ht="14.4" x14ac:dyDescent="0.25">
      <c r="EU24196" s="104"/>
    </row>
    <row r="24197" spans="151:151" ht="14.4" x14ac:dyDescent="0.25">
      <c r="EU24197" s="104"/>
    </row>
    <row r="24198" spans="151:151" ht="14.4" x14ac:dyDescent="0.25">
      <c r="EU24198" s="104"/>
    </row>
    <row r="24199" spans="151:151" ht="14.4" x14ac:dyDescent="0.25">
      <c r="EU24199" s="104"/>
    </row>
    <row r="24200" spans="151:151" ht="14.4" x14ac:dyDescent="0.25">
      <c r="EU24200" s="104"/>
    </row>
    <row r="24201" spans="151:151" ht="14.4" x14ac:dyDescent="0.25">
      <c r="EU24201" s="104"/>
    </row>
    <row r="24202" spans="151:151" ht="14.4" x14ac:dyDescent="0.25">
      <c r="EU24202" s="104"/>
    </row>
    <row r="24203" spans="151:151" ht="14.4" x14ac:dyDescent="0.25">
      <c r="EU24203" s="104"/>
    </row>
    <row r="24204" spans="151:151" ht="14.4" x14ac:dyDescent="0.25">
      <c r="EU24204" s="104"/>
    </row>
    <row r="24205" spans="151:151" ht="14.4" x14ac:dyDescent="0.25">
      <c r="EU24205" s="104"/>
    </row>
    <row r="24206" spans="151:151" ht="14.4" x14ac:dyDescent="0.25">
      <c r="EU24206" s="104"/>
    </row>
    <row r="24207" spans="151:151" ht="14.4" x14ac:dyDescent="0.25">
      <c r="EU24207" s="104"/>
    </row>
    <row r="24208" spans="151:151" ht="14.4" x14ac:dyDescent="0.25">
      <c r="EU24208" s="104"/>
    </row>
    <row r="24209" spans="151:151" ht="14.4" x14ac:dyDescent="0.25">
      <c r="EU24209" s="104"/>
    </row>
    <row r="24210" spans="151:151" ht="14.4" x14ac:dyDescent="0.25">
      <c r="EU24210" s="104"/>
    </row>
    <row r="24211" spans="151:151" ht="14.4" x14ac:dyDescent="0.25">
      <c r="EU24211" s="104"/>
    </row>
    <row r="24212" spans="151:151" ht="14.4" x14ac:dyDescent="0.25">
      <c r="EU24212" s="104"/>
    </row>
    <row r="24213" spans="151:151" ht="14.4" x14ac:dyDescent="0.25">
      <c r="EU24213" s="104"/>
    </row>
    <row r="24214" spans="151:151" ht="14.4" x14ac:dyDescent="0.25">
      <c r="EU24214" s="104"/>
    </row>
    <row r="24215" spans="151:151" ht="14.4" x14ac:dyDescent="0.25">
      <c r="EU24215" s="104"/>
    </row>
    <row r="24216" spans="151:151" ht="14.4" x14ac:dyDescent="0.25">
      <c r="EU24216" s="104"/>
    </row>
    <row r="24217" spans="151:151" ht="14.4" x14ac:dyDescent="0.25">
      <c r="EU24217" s="104"/>
    </row>
    <row r="24218" spans="151:151" ht="14.4" x14ac:dyDescent="0.25">
      <c r="EU24218" s="104"/>
    </row>
    <row r="24219" spans="151:151" ht="14.4" x14ac:dyDescent="0.25">
      <c r="EU24219" s="104"/>
    </row>
    <row r="24220" spans="151:151" ht="14.4" x14ac:dyDescent="0.25">
      <c r="EU24220" s="104"/>
    </row>
    <row r="24221" spans="151:151" ht="14.4" x14ac:dyDescent="0.25">
      <c r="EU24221" s="104"/>
    </row>
    <row r="24222" spans="151:151" ht="14.4" x14ac:dyDescent="0.25">
      <c r="EU24222" s="104"/>
    </row>
    <row r="24223" spans="151:151" ht="14.4" x14ac:dyDescent="0.25">
      <c r="EU24223" s="104"/>
    </row>
    <row r="24224" spans="151:151" ht="14.4" x14ac:dyDescent="0.25">
      <c r="EU24224" s="104"/>
    </row>
    <row r="24225" spans="151:151" ht="14.4" x14ac:dyDescent="0.25">
      <c r="EU24225" s="104"/>
    </row>
    <row r="24226" spans="151:151" ht="14.4" x14ac:dyDescent="0.25">
      <c r="EU24226" s="104"/>
    </row>
    <row r="24227" spans="151:151" ht="14.4" x14ac:dyDescent="0.25">
      <c r="EU24227" s="104"/>
    </row>
    <row r="24228" spans="151:151" ht="14.4" x14ac:dyDescent="0.25">
      <c r="EU24228" s="104"/>
    </row>
    <row r="24229" spans="151:151" ht="14.4" x14ac:dyDescent="0.25">
      <c r="EU24229" s="104"/>
    </row>
    <row r="24230" spans="151:151" ht="14.4" x14ac:dyDescent="0.25">
      <c r="EU24230" s="104"/>
    </row>
    <row r="24231" spans="151:151" ht="14.4" x14ac:dyDescent="0.25">
      <c r="EU24231" s="104"/>
    </row>
    <row r="24232" spans="151:151" ht="14.4" x14ac:dyDescent="0.25">
      <c r="EU24232" s="104"/>
    </row>
    <row r="24233" spans="151:151" ht="14.4" x14ac:dyDescent="0.25">
      <c r="EU24233" s="104"/>
    </row>
    <row r="24234" spans="151:151" ht="14.4" x14ac:dyDescent="0.25">
      <c r="EU24234" s="104"/>
    </row>
    <row r="24235" spans="151:151" ht="14.4" x14ac:dyDescent="0.25">
      <c r="EU24235" s="104"/>
    </row>
    <row r="24236" spans="151:151" ht="14.4" x14ac:dyDescent="0.25">
      <c r="EU24236" s="104"/>
    </row>
    <row r="24237" spans="151:151" ht="14.4" x14ac:dyDescent="0.25">
      <c r="EU24237" s="104"/>
    </row>
    <row r="24238" spans="151:151" ht="14.4" x14ac:dyDescent="0.25">
      <c r="EU24238" s="104"/>
    </row>
    <row r="24239" spans="151:151" ht="14.4" x14ac:dyDescent="0.25">
      <c r="EU24239" s="104"/>
    </row>
    <row r="24240" spans="151:151" ht="14.4" x14ac:dyDescent="0.25">
      <c r="EU24240" s="104"/>
    </row>
    <row r="24241" spans="151:151" ht="14.4" x14ac:dyDescent="0.25">
      <c r="EU24241" s="104"/>
    </row>
    <row r="24242" spans="151:151" ht="14.4" x14ac:dyDescent="0.25">
      <c r="EU24242" s="104"/>
    </row>
    <row r="24243" spans="151:151" ht="14.4" x14ac:dyDescent="0.25">
      <c r="EU24243" s="104"/>
    </row>
    <row r="24244" spans="151:151" ht="14.4" x14ac:dyDescent="0.25">
      <c r="EU24244" s="104"/>
    </row>
    <row r="24245" spans="151:151" ht="14.4" x14ac:dyDescent="0.25">
      <c r="EU24245" s="104"/>
    </row>
    <row r="24246" spans="151:151" ht="14.4" x14ac:dyDescent="0.25">
      <c r="EU24246" s="104"/>
    </row>
    <row r="24247" spans="151:151" ht="14.4" x14ac:dyDescent="0.25">
      <c r="EU24247" s="104"/>
    </row>
    <row r="24248" spans="151:151" ht="14.4" x14ac:dyDescent="0.25">
      <c r="EU24248" s="104"/>
    </row>
    <row r="24249" spans="151:151" ht="14.4" x14ac:dyDescent="0.25">
      <c r="EU24249" s="104"/>
    </row>
    <row r="24250" spans="151:151" ht="14.4" x14ac:dyDescent="0.25">
      <c r="EU24250" s="104"/>
    </row>
    <row r="24251" spans="151:151" ht="14.4" x14ac:dyDescent="0.25">
      <c r="EU24251" s="104"/>
    </row>
    <row r="24252" spans="151:151" ht="14.4" x14ac:dyDescent="0.25">
      <c r="EU24252" s="104"/>
    </row>
    <row r="24253" spans="151:151" ht="14.4" x14ac:dyDescent="0.25">
      <c r="EU24253" s="104"/>
    </row>
    <row r="24254" spans="151:151" ht="14.4" x14ac:dyDescent="0.25">
      <c r="EU24254" s="104"/>
    </row>
    <row r="24255" spans="151:151" ht="14.4" x14ac:dyDescent="0.25">
      <c r="EU24255" s="104"/>
    </row>
    <row r="24256" spans="151:151" ht="14.4" x14ac:dyDescent="0.25">
      <c r="EU24256" s="104"/>
    </row>
    <row r="24257" spans="151:151" ht="14.4" x14ac:dyDescent="0.25">
      <c r="EU24257" s="104"/>
    </row>
    <row r="24258" spans="151:151" ht="14.4" x14ac:dyDescent="0.25">
      <c r="EU24258" s="104"/>
    </row>
    <row r="24259" spans="151:151" ht="14.4" x14ac:dyDescent="0.25">
      <c r="EU24259" s="104"/>
    </row>
    <row r="24260" spans="151:151" ht="14.4" x14ac:dyDescent="0.25">
      <c r="EU24260" s="104"/>
    </row>
    <row r="24261" spans="151:151" ht="14.4" x14ac:dyDescent="0.25">
      <c r="EU24261" s="104"/>
    </row>
    <row r="24262" spans="151:151" ht="14.4" x14ac:dyDescent="0.25">
      <c r="EU24262" s="104"/>
    </row>
    <row r="24263" spans="151:151" ht="14.4" x14ac:dyDescent="0.25">
      <c r="EU24263" s="104"/>
    </row>
    <row r="24264" spans="151:151" ht="14.4" x14ac:dyDescent="0.25">
      <c r="EU24264" s="104"/>
    </row>
    <row r="24265" spans="151:151" ht="14.4" x14ac:dyDescent="0.25">
      <c r="EU24265" s="104"/>
    </row>
    <row r="24266" spans="151:151" ht="14.4" x14ac:dyDescent="0.25">
      <c r="EU24266" s="104"/>
    </row>
    <row r="24267" spans="151:151" ht="14.4" x14ac:dyDescent="0.25">
      <c r="EU24267" s="104"/>
    </row>
    <row r="24268" spans="151:151" ht="14.4" x14ac:dyDescent="0.25">
      <c r="EU24268" s="104"/>
    </row>
    <row r="24269" spans="151:151" ht="14.4" x14ac:dyDescent="0.25">
      <c r="EU24269" s="104"/>
    </row>
    <row r="24270" spans="151:151" ht="14.4" x14ac:dyDescent="0.25">
      <c r="EU24270" s="104"/>
    </row>
    <row r="24271" spans="151:151" ht="14.4" x14ac:dyDescent="0.25">
      <c r="EU24271" s="104"/>
    </row>
    <row r="24272" spans="151:151" ht="14.4" x14ac:dyDescent="0.25">
      <c r="EU24272" s="104"/>
    </row>
    <row r="24273" spans="151:151" ht="14.4" x14ac:dyDescent="0.25">
      <c r="EU24273" s="104"/>
    </row>
    <row r="24274" spans="151:151" ht="14.4" x14ac:dyDescent="0.25">
      <c r="EU24274" s="104"/>
    </row>
    <row r="24275" spans="151:151" ht="14.4" x14ac:dyDescent="0.25">
      <c r="EU24275" s="104"/>
    </row>
    <row r="24276" spans="151:151" ht="14.4" x14ac:dyDescent="0.25">
      <c r="EU24276" s="104"/>
    </row>
    <row r="24277" spans="151:151" ht="14.4" x14ac:dyDescent="0.25">
      <c r="EU24277" s="104"/>
    </row>
    <row r="24278" spans="151:151" ht="14.4" x14ac:dyDescent="0.25">
      <c r="EU24278" s="104"/>
    </row>
    <row r="24279" spans="151:151" ht="14.4" x14ac:dyDescent="0.25">
      <c r="EU24279" s="104"/>
    </row>
    <row r="24280" spans="151:151" ht="14.4" x14ac:dyDescent="0.25">
      <c r="EU24280" s="104"/>
    </row>
    <row r="24281" spans="151:151" ht="14.4" x14ac:dyDescent="0.25">
      <c r="EU24281" s="104"/>
    </row>
    <row r="24282" spans="151:151" ht="14.4" x14ac:dyDescent="0.25">
      <c r="EU24282" s="104"/>
    </row>
    <row r="24283" spans="151:151" ht="14.4" x14ac:dyDescent="0.25">
      <c r="EU24283" s="104"/>
    </row>
    <row r="24284" spans="151:151" ht="14.4" x14ac:dyDescent="0.25">
      <c r="EU24284" s="104"/>
    </row>
    <row r="24285" spans="151:151" ht="14.4" x14ac:dyDescent="0.25">
      <c r="EU24285" s="104"/>
    </row>
    <row r="24286" spans="151:151" ht="14.4" x14ac:dyDescent="0.25">
      <c r="EU24286" s="104"/>
    </row>
    <row r="24287" spans="151:151" ht="14.4" x14ac:dyDescent="0.25">
      <c r="EU24287" s="104"/>
    </row>
    <row r="24288" spans="151:151" ht="14.4" x14ac:dyDescent="0.25">
      <c r="EU24288" s="104"/>
    </row>
    <row r="24289" spans="151:151" ht="14.4" x14ac:dyDescent="0.25">
      <c r="EU24289" s="104"/>
    </row>
    <row r="24290" spans="151:151" ht="14.4" x14ac:dyDescent="0.25">
      <c r="EU24290" s="104"/>
    </row>
    <row r="24291" spans="151:151" ht="14.4" x14ac:dyDescent="0.25">
      <c r="EU24291" s="104"/>
    </row>
    <row r="24292" spans="151:151" ht="14.4" x14ac:dyDescent="0.25">
      <c r="EU24292" s="104"/>
    </row>
    <row r="24293" spans="151:151" ht="14.4" x14ac:dyDescent="0.25">
      <c r="EU24293" s="104"/>
    </row>
    <row r="24294" spans="151:151" ht="14.4" x14ac:dyDescent="0.25">
      <c r="EU24294" s="104"/>
    </row>
    <row r="24295" spans="151:151" ht="14.4" x14ac:dyDescent="0.25">
      <c r="EU24295" s="104"/>
    </row>
    <row r="24296" spans="151:151" ht="14.4" x14ac:dyDescent="0.25">
      <c r="EU24296" s="104"/>
    </row>
    <row r="24297" spans="151:151" ht="14.4" x14ac:dyDescent="0.25">
      <c r="EU24297" s="104"/>
    </row>
    <row r="24298" spans="151:151" ht="14.4" x14ac:dyDescent="0.25">
      <c r="EU24298" s="104"/>
    </row>
    <row r="24299" spans="151:151" ht="14.4" x14ac:dyDescent="0.25">
      <c r="EU24299" s="104"/>
    </row>
    <row r="24300" spans="151:151" ht="14.4" x14ac:dyDescent="0.25">
      <c r="EU24300" s="104"/>
    </row>
    <row r="24301" spans="151:151" ht="14.4" x14ac:dyDescent="0.25">
      <c r="EU24301" s="104"/>
    </row>
    <row r="24302" spans="151:151" ht="14.4" x14ac:dyDescent="0.25">
      <c r="EU24302" s="104"/>
    </row>
    <row r="24303" spans="151:151" ht="14.4" x14ac:dyDescent="0.25">
      <c r="EU24303" s="104"/>
    </row>
    <row r="24304" spans="151:151" ht="14.4" x14ac:dyDescent="0.25">
      <c r="EU24304" s="104"/>
    </row>
    <row r="24305" spans="151:151" ht="14.4" x14ac:dyDescent="0.25">
      <c r="EU24305" s="104"/>
    </row>
    <row r="24306" spans="151:151" ht="14.4" x14ac:dyDescent="0.25">
      <c r="EU24306" s="104"/>
    </row>
    <row r="24307" spans="151:151" ht="14.4" x14ac:dyDescent="0.25">
      <c r="EU24307" s="104"/>
    </row>
    <row r="24308" spans="151:151" ht="14.4" x14ac:dyDescent="0.25">
      <c r="EU24308" s="104"/>
    </row>
    <row r="24309" spans="151:151" ht="14.4" x14ac:dyDescent="0.25">
      <c r="EU24309" s="104"/>
    </row>
    <row r="24310" spans="151:151" ht="14.4" x14ac:dyDescent="0.25">
      <c r="EU24310" s="104"/>
    </row>
    <row r="24311" spans="151:151" ht="14.4" x14ac:dyDescent="0.25">
      <c r="EU24311" s="104"/>
    </row>
    <row r="24312" spans="151:151" ht="14.4" x14ac:dyDescent="0.25">
      <c r="EU24312" s="104"/>
    </row>
    <row r="24313" spans="151:151" ht="14.4" x14ac:dyDescent="0.25">
      <c r="EU24313" s="104"/>
    </row>
    <row r="24314" spans="151:151" ht="14.4" x14ac:dyDescent="0.25">
      <c r="EU24314" s="104"/>
    </row>
    <row r="24315" spans="151:151" ht="14.4" x14ac:dyDescent="0.25">
      <c r="EU24315" s="104"/>
    </row>
    <row r="24316" spans="151:151" ht="14.4" x14ac:dyDescent="0.25">
      <c r="EU24316" s="104"/>
    </row>
    <row r="24317" spans="151:151" ht="14.4" x14ac:dyDescent="0.25">
      <c r="EU24317" s="104"/>
    </row>
    <row r="24318" spans="151:151" ht="14.4" x14ac:dyDescent="0.25">
      <c r="EU24318" s="104"/>
    </row>
    <row r="24319" spans="151:151" ht="14.4" x14ac:dyDescent="0.25">
      <c r="EU24319" s="104"/>
    </row>
    <row r="24320" spans="151:151" ht="14.4" x14ac:dyDescent="0.25">
      <c r="EU24320" s="104"/>
    </row>
    <row r="24321" spans="151:151" ht="14.4" x14ac:dyDescent="0.25">
      <c r="EU24321" s="104"/>
    </row>
    <row r="24322" spans="151:151" ht="14.4" x14ac:dyDescent="0.25">
      <c r="EU24322" s="104"/>
    </row>
    <row r="24323" spans="151:151" ht="14.4" x14ac:dyDescent="0.25">
      <c r="EU24323" s="104"/>
    </row>
    <row r="24324" spans="151:151" ht="14.4" x14ac:dyDescent="0.25">
      <c r="EU24324" s="104"/>
    </row>
    <row r="24325" spans="151:151" ht="14.4" x14ac:dyDescent="0.25">
      <c r="EU24325" s="104"/>
    </row>
    <row r="24326" spans="151:151" ht="14.4" x14ac:dyDescent="0.25">
      <c r="EU24326" s="104"/>
    </row>
    <row r="24327" spans="151:151" ht="14.4" x14ac:dyDescent="0.25">
      <c r="EU24327" s="104"/>
    </row>
    <row r="24328" spans="151:151" ht="14.4" x14ac:dyDescent="0.25">
      <c r="EU24328" s="104"/>
    </row>
    <row r="24329" spans="151:151" ht="14.4" x14ac:dyDescent="0.25">
      <c r="EU24329" s="104"/>
    </row>
    <row r="24330" spans="151:151" ht="14.4" x14ac:dyDescent="0.25">
      <c r="EU24330" s="104"/>
    </row>
    <row r="24331" spans="151:151" ht="14.4" x14ac:dyDescent="0.25">
      <c r="EU24331" s="104"/>
    </row>
    <row r="24332" spans="151:151" ht="14.4" x14ac:dyDescent="0.25">
      <c r="EU24332" s="104"/>
    </row>
    <row r="24333" spans="151:151" ht="14.4" x14ac:dyDescent="0.25">
      <c r="EU24333" s="104"/>
    </row>
    <row r="24334" spans="151:151" ht="14.4" x14ac:dyDescent="0.25">
      <c r="EU24334" s="104"/>
    </row>
    <row r="24335" spans="151:151" ht="14.4" x14ac:dyDescent="0.25">
      <c r="EU24335" s="104"/>
    </row>
    <row r="24336" spans="151:151" ht="14.4" x14ac:dyDescent="0.25">
      <c r="EU24336" s="104"/>
    </row>
    <row r="24337" spans="151:151" ht="14.4" x14ac:dyDescent="0.25">
      <c r="EU24337" s="104"/>
    </row>
    <row r="24338" spans="151:151" ht="14.4" x14ac:dyDescent="0.25">
      <c r="EU24338" s="104"/>
    </row>
    <row r="24339" spans="151:151" ht="14.4" x14ac:dyDescent="0.25">
      <c r="EU24339" s="104"/>
    </row>
    <row r="24340" spans="151:151" ht="14.4" x14ac:dyDescent="0.25">
      <c r="EU24340" s="104"/>
    </row>
    <row r="24341" spans="151:151" ht="14.4" x14ac:dyDescent="0.25">
      <c r="EU24341" s="104"/>
    </row>
    <row r="24342" spans="151:151" ht="14.4" x14ac:dyDescent="0.25">
      <c r="EU24342" s="104"/>
    </row>
    <row r="24343" spans="151:151" ht="14.4" x14ac:dyDescent="0.25">
      <c r="EU24343" s="104"/>
    </row>
    <row r="24344" spans="151:151" ht="14.4" x14ac:dyDescent="0.25">
      <c r="EU24344" s="104"/>
    </row>
    <row r="24345" spans="151:151" ht="14.4" x14ac:dyDescent="0.25">
      <c r="EU24345" s="104"/>
    </row>
    <row r="24346" spans="151:151" ht="14.4" x14ac:dyDescent="0.25">
      <c r="EU24346" s="104"/>
    </row>
    <row r="24347" spans="151:151" ht="14.4" x14ac:dyDescent="0.25">
      <c r="EU24347" s="104"/>
    </row>
    <row r="24348" spans="151:151" ht="14.4" x14ac:dyDescent="0.25">
      <c r="EU24348" s="104"/>
    </row>
    <row r="24349" spans="151:151" ht="14.4" x14ac:dyDescent="0.25">
      <c r="EU24349" s="104"/>
    </row>
    <row r="24350" spans="151:151" ht="14.4" x14ac:dyDescent="0.25">
      <c r="EU24350" s="104"/>
    </row>
    <row r="24351" spans="151:151" ht="14.4" x14ac:dyDescent="0.25">
      <c r="EU24351" s="104"/>
    </row>
    <row r="24352" spans="151:151" ht="14.4" x14ac:dyDescent="0.25">
      <c r="EU24352" s="104"/>
    </row>
    <row r="24353" spans="151:151" ht="14.4" x14ac:dyDescent="0.25">
      <c r="EU24353" s="104"/>
    </row>
    <row r="24354" spans="151:151" ht="14.4" x14ac:dyDescent="0.25">
      <c r="EU24354" s="104"/>
    </row>
    <row r="24355" spans="151:151" ht="14.4" x14ac:dyDescent="0.25">
      <c r="EU24355" s="104"/>
    </row>
    <row r="24356" spans="151:151" ht="14.4" x14ac:dyDescent="0.25">
      <c r="EU24356" s="104"/>
    </row>
    <row r="24357" spans="151:151" ht="14.4" x14ac:dyDescent="0.25">
      <c r="EU24357" s="104"/>
    </row>
    <row r="24358" spans="151:151" ht="14.4" x14ac:dyDescent="0.25">
      <c r="EU24358" s="104"/>
    </row>
    <row r="24359" spans="151:151" ht="14.4" x14ac:dyDescent="0.25">
      <c r="EU24359" s="104"/>
    </row>
    <row r="24360" spans="151:151" ht="14.4" x14ac:dyDescent="0.25">
      <c r="EU24360" s="104"/>
    </row>
    <row r="24361" spans="151:151" ht="14.4" x14ac:dyDescent="0.25">
      <c r="EU24361" s="104"/>
    </row>
    <row r="24362" spans="151:151" ht="14.4" x14ac:dyDescent="0.25">
      <c r="EU24362" s="104"/>
    </row>
    <row r="24363" spans="151:151" ht="14.4" x14ac:dyDescent="0.25">
      <c r="EU24363" s="104"/>
    </row>
    <row r="24364" spans="151:151" ht="14.4" x14ac:dyDescent="0.25">
      <c r="EU24364" s="104"/>
    </row>
    <row r="24365" spans="151:151" ht="14.4" x14ac:dyDescent="0.25">
      <c r="EU24365" s="104"/>
    </row>
    <row r="24366" spans="151:151" ht="14.4" x14ac:dyDescent="0.25">
      <c r="EU24366" s="104"/>
    </row>
    <row r="24367" spans="151:151" ht="14.4" x14ac:dyDescent="0.25">
      <c r="EU24367" s="104"/>
    </row>
    <row r="24368" spans="151:151" ht="14.4" x14ac:dyDescent="0.25">
      <c r="EU24368" s="104"/>
    </row>
    <row r="24369" spans="151:151" ht="14.4" x14ac:dyDescent="0.25">
      <c r="EU24369" s="104"/>
    </row>
    <row r="24370" spans="151:151" ht="14.4" x14ac:dyDescent="0.25">
      <c r="EU24370" s="104"/>
    </row>
    <row r="24371" spans="151:151" ht="14.4" x14ac:dyDescent="0.25">
      <c r="EU24371" s="104"/>
    </row>
    <row r="24372" spans="151:151" ht="14.4" x14ac:dyDescent="0.25">
      <c r="EU24372" s="104"/>
    </row>
    <row r="24373" spans="151:151" ht="14.4" x14ac:dyDescent="0.25">
      <c r="EU24373" s="104"/>
    </row>
    <row r="24374" spans="151:151" ht="14.4" x14ac:dyDescent="0.25">
      <c r="EU24374" s="104"/>
    </row>
    <row r="24375" spans="151:151" ht="14.4" x14ac:dyDescent="0.25">
      <c r="EU24375" s="104"/>
    </row>
    <row r="24376" spans="151:151" ht="14.4" x14ac:dyDescent="0.25">
      <c r="EU24376" s="104"/>
    </row>
    <row r="24377" spans="151:151" ht="14.4" x14ac:dyDescent="0.25">
      <c r="EU24377" s="104"/>
    </row>
    <row r="24378" spans="151:151" ht="14.4" x14ac:dyDescent="0.25">
      <c r="EU24378" s="104"/>
    </row>
    <row r="24379" spans="151:151" ht="14.4" x14ac:dyDescent="0.25">
      <c r="EU24379" s="104"/>
    </row>
    <row r="24380" spans="151:151" ht="14.4" x14ac:dyDescent="0.25">
      <c r="EU24380" s="104"/>
    </row>
    <row r="24381" spans="151:151" ht="14.4" x14ac:dyDescent="0.25">
      <c r="EU24381" s="104"/>
    </row>
    <row r="24382" spans="151:151" ht="14.4" x14ac:dyDescent="0.25">
      <c r="EU24382" s="104"/>
    </row>
    <row r="24383" spans="151:151" ht="14.4" x14ac:dyDescent="0.25">
      <c r="EU24383" s="104"/>
    </row>
    <row r="24384" spans="151:151" ht="14.4" x14ac:dyDescent="0.25">
      <c r="EU24384" s="104"/>
    </row>
    <row r="24385" spans="151:151" ht="14.4" x14ac:dyDescent="0.25">
      <c r="EU24385" s="104"/>
    </row>
    <row r="24386" spans="151:151" ht="14.4" x14ac:dyDescent="0.25">
      <c r="EU24386" s="104"/>
    </row>
    <row r="24387" spans="151:151" ht="14.4" x14ac:dyDescent="0.25">
      <c r="EU24387" s="104"/>
    </row>
    <row r="24388" spans="151:151" ht="14.4" x14ac:dyDescent="0.25">
      <c r="EU24388" s="104"/>
    </row>
    <row r="24389" spans="151:151" ht="14.4" x14ac:dyDescent="0.25">
      <c r="EU24389" s="104"/>
    </row>
    <row r="24390" spans="151:151" ht="14.4" x14ac:dyDescent="0.25">
      <c r="EU24390" s="104"/>
    </row>
    <row r="24391" spans="151:151" ht="14.4" x14ac:dyDescent="0.25">
      <c r="EU24391" s="104"/>
    </row>
    <row r="24392" spans="151:151" ht="14.4" x14ac:dyDescent="0.25">
      <c r="EU24392" s="104"/>
    </row>
    <row r="24393" spans="151:151" ht="14.4" x14ac:dyDescent="0.25">
      <c r="EU24393" s="104"/>
    </row>
    <row r="24394" spans="151:151" ht="14.4" x14ac:dyDescent="0.25">
      <c r="EU24394" s="104"/>
    </row>
    <row r="24395" spans="151:151" ht="14.4" x14ac:dyDescent="0.25">
      <c r="EU24395" s="104"/>
    </row>
    <row r="24396" spans="151:151" ht="14.4" x14ac:dyDescent="0.25">
      <c r="EU24396" s="104"/>
    </row>
    <row r="24397" spans="151:151" ht="14.4" x14ac:dyDescent="0.25">
      <c r="EU24397" s="104"/>
    </row>
    <row r="24398" spans="151:151" ht="14.4" x14ac:dyDescent="0.25">
      <c r="EU24398" s="104"/>
    </row>
    <row r="24399" spans="151:151" ht="14.4" x14ac:dyDescent="0.25">
      <c r="EU24399" s="104"/>
    </row>
    <row r="24400" spans="151:151" ht="14.4" x14ac:dyDescent="0.25">
      <c r="EU24400" s="104"/>
    </row>
    <row r="24401" spans="151:151" ht="14.4" x14ac:dyDescent="0.25">
      <c r="EU24401" s="104"/>
    </row>
    <row r="24402" spans="151:151" ht="14.4" x14ac:dyDescent="0.25">
      <c r="EU24402" s="104"/>
    </row>
    <row r="24403" spans="151:151" ht="14.4" x14ac:dyDescent="0.25">
      <c r="EU24403" s="104"/>
    </row>
    <row r="24404" spans="151:151" ht="14.4" x14ac:dyDescent="0.25">
      <c r="EU24404" s="104"/>
    </row>
    <row r="24405" spans="151:151" ht="14.4" x14ac:dyDescent="0.25">
      <c r="EU24405" s="104"/>
    </row>
    <row r="24406" spans="151:151" ht="14.4" x14ac:dyDescent="0.25">
      <c r="EU24406" s="104"/>
    </row>
    <row r="24407" spans="151:151" ht="14.4" x14ac:dyDescent="0.25">
      <c r="EU24407" s="104"/>
    </row>
    <row r="24408" spans="151:151" ht="14.4" x14ac:dyDescent="0.25">
      <c r="EU24408" s="104"/>
    </row>
    <row r="24409" spans="151:151" ht="14.4" x14ac:dyDescent="0.25">
      <c r="EU24409" s="104"/>
    </row>
    <row r="24410" spans="151:151" ht="14.4" x14ac:dyDescent="0.25">
      <c r="EU24410" s="104"/>
    </row>
    <row r="24411" spans="151:151" ht="14.4" x14ac:dyDescent="0.25">
      <c r="EU24411" s="104"/>
    </row>
    <row r="24412" spans="151:151" ht="14.4" x14ac:dyDescent="0.25">
      <c r="EU24412" s="104"/>
    </row>
    <row r="24413" spans="151:151" ht="14.4" x14ac:dyDescent="0.25">
      <c r="EU24413" s="104"/>
    </row>
    <row r="24414" spans="151:151" ht="14.4" x14ac:dyDescent="0.25">
      <c r="EU24414" s="104"/>
    </row>
    <row r="24415" spans="151:151" ht="14.4" x14ac:dyDescent="0.25">
      <c r="EU24415" s="104"/>
    </row>
    <row r="24416" spans="151:151" ht="14.4" x14ac:dyDescent="0.25">
      <c r="EU24416" s="104"/>
    </row>
    <row r="24417" spans="151:151" ht="14.4" x14ac:dyDescent="0.25">
      <c r="EU24417" s="104"/>
    </row>
    <row r="24418" spans="151:151" ht="14.4" x14ac:dyDescent="0.25">
      <c r="EU24418" s="104"/>
    </row>
    <row r="24419" spans="151:151" ht="14.4" x14ac:dyDescent="0.25">
      <c r="EU24419" s="104"/>
    </row>
    <row r="24420" spans="151:151" ht="14.4" x14ac:dyDescent="0.25">
      <c r="EU24420" s="104"/>
    </row>
    <row r="24421" spans="151:151" ht="14.4" x14ac:dyDescent="0.25">
      <c r="EU24421" s="104"/>
    </row>
    <row r="24422" spans="151:151" ht="14.4" x14ac:dyDescent="0.25">
      <c r="EU24422" s="104"/>
    </row>
    <row r="24423" spans="151:151" ht="14.4" x14ac:dyDescent="0.25">
      <c r="EU24423" s="104"/>
    </row>
    <row r="24424" spans="151:151" ht="14.4" x14ac:dyDescent="0.25">
      <c r="EU24424" s="104"/>
    </row>
    <row r="24425" spans="151:151" ht="14.4" x14ac:dyDescent="0.25">
      <c r="EU24425" s="104"/>
    </row>
    <row r="24426" spans="151:151" ht="14.4" x14ac:dyDescent="0.25">
      <c r="EU24426" s="104"/>
    </row>
    <row r="24427" spans="151:151" ht="14.4" x14ac:dyDescent="0.25">
      <c r="EU24427" s="104"/>
    </row>
    <row r="24428" spans="151:151" ht="14.4" x14ac:dyDescent="0.25">
      <c r="EU24428" s="104"/>
    </row>
    <row r="24429" spans="151:151" ht="14.4" x14ac:dyDescent="0.25">
      <c r="EU24429" s="104"/>
    </row>
    <row r="24430" spans="151:151" ht="14.4" x14ac:dyDescent="0.25">
      <c r="EU24430" s="104"/>
    </row>
    <row r="24431" spans="151:151" ht="14.4" x14ac:dyDescent="0.25">
      <c r="EU24431" s="104"/>
    </row>
    <row r="24432" spans="151:151" ht="14.4" x14ac:dyDescent="0.25">
      <c r="EU24432" s="104"/>
    </row>
    <row r="24433" spans="151:151" ht="14.4" x14ac:dyDescent="0.25">
      <c r="EU24433" s="104"/>
    </row>
    <row r="24434" spans="151:151" ht="14.4" x14ac:dyDescent="0.25">
      <c r="EU24434" s="104"/>
    </row>
    <row r="24435" spans="151:151" ht="14.4" x14ac:dyDescent="0.25">
      <c r="EU24435" s="104"/>
    </row>
    <row r="24436" spans="151:151" ht="14.4" x14ac:dyDescent="0.25">
      <c r="EU24436" s="104"/>
    </row>
    <row r="24437" spans="151:151" ht="14.4" x14ac:dyDescent="0.25">
      <c r="EU24437" s="104"/>
    </row>
    <row r="24438" spans="151:151" ht="14.4" x14ac:dyDescent="0.25">
      <c r="EU24438" s="104"/>
    </row>
    <row r="24439" spans="151:151" ht="14.4" x14ac:dyDescent="0.25">
      <c r="EU24439" s="104"/>
    </row>
    <row r="24440" spans="151:151" ht="14.4" x14ac:dyDescent="0.25">
      <c r="EU24440" s="104"/>
    </row>
    <row r="24441" spans="151:151" ht="14.4" x14ac:dyDescent="0.25">
      <c r="EU24441" s="104"/>
    </row>
    <row r="24442" spans="151:151" ht="14.4" x14ac:dyDescent="0.25">
      <c r="EU24442" s="104"/>
    </row>
    <row r="24443" spans="151:151" ht="14.4" x14ac:dyDescent="0.25">
      <c r="EU24443" s="104"/>
    </row>
    <row r="24444" spans="151:151" ht="14.4" x14ac:dyDescent="0.25">
      <c r="EU24444" s="104"/>
    </row>
    <row r="24445" spans="151:151" ht="14.4" x14ac:dyDescent="0.25">
      <c r="EU24445" s="104"/>
    </row>
    <row r="24446" spans="151:151" ht="14.4" x14ac:dyDescent="0.25">
      <c r="EU24446" s="104"/>
    </row>
    <row r="24447" spans="151:151" ht="14.4" x14ac:dyDescent="0.25">
      <c r="EU24447" s="104"/>
    </row>
    <row r="24448" spans="151:151" ht="14.4" x14ac:dyDescent="0.25">
      <c r="EU24448" s="104"/>
    </row>
    <row r="24449" spans="151:151" ht="14.4" x14ac:dyDescent="0.25">
      <c r="EU24449" s="104"/>
    </row>
    <row r="24450" spans="151:151" ht="14.4" x14ac:dyDescent="0.25">
      <c r="EU24450" s="104"/>
    </row>
    <row r="24451" spans="151:151" ht="14.4" x14ac:dyDescent="0.25">
      <c r="EU24451" s="104"/>
    </row>
    <row r="24452" spans="151:151" ht="14.4" x14ac:dyDescent="0.25">
      <c r="EU24452" s="104"/>
    </row>
    <row r="24453" spans="151:151" ht="14.4" x14ac:dyDescent="0.25">
      <c r="EU24453" s="104"/>
    </row>
    <row r="24454" spans="151:151" ht="14.4" x14ac:dyDescent="0.25">
      <c r="EU24454" s="104"/>
    </row>
    <row r="24455" spans="151:151" ht="14.4" x14ac:dyDescent="0.25">
      <c r="EU24455" s="104"/>
    </row>
    <row r="24456" spans="151:151" ht="14.4" x14ac:dyDescent="0.25">
      <c r="EU24456" s="104"/>
    </row>
    <row r="24457" spans="151:151" ht="14.4" x14ac:dyDescent="0.25">
      <c r="EU24457" s="104"/>
    </row>
    <row r="24458" spans="151:151" ht="14.4" x14ac:dyDescent="0.25">
      <c r="EU24458" s="104"/>
    </row>
    <row r="24459" spans="151:151" ht="14.4" x14ac:dyDescent="0.25">
      <c r="EU24459" s="104"/>
    </row>
    <row r="24460" spans="151:151" ht="14.4" x14ac:dyDescent="0.25">
      <c r="EU24460" s="104"/>
    </row>
    <row r="24461" spans="151:151" ht="14.4" x14ac:dyDescent="0.25">
      <c r="EU24461" s="104"/>
    </row>
    <row r="24462" spans="151:151" ht="14.4" x14ac:dyDescent="0.25">
      <c r="EU24462" s="104"/>
    </row>
    <row r="24463" spans="151:151" ht="14.4" x14ac:dyDescent="0.25">
      <c r="EU24463" s="104"/>
    </row>
    <row r="24464" spans="151:151" ht="14.4" x14ac:dyDescent="0.25">
      <c r="EU24464" s="104"/>
    </row>
    <row r="24465" spans="151:151" ht="14.4" x14ac:dyDescent="0.25">
      <c r="EU24465" s="104"/>
    </row>
    <row r="24466" spans="151:151" ht="14.4" x14ac:dyDescent="0.25">
      <c r="EU24466" s="104"/>
    </row>
    <row r="24467" spans="151:151" ht="14.4" x14ac:dyDescent="0.25">
      <c r="EU24467" s="104"/>
    </row>
    <row r="24468" spans="151:151" ht="14.4" x14ac:dyDescent="0.25">
      <c r="EU24468" s="104"/>
    </row>
    <row r="24469" spans="151:151" ht="14.4" x14ac:dyDescent="0.25">
      <c r="EU24469" s="104"/>
    </row>
    <row r="24470" spans="151:151" ht="14.4" x14ac:dyDescent="0.25">
      <c r="EU24470" s="104"/>
    </row>
    <row r="24471" spans="151:151" ht="14.4" x14ac:dyDescent="0.25">
      <c r="EU24471" s="104"/>
    </row>
    <row r="24472" spans="151:151" ht="14.4" x14ac:dyDescent="0.25">
      <c r="EU24472" s="104"/>
    </row>
    <row r="24473" spans="151:151" ht="14.4" x14ac:dyDescent="0.25">
      <c r="EU24473" s="104"/>
    </row>
    <row r="24474" spans="151:151" ht="14.4" x14ac:dyDescent="0.25">
      <c r="EU24474" s="104"/>
    </row>
    <row r="24475" spans="151:151" ht="14.4" x14ac:dyDescent="0.25">
      <c r="EU24475" s="104"/>
    </row>
    <row r="24476" spans="151:151" ht="14.4" x14ac:dyDescent="0.25">
      <c r="EU24476" s="104"/>
    </row>
    <row r="24477" spans="151:151" ht="14.4" x14ac:dyDescent="0.25">
      <c r="EU24477" s="104"/>
    </row>
    <row r="24478" spans="151:151" ht="14.4" x14ac:dyDescent="0.25">
      <c r="EU24478" s="104"/>
    </row>
    <row r="24479" spans="151:151" ht="14.4" x14ac:dyDescent="0.25">
      <c r="EU24479" s="104"/>
    </row>
    <row r="24480" spans="151:151" ht="14.4" x14ac:dyDescent="0.25">
      <c r="EU24480" s="104"/>
    </row>
    <row r="24481" spans="151:151" ht="14.4" x14ac:dyDescent="0.25">
      <c r="EU24481" s="104"/>
    </row>
    <row r="24482" spans="151:151" ht="14.4" x14ac:dyDescent="0.25">
      <c r="EU24482" s="104"/>
    </row>
    <row r="24483" spans="151:151" ht="14.4" x14ac:dyDescent="0.25">
      <c r="EU24483" s="104"/>
    </row>
    <row r="24484" spans="151:151" ht="14.4" x14ac:dyDescent="0.25">
      <c r="EU24484" s="104"/>
    </row>
    <row r="24485" spans="151:151" ht="14.4" x14ac:dyDescent="0.25">
      <c r="EU24485" s="104"/>
    </row>
    <row r="24486" spans="151:151" ht="14.4" x14ac:dyDescent="0.25">
      <c r="EU24486" s="104"/>
    </row>
    <row r="24487" spans="151:151" ht="14.4" x14ac:dyDescent="0.25">
      <c r="EU24487" s="104"/>
    </row>
    <row r="24488" spans="151:151" ht="14.4" x14ac:dyDescent="0.25">
      <c r="EU24488" s="104"/>
    </row>
    <row r="24489" spans="151:151" ht="14.4" x14ac:dyDescent="0.25">
      <c r="EU24489" s="104"/>
    </row>
    <row r="24490" spans="151:151" ht="14.4" x14ac:dyDescent="0.25">
      <c r="EU24490" s="104"/>
    </row>
    <row r="24491" spans="151:151" ht="14.4" x14ac:dyDescent="0.25">
      <c r="EU24491" s="104"/>
    </row>
    <row r="24492" spans="151:151" ht="14.4" x14ac:dyDescent="0.25">
      <c r="EU24492" s="104"/>
    </row>
    <row r="24493" spans="151:151" ht="14.4" x14ac:dyDescent="0.25">
      <c r="EU24493" s="104"/>
    </row>
    <row r="24494" spans="151:151" ht="14.4" x14ac:dyDescent="0.25">
      <c r="EU24494" s="104"/>
    </row>
    <row r="24495" spans="151:151" ht="14.4" x14ac:dyDescent="0.25">
      <c r="EU24495" s="104"/>
    </row>
    <row r="24496" spans="151:151" ht="14.4" x14ac:dyDescent="0.25">
      <c r="EU24496" s="104"/>
    </row>
    <row r="24497" spans="151:151" ht="14.4" x14ac:dyDescent="0.25">
      <c r="EU24497" s="104"/>
    </row>
    <row r="24498" spans="151:151" ht="14.4" x14ac:dyDescent="0.25">
      <c r="EU24498" s="104"/>
    </row>
    <row r="24499" spans="151:151" ht="14.4" x14ac:dyDescent="0.25">
      <c r="EU24499" s="104"/>
    </row>
    <row r="24500" spans="151:151" ht="14.4" x14ac:dyDescent="0.25">
      <c r="EU24500" s="104"/>
    </row>
    <row r="24501" spans="151:151" ht="14.4" x14ac:dyDescent="0.25">
      <c r="EU24501" s="104"/>
    </row>
    <row r="24502" spans="151:151" ht="14.4" x14ac:dyDescent="0.25">
      <c r="EU24502" s="104"/>
    </row>
    <row r="24503" spans="151:151" ht="14.4" x14ac:dyDescent="0.25">
      <c r="EU24503" s="104"/>
    </row>
    <row r="24504" spans="151:151" ht="14.4" x14ac:dyDescent="0.25">
      <c r="EU24504" s="104"/>
    </row>
    <row r="24505" spans="151:151" ht="14.4" x14ac:dyDescent="0.25">
      <c r="EU24505" s="104"/>
    </row>
    <row r="24506" spans="151:151" ht="14.4" x14ac:dyDescent="0.25">
      <c r="EU24506" s="104"/>
    </row>
    <row r="24507" spans="151:151" ht="14.4" x14ac:dyDescent="0.25">
      <c r="EU24507" s="104"/>
    </row>
    <row r="24508" spans="151:151" ht="14.4" x14ac:dyDescent="0.25">
      <c r="EU24508" s="104"/>
    </row>
    <row r="24509" spans="151:151" ht="14.4" x14ac:dyDescent="0.25">
      <c r="EU24509" s="104"/>
    </row>
    <row r="24510" spans="151:151" ht="14.4" x14ac:dyDescent="0.25">
      <c r="EU24510" s="104"/>
    </row>
    <row r="24511" spans="151:151" ht="14.4" x14ac:dyDescent="0.25">
      <c r="EU24511" s="104"/>
    </row>
    <row r="24512" spans="151:151" ht="14.4" x14ac:dyDescent="0.25">
      <c r="EU24512" s="104"/>
    </row>
    <row r="24513" spans="151:151" ht="14.4" x14ac:dyDescent="0.25">
      <c r="EU24513" s="104"/>
    </row>
    <row r="24514" spans="151:151" ht="14.4" x14ac:dyDescent="0.25">
      <c r="EU24514" s="104"/>
    </row>
    <row r="24515" spans="151:151" ht="14.4" x14ac:dyDescent="0.25">
      <c r="EU24515" s="104"/>
    </row>
    <row r="24516" spans="151:151" ht="14.4" x14ac:dyDescent="0.25">
      <c r="EU24516" s="104"/>
    </row>
    <row r="24517" spans="151:151" ht="14.4" x14ac:dyDescent="0.25">
      <c r="EU24517" s="104"/>
    </row>
    <row r="24518" spans="151:151" ht="14.4" x14ac:dyDescent="0.25">
      <c r="EU24518" s="104"/>
    </row>
    <row r="24519" spans="151:151" ht="14.4" x14ac:dyDescent="0.25">
      <c r="EU24519" s="104"/>
    </row>
    <row r="24520" spans="151:151" ht="14.4" x14ac:dyDescent="0.25">
      <c r="EU24520" s="104"/>
    </row>
    <row r="24521" spans="151:151" ht="14.4" x14ac:dyDescent="0.25">
      <c r="EU24521" s="104"/>
    </row>
    <row r="24522" spans="151:151" ht="14.4" x14ac:dyDescent="0.25">
      <c r="EU24522" s="104"/>
    </row>
    <row r="24523" spans="151:151" ht="14.4" x14ac:dyDescent="0.25">
      <c r="EU24523" s="104"/>
    </row>
    <row r="24524" spans="151:151" ht="14.4" x14ac:dyDescent="0.25">
      <c r="EU24524" s="104"/>
    </row>
    <row r="24525" spans="151:151" ht="14.4" x14ac:dyDescent="0.25">
      <c r="EU24525" s="104"/>
    </row>
    <row r="24526" spans="151:151" ht="14.4" x14ac:dyDescent="0.25">
      <c r="EU24526" s="104"/>
    </row>
    <row r="24527" spans="151:151" ht="14.4" x14ac:dyDescent="0.25">
      <c r="EU24527" s="104"/>
    </row>
    <row r="24528" spans="151:151" ht="14.4" x14ac:dyDescent="0.25">
      <c r="EU24528" s="104"/>
    </row>
    <row r="24529" spans="151:151" ht="14.4" x14ac:dyDescent="0.25">
      <c r="EU24529" s="104"/>
    </row>
    <row r="24530" spans="151:151" ht="14.4" x14ac:dyDescent="0.25">
      <c r="EU24530" s="104"/>
    </row>
    <row r="24531" spans="151:151" ht="14.4" x14ac:dyDescent="0.25">
      <c r="EU24531" s="104"/>
    </row>
    <row r="24532" spans="151:151" ht="14.4" x14ac:dyDescent="0.25">
      <c r="EU24532" s="104"/>
    </row>
    <row r="24533" spans="151:151" ht="14.4" x14ac:dyDescent="0.25">
      <c r="EU24533" s="104"/>
    </row>
    <row r="24534" spans="151:151" ht="14.4" x14ac:dyDescent="0.25">
      <c r="EU24534" s="104"/>
    </row>
    <row r="24535" spans="151:151" ht="14.4" x14ac:dyDescent="0.25">
      <c r="EU24535" s="104"/>
    </row>
    <row r="24536" spans="151:151" ht="14.4" x14ac:dyDescent="0.25">
      <c r="EU24536" s="104"/>
    </row>
    <row r="24537" spans="151:151" ht="14.4" x14ac:dyDescent="0.25">
      <c r="EU24537" s="104"/>
    </row>
    <row r="24538" spans="151:151" ht="14.4" x14ac:dyDescent="0.25">
      <c r="EU24538" s="104"/>
    </row>
    <row r="24539" spans="151:151" ht="14.4" x14ac:dyDescent="0.25">
      <c r="EU24539" s="104"/>
    </row>
    <row r="24540" spans="151:151" ht="14.4" x14ac:dyDescent="0.25">
      <c r="EU24540" s="104"/>
    </row>
    <row r="24541" spans="151:151" ht="14.4" x14ac:dyDescent="0.25">
      <c r="EU24541" s="104"/>
    </row>
    <row r="24542" spans="151:151" ht="14.4" x14ac:dyDescent="0.25">
      <c r="EU24542" s="104"/>
    </row>
    <row r="24543" spans="151:151" ht="14.4" x14ac:dyDescent="0.25">
      <c r="EU24543" s="104"/>
    </row>
    <row r="24544" spans="151:151" ht="14.4" x14ac:dyDescent="0.25">
      <c r="EU24544" s="104"/>
    </row>
    <row r="24545" spans="151:151" ht="14.4" x14ac:dyDescent="0.25">
      <c r="EU24545" s="104"/>
    </row>
    <row r="24546" spans="151:151" ht="14.4" x14ac:dyDescent="0.25">
      <c r="EU24546" s="104"/>
    </row>
    <row r="24547" spans="151:151" ht="14.4" x14ac:dyDescent="0.25">
      <c r="EU24547" s="104"/>
    </row>
    <row r="24548" spans="151:151" ht="14.4" x14ac:dyDescent="0.25">
      <c r="EU24548" s="104"/>
    </row>
    <row r="24549" spans="151:151" ht="14.4" x14ac:dyDescent="0.25">
      <c r="EU24549" s="104"/>
    </row>
    <row r="24550" spans="151:151" ht="14.4" x14ac:dyDescent="0.25">
      <c r="EU24550" s="104"/>
    </row>
    <row r="24551" spans="151:151" ht="14.4" x14ac:dyDescent="0.25">
      <c r="EU24551" s="104"/>
    </row>
    <row r="24552" spans="151:151" ht="14.4" x14ac:dyDescent="0.25">
      <c r="EU24552" s="104"/>
    </row>
    <row r="24553" spans="151:151" ht="14.4" x14ac:dyDescent="0.25">
      <c r="EU24553" s="104"/>
    </row>
    <row r="24554" spans="151:151" ht="14.4" x14ac:dyDescent="0.25">
      <c r="EU24554" s="104"/>
    </row>
    <row r="24555" spans="151:151" ht="14.4" x14ac:dyDescent="0.25">
      <c r="EU24555" s="104"/>
    </row>
    <row r="24556" spans="151:151" ht="14.4" x14ac:dyDescent="0.25">
      <c r="EU24556" s="104"/>
    </row>
    <row r="24557" spans="151:151" ht="14.4" x14ac:dyDescent="0.25">
      <c r="EU24557" s="104"/>
    </row>
    <row r="24558" spans="151:151" ht="14.4" x14ac:dyDescent="0.25">
      <c r="EU24558" s="104"/>
    </row>
    <row r="24559" spans="151:151" ht="14.4" x14ac:dyDescent="0.25">
      <c r="EU24559" s="104"/>
    </row>
    <row r="24560" spans="151:151" ht="14.4" x14ac:dyDescent="0.25">
      <c r="EU24560" s="104"/>
    </row>
    <row r="24561" spans="151:151" ht="14.4" x14ac:dyDescent="0.25">
      <c r="EU24561" s="104"/>
    </row>
    <row r="24562" spans="151:151" ht="14.4" x14ac:dyDescent="0.25">
      <c r="EU24562" s="104"/>
    </row>
    <row r="24563" spans="151:151" ht="14.4" x14ac:dyDescent="0.25">
      <c r="EU24563" s="104"/>
    </row>
    <row r="24564" spans="151:151" ht="14.4" x14ac:dyDescent="0.25">
      <c r="EU24564" s="104"/>
    </row>
    <row r="24565" spans="151:151" ht="14.4" x14ac:dyDescent="0.25">
      <c r="EU24565" s="104"/>
    </row>
    <row r="24566" spans="151:151" ht="14.4" x14ac:dyDescent="0.25">
      <c r="EU24566" s="104"/>
    </row>
    <row r="24567" spans="151:151" ht="14.4" x14ac:dyDescent="0.25">
      <c r="EU24567" s="104"/>
    </row>
    <row r="24568" spans="151:151" ht="14.4" x14ac:dyDescent="0.25">
      <c r="EU24568" s="104"/>
    </row>
    <row r="24569" spans="151:151" ht="14.4" x14ac:dyDescent="0.25">
      <c r="EU24569" s="104"/>
    </row>
    <row r="24570" spans="151:151" ht="14.4" x14ac:dyDescent="0.25">
      <c r="EU24570" s="104"/>
    </row>
    <row r="24571" spans="151:151" ht="14.4" x14ac:dyDescent="0.25">
      <c r="EU24571" s="104"/>
    </row>
    <row r="24572" spans="151:151" ht="14.4" x14ac:dyDescent="0.25">
      <c r="EU24572" s="104"/>
    </row>
    <row r="24573" spans="151:151" ht="14.4" x14ac:dyDescent="0.25">
      <c r="EU24573" s="104"/>
    </row>
    <row r="24574" spans="151:151" ht="14.4" x14ac:dyDescent="0.25">
      <c r="EU24574" s="104"/>
    </row>
    <row r="24575" spans="151:151" ht="14.4" x14ac:dyDescent="0.25">
      <c r="EU24575" s="104"/>
    </row>
    <row r="24576" spans="151:151" ht="14.4" x14ac:dyDescent="0.25">
      <c r="EU24576" s="104"/>
    </row>
    <row r="24577" spans="151:151" ht="14.4" x14ac:dyDescent="0.25">
      <c r="EU24577" s="104"/>
    </row>
    <row r="24578" spans="151:151" ht="14.4" x14ac:dyDescent="0.25">
      <c r="EU24578" s="104"/>
    </row>
    <row r="24579" spans="151:151" ht="14.4" x14ac:dyDescent="0.25">
      <c r="EU24579" s="104"/>
    </row>
    <row r="24580" spans="151:151" ht="14.4" x14ac:dyDescent="0.25">
      <c r="EU24580" s="104"/>
    </row>
    <row r="24581" spans="151:151" ht="14.4" x14ac:dyDescent="0.25">
      <c r="EU24581" s="104"/>
    </row>
    <row r="24582" spans="151:151" ht="14.4" x14ac:dyDescent="0.25">
      <c r="EU24582" s="104"/>
    </row>
    <row r="24583" spans="151:151" ht="14.4" x14ac:dyDescent="0.25">
      <c r="EU24583" s="104"/>
    </row>
    <row r="24584" spans="151:151" ht="14.4" x14ac:dyDescent="0.25">
      <c r="EU24584" s="104"/>
    </row>
    <row r="24585" spans="151:151" ht="14.4" x14ac:dyDescent="0.25">
      <c r="EU24585" s="104"/>
    </row>
    <row r="24586" spans="151:151" ht="14.4" x14ac:dyDescent="0.25">
      <c r="EU24586" s="104"/>
    </row>
    <row r="24587" spans="151:151" ht="14.4" x14ac:dyDescent="0.25">
      <c r="EU24587" s="104"/>
    </row>
    <row r="24588" spans="151:151" ht="14.4" x14ac:dyDescent="0.25">
      <c r="EU24588" s="104"/>
    </row>
    <row r="24589" spans="151:151" ht="14.4" x14ac:dyDescent="0.25">
      <c r="EU24589" s="104"/>
    </row>
    <row r="24590" spans="151:151" ht="14.4" x14ac:dyDescent="0.25">
      <c r="EU24590" s="104"/>
    </row>
    <row r="24591" spans="151:151" ht="14.4" x14ac:dyDescent="0.25">
      <c r="EU24591" s="104"/>
    </row>
    <row r="24592" spans="151:151" ht="14.4" x14ac:dyDescent="0.25">
      <c r="EU24592" s="104"/>
    </row>
    <row r="24593" spans="151:151" ht="14.4" x14ac:dyDescent="0.25">
      <c r="EU24593" s="104"/>
    </row>
    <row r="24594" spans="151:151" ht="14.4" x14ac:dyDescent="0.25">
      <c r="EU24594" s="104"/>
    </row>
    <row r="24595" spans="151:151" ht="14.4" x14ac:dyDescent="0.25">
      <c r="EU24595" s="104"/>
    </row>
    <row r="24596" spans="151:151" ht="14.4" x14ac:dyDescent="0.25">
      <c r="EU24596" s="104"/>
    </row>
    <row r="24597" spans="151:151" ht="14.4" x14ac:dyDescent="0.25">
      <c r="EU24597" s="104"/>
    </row>
    <row r="24598" spans="151:151" ht="14.4" x14ac:dyDescent="0.25">
      <c r="EU24598" s="104"/>
    </row>
    <row r="24599" spans="151:151" ht="14.4" x14ac:dyDescent="0.25">
      <c r="EU24599" s="104"/>
    </row>
    <row r="24600" spans="151:151" ht="14.4" x14ac:dyDescent="0.25">
      <c r="EU24600" s="104"/>
    </row>
    <row r="24601" spans="151:151" ht="14.4" x14ac:dyDescent="0.25">
      <c r="EU24601" s="104"/>
    </row>
    <row r="24602" spans="151:151" ht="14.4" x14ac:dyDescent="0.25">
      <c r="EU24602" s="104"/>
    </row>
    <row r="24603" spans="151:151" ht="14.4" x14ac:dyDescent="0.25">
      <c r="EU24603" s="104"/>
    </row>
    <row r="24604" spans="151:151" ht="14.4" x14ac:dyDescent="0.25">
      <c r="EU24604" s="104"/>
    </row>
    <row r="24605" spans="151:151" ht="14.4" x14ac:dyDescent="0.25">
      <c r="EU24605" s="104"/>
    </row>
    <row r="24606" spans="151:151" ht="14.4" x14ac:dyDescent="0.25">
      <c r="EU24606" s="104"/>
    </row>
    <row r="24607" spans="151:151" ht="14.4" x14ac:dyDescent="0.25">
      <c r="EU24607" s="104"/>
    </row>
    <row r="24608" spans="151:151" ht="14.4" x14ac:dyDescent="0.25">
      <c r="EU24608" s="104"/>
    </row>
    <row r="24609" spans="151:151" ht="14.4" x14ac:dyDescent="0.25">
      <c r="EU24609" s="104"/>
    </row>
    <row r="24610" spans="151:151" ht="14.4" x14ac:dyDescent="0.25">
      <c r="EU24610" s="104"/>
    </row>
    <row r="24611" spans="151:151" ht="14.4" x14ac:dyDescent="0.25">
      <c r="EU24611" s="104"/>
    </row>
    <row r="24612" spans="151:151" ht="14.4" x14ac:dyDescent="0.25">
      <c r="EU24612" s="104"/>
    </row>
    <row r="24613" spans="151:151" ht="14.4" x14ac:dyDescent="0.25">
      <c r="EU24613" s="104"/>
    </row>
    <row r="24614" spans="151:151" ht="14.4" x14ac:dyDescent="0.25">
      <c r="EU24614" s="104"/>
    </row>
    <row r="24615" spans="151:151" ht="14.4" x14ac:dyDescent="0.25">
      <c r="EU24615" s="104"/>
    </row>
    <row r="24616" spans="151:151" ht="14.4" x14ac:dyDescent="0.25">
      <c r="EU24616" s="104"/>
    </row>
    <row r="24617" spans="151:151" ht="14.4" x14ac:dyDescent="0.25">
      <c r="EU24617" s="104"/>
    </row>
    <row r="24618" spans="151:151" ht="14.4" x14ac:dyDescent="0.25">
      <c r="EU24618" s="104"/>
    </row>
    <row r="24619" spans="151:151" ht="14.4" x14ac:dyDescent="0.25">
      <c r="EU24619" s="104"/>
    </row>
    <row r="24620" spans="151:151" ht="14.4" x14ac:dyDescent="0.25">
      <c r="EU24620" s="104"/>
    </row>
    <row r="24621" spans="151:151" ht="14.4" x14ac:dyDescent="0.25">
      <c r="EU24621" s="104"/>
    </row>
    <row r="24622" spans="151:151" ht="14.4" x14ac:dyDescent="0.25">
      <c r="EU24622" s="104"/>
    </row>
    <row r="24623" spans="151:151" ht="14.4" x14ac:dyDescent="0.25">
      <c r="EU24623" s="104"/>
    </row>
    <row r="24624" spans="151:151" ht="14.4" x14ac:dyDescent="0.25">
      <c r="EU24624" s="104"/>
    </row>
    <row r="24625" spans="151:151" ht="14.4" x14ac:dyDescent="0.25">
      <c r="EU24625" s="104"/>
    </row>
    <row r="24626" spans="151:151" ht="14.4" x14ac:dyDescent="0.25">
      <c r="EU24626" s="104"/>
    </row>
    <row r="24627" spans="151:151" ht="14.4" x14ac:dyDescent="0.25">
      <c r="EU24627" s="104"/>
    </row>
    <row r="24628" spans="151:151" ht="14.4" x14ac:dyDescent="0.25">
      <c r="EU24628" s="104"/>
    </row>
    <row r="24629" spans="151:151" ht="14.4" x14ac:dyDescent="0.25">
      <c r="EU24629" s="104"/>
    </row>
    <row r="24630" spans="151:151" ht="14.4" x14ac:dyDescent="0.25">
      <c r="EU24630" s="104"/>
    </row>
    <row r="24631" spans="151:151" ht="14.4" x14ac:dyDescent="0.25">
      <c r="EU24631" s="104"/>
    </row>
    <row r="24632" spans="151:151" ht="14.4" x14ac:dyDescent="0.25">
      <c r="EU24632" s="104"/>
    </row>
    <row r="24633" spans="151:151" ht="14.4" x14ac:dyDescent="0.25">
      <c r="EU24633" s="104"/>
    </row>
    <row r="24634" spans="151:151" ht="14.4" x14ac:dyDescent="0.25">
      <c r="EU24634" s="104"/>
    </row>
    <row r="24635" spans="151:151" ht="14.4" x14ac:dyDescent="0.25">
      <c r="EU24635" s="104"/>
    </row>
    <row r="24636" spans="151:151" ht="14.4" x14ac:dyDescent="0.25">
      <c r="EU24636" s="104"/>
    </row>
    <row r="24637" spans="151:151" ht="14.4" x14ac:dyDescent="0.25">
      <c r="EU24637" s="104"/>
    </row>
    <row r="24638" spans="151:151" ht="14.4" x14ac:dyDescent="0.25">
      <c r="EU24638" s="104"/>
    </row>
    <row r="24639" spans="151:151" ht="14.4" x14ac:dyDescent="0.25">
      <c r="EU24639" s="104"/>
    </row>
    <row r="24640" spans="151:151" ht="14.4" x14ac:dyDescent="0.25">
      <c r="EU24640" s="104"/>
    </row>
    <row r="24641" spans="151:151" ht="14.4" x14ac:dyDescent="0.25">
      <c r="EU24641" s="104"/>
    </row>
    <row r="24642" spans="151:151" ht="14.4" x14ac:dyDescent="0.25">
      <c r="EU24642" s="104"/>
    </row>
    <row r="24643" spans="151:151" ht="14.4" x14ac:dyDescent="0.25">
      <c r="EU24643" s="104"/>
    </row>
    <row r="24644" spans="151:151" ht="14.4" x14ac:dyDescent="0.25">
      <c r="EU24644" s="104"/>
    </row>
    <row r="24645" spans="151:151" ht="14.4" x14ac:dyDescent="0.25">
      <c r="EU24645" s="104"/>
    </row>
    <row r="24646" spans="151:151" ht="14.4" x14ac:dyDescent="0.25">
      <c r="EU24646" s="104"/>
    </row>
    <row r="24647" spans="151:151" ht="14.4" x14ac:dyDescent="0.25">
      <c r="EU24647" s="104"/>
    </row>
    <row r="24648" spans="151:151" ht="14.4" x14ac:dyDescent="0.25">
      <c r="EU24648" s="104"/>
    </row>
    <row r="24649" spans="151:151" ht="14.4" x14ac:dyDescent="0.25">
      <c r="EU24649" s="104"/>
    </row>
    <row r="24650" spans="151:151" ht="14.4" x14ac:dyDescent="0.25">
      <c r="EU24650" s="104"/>
    </row>
    <row r="24651" spans="151:151" ht="14.4" x14ac:dyDescent="0.25">
      <c r="EU24651" s="104"/>
    </row>
    <row r="24652" spans="151:151" ht="14.4" x14ac:dyDescent="0.25">
      <c r="EU24652" s="104"/>
    </row>
    <row r="24653" spans="151:151" ht="14.4" x14ac:dyDescent="0.25">
      <c r="EU24653" s="104"/>
    </row>
    <row r="24654" spans="151:151" ht="14.4" x14ac:dyDescent="0.25">
      <c r="EU24654" s="104"/>
    </row>
    <row r="24655" spans="151:151" ht="14.4" x14ac:dyDescent="0.25">
      <c r="EU24655" s="104"/>
    </row>
    <row r="24656" spans="151:151" ht="14.4" x14ac:dyDescent="0.25">
      <c r="EU24656" s="104"/>
    </row>
    <row r="24657" spans="151:151" ht="14.4" x14ac:dyDescent="0.25">
      <c r="EU24657" s="104"/>
    </row>
    <row r="24658" spans="151:151" ht="14.4" x14ac:dyDescent="0.25">
      <c r="EU24658" s="104"/>
    </row>
    <row r="24659" spans="151:151" ht="14.4" x14ac:dyDescent="0.25">
      <c r="EU24659" s="104"/>
    </row>
    <row r="24660" spans="151:151" ht="14.4" x14ac:dyDescent="0.25">
      <c r="EU24660" s="104"/>
    </row>
    <row r="24661" spans="151:151" ht="14.4" x14ac:dyDescent="0.25">
      <c r="EU24661" s="104"/>
    </row>
    <row r="24662" spans="151:151" ht="14.4" x14ac:dyDescent="0.25">
      <c r="EU24662" s="104"/>
    </row>
    <row r="24663" spans="151:151" ht="14.4" x14ac:dyDescent="0.25">
      <c r="EU24663" s="104"/>
    </row>
    <row r="24664" spans="151:151" ht="14.4" x14ac:dyDescent="0.25">
      <c r="EU24664" s="104"/>
    </row>
    <row r="24665" spans="151:151" ht="14.4" x14ac:dyDescent="0.25">
      <c r="EU24665" s="104"/>
    </row>
    <row r="24666" spans="151:151" ht="14.4" x14ac:dyDescent="0.25">
      <c r="EU24666" s="104"/>
    </row>
    <row r="24667" spans="151:151" ht="14.4" x14ac:dyDescent="0.25">
      <c r="EU24667" s="104"/>
    </row>
    <row r="24668" spans="151:151" ht="14.4" x14ac:dyDescent="0.25">
      <c r="EU24668" s="104"/>
    </row>
    <row r="24669" spans="151:151" ht="14.4" x14ac:dyDescent="0.25">
      <c r="EU24669" s="104"/>
    </row>
    <row r="24670" spans="151:151" ht="14.4" x14ac:dyDescent="0.25">
      <c r="EU24670" s="104"/>
    </row>
    <row r="24671" spans="151:151" ht="14.4" x14ac:dyDescent="0.25">
      <c r="EU24671" s="104"/>
    </row>
    <row r="24672" spans="151:151" ht="14.4" x14ac:dyDescent="0.25">
      <c r="EU24672" s="104"/>
    </row>
    <row r="24673" spans="151:151" ht="14.4" x14ac:dyDescent="0.25">
      <c r="EU24673" s="104"/>
    </row>
    <row r="24674" spans="151:151" ht="14.4" x14ac:dyDescent="0.25">
      <c r="EU24674" s="104"/>
    </row>
    <row r="24675" spans="151:151" ht="14.4" x14ac:dyDescent="0.25">
      <c r="EU24675" s="104"/>
    </row>
    <row r="24676" spans="151:151" ht="14.4" x14ac:dyDescent="0.25">
      <c r="EU24676" s="104"/>
    </row>
    <row r="24677" spans="151:151" ht="14.4" x14ac:dyDescent="0.25">
      <c r="EU24677" s="104"/>
    </row>
    <row r="24678" spans="151:151" ht="14.4" x14ac:dyDescent="0.25">
      <c r="EU24678" s="104"/>
    </row>
    <row r="24679" spans="151:151" ht="14.4" x14ac:dyDescent="0.25">
      <c r="EU24679" s="104"/>
    </row>
    <row r="24680" spans="151:151" ht="14.4" x14ac:dyDescent="0.25">
      <c r="EU24680" s="104"/>
    </row>
    <row r="24681" spans="151:151" ht="14.4" x14ac:dyDescent="0.25">
      <c r="EU24681" s="104"/>
    </row>
    <row r="24682" spans="151:151" ht="14.4" x14ac:dyDescent="0.25">
      <c r="EU24682" s="104"/>
    </row>
    <row r="24683" spans="151:151" ht="14.4" x14ac:dyDescent="0.25">
      <c r="EU24683" s="104"/>
    </row>
    <row r="24684" spans="151:151" ht="14.4" x14ac:dyDescent="0.25">
      <c r="EU24684" s="104"/>
    </row>
    <row r="24685" spans="151:151" ht="14.4" x14ac:dyDescent="0.25">
      <c r="EU24685" s="104"/>
    </row>
    <row r="24686" spans="151:151" ht="14.4" x14ac:dyDescent="0.25">
      <c r="EU24686" s="104"/>
    </row>
    <row r="24687" spans="151:151" ht="14.4" x14ac:dyDescent="0.25">
      <c r="EU24687" s="104"/>
    </row>
    <row r="24688" spans="151:151" ht="14.4" x14ac:dyDescent="0.25">
      <c r="EU24688" s="104"/>
    </row>
    <row r="24689" spans="151:151" ht="14.4" x14ac:dyDescent="0.25">
      <c r="EU24689" s="104"/>
    </row>
    <row r="24690" spans="151:151" ht="14.4" x14ac:dyDescent="0.25">
      <c r="EU24690" s="104"/>
    </row>
    <row r="24691" spans="151:151" ht="14.4" x14ac:dyDescent="0.25">
      <c r="EU24691" s="104"/>
    </row>
    <row r="24692" spans="151:151" ht="14.4" x14ac:dyDescent="0.25">
      <c r="EU24692" s="104"/>
    </row>
    <row r="24693" spans="151:151" ht="14.4" x14ac:dyDescent="0.25">
      <c r="EU24693" s="104"/>
    </row>
    <row r="24694" spans="151:151" ht="14.4" x14ac:dyDescent="0.25">
      <c r="EU24694" s="104"/>
    </row>
    <row r="24695" spans="151:151" ht="14.4" x14ac:dyDescent="0.25">
      <c r="EU24695" s="104"/>
    </row>
    <row r="24696" spans="151:151" ht="14.4" x14ac:dyDescent="0.25">
      <c r="EU24696" s="104"/>
    </row>
    <row r="24697" spans="151:151" ht="14.4" x14ac:dyDescent="0.25">
      <c r="EU24697" s="104"/>
    </row>
    <row r="24698" spans="151:151" ht="14.4" x14ac:dyDescent="0.25">
      <c r="EU24698" s="104"/>
    </row>
    <row r="24699" spans="151:151" ht="14.4" x14ac:dyDescent="0.25">
      <c r="EU24699" s="104"/>
    </row>
    <row r="24700" spans="151:151" ht="14.4" x14ac:dyDescent="0.25">
      <c r="EU24700" s="104"/>
    </row>
    <row r="24701" spans="151:151" ht="14.4" x14ac:dyDescent="0.25">
      <c r="EU24701" s="104"/>
    </row>
    <row r="24702" spans="151:151" ht="14.4" x14ac:dyDescent="0.25">
      <c r="EU24702" s="104"/>
    </row>
    <row r="24703" spans="151:151" ht="14.4" x14ac:dyDescent="0.25">
      <c r="EU24703" s="104"/>
    </row>
    <row r="24704" spans="151:151" ht="14.4" x14ac:dyDescent="0.25">
      <c r="EU24704" s="104"/>
    </row>
    <row r="24705" spans="151:151" ht="14.4" x14ac:dyDescent="0.25">
      <c r="EU24705" s="104"/>
    </row>
    <row r="24706" spans="151:151" ht="14.4" x14ac:dyDescent="0.25">
      <c r="EU24706" s="104"/>
    </row>
    <row r="24707" spans="151:151" ht="14.4" x14ac:dyDescent="0.25">
      <c r="EU24707" s="104"/>
    </row>
    <row r="24708" spans="151:151" ht="14.4" x14ac:dyDescent="0.25">
      <c r="EU24708" s="104"/>
    </row>
    <row r="24709" spans="151:151" ht="14.4" x14ac:dyDescent="0.25">
      <c r="EU24709" s="104"/>
    </row>
    <row r="24710" spans="151:151" ht="14.4" x14ac:dyDescent="0.25">
      <c r="EU24710" s="104"/>
    </row>
    <row r="24711" spans="151:151" ht="14.4" x14ac:dyDescent="0.25">
      <c r="EU24711" s="104"/>
    </row>
    <row r="24712" spans="151:151" ht="14.4" x14ac:dyDescent="0.25">
      <c r="EU24712" s="104"/>
    </row>
    <row r="24713" spans="151:151" ht="14.4" x14ac:dyDescent="0.25">
      <c r="EU24713" s="104"/>
    </row>
    <row r="24714" spans="151:151" ht="14.4" x14ac:dyDescent="0.25">
      <c r="EU24714" s="104"/>
    </row>
    <row r="24715" spans="151:151" ht="14.4" x14ac:dyDescent="0.25">
      <c r="EU24715" s="104"/>
    </row>
    <row r="24716" spans="151:151" ht="14.4" x14ac:dyDescent="0.25">
      <c r="EU24716" s="104"/>
    </row>
    <row r="24717" spans="151:151" ht="14.4" x14ac:dyDescent="0.25">
      <c r="EU24717" s="104"/>
    </row>
    <row r="24718" spans="151:151" ht="14.4" x14ac:dyDescent="0.25">
      <c r="EU24718" s="104"/>
    </row>
    <row r="24719" spans="151:151" ht="14.4" x14ac:dyDescent="0.25">
      <c r="EU24719" s="104"/>
    </row>
    <row r="24720" spans="151:151" ht="14.4" x14ac:dyDescent="0.25">
      <c r="EU24720" s="104"/>
    </row>
    <row r="24721" spans="151:151" ht="14.4" x14ac:dyDescent="0.25">
      <c r="EU24721" s="104"/>
    </row>
    <row r="24722" spans="151:151" ht="14.4" x14ac:dyDescent="0.25">
      <c r="EU24722" s="104"/>
    </row>
    <row r="24723" spans="151:151" ht="14.4" x14ac:dyDescent="0.25">
      <c r="EU24723" s="104"/>
    </row>
    <row r="24724" spans="151:151" ht="14.4" x14ac:dyDescent="0.25">
      <c r="EU24724" s="104"/>
    </row>
    <row r="24725" spans="151:151" ht="14.4" x14ac:dyDescent="0.25">
      <c r="EU24725" s="104"/>
    </row>
    <row r="24726" spans="151:151" ht="14.4" x14ac:dyDescent="0.25">
      <c r="EU24726" s="104"/>
    </row>
    <row r="24727" spans="151:151" ht="14.4" x14ac:dyDescent="0.25">
      <c r="EU24727" s="104"/>
    </row>
    <row r="24728" spans="151:151" ht="14.4" x14ac:dyDescent="0.25">
      <c r="EU24728" s="104"/>
    </row>
    <row r="24729" spans="151:151" ht="14.4" x14ac:dyDescent="0.25">
      <c r="EU24729" s="104"/>
    </row>
    <row r="24730" spans="151:151" ht="14.4" x14ac:dyDescent="0.25">
      <c r="EU24730" s="104"/>
    </row>
    <row r="24731" spans="151:151" ht="14.4" x14ac:dyDescent="0.25">
      <c r="EU24731" s="104"/>
    </row>
    <row r="24732" spans="151:151" ht="14.4" x14ac:dyDescent="0.25">
      <c r="EU24732" s="104"/>
    </row>
    <row r="24733" spans="151:151" ht="14.4" x14ac:dyDescent="0.25">
      <c r="EU24733" s="104"/>
    </row>
    <row r="24734" spans="151:151" ht="14.4" x14ac:dyDescent="0.25">
      <c r="EU24734" s="104"/>
    </row>
    <row r="24735" spans="151:151" ht="14.4" x14ac:dyDescent="0.25">
      <c r="EU24735" s="104"/>
    </row>
    <row r="24736" spans="151:151" ht="14.4" x14ac:dyDescent="0.25">
      <c r="EU24736" s="104"/>
    </row>
    <row r="24737" spans="151:151" ht="14.4" x14ac:dyDescent="0.25">
      <c r="EU24737" s="104"/>
    </row>
    <row r="24738" spans="151:151" ht="14.4" x14ac:dyDescent="0.25">
      <c r="EU24738" s="104"/>
    </row>
    <row r="24739" spans="151:151" ht="14.4" x14ac:dyDescent="0.25">
      <c r="EU24739" s="104"/>
    </row>
    <row r="24740" spans="151:151" ht="14.4" x14ac:dyDescent="0.25">
      <c r="EU24740" s="104"/>
    </row>
    <row r="24741" spans="151:151" ht="14.4" x14ac:dyDescent="0.25">
      <c r="EU24741" s="104"/>
    </row>
    <row r="24742" spans="151:151" ht="14.4" x14ac:dyDescent="0.25">
      <c r="EU24742" s="104"/>
    </row>
    <row r="24743" spans="151:151" ht="14.4" x14ac:dyDescent="0.25">
      <c r="EU24743" s="104"/>
    </row>
    <row r="24744" spans="151:151" ht="14.4" x14ac:dyDescent="0.25">
      <c r="EU24744" s="104"/>
    </row>
    <row r="24745" spans="151:151" ht="14.4" x14ac:dyDescent="0.25">
      <c r="EU24745" s="104"/>
    </row>
    <row r="24746" spans="151:151" ht="14.4" x14ac:dyDescent="0.25">
      <c r="EU24746" s="104"/>
    </row>
    <row r="24747" spans="151:151" ht="14.4" x14ac:dyDescent="0.25">
      <c r="EU24747" s="104"/>
    </row>
    <row r="24748" spans="151:151" ht="14.4" x14ac:dyDescent="0.25">
      <c r="EU24748" s="104"/>
    </row>
    <row r="24749" spans="151:151" ht="14.4" x14ac:dyDescent="0.25">
      <c r="EU24749" s="104"/>
    </row>
    <row r="24750" spans="151:151" ht="14.4" x14ac:dyDescent="0.25">
      <c r="EU24750" s="104"/>
    </row>
    <row r="24751" spans="151:151" ht="14.4" x14ac:dyDescent="0.25">
      <c r="EU24751" s="104"/>
    </row>
    <row r="24752" spans="151:151" ht="14.4" x14ac:dyDescent="0.25">
      <c r="EU24752" s="104"/>
    </row>
    <row r="24753" spans="151:151" ht="14.4" x14ac:dyDescent="0.25">
      <c r="EU24753" s="104"/>
    </row>
    <row r="24754" spans="151:151" ht="14.4" x14ac:dyDescent="0.25">
      <c r="EU24754" s="104"/>
    </row>
    <row r="24755" spans="151:151" ht="14.4" x14ac:dyDescent="0.25">
      <c r="EU24755" s="104"/>
    </row>
    <row r="24756" spans="151:151" ht="14.4" x14ac:dyDescent="0.25">
      <c r="EU24756" s="104"/>
    </row>
    <row r="24757" spans="151:151" ht="14.4" x14ac:dyDescent="0.25">
      <c r="EU24757" s="104"/>
    </row>
    <row r="24758" spans="151:151" ht="14.4" x14ac:dyDescent="0.25">
      <c r="EU24758" s="104"/>
    </row>
    <row r="24759" spans="151:151" ht="14.4" x14ac:dyDescent="0.25">
      <c r="EU24759" s="104"/>
    </row>
    <row r="24760" spans="151:151" ht="14.4" x14ac:dyDescent="0.25">
      <c r="EU24760" s="104"/>
    </row>
    <row r="24761" spans="151:151" ht="14.4" x14ac:dyDescent="0.25">
      <c r="EU24761" s="104"/>
    </row>
    <row r="24762" spans="151:151" ht="14.4" x14ac:dyDescent="0.25">
      <c r="EU24762" s="104"/>
    </row>
    <row r="24763" spans="151:151" ht="14.4" x14ac:dyDescent="0.25">
      <c r="EU24763" s="104"/>
    </row>
    <row r="24764" spans="151:151" ht="14.4" x14ac:dyDescent="0.25">
      <c r="EU24764" s="104"/>
    </row>
    <row r="24765" spans="151:151" ht="14.4" x14ac:dyDescent="0.25">
      <c r="EU24765" s="104"/>
    </row>
    <row r="24766" spans="151:151" ht="14.4" x14ac:dyDescent="0.25">
      <c r="EU24766" s="104"/>
    </row>
    <row r="24767" spans="151:151" ht="14.4" x14ac:dyDescent="0.25">
      <c r="EU24767" s="104"/>
    </row>
    <row r="24768" spans="151:151" ht="14.4" x14ac:dyDescent="0.25">
      <c r="EU24768" s="104"/>
    </row>
    <row r="24769" spans="151:151" ht="14.4" x14ac:dyDescent="0.25">
      <c r="EU24769" s="104"/>
    </row>
    <row r="24770" spans="151:151" ht="14.4" x14ac:dyDescent="0.25">
      <c r="EU24770" s="104"/>
    </row>
    <row r="24771" spans="151:151" ht="14.4" x14ac:dyDescent="0.25">
      <c r="EU24771" s="104"/>
    </row>
    <row r="24772" spans="151:151" ht="14.4" x14ac:dyDescent="0.25">
      <c r="EU24772" s="104"/>
    </row>
    <row r="24773" spans="151:151" ht="14.4" x14ac:dyDescent="0.25">
      <c r="EU24773" s="104"/>
    </row>
    <row r="24774" spans="151:151" ht="14.4" x14ac:dyDescent="0.25">
      <c r="EU24774" s="104"/>
    </row>
    <row r="24775" spans="151:151" ht="14.4" x14ac:dyDescent="0.25">
      <c r="EU24775" s="104"/>
    </row>
    <row r="24776" spans="151:151" ht="14.4" x14ac:dyDescent="0.25">
      <c r="EU24776" s="104"/>
    </row>
    <row r="24777" spans="151:151" ht="14.4" x14ac:dyDescent="0.25">
      <c r="EU24777" s="104"/>
    </row>
    <row r="24778" spans="151:151" ht="14.4" x14ac:dyDescent="0.25">
      <c r="EU24778" s="104"/>
    </row>
    <row r="24779" spans="151:151" ht="14.4" x14ac:dyDescent="0.25">
      <c r="EU24779" s="104"/>
    </row>
    <row r="24780" spans="151:151" ht="14.4" x14ac:dyDescent="0.25">
      <c r="EU24780" s="104"/>
    </row>
    <row r="24781" spans="151:151" ht="14.4" x14ac:dyDescent="0.25">
      <c r="EU24781" s="104"/>
    </row>
    <row r="24782" spans="151:151" ht="14.4" x14ac:dyDescent="0.25">
      <c r="EU24782" s="104"/>
    </row>
    <row r="24783" spans="151:151" ht="14.4" x14ac:dyDescent="0.25">
      <c r="EU24783" s="104"/>
    </row>
    <row r="24784" spans="151:151" ht="14.4" x14ac:dyDescent="0.25">
      <c r="EU24784" s="104"/>
    </row>
    <row r="24785" spans="151:151" ht="14.4" x14ac:dyDescent="0.25">
      <c r="EU24785" s="104"/>
    </row>
    <row r="24786" spans="151:151" ht="14.4" x14ac:dyDescent="0.25">
      <c r="EU24786" s="104"/>
    </row>
    <row r="24787" spans="151:151" ht="14.4" x14ac:dyDescent="0.25">
      <c r="EU24787" s="104"/>
    </row>
    <row r="24788" spans="151:151" ht="14.4" x14ac:dyDescent="0.25">
      <c r="EU24788" s="104"/>
    </row>
    <row r="24789" spans="151:151" ht="14.4" x14ac:dyDescent="0.25">
      <c r="EU24789" s="104"/>
    </row>
    <row r="24790" spans="151:151" ht="14.4" x14ac:dyDescent="0.25">
      <c r="EU24790" s="104"/>
    </row>
    <row r="24791" spans="151:151" ht="14.4" x14ac:dyDescent="0.25">
      <c r="EU24791" s="104"/>
    </row>
    <row r="24792" spans="151:151" ht="14.4" x14ac:dyDescent="0.25">
      <c r="EU24792" s="104"/>
    </row>
    <row r="24793" spans="151:151" ht="14.4" x14ac:dyDescent="0.25">
      <c r="EU24793" s="104"/>
    </row>
    <row r="24794" spans="151:151" ht="14.4" x14ac:dyDescent="0.25">
      <c r="EU24794" s="104"/>
    </row>
    <row r="24795" spans="151:151" ht="14.4" x14ac:dyDescent="0.25">
      <c r="EU24795" s="104"/>
    </row>
    <row r="24796" spans="151:151" ht="14.4" x14ac:dyDescent="0.25">
      <c r="EU24796" s="104"/>
    </row>
    <row r="24797" spans="151:151" ht="14.4" x14ac:dyDescent="0.25">
      <c r="EU24797" s="104"/>
    </row>
    <row r="24798" spans="151:151" ht="14.4" x14ac:dyDescent="0.25">
      <c r="EU24798" s="104"/>
    </row>
    <row r="24799" spans="151:151" ht="14.4" x14ac:dyDescent="0.25">
      <c r="EU24799" s="104"/>
    </row>
    <row r="24800" spans="151:151" ht="14.4" x14ac:dyDescent="0.25">
      <c r="EU24800" s="104"/>
    </row>
    <row r="24801" spans="151:151" ht="14.4" x14ac:dyDescent="0.25">
      <c r="EU24801" s="104"/>
    </row>
    <row r="24802" spans="151:151" ht="14.4" x14ac:dyDescent="0.25">
      <c r="EU24802" s="104"/>
    </row>
    <row r="24803" spans="151:151" ht="14.4" x14ac:dyDescent="0.25">
      <c r="EU24803" s="104"/>
    </row>
    <row r="24804" spans="151:151" ht="14.4" x14ac:dyDescent="0.25">
      <c r="EU24804" s="104"/>
    </row>
    <row r="24805" spans="151:151" ht="14.4" x14ac:dyDescent="0.25">
      <c r="EU24805" s="104"/>
    </row>
    <row r="24806" spans="151:151" ht="14.4" x14ac:dyDescent="0.25">
      <c r="EU24806" s="104"/>
    </row>
    <row r="24807" spans="151:151" ht="14.4" x14ac:dyDescent="0.25">
      <c r="EU24807" s="104"/>
    </row>
    <row r="24808" spans="151:151" ht="14.4" x14ac:dyDescent="0.25">
      <c r="EU24808" s="104"/>
    </row>
    <row r="24809" spans="151:151" ht="14.4" x14ac:dyDescent="0.25">
      <c r="EU24809" s="104"/>
    </row>
    <row r="24810" spans="151:151" ht="14.4" x14ac:dyDescent="0.25">
      <c r="EU24810" s="104"/>
    </row>
    <row r="24811" spans="151:151" ht="14.4" x14ac:dyDescent="0.25">
      <c r="EU24811" s="104"/>
    </row>
    <row r="24812" spans="151:151" ht="14.4" x14ac:dyDescent="0.25">
      <c r="EU24812" s="104"/>
    </row>
    <row r="24813" spans="151:151" ht="14.4" x14ac:dyDescent="0.25">
      <c r="EU24813" s="104"/>
    </row>
    <row r="24814" spans="151:151" ht="14.4" x14ac:dyDescent="0.25">
      <c r="EU24814" s="104"/>
    </row>
    <row r="24815" spans="151:151" ht="14.4" x14ac:dyDescent="0.25">
      <c r="EU24815" s="104"/>
    </row>
    <row r="24816" spans="151:151" ht="14.4" x14ac:dyDescent="0.25">
      <c r="EU24816" s="104"/>
    </row>
    <row r="24817" spans="151:151" ht="14.4" x14ac:dyDescent="0.25">
      <c r="EU24817" s="104"/>
    </row>
    <row r="24818" spans="151:151" ht="14.4" x14ac:dyDescent="0.25">
      <c r="EU24818" s="104"/>
    </row>
    <row r="24819" spans="151:151" ht="14.4" x14ac:dyDescent="0.25">
      <c r="EU24819" s="104"/>
    </row>
    <row r="24820" spans="151:151" ht="14.4" x14ac:dyDescent="0.25">
      <c r="EU24820" s="104"/>
    </row>
    <row r="24821" spans="151:151" ht="14.4" x14ac:dyDescent="0.25">
      <c r="EU24821" s="104"/>
    </row>
    <row r="24822" spans="151:151" ht="14.4" x14ac:dyDescent="0.25">
      <c r="EU24822" s="104"/>
    </row>
    <row r="24823" spans="151:151" ht="14.4" x14ac:dyDescent="0.25">
      <c r="EU24823" s="104"/>
    </row>
    <row r="24824" spans="151:151" ht="14.4" x14ac:dyDescent="0.25">
      <c r="EU24824" s="104"/>
    </row>
    <row r="24825" spans="151:151" ht="14.4" x14ac:dyDescent="0.25">
      <c r="EU24825" s="104"/>
    </row>
    <row r="24826" spans="151:151" ht="14.4" x14ac:dyDescent="0.25">
      <c r="EU24826" s="104"/>
    </row>
    <row r="24827" spans="151:151" ht="14.4" x14ac:dyDescent="0.25">
      <c r="EU24827" s="104"/>
    </row>
    <row r="24828" spans="151:151" ht="14.4" x14ac:dyDescent="0.25">
      <c r="EU24828" s="104"/>
    </row>
    <row r="24829" spans="151:151" ht="14.4" x14ac:dyDescent="0.25">
      <c r="EU24829" s="104"/>
    </row>
    <row r="24830" spans="151:151" ht="14.4" x14ac:dyDescent="0.25">
      <c r="EU24830" s="104"/>
    </row>
    <row r="24831" spans="151:151" ht="14.4" x14ac:dyDescent="0.25">
      <c r="EU24831" s="104"/>
    </row>
    <row r="24832" spans="151:151" ht="14.4" x14ac:dyDescent="0.25">
      <c r="EU24832" s="104"/>
    </row>
    <row r="24833" spans="151:151" ht="14.4" x14ac:dyDescent="0.25">
      <c r="EU24833" s="104"/>
    </row>
    <row r="24834" spans="151:151" ht="14.4" x14ac:dyDescent="0.25">
      <c r="EU24834" s="104"/>
    </row>
    <row r="24835" spans="151:151" ht="14.4" x14ac:dyDescent="0.25">
      <c r="EU24835" s="104"/>
    </row>
    <row r="24836" spans="151:151" ht="14.4" x14ac:dyDescent="0.25">
      <c r="EU24836" s="104"/>
    </row>
    <row r="24837" spans="151:151" ht="14.4" x14ac:dyDescent="0.25">
      <c r="EU24837" s="104"/>
    </row>
    <row r="24838" spans="151:151" ht="14.4" x14ac:dyDescent="0.25">
      <c r="EU24838" s="104"/>
    </row>
    <row r="24839" spans="151:151" ht="14.4" x14ac:dyDescent="0.25">
      <c r="EU24839" s="104"/>
    </row>
    <row r="24840" spans="151:151" ht="14.4" x14ac:dyDescent="0.25">
      <c r="EU24840" s="104"/>
    </row>
    <row r="24841" spans="151:151" ht="14.4" x14ac:dyDescent="0.25">
      <c r="EU24841" s="104"/>
    </row>
    <row r="24842" spans="151:151" ht="14.4" x14ac:dyDescent="0.25">
      <c r="EU24842" s="104"/>
    </row>
    <row r="24843" spans="151:151" ht="14.4" x14ac:dyDescent="0.25">
      <c r="EU24843" s="104"/>
    </row>
    <row r="24844" spans="151:151" ht="14.4" x14ac:dyDescent="0.25">
      <c r="EU24844" s="104"/>
    </row>
    <row r="24845" spans="151:151" ht="14.4" x14ac:dyDescent="0.25">
      <c r="EU24845" s="104"/>
    </row>
    <row r="24846" spans="151:151" ht="14.4" x14ac:dyDescent="0.25">
      <c r="EU24846" s="104"/>
    </row>
    <row r="24847" spans="151:151" ht="14.4" x14ac:dyDescent="0.25">
      <c r="EU24847" s="104"/>
    </row>
    <row r="24848" spans="151:151" ht="14.4" x14ac:dyDescent="0.25">
      <c r="EU24848" s="104"/>
    </row>
    <row r="24849" spans="151:151" ht="14.4" x14ac:dyDescent="0.25">
      <c r="EU24849" s="104"/>
    </row>
    <row r="24850" spans="151:151" ht="14.4" x14ac:dyDescent="0.25">
      <c r="EU24850" s="104"/>
    </row>
    <row r="24851" spans="151:151" ht="14.4" x14ac:dyDescent="0.25">
      <c r="EU24851" s="104"/>
    </row>
    <row r="24852" spans="151:151" ht="14.4" x14ac:dyDescent="0.25">
      <c r="EU24852" s="104"/>
    </row>
    <row r="24853" spans="151:151" ht="14.4" x14ac:dyDescent="0.25">
      <c r="EU24853" s="104"/>
    </row>
    <row r="24854" spans="151:151" ht="14.4" x14ac:dyDescent="0.25">
      <c r="EU24854" s="104"/>
    </row>
    <row r="24855" spans="151:151" ht="14.4" x14ac:dyDescent="0.25">
      <c r="EU24855" s="104"/>
    </row>
    <row r="24856" spans="151:151" ht="14.4" x14ac:dyDescent="0.25">
      <c r="EU24856" s="104"/>
    </row>
    <row r="24857" spans="151:151" ht="14.4" x14ac:dyDescent="0.25">
      <c r="EU24857" s="104"/>
    </row>
    <row r="24858" spans="151:151" ht="14.4" x14ac:dyDescent="0.25">
      <c r="EU24858" s="104"/>
    </row>
    <row r="24859" spans="151:151" ht="14.4" x14ac:dyDescent="0.25">
      <c r="EU24859" s="104"/>
    </row>
    <row r="24860" spans="151:151" ht="14.4" x14ac:dyDescent="0.25">
      <c r="EU24860" s="104"/>
    </row>
    <row r="24861" spans="151:151" ht="14.4" x14ac:dyDescent="0.25">
      <c r="EU24861" s="104"/>
    </row>
    <row r="24862" spans="151:151" ht="14.4" x14ac:dyDescent="0.25">
      <c r="EU24862" s="104"/>
    </row>
    <row r="24863" spans="151:151" ht="14.4" x14ac:dyDescent="0.25">
      <c r="EU24863" s="104"/>
    </row>
    <row r="24864" spans="151:151" ht="14.4" x14ac:dyDescent="0.25">
      <c r="EU24864" s="104"/>
    </row>
    <row r="24865" spans="151:151" ht="14.4" x14ac:dyDescent="0.25">
      <c r="EU24865" s="104"/>
    </row>
    <row r="24866" spans="151:151" ht="14.4" x14ac:dyDescent="0.25">
      <c r="EU24866" s="104"/>
    </row>
    <row r="24867" spans="151:151" ht="14.4" x14ac:dyDescent="0.25">
      <c r="EU24867" s="104"/>
    </row>
    <row r="24868" spans="151:151" ht="14.4" x14ac:dyDescent="0.25">
      <c r="EU24868" s="104"/>
    </row>
    <row r="24869" spans="151:151" ht="14.4" x14ac:dyDescent="0.25">
      <c r="EU24869" s="104"/>
    </row>
    <row r="24870" spans="151:151" ht="14.4" x14ac:dyDescent="0.25">
      <c r="EU24870" s="104"/>
    </row>
    <row r="24871" spans="151:151" ht="14.4" x14ac:dyDescent="0.25">
      <c r="EU24871" s="104"/>
    </row>
    <row r="24872" spans="151:151" ht="14.4" x14ac:dyDescent="0.25">
      <c r="EU24872" s="104"/>
    </row>
    <row r="24873" spans="151:151" ht="14.4" x14ac:dyDescent="0.25">
      <c r="EU24873" s="104"/>
    </row>
    <row r="24874" spans="151:151" ht="14.4" x14ac:dyDescent="0.25">
      <c r="EU24874" s="104"/>
    </row>
    <row r="24875" spans="151:151" ht="14.4" x14ac:dyDescent="0.25">
      <c r="EU24875" s="104"/>
    </row>
    <row r="24876" spans="151:151" ht="14.4" x14ac:dyDescent="0.25">
      <c r="EU24876" s="104"/>
    </row>
    <row r="24877" spans="151:151" ht="14.4" x14ac:dyDescent="0.25">
      <c r="EU24877" s="104"/>
    </row>
    <row r="24878" spans="151:151" ht="14.4" x14ac:dyDescent="0.25">
      <c r="EU24878" s="104"/>
    </row>
    <row r="24879" spans="151:151" ht="14.4" x14ac:dyDescent="0.25">
      <c r="EU24879" s="104"/>
    </row>
    <row r="24880" spans="151:151" ht="14.4" x14ac:dyDescent="0.25">
      <c r="EU24880" s="104"/>
    </row>
    <row r="24881" spans="151:151" ht="14.4" x14ac:dyDescent="0.25">
      <c r="EU24881" s="104"/>
    </row>
    <row r="24882" spans="151:151" ht="14.4" x14ac:dyDescent="0.25">
      <c r="EU24882" s="104"/>
    </row>
    <row r="24883" spans="151:151" ht="14.4" x14ac:dyDescent="0.25">
      <c r="EU24883" s="104"/>
    </row>
    <row r="24884" spans="151:151" ht="14.4" x14ac:dyDescent="0.25">
      <c r="EU24884" s="104"/>
    </row>
    <row r="24885" spans="151:151" ht="14.4" x14ac:dyDescent="0.25">
      <c r="EU24885" s="104"/>
    </row>
    <row r="24886" spans="151:151" ht="14.4" x14ac:dyDescent="0.25">
      <c r="EU24886" s="104"/>
    </row>
    <row r="24887" spans="151:151" ht="14.4" x14ac:dyDescent="0.25">
      <c r="EU24887" s="104"/>
    </row>
    <row r="24888" spans="151:151" ht="14.4" x14ac:dyDescent="0.25">
      <c r="EU24888" s="104"/>
    </row>
    <row r="24889" spans="151:151" ht="14.4" x14ac:dyDescent="0.25">
      <c r="EU24889" s="104"/>
    </row>
    <row r="24890" spans="151:151" ht="14.4" x14ac:dyDescent="0.25">
      <c r="EU24890" s="104"/>
    </row>
    <row r="24891" spans="151:151" ht="14.4" x14ac:dyDescent="0.25">
      <c r="EU24891" s="104"/>
    </row>
    <row r="24892" spans="151:151" ht="14.4" x14ac:dyDescent="0.25">
      <c r="EU24892" s="104"/>
    </row>
    <row r="24893" spans="151:151" ht="14.4" x14ac:dyDescent="0.25">
      <c r="EU24893" s="104"/>
    </row>
    <row r="24894" spans="151:151" ht="14.4" x14ac:dyDescent="0.25">
      <c r="EU24894" s="104"/>
    </row>
    <row r="24895" spans="151:151" ht="14.4" x14ac:dyDescent="0.25">
      <c r="EU24895" s="104"/>
    </row>
    <row r="24896" spans="151:151" ht="14.4" x14ac:dyDescent="0.25">
      <c r="EU24896" s="104"/>
    </row>
    <row r="24897" spans="151:151" ht="14.4" x14ac:dyDescent="0.25">
      <c r="EU24897" s="104"/>
    </row>
    <row r="24898" spans="151:151" ht="14.4" x14ac:dyDescent="0.25">
      <c r="EU24898" s="104"/>
    </row>
    <row r="24899" spans="151:151" ht="14.4" x14ac:dyDescent="0.25">
      <c r="EU24899" s="104"/>
    </row>
    <row r="24900" spans="151:151" ht="14.4" x14ac:dyDescent="0.25">
      <c r="EU24900" s="104"/>
    </row>
    <row r="24901" spans="151:151" ht="14.4" x14ac:dyDescent="0.25">
      <c r="EU24901" s="104"/>
    </row>
    <row r="24902" spans="151:151" ht="14.4" x14ac:dyDescent="0.25">
      <c r="EU24902" s="104"/>
    </row>
    <row r="24903" spans="151:151" ht="14.4" x14ac:dyDescent="0.25">
      <c r="EU24903" s="104"/>
    </row>
    <row r="24904" spans="151:151" ht="14.4" x14ac:dyDescent="0.25">
      <c r="EU24904" s="104"/>
    </row>
    <row r="24905" spans="151:151" ht="14.4" x14ac:dyDescent="0.25">
      <c r="EU24905" s="104"/>
    </row>
    <row r="24906" spans="151:151" ht="14.4" x14ac:dyDescent="0.25">
      <c r="EU24906" s="104"/>
    </row>
    <row r="24907" spans="151:151" ht="14.4" x14ac:dyDescent="0.25">
      <c r="EU24907" s="104"/>
    </row>
    <row r="24908" spans="151:151" ht="14.4" x14ac:dyDescent="0.25">
      <c r="EU24908" s="104"/>
    </row>
    <row r="24909" spans="151:151" ht="14.4" x14ac:dyDescent="0.25">
      <c r="EU24909" s="104"/>
    </row>
    <row r="24910" spans="151:151" ht="14.4" x14ac:dyDescent="0.25">
      <c r="EU24910" s="104"/>
    </row>
    <row r="24911" spans="151:151" ht="14.4" x14ac:dyDescent="0.25">
      <c r="EU24911" s="104"/>
    </row>
    <row r="24912" spans="151:151" ht="14.4" x14ac:dyDescent="0.25">
      <c r="EU24912" s="104"/>
    </row>
    <row r="24913" spans="151:151" ht="14.4" x14ac:dyDescent="0.25">
      <c r="EU24913" s="104"/>
    </row>
    <row r="24914" spans="151:151" ht="14.4" x14ac:dyDescent="0.25">
      <c r="EU24914" s="104"/>
    </row>
    <row r="24915" spans="151:151" ht="14.4" x14ac:dyDescent="0.25">
      <c r="EU24915" s="104"/>
    </row>
    <row r="24916" spans="151:151" ht="14.4" x14ac:dyDescent="0.25">
      <c r="EU24916" s="104"/>
    </row>
    <row r="24917" spans="151:151" ht="14.4" x14ac:dyDescent="0.25">
      <c r="EU24917" s="104"/>
    </row>
    <row r="24918" spans="151:151" ht="14.4" x14ac:dyDescent="0.25">
      <c r="EU24918" s="104"/>
    </row>
    <row r="24919" spans="151:151" ht="14.4" x14ac:dyDescent="0.25">
      <c r="EU24919" s="104"/>
    </row>
    <row r="24920" spans="151:151" ht="14.4" x14ac:dyDescent="0.25">
      <c r="EU24920" s="104"/>
    </row>
    <row r="24921" spans="151:151" ht="14.4" x14ac:dyDescent="0.25">
      <c r="EU24921" s="104"/>
    </row>
    <row r="24922" spans="151:151" ht="14.4" x14ac:dyDescent="0.25">
      <c r="EU24922" s="104"/>
    </row>
    <row r="24923" spans="151:151" ht="14.4" x14ac:dyDescent="0.25">
      <c r="EU24923" s="104"/>
    </row>
    <row r="24924" spans="151:151" ht="14.4" x14ac:dyDescent="0.25">
      <c r="EU24924" s="104"/>
    </row>
    <row r="24925" spans="151:151" ht="14.4" x14ac:dyDescent="0.25">
      <c r="EU24925" s="104"/>
    </row>
    <row r="24926" spans="151:151" ht="14.4" x14ac:dyDescent="0.25">
      <c r="EU24926" s="104"/>
    </row>
    <row r="24927" spans="151:151" ht="14.4" x14ac:dyDescent="0.25">
      <c r="EU24927" s="104"/>
    </row>
    <row r="24928" spans="151:151" ht="14.4" x14ac:dyDescent="0.25">
      <c r="EU24928" s="104"/>
    </row>
    <row r="24929" spans="151:151" ht="14.4" x14ac:dyDescent="0.25">
      <c r="EU24929" s="104"/>
    </row>
    <row r="24930" spans="151:151" ht="14.4" x14ac:dyDescent="0.25">
      <c r="EU24930" s="104"/>
    </row>
    <row r="24931" spans="151:151" ht="14.4" x14ac:dyDescent="0.25">
      <c r="EU24931" s="104"/>
    </row>
    <row r="24932" spans="151:151" ht="14.4" x14ac:dyDescent="0.25">
      <c r="EU24932" s="104"/>
    </row>
    <row r="24933" spans="151:151" ht="14.4" x14ac:dyDescent="0.25">
      <c r="EU24933" s="104"/>
    </row>
    <row r="24934" spans="151:151" ht="14.4" x14ac:dyDescent="0.25">
      <c r="EU24934" s="104"/>
    </row>
    <row r="24935" spans="151:151" ht="14.4" x14ac:dyDescent="0.25">
      <c r="EU24935" s="104"/>
    </row>
    <row r="24936" spans="151:151" ht="14.4" x14ac:dyDescent="0.25">
      <c r="EU24936" s="104"/>
    </row>
    <row r="24937" spans="151:151" ht="14.4" x14ac:dyDescent="0.25">
      <c r="EU24937" s="104"/>
    </row>
    <row r="24938" spans="151:151" ht="14.4" x14ac:dyDescent="0.25">
      <c r="EU24938" s="104"/>
    </row>
    <row r="24939" spans="151:151" ht="14.4" x14ac:dyDescent="0.25">
      <c r="EU24939" s="104"/>
    </row>
    <row r="24940" spans="151:151" ht="14.4" x14ac:dyDescent="0.25">
      <c r="EU24940" s="104"/>
    </row>
    <row r="24941" spans="151:151" ht="14.4" x14ac:dyDescent="0.25">
      <c r="EU24941" s="104"/>
    </row>
    <row r="24942" spans="151:151" ht="14.4" x14ac:dyDescent="0.25">
      <c r="EU24942" s="104"/>
    </row>
    <row r="24943" spans="151:151" ht="14.4" x14ac:dyDescent="0.25">
      <c r="EU24943" s="104"/>
    </row>
    <row r="24944" spans="151:151" ht="14.4" x14ac:dyDescent="0.25">
      <c r="EU24944" s="104"/>
    </row>
    <row r="24945" spans="151:151" ht="14.4" x14ac:dyDescent="0.25">
      <c r="EU24945" s="104"/>
    </row>
    <row r="24946" spans="151:151" ht="14.4" x14ac:dyDescent="0.25">
      <c r="EU24946" s="104"/>
    </row>
    <row r="24947" spans="151:151" ht="14.4" x14ac:dyDescent="0.25">
      <c r="EU24947" s="104"/>
    </row>
    <row r="24948" spans="151:151" ht="14.4" x14ac:dyDescent="0.25">
      <c r="EU24948" s="104"/>
    </row>
    <row r="24949" spans="151:151" ht="14.4" x14ac:dyDescent="0.25">
      <c r="EU24949" s="104"/>
    </row>
    <row r="24950" spans="151:151" ht="14.4" x14ac:dyDescent="0.25">
      <c r="EU24950" s="104"/>
    </row>
    <row r="24951" spans="151:151" ht="14.4" x14ac:dyDescent="0.25">
      <c r="EU24951" s="104"/>
    </row>
    <row r="24952" spans="151:151" ht="14.4" x14ac:dyDescent="0.25">
      <c r="EU24952" s="104"/>
    </row>
    <row r="24953" spans="151:151" ht="14.4" x14ac:dyDescent="0.25">
      <c r="EU24953" s="104"/>
    </row>
    <row r="24954" spans="151:151" ht="14.4" x14ac:dyDescent="0.25">
      <c r="EU24954" s="104"/>
    </row>
    <row r="24955" spans="151:151" ht="14.4" x14ac:dyDescent="0.25">
      <c r="EU24955" s="104"/>
    </row>
    <row r="24956" spans="151:151" ht="14.4" x14ac:dyDescent="0.25">
      <c r="EU24956" s="104"/>
    </row>
    <row r="24957" spans="151:151" ht="14.4" x14ac:dyDescent="0.25">
      <c r="EU24957" s="104"/>
    </row>
    <row r="24958" spans="151:151" ht="14.4" x14ac:dyDescent="0.25">
      <c r="EU24958" s="104"/>
    </row>
    <row r="24959" spans="151:151" ht="14.4" x14ac:dyDescent="0.25">
      <c r="EU24959" s="104"/>
    </row>
    <row r="24960" spans="151:151" ht="14.4" x14ac:dyDescent="0.25">
      <c r="EU24960" s="104"/>
    </row>
    <row r="24961" spans="151:151" ht="14.4" x14ac:dyDescent="0.25">
      <c r="EU24961" s="104"/>
    </row>
    <row r="24962" spans="151:151" ht="14.4" x14ac:dyDescent="0.25">
      <c r="EU24962" s="104"/>
    </row>
    <row r="24963" spans="151:151" ht="14.4" x14ac:dyDescent="0.25">
      <c r="EU24963" s="104"/>
    </row>
    <row r="24964" spans="151:151" ht="14.4" x14ac:dyDescent="0.25">
      <c r="EU24964" s="104"/>
    </row>
    <row r="24965" spans="151:151" ht="14.4" x14ac:dyDescent="0.25">
      <c r="EU24965" s="104"/>
    </row>
    <row r="24966" spans="151:151" ht="14.4" x14ac:dyDescent="0.25">
      <c r="EU24966" s="104"/>
    </row>
    <row r="24967" spans="151:151" ht="14.4" x14ac:dyDescent="0.25">
      <c r="EU24967" s="104"/>
    </row>
    <row r="24968" spans="151:151" ht="14.4" x14ac:dyDescent="0.25">
      <c r="EU24968" s="104"/>
    </row>
    <row r="24969" spans="151:151" ht="14.4" x14ac:dyDescent="0.25">
      <c r="EU24969" s="104"/>
    </row>
    <row r="24970" spans="151:151" ht="14.4" x14ac:dyDescent="0.25">
      <c r="EU24970" s="104"/>
    </row>
    <row r="24971" spans="151:151" ht="14.4" x14ac:dyDescent="0.25">
      <c r="EU24971" s="104"/>
    </row>
    <row r="24972" spans="151:151" ht="14.4" x14ac:dyDescent="0.25">
      <c r="EU24972" s="104"/>
    </row>
    <row r="24973" spans="151:151" ht="14.4" x14ac:dyDescent="0.25">
      <c r="EU24973" s="104"/>
    </row>
    <row r="24974" spans="151:151" ht="14.4" x14ac:dyDescent="0.25">
      <c r="EU24974" s="104"/>
    </row>
    <row r="24975" spans="151:151" ht="14.4" x14ac:dyDescent="0.25">
      <c r="EU24975" s="104"/>
    </row>
    <row r="24976" spans="151:151" ht="14.4" x14ac:dyDescent="0.25">
      <c r="EU24976" s="104"/>
    </row>
    <row r="24977" spans="151:151" ht="14.4" x14ac:dyDescent="0.25">
      <c r="EU24977" s="104"/>
    </row>
    <row r="24978" spans="151:151" ht="14.4" x14ac:dyDescent="0.25">
      <c r="EU24978" s="104"/>
    </row>
    <row r="24979" spans="151:151" ht="14.4" x14ac:dyDescent="0.25">
      <c r="EU24979" s="104"/>
    </row>
    <row r="24980" spans="151:151" ht="14.4" x14ac:dyDescent="0.25">
      <c r="EU24980" s="104"/>
    </row>
    <row r="24981" spans="151:151" ht="14.4" x14ac:dyDescent="0.25">
      <c r="EU24981" s="104"/>
    </row>
    <row r="24982" spans="151:151" ht="14.4" x14ac:dyDescent="0.25">
      <c r="EU24982" s="104"/>
    </row>
    <row r="24983" spans="151:151" ht="14.4" x14ac:dyDescent="0.25">
      <c r="EU24983" s="104"/>
    </row>
    <row r="24984" spans="151:151" ht="14.4" x14ac:dyDescent="0.25">
      <c r="EU24984" s="104"/>
    </row>
    <row r="24985" spans="151:151" ht="14.4" x14ac:dyDescent="0.25">
      <c r="EU24985" s="104"/>
    </row>
    <row r="24986" spans="151:151" ht="14.4" x14ac:dyDescent="0.25">
      <c r="EU24986" s="104"/>
    </row>
    <row r="24987" spans="151:151" ht="14.4" x14ac:dyDescent="0.25">
      <c r="EU24987" s="104"/>
    </row>
    <row r="24988" spans="151:151" ht="14.4" x14ac:dyDescent="0.25">
      <c r="EU24988" s="104"/>
    </row>
    <row r="24989" spans="151:151" ht="14.4" x14ac:dyDescent="0.25">
      <c r="EU24989" s="104"/>
    </row>
    <row r="24990" spans="151:151" ht="14.4" x14ac:dyDescent="0.25">
      <c r="EU24990" s="104"/>
    </row>
    <row r="24991" spans="151:151" ht="14.4" x14ac:dyDescent="0.25">
      <c r="EU24991" s="104"/>
    </row>
    <row r="24992" spans="151:151" ht="14.4" x14ac:dyDescent="0.25">
      <c r="EU24992" s="104"/>
    </row>
    <row r="24993" spans="151:151" ht="14.4" x14ac:dyDescent="0.25">
      <c r="EU24993" s="104"/>
    </row>
    <row r="24994" spans="151:151" ht="14.4" x14ac:dyDescent="0.25">
      <c r="EU24994" s="104"/>
    </row>
    <row r="24995" spans="151:151" ht="14.4" x14ac:dyDescent="0.25">
      <c r="EU24995" s="104"/>
    </row>
    <row r="24996" spans="151:151" ht="14.4" x14ac:dyDescent="0.25">
      <c r="EU24996" s="104"/>
    </row>
    <row r="24997" spans="151:151" ht="14.4" x14ac:dyDescent="0.25">
      <c r="EU24997" s="104"/>
    </row>
    <row r="24998" spans="151:151" ht="14.4" x14ac:dyDescent="0.25">
      <c r="EU24998" s="104"/>
    </row>
    <row r="24999" spans="151:151" ht="14.4" x14ac:dyDescent="0.25">
      <c r="EU24999" s="104"/>
    </row>
    <row r="25000" spans="151:151" ht="14.4" x14ac:dyDescent="0.25">
      <c r="EU25000" s="104"/>
    </row>
    <row r="25001" spans="151:151" ht="14.4" x14ac:dyDescent="0.25">
      <c r="EU25001" s="104"/>
    </row>
    <row r="25002" spans="151:151" ht="14.4" x14ac:dyDescent="0.25">
      <c r="EU25002" s="104"/>
    </row>
    <row r="25003" spans="151:151" ht="14.4" x14ac:dyDescent="0.25">
      <c r="EU25003" s="104"/>
    </row>
    <row r="25004" spans="151:151" ht="14.4" x14ac:dyDescent="0.25">
      <c r="EU25004" s="104"/>
    </row>
    <row r="25005" spans="151:151" ht="14.4" x14ac:dyDescent="0.25">
      <c r="EU25005" s="104"/>
    </row>
    <row r="25006" spans="151:151" ht="14.4" x14ac:dyDescent="0.25">
      <c r="EU25006" s="104"/>
    </row>
    <row r="25007" spans="151:151" ht="14.4" x14ac:dyDescent="0.25">
      <c r="EU25007" s="104"/>
    </row>
    <row r="25008" spans="151:151" ht="14.4" x14ac:dyDescent="0.25">
      <c r="EU25008" s="104"/>
    </row>
    <row r="25009" spans="151:151" ht="14.4" x14ac:dyDescent="0.25">
      <c r="EU25009" s="104"/>
    </row>
    <row r="25010" spans="151:151" ht="14.4" x14ac:dyDescent="0.25">
      <c r="EU25010" s="104"/>
    </row>
    <row r="25011" spans="151:151" ht="14.4" x14ac:dyDescent="0.25">
      <c r="EU25011" s="104"/>
    </row>
    <row r="25012" spans="151:151" ht="14.4" x14ac:dyDescent="0.25">
      <c r="EU25012" s="104"/>
    </row>
    <row r="25013" spans="151:151" ht="14.4" x14ac:dyDescent="0.25">
      <c r="EU25013" s="104"/>
    </row>
    <row r="25014" spans="151:151" ht="14.4" x14ac:dyDescent="0.25">
      <c r="EU25014" s="104"/>
    </row>
    <row r="25015" spans="151:151" ht="14.4" x14ac:dyDescent="0.25">
      <c r="EU25015" s="104"/>
    </row>
    <row r="25016" spans="151:151" ht="14.4" x14ac:dyDescent="0.25">
      <c r="EU25016" s="104"/>
    </row>
    <row r="25017" spans="151:151" ht="14.4" x14ac:dyDescent="0.25">
      <c r="EU25017" s="104"/>
    </row>
    <row r="25018" spans="151:151" ht="14.4" x14ac:dyDescent="0.25">
      <c r="EU25018" s="104"/>
    </row>
    <row r="25019" spans="151:151" ht="14.4" x14ac:dyDescent="0.25">
      <c r="EU25019" s="104"/>
    </row>
    <row r="25020" spans="151:151" ht="14.4" x14ac:dyDescent="0.25">
      <c r="EU25020" s="104"/>
    </row>
    <row r="25021" spans="151:151" ht="14.4" x14ac:dyDescent="0.25">
      <c r="EU25021" s="104"/>
    </row>
    <row r="25022" spans="151:151" ht="14.4" x14ac:dyDescent="0.25">
      <c r="EU25022" s="104"/>
    </row>
    <row r="25023" spans="151:151" ht="14.4" x14ac:dyDescent="0.25">
      <c r="EU25023" s="104"/>
    </row>
    <row r="25024" spans="151:151" ht="14.4" x14ac:dyDescent="0.25">
      <c r="EU25024" s="104"/>
    </row>
    <row r="25025" spans="151:151" ht="14.4" x14ac:dyDescent="0.25">
      <c r="EU25025" s="104"/>
    </row>
    <row r="25026" spans="151:151" ht="14.4" x14ac:dyDescent="0.25">
      <c r="EU25026" s="104"/>
    </row>
    <row r="25027" spans="151:151" ht="14.4" x14ac:dyDescent="0.25">
      <c r="EU25027" s="104"/>
    </row>
    <row r="25028" spans="151:151" ht="14.4" x14ac:dyDescent="0.25">
      <c r="EU25028" s="104"/>
    </row>
    <row r="25029" spans="151:151" ht="14.4" x14ac:dyDescent="0.25">
      <c r="EU25029" s="104"/>
    </row>
    <row r="25030" spans="151:151" ht="14.4" x14ac:dyDescent="0.25">
      <c r="EU25030" s="104"/>
    </row>
    <row r="25031" spans="151:151" ht="14.4" x14ac:dyDescent="0.25">
      <c r="EU25031" s="104"/>
    </row>
    <row r="25032" spans="151:151" ht="14.4" x14ac:dyDescent="0.25">
      <c r="EU25032" s="104"/>
    </row>
    <row r="25033" spans="151:151" ht="14.4" x14ac:dyDescent="0.25">
      <c r="EU25033" s="104"/>
    </row>
    <row r="25034" spans="151:151" ht="14.4" x14ac:dyDescent="0.25">
      <c r="EU25034" s="104"/>
    </row>
    <row r="25035" spans="151:151" ht="14.4" x14ac:dyDescent="0.25">
      <c r="EU25035" s="104"/>
    </row>
    <row r="25036" spans="151:151" ht="14.4" x14ac:dyDescent="0.25">
      <c r="EU25036" s="104"/>
    </row>
    <row r="25037" spans="151:151" ht="14.4" x14ac:dyDescent="0.25">
      <c r="EU25037" s="104"/>
    </row>
    <row r="25038" spans="151:151" ht="14.4" x14ac:dyDescent="0.25">
      <c r="EU25038" s="104"/>
    </row>
    <row r="25039" spans="151:151" ht="14.4" x14ac:dyDescent="0.25">
      <c r="EU25039" s="104"/>
    </row>
    <row r="25040" spans="151:151" ht="14.4" x14ac:dyDescent="0.25">
      <c r="EU25040" s="104"/>
    </row>
    <row r="25041" spans="151:151" ht="14.4" x14ac:dyDescent="0.25">
      <c r="EU25041" s="104"/>
    </row>
    <row r="25042" spans="151:151" ht="14.4" x14ac:dyDescent="0.25">
      <c r="EU25042" s="104"/>
    </row>
    <row r="25043" spans="151:151" ht="14.4" x14ac:dyDescent="0.25">
      <c r="EU25043" s="104"/>
    </row>
    <row r="25044" spans="151:151" ht="14.4" x14ac:dyDescent="0.25">
      <c r="EU25044" s="104"/>
    </row>
    <row r="25045" spans="151:151" ht="14.4" x14ac:dyDescent="0.25">
      <c r="EU25045" s="104"/>
    </row>
    <row r="25046" spans="151:151" ht="14.4" x14ac:dyDescent="0.25">
      <c r="EU25046" s="104"/>
    </row>
    <row r="25047" spans="151:151" ht="14.4" x14ac:dyDescent="0.25">
      <c r="EU25047" s="104"/>
    </row>
    <row r="25048" spans="151:151" ht="14.4" x14ac:dyDescent="0.25">
      <c r="EU25048" s="104"/>
    </row>
    <row r="25049" spans="151:151" ht="14.4" x14ac:dyDescent="0.25">
      <c r="EU25049" s="104"/>
    </row>
    <row r="25050" spans="151:151" ht="14.4" x14ac:dyDescent="0.25">
      <c r="EU25050" s="104"/>
    </row>
    <row r="25051" spans="151:151" ht="14.4" x14ac:dyDescent="0.25">
      <c r="EU25051" s="104"/>
    </row>
    <row r="25052" spans="151:151" ht="14.4" x14ac:dyDescent="0.25">
      <c r="EU25052" s="104"/>
    </row>
    <row r="25053" spans="151:151" ht="14.4" x14ac:dyDescent="0.25">
      <c r="EU25053" s="104"/>
    </row>
    <row r="25054" spans="151:151" ht="14.4" x14ac:dyDescent="0.25">
      <c r="EU25054" s="104"/>
    </row>
    <row r="25055" spans="151:151" ht="14.4" x14ac:dyDescent="0.25">
      <c r="EU25055" s="104"/>
    </row>
    <row r="25056" spans="151:151" ht="14.4" x14ac:dyDescent="0.25">
      <c r="EU25056" s="104"/>
    </row>
    <row r="25057" spans="151:151" ht="14.4" x14ac:dyDescent="0.25">
      <c r="EU25057" s="104"/>
    </row>
    <row r="25058" spans="151:151" ht="14.4" x14ac:dyDescent="0.25">
      <c r="EU25058" s="104"/>
    </row>
    <row r="25059" spans="151:151" ht="14.4" x14ac:dyDescent="0.25">
      <c r="EU25059" s="104"/>
    </row>
    <row r="25060" spans="151:151" ht="14.4" x14ac:dyDescent="0.25">
      <c r="EU25060" s="104"/>
    </row>
    <row r="25061" spans="151:151" ht="14.4" x14ac:dyDescent="0.25">
      <c r="EU25061" s="104"/>
    </row>
    <row r="25062" spans="151:151" ht="14.4" x14ac:dyDescent="0.25">
      <c r="EU25062" s="104"/>
    </row>
    <row r="25063" spans="151:151" ht="14.4" x14ac:dyDescent="0.25">
      <c r="EU25063" s="104"/>
    </row>
    <row r="25064" spans="151:151" ht="14.4" x14ac:dyDescent="0.25">
      <c r="EU25064" s="104"/>
    </row>
    <row r="25065" spans="151:151" ht="14.4" x14ac:dyDescent="0.25">
      <c r="EU25065" s="104"/>
    </row>
    <row r="25066" spans="151:151" ht="14.4" x14ac:dyDescent="0.25">
      <c r="EU25066" s="104"/>
    </row>
    <row r="25067" spans="151:151" ht="14.4" x14ac:dyDescent="0.25">
      <c r="EU25067" s="104"/>
    </row>
    <row r="25068" spans="151:151" ht="14.4" x14ac:dyDescent="0.25">
      <c r="EU25068" s="104"/>
    </row>
    <row r="25069" spans="151:151" ht="14.4" x14ac:dyDescent="0.25">
      <c r="EU25069" s="104"/>
    </row>
    <row r="25070" spans="151:151" ht="14.4" x14ac:dyDescent="0.25">
      <c r="EU25070" s="104"/>
    </row>
    <row r="25071" spans="151:151" ht="14.4" x14ac:dyDescent="0.25">
      <c r="EU25071" s="104"/>
    </row>
    <row r="25072" spans="151:151" ht="14.4" x14ac:dyDescent="0.25">
      <c r="EU25072" s="104"/>
    </row>
    <row r="25073" spans="151:151" ht="14.4" x14ac:dyDescent="0.25">
      <c r="EU25073" s="104"/>
    </row>
    <row r="25074" spans="151:151" ht="14.4" x14ac:dyDescent="0.25">
      <c r="EU25074" s="104"/>
    </row>
    <row r="25075" spans="151:151" ht="14.4" x14ac:dyDescent="0.25">
      <c r="EU25075" s="104"/>
    </row>
    <row r="25076" spans="151:151" ht="14.4" x14ac:dyDescent="0.25">
      <c r="EU25076" s="104"/>
    </row>
    <row r="25077" spans="151:151" ht="14.4" x14ac:dyDescent="0.25">
      <c r="EU25077" s="104"/>
    </row>
    <row r="25078" spans="151:151" ht="14.4" x14ac:dyDescent="0.25">
      <c r="EU25078" s="104"/>
    </row>
    <row r="25079" spans="151:151" ht="14.4" x14ac:dyDescent="0.25">
      <c r="EU25079" s="104"/>
    </row>
    <row r="25080" spans="151:151" ht="14.4" x14ac:dyDescent="0.25">
      <c r="EU25080" s="104"/>
    </row>
    <row r="25081" spans="151:151" ht="14.4" x14ac:dyDescent="0.25">
      <c r="EU25081" s="104"/>
    </row>
    <row r="25082" spans="151:151" ht="14.4" x14ac:dyDescent="0.25">
      <c r="EU25082" s="104"/>
    </row>
    <row r="25083" spans="151:151" ht="14.4" x14ac:dyDescent="0.25">
      <c r="EU25083" s="104"/>
    </row>
    <row r="25084" spans="151:151" ht="14.4" x14ac:dyDescent="0.25">
      <c r="EU25084" s="104"/>
    </row>
    <row r="25085" spans="151:151" ht="14.4" x14ac:dyDescent="0.25">
      <c r="EU25085" s="104"/>
    </row>
    <row r="25086" spans="151:151" ht="14.4" x14ac:dyDescent="0.25">
      <c r="EU25086" s="104"/>
    </row>
    <row r="25087" spans="151:151" ht="14.4" x14ac:dyDescent="0.25">
      <c r="EU25087" s="104"/>
    </row>
    <row r="25088" spans="151:151" ht="14.4" x14ac:dyDescent="0.25">
      <c r="EU25088" s="104"/>
    </row>
    <row r="25089" spans="151:151" ht="14.4" x14ac:dyDescent="0.25">
      <c r="EU25089" s="104"/>
    </row>
    <row r="25090" spans="151:151" ht="14.4" x14ac:dyDescent="0.25">
      <c r="EU25090" s="104"/>
    </row>
    <row r="25091" spans="151:151" ht="14.4" x14ac:dyDescent="0.25">
      <c r="EU25091" s="104"/>
    </row>
    <row r="25092" spans="151:151" ht="14.4" x14ac:dyDescent="0.25">
      <c r="EU25092" s="104"/>
    </row>
    <row r="25093" spans="151:151" ht="14.4" x14ac:dyDescent="0.25">
      <c r="EU25093" s="104"/>
    </row>
    <row r="25094" spans="151:151" ht="14.4" x14ac:dyDescent="0.25">
      <c r="EU25094" s="104"/>
    </row>
    <row r="25095" spans="151:151" ht="14.4" x14ac:dyDescent="0.25">
      <c r="EU25095" s="104"/>
    </row>
    <row r="25096" spans="151:151" ht="14.4" x14ac:dyDescent="0.25">
      <c r="EU25096" s="104"/>
    </row>
    <row r="25097" spans="151:151" ht="14.4" x14ac:dyDescent="0.25">
      <c r="EU25097" s="104"/>
    </row>
    <row r="25098" spans="151:151" ht="14.4" x14ac:dyDescent="0.25">
      <c r="EU25098" s="104"/>
    </row>
    <row r="25099" spans="151:151" ht="14.4" x14ac:dyDescent="0.25">
      <c r="EU25099" s="104"/>
    </row>
    <row r="25100" spans="151:151" ht="14.4" x14ac:dyDescent="0.25">
      <c r="EU25100" s="104"/>
    </row>
    <row r="25101" spans="151:151" ht="14.4" x14ac:dyDescent="0.25">
      <c r="EU25101" s="104"/>
    </row>
    <row r="25102" spans="151:151" ht="14.4" x14ac:dyDescent="0.25">
      <c r="EU25102" s="104"/>
    </row>
    <row r="25103" spans="151:151" ht="14.4" x14ac:dyDescent="0.25">
      <c r="EU25103" s="104"/>
    </row>
    <row r="25104" spans="151:151" ht="14.4" x14ac:dyDescent="0.25">
      <c r="EU25104" s="104"/>
    </row>
    <row r="25105" spans="151:151" ht="14.4" x14ac:dyDescent="0.25">
      <c r="EU25105" s="104"/>
    </row>
    <row r="25106" spans="151:151" ht="14.4" x14ac:dyDescent="0.25">
      <c r="EU25106" s="104"/>
    </row>
    <row r="25107" spans="151:151" ht="14.4" x14ac:dyDescent="0.25">
      <c r="EU25107" s="104"/>
    </row>
    <row r="25108" spans="151:151" ht="14.4" x14ac:dyDescent="0.25">
      <c r="EU25108" s="104"/>
    </row>
    <row r="25109" spans="151:151" ht="14.4" x14ac:dyDescent="0.25">
      <c r="EU25109" s="104"/>
    </row>
    <row r="25110" spans="151:151" ht="14.4" x14ac:dyDescent="0.25">
      <c r="EU25110" s="104"/>
    </row>
    <row r="25111" spans="151:151" ht="14.4" x14ac:dyDescent="0.25">
      <c r="EU25111" s="104"/>
    </row>
    <row r="25112" spans="151:151" ht="14.4" x14ac:dyDescent="0.25">
      <c r="EU25112" s="104"/>
    </row>
    <row r="25113" spans="151:151" ht="14.4" x14ac:dyDescent="0.25">
      <c r="EU25113" s="104"/>
    </row>
    <row r="25114" spans="151:151" ht="14.4" x14ac:dyDescent="0.25">
      <c r="EU25114" s="104"/>
    </row>
    <row r="25115" spans="151:151" ht="14.4" x14ac:dyDescent="0.25">
      <c r="EU25115" s="104"/>
    </row>
    <row r="25116" spans="151:151" ht="14.4" x14ac:dyDescent="0.25">
      <c r="EU25116" s="104"/>
    </row>
    <row r="25117" spans="151:151" ht="14.4" x14ac:dyDescent="0.25">
      <c r="EU25117" s="104"/>
    </row>
    <row r="25118" spans="151:151" ht="14.4" x14ac:dyDescent="0.25">
      <c r="EU25118" s="104"/>
    </row>
    <row r="25119" spans="151:151" ht="14.4" x14ac:dyDescent="0.25">
      <c r="EU25119" s="104"/>
    </row>
    <row r="25120" spans="151:151" ht="14.4" x14ac:dyDescent="0.25">
      <c r="EU25120" s="104"/>
    </row>
    <row r="25121" spans="151:151" ht="14.4" x14ac:dyDescent="0.25">
      <c r="EU25121" s="104"/>
    </row>
    <row r="25122" spans="151:151" ht="14.4" x14ac:dyDescent="0.25">
      <c r="EU25122" s="104"/>
    </row>
    <row r="25123" spans="151:151" ht="14.4" x14ac:dyDescent="0.25">
      <c r="EU25123" s="104"/>
    </row>
    <row r="25124" spans="151:151" ht="14.4" x14ac:dyDescent="0.25">
      <c r="EU25124" s="104"/>
    </row>
    <row r="25125" spans="151:151" ht="14.4" x14ac:dyDescent="0.25">
      <c r="EU25125" s="104"/>
    </row>
    <row r="25126" spans="151:151" ht="14.4" x14ac:dyDescent="0.25">
      <c r="EU25126" s="104"/>
    </row>
    <row r="25127" spans="151:151" ht="14.4" x14ac:dyDescent="0.25">
      <c r="EU25127" s="104"/>
    </row>
    <row r="25128" spans="151:151" ht="14.4" x14ac:dyDescent="0.25">
      <c r="EU25128" s="104"/>
    </row>
    <row r="25129" spans="151:151" ht="14.4" x14ac:dyDescent="0.25">
      <c r="EU25129" s="104"/>
    </row>
    <row r="25130" spans="151:151" ht="14.4" x14ac:dyDescent="0.25">
      <c r="EU25130" s="104"/>
    </row>
    <row r="25131" spans="151:151" ht="14.4" x14ac:dyDescent="0.25">
      <c r="EU25131" s="104"/>
    </row>
    <row r="25132" spans="151:151" ht="14.4" x14ac:dyDescent="0.25">
      <c r="EU25132" s="104"/>
    </row>
    <row r="25133" spans="151:151" ht="14.4" x14ac:dyDescent="0.25">
      <c r="EU25133" s="104"/>
    </row>
    <row r="25134" spans="151:151" ht="14.4" x14ac:dyDescent="0.25">
      <c r="EU25134" s="104"/>
    </row>
    <row r="25135" spans="151:151" ht="14.4" x14ac:dyDescent="0.25">
      <c r="EU25135" s="104"/>
    </row>
    <row r="25136" spans="151:151" ht="14.4" x14ac:dyDescent="0.25">
      <c r="EU25136" s="104"/>
    </row>
    <row r="25137" spans="151:151" ht="14.4" x14ac:dyDescent="0.25">
      <c r="EU25137" s="104"/>
    </row>
    <row r="25138" spans="151:151" ht="14.4" x14ac:dyDescent="0.25">
      <c r="EU25138" s="104"/>
    </row>
    <row r="25139" spans="151:151" ht="14.4" x14ac:dyDescent="0.25">
      <c r="EU25139" s="104"/>
    </row>
    <row r="25140" spans="151:151" ht="14.4" x14ac:dyDescent="0.25">
      <c r="EU25140" s="104"/>
    </row>
    <row r="25141" spans="151:151" ht="14.4" x14ac:dyDescent="0.25">
      <c r="EU25141" s="104"/>
    </row>
    <row r="25142" spans="151:151" ht="14.4" x14ac:dyDescent="0.25">
      <c r="EU25142" s="104"/>
    </row>
    <row r="25143" spans="151:151" ht="14.4" x14ac:dyDescent="0.25">
      <c r="EU25143" s="104"/>
    </row>
    <row r="25144" spans="151:151" ht="14.4" x14ac:dyDescent="0.25">
      <c r="EU25144" s="104"/>
    </row>
    <row r="25145" spans="151:151" ht="14.4" x14ac:dyDescent="0.25">
      <c r="EU25145" s="104"/>
    </row>
    <row r="25146" spans="151:151" ht="14.4" x14ac:dyDescent="0.25">
      <c r="EU25146" s="104"/>
    </row>
    <row r="25147" spans="151:151" ht="14.4" x14ac:dyDescent="0.25">
      <c r="EU25147" s="104"/>
    </row>
    <row r="25148" spans="151:151" ht="14.4" x14ac:dyDescent="0.25">
      <c r="EU25148" s="104"/>
    </row>
    <row r="25149" spans="151:151" ht="14.4" x14ac:dyDescent="0.25">
      <c r="EU25149" s="104"/>
    </row>
    <row r="25150" spans="151:151" ht="14.4" x14ac:dyDescent="0.25">
      <c r="EU25150" s="104"/>
    </row>
    <row r="25151" spans="151:151" ht="14.4" x14ac:dyDescent="0.25">
      <c r="EU25151" s="104"/>
    </row>
    <row r="25152" spans="151:151" ht="14.4" x14ac:dyDescent="0.25">
      <c r="EU25152" s="104"/>
    </row>
    <row r="25153" spans="151:151" ht="14.4" x14ac:dyDescent="0.25">
      <c r="EU25153" s="104"/>
    </row>
    <row r="25154" spans="151:151" ht="14.4" x14ac:dyDescent="0.25">
      <c r="EU25154" s="104"/>
    </row>
    <row r="25155" spans="151:151" ht="14.4" x14ac:dyDescent="0.25">
      <c r="EU25155" s="104"/>
    </row>
    <row r="25156" spans="151:151" ht="14.4" x14ac:dyDescent="0.25">
      <c r="EU25156" s="104"/>
    </row>
    <row r="25157" spans="151:151" ht="14.4" x14ac:dyDescent="0.25">
      <c r="EU25157" s="104"/>
    </row>
    <row r="25158" spans="151:151" ht="14.4" x14ac:dyDescent="0.25">
      <c r="EU25158" s="104"/>
    </row>
    <row r="25159" spans="151:151" ht="14.4" x14ac:dyDescent="0.25">
      <c r="EU25159" s="104"/>
    </row>
    <row r="25160" spans="151:151" ht="14.4" x14ac:dyDescent="0.25">
      <c r="EU25160" s="104"/>
    </row>
    <row r="25161" spans="151:151" ht="14.4" x14ac:dyDescent="0.25">
      <c r="EU25161" s="104"/>
    </row>
    <row r="25162" spans="151:151" ht="14.4" x14ac:dyDescent="0.25">
      <c r="EU25162" s="104"/>
    </row>
    <row r="25163" spans="151:151" ht="14.4" x14ac:dyDescent="0.25">
      <c r="EU25163" s="104"/>
    </row>
    <row r="25164" spans="151:151" ht="14.4" x14ac:dyDescent="0.25">
      <c r="EU25164" s="104"/>
    </row>
    <row r="25165" spans="151:151" ht="14.4" x14ac:dyDescent="0.25">
      <c r="EU25165" s="104"/>
    </row>
    <row r="25166" spans="151:151" ht="14.4" x14ac:dyDescent="0.25">
      <c r="EU25166" s="104"/>
    </row>
    <row r="25167" spans="151:151" ht="14.4" x14ac:dyDescent="0.25">
      <c r="EU25167" s="104"/>
    </row>
    <row r="25168" spans="151:151" ht="14.4" x14ac:dyDescent="0.25">
      <c r="EU25168" s="104"/>
    </row>
    <row r="25169" spans="151:151" ht="14.4" x14ac:dyDescent="0.25">
      <c r="EU25169" s="104"/>
    </row>
    <row r="25170" spans="151:151" ht="14.4" x14ac:dyDescent="0.25">
      <c r="EU25170" s="104"/>
    </row>
    <row r="25171" spans="151:151" ht="14.4" x14ac:dyDescent="0.25">
      <c r="EU25171" s="104"/>
    </row>
    <row r="25172" spans="151:151" ht="14.4" x14ac:dyDescent="0.25">
      <c r="EU25172" s="104"/>
    </row>
    <row r="25173" spans="151:151" ht="14.4" x14ac:dyDescent="0.25">
      <c r="EU25173" s="104"/>
    </row>
    <row r="25174" spans="151:151" ht="14.4" x14ac:dyDescent="0.25">
      <c r="EU25174" s="104"/>
    </row>
    <row r="25175" spans="151:151" ht="14.4" x14ac:dyDescent="0.25">
      <c r="EU25175" s="104"/>
    </row>
    <row r="25176" spans="151:151" ht="14.4" x14ac:dyDescent="0.25">
      <c r="EU25176" s="104"/>
    </row>
    <row r="25177" spans="151:151" ht="14.4" x14ac:dyDescent="0.25">
      <c r="EU25177" s="104"/>
    </row>
    <row r="25178" spans="151:151" ht="14.4" x14ac:dyDescent="0.25">
      <c r="EU25178" s="104"/>
    </row>
    <row r="25179" spans="151:151" ht="14.4" x14ac:dyDescent="0.25">
      <c r="EU25179" s="104"/>
    </row>
    <row r="25180" spans="151:151" ht="14.4" x14ac:dyDescent="0.25">
      <c r="EU25180" s="104"/>
    </row>
    <row r="25181" spans="151:151" ht="14.4" x14ac:dyDescent="0.25">
      <c r="EU25181" s="104"/>
    </row>
    <row r="25182" spans="151:151" ht="14.4" x14ac:dyDescent="0.25">
      <c r="EU25182" s="104"/>
    </row>
    <row r="25183" spans="151:151" ht="14.4" x14ac:dyDescent="0.25">
      <c r="EU25183" s="104"/>
    </row>
    <row r="25184" spans="151:151" ht="14.4" x14ac:dyDescent="0.25">
      <c r="EU25184" s="104"/>
    </row>
    <row r="25185" spans="151:151" ht="14.4" x14ac:dyDescent="0.25">
      <c r="EU25185" s="104"/>
    </row>
    <row r="25186" spans="151:151" ht="14.4" x14ac:dyDescent="0.25">
      <c r="EU25186" s="104"/>
    </row>
    <row r="25187" spans="151:151" ht="14.4" x14ac:dyDescent="0.25">
      <c r="EU25187" s="104"/>
    </row>
    <row r="25188" spans="151:151" ht="14.4" x14ac:dyDescent="0.25">
      <c r="EU25188" s="104"/>
    </row>
    <row r="25189" spans="151:151" ht="14.4" x14ac:dyDescent="0.25">
      <c r="EU25189" s="104"/>
    </row>
    <row r="25190" spans="151:151" ht="14.4" x14ac:dyDescent="0.25">
      <c r="EU25190" s="104"/>
    </row>
    <row r="25191" spans="151:151" ht="14.4" x14ac:dyDescent="0.25">
      <c r="EU25191" s="104"/>
    </row>
    <row r="25192" spans="151:151" ht="14.4" x14ac:dyDescent="0.25">
      <c r="EU25192" s="104"/>
    </row>
    <row r="25193" spans="151:151" ht="14.4" x14ac:dyDescent="0.25">
      <c r="EU25193" s="104"/>
    </row>
    <row r="25194" spans="151:151" ht="14.4" x14ac:dyDescent="0.25">
      <c r="EU25194" s="104"/>
    </row>
    <row r="25195" spans="151:151" ht="14.4" x14ac:dyDescent="0.25">
      <c r="EU25195" s="104"/>
    </row>
    <row r="25196" spans="151:151" ht="14.4" x14ac:dyDescent="0.25">
      <c r="EU25196" s="104"/>
    </row>
    <row r="25197" spans="151:151" ht="14.4" x14ac:dyDescent="0.25">
      <c r="EU25197" s="104"/>
    </row>
    <row r="25198" spans="151:151" ht="14.4" x14ac:dyDescent="0.25">
      <c r="EU25198" s="104"/>
    </row>
    <row r="25199" spans="151:151" ht="14.4" x14ac:dyDescent="0.25">
      <c r="EU25199" s="104"/>
    </row>
    <row r="25200" spans="151:151" ht="14.4" x14ac:dyDescent="0.25">
      <c r="EU25200" s="104"/>
    </row>
    <row r="25201" spans="151:151" ht="14.4" x14ac:dyDescent="0.25">
      <c r="EU25201" s="104"/>
    </row>
    <row r="25202" spans="151:151" ht="14.4" x14ac:dyDescent="0.25">
      <c r="EU25202" s="104"/>
    </row>
    <row r="25203" spans="151:151" ht="14.4" x14ac:dyDescent="0.25">
      <c r="EU25203" s="104"/>
    </row>
    <row r="25204" spans="151:151" ht="14.4" x14ac:dyDescent="0.25">
      <c r="EU25204" s="104"/>
    </row>
    <row r="25205" spans="151:151" ht="14.4" x14ac:dyDescent="0.25">
      <c r="EU25205" s="104"/>
    </row>
    <row r="25206" spans="151:151" ht="14.4" x14ac:dyDescent="0.25">
      <c r="EU25206" s="104"/>
    </row>
    <row r="25207" spans="151:151" ht="14.4" x14ac:dyDescent="0.25">
      <c r="EU25207" s="104"/>
    </row>
    <row r="25208" spans="151:151" ht="14.4" x14ac:dyDescent="0.25">
      <c r="EU25208" s="104"/>
    </row>
    <row r="25209" spans="151:151" ht="14.4" x14ac:dyDescent="0.25">
      <c r="EU25209" s="104"/>
    </row>
    <row r="25210" spans="151:151" ht="14.4" x14ac:dyDescent="0.25">
      <c r="EU25210" s="104"/>
    </row>
    <row r="25211" spans="151:151" ht="14.4" x14ac:dyDescent="0.25">
      <c r="EU25211" s="104"/>
    </row>
    <row r="25212" spans="151:151" ht="14.4" x14ac:dyDescent="0.25">
      <c r="EU25212" s="104"/>
    </row>
    <row r="25213" spans="151:151" ht="14.4" x14ac:dyDescent="0.25">
      <c r="EU25213" s="104"/>
    </row>
    <row r="25214" spans="151:151" ht="14.4" x14ac:dyDescent="0.25">
      <c r="EU25214" s="104"/>
    </row>
    <row r="25215" spans="151:151" ht="14.4" x14ac:dyDescent="0.25">
      <c r="EU25215" s="104"/>
    </row>
    <row r="25216" spans="151:151" ht="14.4" x14ac:dyDescent="0.25">
      <c r="EU25216" s="104"/>
    </row>
    <row r="25217" spans="151:151" ht="14.4" x14ac:dyDescent="0.25">
      <c r="EU25217" s="104"/>
    </row>
    <row r="25218" spans="151:151" ht="14.4" x14ac:dyDescent="0.25">
      <c r="EU25218" s="104"/>
    </row>
    <row r="25219" spans="151:151" ht="14.4" x14ac:dyDescent="0.25">
      <c r="EU25219" s="104"/>
    </row>
    <row r="25220" spans="151:151" ht="14.4" x14ac:dyDescent="0.25">
      <c r="EU25220" s="104"/>
    </row>
    <row r="25221" spans="151:151" ht="14.4" x14ac:dyDescent="0.25">
      <c r="EU25221" s="104"/>
    </row>
    <row r="25222" spans="151:151" ht="14.4" x14ac:dyDescent="0.25">
      <c r="EU25222" s="104"/>
    </row>
    <row r="25223" spans="151:151" ht="14.4" x14ac:dyDescent="0.25">
      <c r="EU25223" s="104"/>
    </row>
    <row r="25224" spans="151:151" ht="14.4" x14ac:dyDescent="0.25">
      <c r="EU25224" s="104"/>
    </row>
    <row r="25225" spans="151:151" ht="14.4" x14ac:dyDescent="0.25">
      <c r="EU25225" s="104"/>
    </row>
    <row r="25226" spans="151:151" ht="14.4" x14ac:dyDescent="0.25">
      <c r="EU25226" s="104"/>
    </row>
    <row r="25227" spans="151:151" ht="14.4" x14ac:dyDescent="0.25">
      <c r="EU25227" s="104"/>
    </row>
    <row r="25228" spans="151:151" ht="14.4" x14ac:dyDescent="0.25">
      <c r="EU25228" s="104"/>
    </row>
    <row r="25229" spans="151:151" ht="14.4" x14ac:dyDescent="0.25">
      <c r="EU25229" s="104"/>
    </row>
    <row r="25230" spans="151:151" ht="14.4" x14ac:dyDescent="0.25">
      <c r="EU25230" s="104"/>
    </row>
    <row r="25231" spans="151:151" ht="14.4" x14ac:dyDescent="0.25">
      <c r="EU25231" s="104"/>
    </row>
    <row r="25232" spans="151:151" ht="14.4" x14ac:dyDescent="0.25">
      <c r="EU25232" s="104"/>
    </row>
    <row r="25233" spans="151:151" ht="14.4" x14ac:dyDescent="0.25">
      <c r="EU25233" s="104"/>
    </row>
    <row r="25234" spans="151:151" ht="14.4" x14ac:dyDescent="0.25">
      <c r="EU25234" s="104"/>
    </row>
    <row r="25235" spans="151:151" ht="14.4" x14ac:dyDescent="0.25">
      <c r="EU25235" s="104"/>
    </row>
    <row r="25236" spans="151:151" ht="14.4" x14ac:dyDescent="0.25">
      <c r="EU25236" s="104"/>
    </row>
    <row r="25237" spans="151:151" ht="14.4" x14ac:dyDescent="0.25">
      <c r="EU25237" s="104"/>
    </row>
    <row r="25238" spans="151:151" ht="14.4" x14ac:dyDescent="0.25">
      <c r="EU25238" s="104"/>
    </row>
    <row r="25239" spans="151:151" ht="14.4" x14ac:dyDescent="0.25">
      <c r="EU25239" s="104"/>
    </row>
    <row r="25240" spans="151:151" ht="14.4" x14ac:dyDescent="0.25">
      <c r="EU25240" s="104"/>
    </row>
    <row r="25241" spans="151:151" ht="14.4" x14ac:dyDescent="0.25">
      <c r="EU25241" s="104"/>
    </row>
    <row r="25242" spans="151:151" ht="14.4" x14ac:dyDescent="0.25">
      <c r="EU25242" s="104"/>
    </row>
    <row r="25243" spans="151:151" ht="14.4" x14ac:dyDescent="0.25">
      <c r="EU25243" s="104"/>
    </row>
    <row r="25244" spans="151:151" ht="14.4" x14ac:dyDescent="0.25">
      <c r="EU25244" s="104"/>
    </row>
    <row r="25245" spans="151:151" ht="14.4" x14ac:dyDescent="0.25">
      <c r="EU25245" s="104"/>
    </row>
    <row r="25246" spans="151:151" ht="14.4" x14ac:dyDescent="0.25">
      <c r="EU25246" s="104"/>
    </row>
    <row r="25247" spans="151:151" ht="14.4" x14ac:dyDescent="0.25">
      <c r="EU25247" s="104"/>
    </row>
    <row r="25248" spans="151:151" ht="14.4" x14ac:dyDescent="0.25">
      <c r="EU25248" s="104"/>
    </row>
    <row r="25249" spans="151:151" ht="14.4" x14ac:dyDescent="0.25">
      <c r="EU25249" s="104"/>
    </row>
    <row r="25250" spans="151:151" ht="14.4" x14ac:dyDescent="0.25">
      <c r="EU25250" s="104"/>
    </row>
    <row r="25251" spans="151:151" ht="14.4" x14ac:dyDescent="0.25">
      <c r="EU25251" s="104"/>
    </row>
    <row r="25252" spans="151:151" ht="14.4" x14ac:dyDescent="0.25">
      <c r="EU25252" s="104"/>
    </row>
    <row r="25253" spans="151:151" ht="14.4" x14ac:dyDescent="0.25">
      <c r="EU25253" s="104"/>
    </row>
    <row r="25254" spans="151:151" ht="14.4" x14ac:dyDescent="0.25">
      <c r="EU25254" s="104"/>
    </row>
    <row r="25255" spans="151:151" ht="14.4" x14ac:dyDescent="0.25">
      <c r="EU25255" s="104"/>
    </row>
    <row r="25256" spans="151:151" ht="14.4" x14ac:dyDescent="0.25">
      <c r="EU25256" s="104"/>
    </row>
    <row r="25257" spans="151:151" ht="14.4" x14ac:dyDescent="0.25">
      <c r="EU25257" s="104"/>
    </row>
    <row r="25258" spans="151:151" ht="14.4" x14ac:dyDescent="0.25">
      <c r="EU25258" s="104"/>
    </row>
    <row r="25259" spans="151:151" ht="14.4" x14ac:dyDescent="0.25">
      <c r="EU25259" s="104"/>
    </row>
    <row r="25260" spans="151:151" ht="14.4" x14ac:dyDescent="0.25">
      <c r="EU25260" s="104"/>
    </row>
    <row r="25261" spans="151:151" ht="14.4" x14ac:dyDescent="0.25">
      <c r="EU25261" s="104"/>
    </row>
    <row r="25262" spans="151:151" ht="14.4" x14ac:dyDescent="0.25">
      <c r="EU25262" s="104"/>
    </row>
    <row r="25263" spans="151:151" ht="14.4" x14ac:dyDescent="0.25">
      <c r="EU25263" s="104"/>
    </row>
    <row r="25264" spans="151:151" ht="14.4" x14ac:dyDescent="0.25">
      <c r="EU25264" s="104"/>
    </row>
    <row r="25265" spans="151:151" ht="14.4" x14ac:dyDescent="0.25">
      <c r="EU25265" s="104"/>
    </row>
    <row r="25266" spans="151:151" ht="14.4" x14ac:dyDescent="0.25">
      <c r="EU25266" s="104"/>
    </row>
    <row r="25267" spans="151:151" ht="14.4" x14ac:dyDescent="0.25">
      <c r="EU25267" s="104"/>
    </row>
    <row r="25268" spans="151:151" ht="14.4" x14ac:dyDescent="0.25">
      <c r="EU25268" s="104"/>
    </row>
    <row r="25269" spans="151:151" ht="14.4" x14ac:dyDescent="0.25">
      <c r="EU25269" s="104"/>
    </row>
    <row r="25270" spans="151:151" ht="14.4" x14ac:dyDescent="0.25">
      <c r="EU25270" s="104"/>
    </row>
    <row r="25271" spans="151:151" ht="14.4" x14ac:dyDescent="0.25">
      <c r="EU25271" s="104"/>
    </row>
    <row r="25272" spans="151:151" ht="14.4" x14ac:dyDescent="0.25">
      <c r="EU25272" s="104"/>
    </row>
    <row r="25273" spans="151:151" ht="14.4" x14ac:dyDescent="0.25">
      <c r="EU25273" s="104"/>
    </row>
    <row r="25274" spans="151:151" ht="14.4" x14ac:dyDescent="0.25">
      <c r="EU25274" s="104"/>
    </row>
    <row r="25275" spans="151:151" ht="14.4" x14ac:dyDescent="0.25">
      <c r="EU25275" s="104"/>
    </row>
    <row r="25276" spans="151:151" ht="14.4" x14ac:dyDescent="0.25">
      <c r="EU25276" s="104"/>
    </row>
    <row r="25277" spans="151:151" ht="14.4" x14ac:dyDescent="0.25">
      <c r="EU25277" s="104"/>
    </row>
    <row r="25278" spans="151:151" ht="14.4" x14ac:dyDescent="0.25">
      <c r="EU25278" s="104"/>
    </row>
    <row r="25279" spans="151:151" ht="14.4" x14ac:dyDescent="0.25">
      <c r="EU25279" s="104"/>
    </row>
    <row r="25280" spans="151:151" ht="14.4" x14ac:dyDescent="0.25">
      <c r="EU25280" s="104"/>
    </row>
    <row r="25281" spans="151:151" ht="14.4" x14ac:dyDescent="0.25">
      <c r="EU25281" s="104"/>
    </row>
    <row r="25282" spans="151:151" ht="14.4" x14ac:dyDescent="0.25">
      <c r="EU25282" s="104"/>
    </row>
    <row r="25283" spans="151:151" ht="14.4" x14ac:dyDescent="0.25">
      <c r="EU25283" s="104"/>
    </row>
    <row r="25284" spans="151:151" ht="14.4" x14ac:dyDescent="0.25">
      <c r="EU25284" s="104"/>
    </row>
    <row r="25285" spans="151:151" ht="14.4" x14ac:dyDescent="0.25">
      <c r="EU25285" s="104"/>
    </row>
    <row r="25286" spans="151:151" ht="14.4" x14ac:dyDescent="0.25">
      <c r="EU25286" s="104"/>
    </row>
    <row r="25287" spans="151:151" ht="14.4" x14ac:dyDescent="0.25">
      <c r="EU25287" s="104"/>
    </row>
    <row r="25288" spans="151:151" ht="14.4" x14ac:dyDescent="0.25">
      <c r="EU25288" s="104"/>
    </row>
    <row r="25289" spans="151:151" ht="14.4" x14ac:dyDescent="0.25">
      <c r="EU25289" s="104"/>
    </row>
    <row r="25290" spans="151:151" ht="14.4" x14ac:dyDescent="0.25">
      <c r="EU25290" s="104"/>
    </row>
    <row r="25291" spans="151:151" ht="14.4" x14ac:dyDescent="0.25">
      <c r="EU25291" s="104"/>
    </row>
    <row r="25292" spans="151:151" ht="14.4" x14ac:dyDescent="0.25">
      <c r="EU25292" s="104"/>
    </row>
    <row r="25293" spans="151:151" ht="14.4" x14ac:dyDescent="0.25">
      <c r="EU25293" s="104"/>
    </row>
    <row r="25294" spans="151:151" ht="14.4" x14ac:dyDescent="0.25">
      <c r="EU25294" s="104"/>
    </row>
    <row r="25295" spans="151:151" ht="14.4" x14ac:dyDescent="0.25">
      <c r="EU25295" s="104"/>
    </row>
    <row r="25296" spans="151:151" ht="14.4" x14ac:dyDescent="0.25">
      <c r="EU25296" s="104"/>
    </row>
    <row r="25297" spans="151:151" ht="14.4" x14ac:dyDescent="0.25">
      <c r="EU25297" s="104"/>
    </row>
    <row r="25298" spans="151:151" ht="14.4" x14ac:dyDescent="0.25">
      <c r="EU25298" s="104"/>
    </row>
    <row r="25299" spans="151:151" ht="14.4" x14ac:dyDescent="0.25">
      <c r="EU25299" s="104"/>
    </row>
    <row r="25300" spans="151:151" ht="14.4" x14ac:dyDescent="0.25">
      <c r="EU25300" s="104"/>
    </row>
    <row r="25301" spans="151:151" ht="14.4" x14ac:dyDescent="0.25">
      <c r="EU25301" s="104"/>
    </row>
    <row r="25302" spans="151:151" ht="14.4" x14ac:dyDescent="0.25">
      <c r="EU25302" s="104"/>
    </row>
    <row r="25303" spans="151:151" ht="14.4" x14ac:dyDescent="0.25">
      <c r="EU25303" s="104"/>
    </row>
    <row r="25304" spans="151:151" ht="14.4" x14ac:dyDescent="0.25">
      <c r="EU25304" s="104"/>
    </row>
    <row r="25305" spans="151:151" ht="14.4" x14ac:dyDescent="0.25">
      <c r="EU25305" s="104"/>
    </row>
    <row r="25306" spans="151:151" ht="14.4" x14ac:dyDescent="0.25">
      <c r="EU25306" s="104"/>
    </row>
    <row r="25307" spans="151:151" ht="14.4" x14ac:dyDescent="0.25">
      <c r="EU25307" s="104"/>
    </row>
    <row r="25308" spans="151:151" ht="14.4" x14ac:dyDescent="0.25">
      <c r="EU25308" s="104"/>
    </row>
    <row r="25309" spans="151:151" ht="14.4" x14ac:dyDescent="0.25">
      <c r="EU25309" s="104"/>
    </row>
    <row r="25310" spans="151:151" ht="14.4" x14ac:dyDescent="0.25">
      <c r="EU25310" s="104"/>
    </row>
    <row r="25311" spans="151:151" ht="14.4" x14ac:dyDescent="0.25">
      <c r="EU25311" s="104"/>
    </row>
    <row r="25312" spans="151:151" ht="14.4" x14ac:dyDescent="0.25">
      <c r="EU25312" s="104"/>
    </row>
    <row r="25313" spans="151:151" ht="14.4" x14ac:dyDescent="0.25">
      <c r="EU25313" s="104"/>
    </row>
    <row r="25314" spans="151:151" ht="14.4" x14ac:dyDescent="0.25">
      <c r="EU25314" s="104"/>
    </row>
    <row r="25315" spans="151:151" ht="14.4" x14ac:dyDescent="0.25">
      <c r="EU25315" s="104"/>
    </row>
    <row r="25316" spans="151:151" ht="14.4" x14ac:dyDescent="0.25">
      <c r="EU25316" s="104"/>
    </row>
    <row r="25317" spans="151:151" ht="14.4" x14ac:dyDescent="0.25">
      <c r="EU25317" s="104"/>
    </row>
    <row r="25318" spans="151:151" ht="14.4" x14ac:dyDescent="0.25">
      <c r="EU25318" s="104"/>
    </row>
    <row r="25319" spans="151:151" ht="14.4" x14ac:dyDescent="0.25">
      <c r="EU25319" s="104"/>
    </row>
    <row r="25320" spans="151:151" ht="14.4" x14ac:dyDescent="0.25">
      <c r="EU25320" s="104"/>
    </row>
    <row r="25321" spans="151:151" ht="14.4" x14ac:dyDescent="0.25">
      <c r="EU25321" s="104"/>
    </row>
    <row r="25322" spans="151:151" ht="14.4" x14ac:dyDescent="0.25">
      <c r="EU25322" s="104"/>
    </row>
    <row r="25323" spans="151:151" ht="14.4" x14ac:dyDescent="0.25">
      <c r="EU25323" s="104"/>
    </row>
    <row r="25324" spans="151:151" ht="14.4" x14ac:dyDescent="0.25">
      <c r="EU25324" s="104"/>
    </row>
    <row r="25325" spans="151:151" ht="14.4" x14ac:dyDescent="0.25">
      <c r="EU25325" s="104"/>
    </row>
    <row r="25326" spans="151:151" ht="14.4" x14ac:dyDescent="0.25">
      <c r="EU25326" s="104"/>
    </row>
    <row r="25327" spans="151:151" ht="14.4" x14ac:dyDescent="0.25">
      <c r="EU25327" s="104"/>
    </row>
    <row r="25328" spans="151:151" ht="14.4" x14ac:dyDescent="0.25">
      <c r="EU25328" s="104"/>
    </row>
    <row r="25329" spans="151:151" ht="14.4" x14ac:dyDescent="0.25">
      <c r="EU25329" s="104"/>
    </row>
    <row r="25330" spans="151:151" ht="14.4" x14ac:dyDescent="0.25">
      <c r="EU25330" s="104"/>
    </row>
    <row r="25331" spans="151:151" ht="14.4" x14ac:dyDescent="0.25">
      <c r="EU25331" s="104"/>
    </row>
    <row r="25332" spans="151:151" ht="14.4" x14ac:dyDescent="0.25">
      <c r="EU25332" s="104"/>
    </row>
    <row r="25333" spans="151:151" ht="14.4" x14ac:dyDescent="0.25">
      <c r="EU25333" s="104"/>
    </row>
    <row r="25334" spans="151:151" ht="14.4" x14ac:dyDescent="0.25">
      <c r="EU25334" s="104"/>
    </row>
    <row r="25335" spans="151:151" ht="14.4" x14ac:dyDescent="0.25">
      <c r="EU25335" s="104"/>
    </row>
    <row r="25336" spans="151:151" ht="14.4" x14ac:dyDescent="0.25">
      <c r="EU25336" s="104"/>
    </row>
    <row r="25337" spans="151:151" ht="14.4" x14ac:dyDescent="0.25">
      <c r="EU25337" s="104"/>
    </row>
    <row r="25338" spans="151:151" ht="14.4" x14ac:dyDescent="0.25">
      <c r="EU25338" s="104"/>
    </row>
    <row r="25339" spans="151:151" ht="14.4" x14ac:dyDescent="0.25">
      <c r="EU25339" s="104"/>
    </row>
    <row r="25340" spans="151:151" ht="14.4" x14ac:dyDescent="0.25">
      <c r="EU25340" s="104"/>
    </row>
    <row r="25341" spans="151:151" ht="14.4" x14ac:dyDescent="0.25">
      <c r="EU25341" s="104"/>
    </row>
    <row r="25342" spans="151:151" ht="14.4" x14ac:dyDescent="0.25">
      <c r="EU25342" s="104"/>
    </row>
    <row r="25343" spans="151:151" ht="14.4" x14ac:dyDescent="0.25">
      <c r="EU25343" s="104"/>
    </row>
    <row r="25344" spans="151:151" ht="14.4" x14ac:dyDescent="0.25">
      <c r="EU25344" s="104"/>
    </row>
    <row r="25345" spans="151:151" ht="14.4" x14ac:dyDescent="0.25">
      <c r="EU25345" s="104"/>
    </row>
    <row r="25346" spans="151:151" ht="14.4" x14ac:dyDescent="0.25">
      <c r="EU25346" s="104"/>
    </row>
    <row r="25347" spans="151:151" ht="14.4" x14ac:dyDescent="0.25">
      <c r="EU25347" s="104"/>
    </row>
    <row r="25348" spans="151:151" ht="14.4" x14ac:dyDescent="0.25">
      <c r="EU25348" s="104"/>
    </row>
    <row r="25349" spans="151:151" ht="14.4" x14ac:dyDescent="0.25">
      <c r="EU25349" s="104"/>
    </row>
    <row r="25350" spans="151:151" ht="14.4" x14ac:dyDescent="0.25">
      <c r="EU25350" s="104"/>
    </row>
    <row r="25351" spans="151:151" ht="14.4" x14ac:dyDescent="0.25">
      <c r="EU25351" s="104"/>
    </row>
    <row r="25352" spans="151:151" ht="14.4" x14ac:dyDescent="0.25">
      <c r="EU25352" s="104"/>
    </row>
    <row r="25353" spans="151:151" ht="14.4" x14ac:dyDescent="0.25">
      <c r="EU25353" s="104"/>
    </row>
    <row r="25354" spans="151:151" ht="14.4" x14ac:dyDescent="0.25">
      <c r="EU25354" s="104"/>
    </row>
    <row r="25355" spans="151:151" ht="14.4" x14ac:dyDescent="0.25">
      <c r="EU25355" s="104"/>
    </row>
    <row r="25356" spans="151:151" ht="14.4" x14ac:dyDescent="0.25">
      <c r="EU25356" s="104"/>
    </row>
    <row r="25357" spans="151:151" ht="14.4" x14ac:dyDescent="0.25">
      <c r="EU25357" s="104"/>
    </row>
    <row r="25358" spans="151:151" ht="14.4" x14ac:dyDescent="0.25">
      <c r="EU25358" s="104"/>
    </row>
    <row r="25359" spans="151:151" ht="14.4" x14ac:dyDescent="0.25">
      <c r="EU25359" s="104"/>
    </row>
    <row r="25360" spans="151:151" ht="14.4" x14ac:dyDescent="0.25">
      <c r="EU25360" s="104"/>
    </row>
    <row r="25361" spans="151:151" ht="14.4" x14ac:dyDescent="0.25">
      <c r="EU25361" s="104"/>
    </row>
    <row r="25362" spans="151:151" ht="14.4" x14ac:dyDescent="0.25">
      <c r="EU25362" s="104"/>
    </row>
    <row r="25363" spans="151:151" ht="14.4" x14ac:dyDescent="0.25">
      <c r="EU25363" s="104"/>
    </row>
    <row r="25364" spans="151:151" ht="14.4" x14ac:dyDescent="0.25">
      <c r="EU25364" s="104"/>
    </row>
    <row r="25365" spans="151:151" ht="14.4" x14ac:dyDescent="0.25">
      <c r="EU25365" s="104"/>
    </row>
    <row r="25366" spans="151:151" ht="14.4" x14ac:dyDescent="0.25">
      <c r="EU25366" s="104"/>
    </row>
    <row r="25367" spans="151:151" ht="14.4" x14ac:dyDescent="0.25">
      <c r="EU25367" s="104"/>
    </row>
    <row r="25368" spans="151:151" ht="14.4" x14ac:dyDescent="0.25">
      <c r="EU25368" s="104"/>
    </row>
    <row r="25369" spans="151:151" ht="14.4" x14ac:dyDescent="0.25">
      <c r="EU25369" s="104"/>
    </row>
    <row r="25370" spans="151:151" ht="14.4" x14ac:dyDescent="0.25">
      <c r="EU25370" s="104"/>
    </row>
    <row r="25371" spans="151:151" ht="14.4" x14ac:dyDescent="0.25">
      <c r="EU25371" s="104"/>
    </row>
    <row r="25372" spans="151:151" ht="14.4" x14ac:dyDescent="0.25">
      <c r="EU25372" s="104"/>
    </row>
    <row r="25373" spans="151:151" ht="14.4" x14ac:dyDescent="0.25">
      <c r="EU25373" s="104"/>
    </row>
    <row r="25374" spans="151:151" ht="14.4" x14ac:dyDescent="0.25">
      <c r="EU25374" s="104"/>
    </row>
    <row r="25375" spans="151:151" ht="14.4" x14ac:dyDescent="0.25">
      <c r="EU25375" s="104"/>
    </row>
    <row r="25376" spans="151:151" ht="14.4" x14ac:dyDescent="0.25">
      <c r="EU25376" s="104"/>
    </row>
    <row r="25377" spans="151:151" ht="14.4" x14ac:dyDescent="0.25">
      <c r="EU25377" s="104"/>
    </row>
    <row r="25378" spans="151:151" ht="14.4" x14ac:dyDescent="0.25">
      <c r="EU25378" s="104"/>
    </row>
    <row r="25379" spans="151:151" ht="14.4" x14ac:dyDescent="0.25">
      <c r="EU25379" s="104"/>
    </row>
    <row r="25380" spans="151:151" ht="14.4" x14ac:dyDescent="0.25">
      <c r="EU25380" s="104"/>
    </row>
    <row r="25381" spans="151:151" ht="14.4" x14ac:dyDescent="0.25">
      <c r="EU25381" s="104"/>
    </row>
    <row r="25382" spans="151:151" ht="14.4" x14ac:dyDescent="0.25">
      <c r="EU25382" s="104"/>
    </row>
    <row r="25383" spans="151:151" ht="14.4" x14ac:dyDescent="0.25">
      <c r="EU25383" s="104"/>
    </row>
    <row r="25384" spans="151:151" ht="14.4" x14ac:dyDescent="0.25">
      <c r="EU25384" s="104"/>
    </row>
    <row r="25385" spans="151:151" ht="14.4" x14ac:dyDescent="0.25">
      <c r="EU25385" s="104"/>
    </row>
    <row r="25386" spans="151:151" ht="14.4" x14ac:dyDescent="0.25">
      <c r="EU25386" s="104"/>
    </row>
    <row r="25387" spans="151:151" ht="14.4" x14ac:dyDescent="0.25">
      <c r="EU25387" s="104"/>
    </row>
    <row r="25388" spans="151:151" ht="14.4" x14ac:dyDescent="0.25">
      <c r="EU25388" s="104"/>
    </row>
    <row r="25389" spans="151:151" ht="14.4" x14ac:dyDescent="0.25">
      <c r="EU25389" s="104"/>
    </row>
    <row r="25390" spans="151:151" ht="14.4" x14ac:dyDescent="0.25">
      <c r="EU25390" s="104"/>
    </row>
    <row r="25391" spans="151:151" ht="14.4" x14ac:dyDescent="0.25">
      <c r="EU25391" s="104"/>
    </row>
    <row r="25392" spans="151:151" ht="14.4" x14ac:dyDescent="0.25">
      <c r="EU25392" s="104"/>
    </row>
    <row r="25393" spans="151:151" ht="14.4" x14ac:dyDescent="0.25">
      <c r="EU25393" s="104"/>
    </row>
    <row r="25394" spans="151:151" ht="14.4" x14ac:dyDescent="0.25">
      <c r="EU25394" s="104"/>
    </row>
    <row r="25395" spans="151:151" ht="14.4" x14ac:dyDescent="0.25">
      <c r="EU25395" s="104"/>
    </row>
    <row r="25396" spans="151:151" ht="14.4" x14ac:dyDescent="0.25">
      <c r="EU25396" s="104"/>
    </row>
    <row r="25397" spans="151:151" ht="14.4" x14ac:dyDescent="0.25">
      <c r="EU25397" s="104"/>
    </row>
    <row r="25398" spans="151:151" ht="14.4" x14ac:dyDescent="0.25">
      <c r="EU25398" s="104"/>
    </row>
    <row r="25399" spans="151:151" ht="14.4" x14ac:dyDescent="0.25">
      <c r="EU25399" s="104"/>
    </row>
    <row r="25400" spans="151:151" ht="14.4" x14ac:dyDescent="0.25">
      <c r="EU25400" s="104"/>
    </row>
    <row r="25401" spans="151:151" ht="14.4" x14ac:dyDescent="0.25">
      <c r="EU25401" s="104"/>
    </row>
    <row r="25402" spans="151:151" ht="14.4" x14ac:dyDescent="0.25">
      <c r="EU25402" s="104"/>
    </row>
    <row r="25403" spans="151:151" ht="14.4" x14ac:dyDescent="0.25">
      <c r="EU25403" s="104"/>
    </row>
    <row r="25404" spans="151:151" ht="14.4" x14ac:dyDescent="0.25">
      <c r="EU25404" s="104"/>
    </row>
    <row r="25405" spans="151:151" ht="14.4" x14ac:dyDescent="0.25">
      <c r="EU25405" s="104"/>
    </row>
    <row r="25406" spans="151:151" ht="14.4" x14ac:dyDescent="0.25">
      <c r="EU25406" s="104"/>
    </row>
    <row r="25407" spans="151:151" ht="14.4" x14ac:dyDescent="0.25">
      <c r="EU25407" s="104"/>
    </row>
    <row r="25408" spans="151:151" ht="14.4" x14ac:dyDescent="0.25">
      <c r="EU25408" s="104"/>
    </row>
    <row r="25409" spans="151:151" ht="14.4" x14ac:dyDescent="0.25">
      <c r="EU25409" s="104"/>
    </row>
    <row r="25410" spans="151:151" ht="14.4" x14ac:dyDescent="0.25">
      <c r="EU25410" s="104"/>
    </row>
    <row r="25411" spans="151:151" ht="14.4" x14ac:dyDescent="0.25">
      <c r="EU25411" s="104"/>
    </row>
    <row r="25412" spans="151:151" ht="14.4" x14ac:dyDescent="0.25">
      <c r="EU25412" s="104"/>
    </row>
    <row r="25413" spans="151:151" ht="14.4" x14ac:dyDescent="0.25">
      <c r="EU25413" s="104"/>
    </row>
    <row r="25414" spans="151:151" ht="14.4" x14ac:dyDescent="0.25">
      <c r="EU25414" s="104"/>
    </row>
    <row r="25415" spans="151:151" ht="14.4" x14ac:dyDescent="0.25">
      <c r="EU25415" s="104"/>
    </row>
    <row r="25416" spans="151:151" ht="14.4" x14ac:dyDescent="0.25">
      <c r="EU25416" s="104"/>
    </row>
    <row r="25417" spans="151:151" ht="14.4" x14ac:dyDescent="0.25">
      <c r="EU25417" s="104"/>
    </row>
    <row r="25418" spans="151:151" ht="14.4" x14ac:dyDescent="0.25">
      <c r="EU25418" s="104"/>
    </row>
    <row r="25419" spans="151:151" ht="14.4" x14ac:dyDescent="0.25">
      <c r="EU25419" s="104"/>
    </row>
    <row r="25420" spans="151:151" ht="14.4" x14ac:dyDescent="0.25">
      <c r="EU25420" s="104"/>
    </row>
    <row r="25421" spans="151:151" ht="14.4" x14ac:dyDescent="0.25">
      <c r="EU25421" s="104"/>
    </row>
    <row r="25422" spans="151:151" ht="14.4" x14ac:dyDescent="0.25">
      <c r="EU25422" s="104"/>
    </row>
    <row r="25423" spans="151:151" ht="14.4" x14ac:dyDescent="0.25">
      <c r="EU25423" s="104"/>
    </row>
    <row r="25424" spans="151:151" ht="14.4" x14ac:dyDescent="0.25">
      <c r="EU25424" s="104"/>
    </row>
    <row r="25425" spans="151:151" ht="14.4" x14ac:dyDescent="0.25">
      <c r="EU25425" s="104"/>
    </row>
    <row r="25426" spans="151:151" ht="14.4" x14ac:dyDescent="0.25">
      <c r="EU25426" s="104"/>
    </row>
    <row r="25427" spans="151:151" ht="14.4" x14ac:dyDescent="0.25">
      <c r="EU25427" s="104"/>
    </row>
    <row r="25428" spans="151:151" ht="14.4" x14ac:dyDescent="0.25">
      <c r="EU25428" s="104"/>
    </row>
    <row r="25429" spans="151:151" ht="14.4" x14ac:dyDescent="0.25">
      <c r="EU25429" s="104"/>
    </row>
    <row r="25430" spans="151:151" ht="14.4" x14ac:dyDescent="0.25">
      <c r="EU25430" s="104"/>
    </row>
    <row r="25431" spans="151:151" ht="14.4" x14ac:dyDescent="0.25">
      <c r="EU25431" s="104"/>
    </row>
    <row r="25432" spans="151:151" ht="14.4" x14ac:dyDescent="0.25">
      <c r="EU25432" s="104"/>
    </row>
    <row r="25433" spans="151:151" ht="14.4" x14ac:dyDescent="0.25">
      <c r="EU25433" s="104"/>
    </row>
    <row r="25434" spans="151:151" ht="14.4" x14ac:dyDescent="0.25">
      <c r="EU25434" s="104"/>
    </row>
    <row r="25435" spans="151:151" ht="14.4" x14ac:dyDescent="0.25">
      <c r="EU25435" s="104"/>
    </row>
    <row r="25436" spans="151:151" ht="14.4" x14ac:dyDescent="0.25">
      <c r="EU25436" s="104"/>
    </row>
    <row r="25437" spans="151:151" ht="14.4" x14ac:dyDescent="0.25">
      <c r="EU25437" s="104"/>
    </row>
    <row r="25438" spans="151:151" ht="14.4" x14ac:dyDescent="0.25">
      <c r="EU25438" s="104"/>
    </row>
    <row r="25439" spans="151:151" ht="14.4" x14ac:dyDescent="0.25">
      <c r="EU25439" s="104"/>
    </row>
    <row r="25440" spans="151:151" ht="14.4" x14ac:dyDescent="0.25">
      <c r="EU25440" s="104"/>
    </row>
    <row r="25441" spans="151:151" ht="14.4" x14ac:dyDescent="0.25">
      <c r="EU25441" s="104"/>
    </row>
    <row r="25442" spans="151:151" ht="14.4" x14ac:dyDescent="0.25">
      <c r="EU25442" s="104"/>
    </row>
    <row r="25443" spans="151:151" ht="14.4" x14ac:dyDescent="0.25">
      <c r="EU25443" s="104"/>
    </row>
    <row r="25444" spans="151:151" ht="14.4" x14ac:dyDescent="0.25">
      <c r="EU25444" s="104"/>
    </row>
    <row r="25445" spans="151:151" ht="14.4" x14ac:dyDescent="0.25">
      <c r="EU25445" s="104"/>
    </row>
    <row r="25446" spans="151:151" ht="14.4" x14ac:dyDescent="0.25">
      <c r="EU25446" s="104"/>
    </row>
    <row r="25447" spans="151:151" ht="14.4" x14ac:dyDescent="0.25">
      <c r="EU25447" s="104"/>
    </row>
    <row r="25448" spans="151:151" ht="14.4" x14ac:dyDescent="0.25">
      <c r="EU25448" s="104"/>
    </row>
    <row r="25449" spans="151:151" ht="14.4" x14ac:dyDescent="0.25">
      <c r="EU25449" s="104"/>
    </row>
    <row r="25450" spans="151:151" ht="14.4" x14ac:dyDescent="0.25">
      <c r="EU25450" s="104"/>
    </row>
    <row r="25451" spans="151:151" ht="14.4" x14ac:dyDescent="0.25">
      <c r="EU25451" s="104"/>
    </row>
    <row r="25452" spans="151:151" ht="14.4" x14ac:dyDescent="0.25">
      <c r="EU25452" s="104"/>
    </row>
    <row r="25453" spans="151:151" ht="14.4" x14ac:dyDescent="0.25">
      <c r="EU25453" s="104"/>
    </row>
    <row r="25454" spans="151:151" ht="14.4" x14ac:dyDescent="0.25">
      <c r="EU25454" s="104"/>
    </row>
    <row r="25455" spans="151:151" ht="14.4" x14ac:dyDescent="0.25">
      <c r="EU25455" s="104"/>
    </row>
    <row r="25456" spans="151:151" ht="14.4" x14ac:dyDescent="0.25">
      <c r="EU25456" s="104"/>
    </row>
    <row r="25457" spans="151:151" ht="14.4" x14ac:dyDescent="0.25">
      <c r="EU25457" s="104"/>
    </row>
    <row r="25458" spans="151:151" ht="14.4" x14ac:dyDescent="0.25">
      <c r="EU25458" s="104"/>
    </row>
    <row r="25459" spans="151:151" ht="14.4" x14ac:dyDescent="0.25">
      <c r="EU25459" s="104"/>
    </row>
    <row r="25460" spans="151:151" ht="14.4" x14ac:dyDescent="0.25">
      <c r="EU25460" s="104"/>
    </row>
    <row r="25461" spans="151:151" ht="14.4" x14ac:dyDescent="0.25">
      <c r="EU25461" s="104"/>
    </row>
    <row r="25462" spans="151:151" ht="14.4" x14ac:dyDescent="0.25">
      <c r="EU25462" s="104"/>
    </row>
    <row r="25463" spans="151:151" ht="14.4" x14ac:dyDescent="0.25">
      <c r="EU25463" s="104"/>
    </row>
    <row r="25464" spans="151:151" ht="14.4" x14ac:dyDescent="0.25">
      <c r="EU25464" s="104"/>
    </row>
    <row r="25465" spans="151:151" ht="14.4" x14ac:dyDescent="0.25">
      <c r="EU25465" s="104"/>
    </row>
    <row r="25466" spans="151:151" ht="14.4" x14ac:dyDescent="0.25">
      <c r="EU25466" s="104"/>
    </row>
    <row r="25467" spans="151:151" ht="14.4" x14ac:dyDescent="0.25">
      <c r="EU25467" s="104"/>
    </row>
    <row r="25468" spans="151:151" ht="14.4" x14ac:dyDescent="0.25">
      <c r="EU25468" s="104"/>
    </row>
    <row r="25469" spans="151:151" ht="14.4" x14ac:dyDescent="0.25">
      <c r="EU25469" s="104"/>
    </row>
    <row r="25470" spans="151:151" ht="14.4" x14ac:dyDescent="0.25">
      <c r="EU25470" s="104"/>
    </row>
    <row r="25471" spans="151:151" ht="14.4" x14ac:dyDescent="0.25">
      <c r="EU25471" s="104"/>
    </row>
    <row r="25472" spans="151:151" ht="14.4" x14ac:dyDescent="0.25">
      <c r="EU25472" s="104"/>
    </row>
    <row r="25473" spans="151:151" ht="14.4" x14ac:dyDescent="0.25">
      <c r="EU25473" s="104"/>
    </row>
    <row r="25474" spans="151:151" ht="14.4" x14ac:dyDescent="0.25">
      <c r="EU25474" s="104"/>
    </row>
    <row r="25475" spans="151:151" ht="14.4" x14ac:dyDescent="0.25">
      <c r="EU25475" s="104"/>
    </row>
    <row r="25476" spans="151:151" ht="14.4" x14ac:dyDescent="0.25">
      <c r="EU25476" s="104"/>
    </row>
    <row r="25477" spans="151:151" ht="14.4" x14ac:dyDescent="0.25">
      <c r="EU25477" s="104"/>
    </row>
    <row r="25478" spans="151:151" ht="14.4" x14ac:dyDescent="0.25">
      <c r="EU25478" s="104"/>
    </row>
    <row r="25479" spans="151:151" ht="14.4" x14ac:dyDescent="0.25">
      <c r="EU25479" s="104"/>
    </row>
    <row r="25480" spans="151:151" ht="14.4" x14ac:dyDescent="0.25">
      <c r="EU25480" s="104"/>
    </row>
    <row r="25481" spans="151:151" ht="14.4" x14ac:dyDescent="0.25">
      <c r="EU25481" s="104"/>
    </row>
    <row r="25482" spans="151:151" ht="14.4" x14ac:dyDescent="0.25">
      <c r="EU25482" s="104"/>
    </row>
    <row r="25483" spans="151:151" ht="14.4" x14ac:dyDescent="0.25">
      <c r="EU25483" s="104"/>
    </row>
    <row r="25484" spans="151:151" ht="14.4" x14ac:dyDescent="0.25">
      <c r="EU25484" s="104"/>
    </row>
    <row r="25485" spans="151:151" ht="14.4" x14ac:dyDescent="0.25">
      <c r="EU25485" s="104"/>
    </row>
    <row r="25486" spans="151:151" ht="14.4" x14ac:dyDescent="0.25">
      <c r="EU25486" s="104"/>
    </row>
    <row r="25487" spans="151:151" ht="14.4" x14ac:dyDescent="0.25">
      <c r="EU25487" s="104"/>
    </row>
    <row r="25488" spans="151:151" ht="14.4" x14ac:dyDescent="0.25">
      <c r="EU25488" s="104"/>
    </row>
    <row r="25489" spans="151:151" ht="14.4" x14ac:dyDescent="0.25">
      <c r="EU25489" s="104"/>
    </row>
    <row r="25490" spans="151:151" ht="14.4" x14ac:dyDescent="0.25">
      <c r="EU25490" s="104"/>
    </row>
    <row r="25491" spans="151:151" ht="14.4" x14ac:dyDescent="0.25">
      <c r="EU25491" s="104"/>
    </row>
    <row r="25492" spans="151:151" ht="14.4" x14ac:dyDescent="0.25">
      <c r="EU25492" s="104"/>
    </row>
    <row r="25493" spans="151:151" ht="14.4" x14ac:dyDescent="0.25">
      <c r="EU25493" s="104"/>
    </row>
    <row r="25494" spans="151:151" ht="14.4" x14ac:dyDescent="0.25">
      <c r="EU25494" s="104"/>
    </row>
    <row r="25495" spans="151:151" ht="14.4" x14ac:dyDescent="0.25">
      <c r="EU25495" s="104"/>
    </row>
    <row r="25496" spans="151:151" ht="14.4" x14ac:dyDescent="0.25">
      <c r="EU25496" s="104"/>
    </row>
    <row r="25497" spans="151:151" ht="14.4" x14ac:dyDescent="0.25">
      <c r="EU25497" s="104"/>
    </row>
    <row r="25498" spans="151:151" ht="14.4" x14ac:dyDescent="0.25">
      <c r="EU25498" s="104"/>
    </row>
    <row r="25499" spans="151:151" ht="14.4" x14ac:dyDescent="0.25">
      <c r="EU25499" s="104"/>
    </row>
    <row r="25500" spans="151:151" ht="14.4" x14ac:dyDescent="0.25">
      <c r="EU25500" s="104"/>
    </row>
    <row r="25501" spans="151:151" ht="14.4" x14ac:dyDescent="0.25">
      <c r="EU25501" s="104"/>
    </row>
    <row r="25502" spans="151:151" ht="14.4" x14ac:dyDescent="0.25">
      <c r="EU25502" s="104"/>
    </row>
    <row r="25503" spans="151:151" ht="14.4" x14ac:dyDescent="0.25">
      <c r="EU25503" s="104"/>
    </row>
    <row r="25504" spans="151:151" ht="14.4" x14ac:dyDescent="0.25">
      <c r="EU25504" s="104"/>
    </row>
    <row r="25505" spans="151:151" ht="14.4" x14ac:dyDescent="0.25">
      <c r="EU25505" s="104"/>
    </row>
    <row r="25506" spans="151:151" ht="14.4" x14ac:dyDescent="0.25">
      <c r="EU25506" s="104"/>
    </row>
    <row r="25507" spans="151:151" ht="14.4" x14ac:dyDescent="0.25">
      <c r="EU25507" s="104"/>
    </row>
    <row r="25508" spans="151:151" ht="14.4" x14ac:dyDescent="0.25">
      <c r="EU25508" s="104"/>
    </row>
    <row r="25509" spans="151:151" ht="14.4" x14ac:dyDescent="0.25">
      <c r="EU25509" s="104"/>
    </row>
    <row r="25510" spans="151:151" ht="14.4" x14ac:dyDescent="0.25">
      <c r="EU25510" s="104"/>
    </row>
    <row r="25511" spans="151:151" ht="14.4" x14ac:dyDescent="0.25">
      <c r="EU25511" s="104"/>
    </row>
    <row r="25512" spans="151:151" ht="14.4" x14ac:dyDescent="0.25">
      <c r="EU25512" s="104"/>
    </row>
    <row r="25513" spans="151:151" ht="14.4" x14ac:dyDescent="0.25">
      <c r="EU25513" s="104"/>
    </row>
    <row r="25514" spans="151:151" ht="14.4" x14ac:dyDescent="0.25">
      <c r="EU25514" s="104"/>
    </row>
    <row r="25515" spans="151:151" ht="14.4" x14ac:dyDescent="0.25">
      <c r="EU25515" s="104"/>
    </row>
    <row r="25516" spans="151:151" ht="14.4" x14ac:dyDescent="0.25">
      <c r="EU25516" s="104"/>
    </row>
    <row r="25517" spans="151:151" ht="14.4" x14ac:dyDescent="0.25">
      <c r="EU25517" s="104"/>
    </row>
    <row r="25518" spans="151:151" ht="14.4" x14ac:dyDescent="0.25">
      <c r="EU25518" s="104"/>
    </row>
    <row r="25519" spans="151:151" ht="14.4" x14ac:dyDescent="0.25">
      <c r="EU25519" s="104"/>
    </row>
    <row r="25520" spans="151:151" ht="14.4" x14ac:dyDescent="0.25">
      <c r="EU25520" s="104"/>
    </row>
    <row r="25521" spans="151:151" ht="14.4" x14ac:dyDescent="0.25">
      <c r="EU25521" s="104"/>
    </row>
    <row r="25522" spans="151:151" ht="14.4" x14ac:dyDescent="0.25">
      <c r="EU25522" s="104"/>
    </row>
    <row r="25523" spans="151:151" ht="14.4" x14ac:dyDescent="0.25">
      <c r="EU25523" s="104"/>
    </row>
    <row r="25524" spans="151:151" ht="14.4" x14ac:dyDescent="0.25">
      <c r="EU25524" s="104"/>
    </row>
    <row r="25525" spans="151:151" ht="14.4" x14ac:dyDescent="0.25">
      <c r="EU25525" s="104"/>
    </row>
    <row r="25526" spans="151:151" ht="14.4" x14ac:dyDescent="0.25">
      <c r="EU25526" s="104"/>
    </row>
    <row r="25527" spans="151:151" ht="14.4" x14ac:dyDescent="0.25">
      <c r="EU25527" s="104"/>
    </row>
    <row r="25528" spans="151:151" ht="14.4" x14ac:dyDescent="0.25">
      <c r="EU25528" s="104"/>
    </row>
    <row r="25529" spans="151:151" ht="14.4" x14ac:dyDescent="0.25">
      <c r="EU25529" s="104"/>
    </row>
    <row r="25530" spans="151:151" ht="14.4" x14ac:dyDescent="0.25">
      <c r="EU25530" s="104"/>
    </row>
    <row r="25531" spans="151:151" ht="14.4" x14ac:dyDescent="0.25">
      <c r="EU25531" s="104"/>
    </row>
    <row r="25532" spans="151:151" ht="14.4" x14ac:dyDescent="0.25">
      <c r="EU25532" s="104"/>
    </row>
    <row r="25533" spans="151:151" ht="14.4" x14ac:dyDescent="0.25">
      <c r="EU25533" s="104"/>
    </row>
    <row r="25534" spans="151:151" ht="14.4" x14ac:dyDescent="0.25">
      <c r="EU25534" s="104"/>
    </row>
    <row r="25535" spans="151:151" ht="14.4" x14ac:dyDescent="0.25">
      <c r="EU25535" s="104"/>
    </row>
    <row r="25536" spans="151:151" ht="14.4" x14ac:dyDescent="0.25">
      <c r="EU25536" s="104"/>
    </row>
    <row r="25537" spans="151:151" ht="14.4" x14ac:dyDescent="0.25">
      <c r="EU25537" s="104"/>
    </row>
    <row r="25538" spans="151:151" ht="14.4" x14ac:dyDescent="0.25">
      <c r="EU25538" s="104"/>
    </row>
    <row r="25539" spans="151:151" ht="14.4" x14ac:dyDescent="0.25">
      <c r="EU25539" s="104"/>
    </row>
    <row r="25540" spans="151:151" ht="14.4" x14ac:dyDescent="0.25">
      <c r="EU25540" s="104"/>
    </row>
    <row r="25541" spans="151:151" ht="14.4" x14ac:dyDescent="0.25">
      <c r="EU25541" s="104"/>
    </row>
    <row r="25542" spans="151:151" ht="14.4" x14ac:dyDescent="0.25">
      <c r="EU25542" s="104"/>
    </row>
    <row r="25543" spans="151:151" ht="14.4" x14ac:dyDescent="0.25">
      <c r="EU25543" s="104"/>
    </row>
    <row r="25544" spans="151:151" ht="14.4" x14ac:dyDescent="0.25">
      <c r="EU25544" s="104"/>
    </row>
    <row r="25545" spans="151:151" ht="14.4" x14ac:dyDescent="0.25">
      <c r="EU25545" s="104"/>
    </row>
    <row r="25546" spans="151:151" ht="14.4" x14ac:dyDescent="0.25">
      <c r="EU25546" s="104"/>
    </row>
    <row r="25547" spans="151:151" ht="14.4" x14ac:dyDescent="0.25">
      <c r="EU25547" s="104"/>
    </row>
    <row r="25548" spans="151:151" ht="14.4" x14ac:dyDescent="0.25">
      <c r="EU25548" s="104"/>
    </row>
    <row r="25549" spans="151:151" ht="14.4" x14ac:dyDescent="0.25">
      <c r="EU25549" s="104"/>
    </row>
    <row r="25550" spans="151:151" ht="14.4" x14ac:dyDescent="0.25">
      <c r="EU25550" s="104"/>
    </row>
    <row r="25551" spans="151:151" ht="14.4" x14ac:dyDescent="0.25">
      <c r="EU25551" s="104"/>
    </row>
    <row r="25552" spans="151:151" ht="14.4" x14ac:dyDescent="0.25">
      <c r="EU25552" s="104"/>
    </row>
    <row r="25553" spans="151:151" ht="14.4" x14ac:dyDescent="0.25">
      <c r="EU25553" s="104"/>
    </row>
    <row r="25554" spans="151:151" ht="14.4" x14ac:dyDescent="0.25">
      <c r="EU25554" s="104"/>
    </row>
    <row r="25555" spans="151:151" ht="14.4" x14ac:dyDescent="0.25">
      <c r="EU25555" s="104"/>
    </row>
    <row r="25556" spans="151:151" ht="14.4" x14ac:dyDescent="0.25">
      <c r="EU25556" s="104"/>
    </row>
    <row r="25557" spans="151:151" ht="14.4" x14ac:dyDescent="0.25">
      <c r="EU25557" s="104"/>
    </row>
    <row r="25558" spans="151:151" ht="14.4" x14ac:dyDescent="0.25">
      <c r="EU25558" s="104"/>
    </row>
    <row r="25559" spans="151:151" ht="14.4" x14ac:dyDescent="0.25">
      <c r="EU25559" s="104"/>
    </row>
    <row r="25560" spans="151:151" ht="14.4" x14ac:dyDescent="0.25">
      <c r="EU25560" s="104"/>
    </row>
    <row r="25561" spans="151:151" ht="14.4" x14ac:dyDescent="0.25">
      <c r="EU25561" s="104"/>
    </row>
    <row r="25562" spans="151:151" ht="14.4" x14ac:dyDescent="0.25">
      <c r="EU25562" s="104"/>
    </row>
    <row r="25563" spans="151:151" ht="14.4" x14ac:dyDescent="0.25">
      <c r="EU25563" s="104"/>
    </row>
    <row r="25564" spans="151:151" ht="14.4" x14ac:dyDescent="0.25">
      <c r="EU25564" s="104"/>
    </row>
    <row r="25565" spans="151:151" ht="14.4" x14ac:dyDescent="0.25">
      <c r="EU25565" s="104"/>
    </row>
    <row r="25566" spans="151:151" ht="14.4" x14ac:dyDescent="0.25">
      <c r="EU25566" s="104"/>
    </row>
    <row r="25567" spans="151:151" ht="14.4" x14ac:dyDescent="0.25">
      <c r="EU25567" s="104"/>
    </row>
    <row r="25568" spans="151:151" ht="14.4" x14ac:dyDescent="0.25">
      <c r="EU25568" s="104"/>
    </row>
    <row r="25569" spans="151:151" ht="14.4" x14ac:dyDescent="0.25">
      <c r="EU25569" s="104"/>
    </row>
    <row r="25570" spans="151:151" ht="14.4" x14ac:dyDescent="0.25">
      <c r="EU25570" s="104"/>
    </row>
    <row r="25571" spans="151:151" ht="14.4" x14ac:dyDescent="0.25">
      <c r="EU25571" s="104"/>
    </row>
    <row r="25572" spans="151:151" ht="14.4" x14ac:dyDescent="0.25">
      <c r="EU25572" s="104"/>
    </row>
    <row r="25573" spans="151:151" ht="14.4" x14ac:dyDescent="0.25">
      <c r="EU25573" s="104"/>
    </row>
    <row r="25574" spans="151:151" ht="14.4" x14ac:dyDescent="0.25">
      <c r="EU25574" s="104"/>
    </row>
    <row r="25575" spans="151:151" ht="14.4" x14ac:dyDescent="0.25">
      <c r="EU25575" s="104"/>
    </row>
    <row r="25576" spans="151:151" ht="14.4" x14ac:dyDescent="0.25">
      <c r="EU25576" s="104"/>
    </row>
    <row r="25577" spans="151:151" ht="14.4" x14ac:dyDescent="0.25">
      <c r="EU25577" s="104"/>
    </row>
    <row r="25578" spans="151:151" ht="14.4" x14ac:dyDescent="0.25">
      <c r="EU25578" s="104"/>
    </row>
    <row r="25579" spans="151:151" ht="14.4" x14ac:dyDescent="0.25">
      <c r="EU25579" s="104"/>
    </row>
    <row r="25580" spans="151:151" ht="14.4" x14ac:dyDescent="0.25">
      <c r="EU25580" s="104"/>
    </row>
    <row r="25581" spans="151:151" ht="14.4" x14ac:dyDescent="0.25">
      <c r="EU25581" s="104"/>
    </row>
    <row r="25582" spans="151:151" ht="14.4" x14ac:dyDescent="0.25">
      <c r="EU25582" s="104"/>
    </row>
    <row r="25583" spans="151:151" ht="14.4" x14ac:dyDescent="0.25">
      <c r="EU25583" s="104"/>
    </row>
    <row r="25584" spans="151:151" ht="14.4" x14ac:dyDescent="0.25">
      <c r="EU25584" s="104"/>
    </row>
    <row r="25585" spans="151:151" ht="14.4" x14ac:dyDescent="0.25">
      <c r="EU25585" s="104"/>
    </row>
    <row r="25586" spans="151:151" ht="14.4" x14ac:dyDescent="0.25">
      <c r="EU25586" s="104"/>
    </row>
    <row r="25587" spans="151:151" ht="14.4" x14ac:dyDescent="0.25">
      <c r="EU25587" s="104"/>
    </row>
    <row r="25588" spans="151:151" ht="14.4" x14ac:dyDescent="0.25">
      <c r="EU25588" s="104"/>
    </row>
    <row r="25589" spans="151:151" ht="14.4" x14ac:dyDescent="0.25">
      <c r="EU25589" s="104"/>
    </row>
    <row r="25590" spans="151:151" ht="14.4" x14ac:dyDescent="0.25">
      <c r="EU25590" s="104"/>
    </row>
    <row r="25591" spans="151:151" ht="14.4" x14ac:dyDescent="0.25">
      <c r="EU25591" s="104"/>
    </row>
    <row r="25592" spans="151:151" ht="14.4" x14ac:dyDescent="0.25">
      <c r="EU25592" s="104"/>
    </row>
    <row r="25593" spans="151:151" ht="14.4" x14ac:dyDescent="0.25">
      <c r="EU25593" s="104"/>
    </row>
    <row r="25594" spans="151:151" ht="14.4" x14ac:dyDescent="0.25">
      <c r="EU25594" s="104"/>
    </row>
    <row r="25595" spans="151:151" ht="14.4" x14ac:dyDescent="0.25">
      <c r="EU25595" s="104"/>
    </row>
    <row r="25596" spans="151:151" ht="14.4" x14ac:dyDescent="0.25">
      <c r="EU25596" s="104"/>
    </row>
    <row r="25597" spans="151:151" ht="14.4" x14ac:dyDescent="0.25">
      <c r="EU25597" s="104"/>
    </row>
    <row r="25598" spans="151:151" ht="14.4" x14ac:dyDescent="0.25">
      <c r="EU25598" s="104"/>
    </row>
    <row r="25599" spans="151:151" ht="14.4" x14ac:dyDescent="0.25">
      <c r="EU25599" s="104"/>
    </row>
    <row r="25600" spans="151:151" ht="14.4" x14ac:dyDescent="0.25">
      <c r="EU25600" s="104"/>
    </row>
    <row r="25601" spans="151:151" ht="14.4" x14ac:dyDescent="0.25">
      <c r="EU25601" s="104"/>
    </row>
    <row r="25602" spans="151:151" ht="14.4" x14ac:dyDescent="0.25">
      <c r="EU25602" s="104"/>
    </row>
    <row r="25603" spans="151:151" ht="14.4" x14ac:dyDescent="0.25">
      <c r="EU25603" s="104"/>
    </row>
    <row r="25604" spans="151:151" ht="14.4" x14ac:dyDescent="0.25">
      <c r="EU25604" s="104"/>
    </row>
    <row r="25605" spans="151:151" ht="14.4" x14ac:dyDescent="0.25">
      <c r="EU25605" s="104"/>
    </row>
    <row r="25606" spans="151:151" ht="14.4" x14ac:dyDescent="0.25">
      <c r="EU25606" s="104"/>
    </row>
    <row r="25607" spans="151:151" ht="14.4" x14ac:dyDescent="0.25">
      <c r="EU25607" s="104"/>
    </row>
    <row r="25608" spans="151:151" ht="14.4" x14ac:dyDescent="0.25">
      <c r="EU25608" s="104"/>
    </row>
    <row r="25609" spans="151:151" ht="14.4" x14ac:dyDescent="0.25">
      <c r="EU25609" s="104"/>
    </row>
    <row r="25610" spans="151:151" ht="14.4" x14ac:dyDescent="0.25">
      <c r="EU25610" s="104"/>
    </row>
    <row r="25611" spans="151:151" ht="14.4" x14ac:dyDescent="0.25">
      <c r="EU25611" s="104"/>
    </row>
    <row r="25612" spans="151:151" ht="14.4" x14ac:dyDescent="0.25">
      <c r="EU25612" s="104"/>
    </row>
    <row r="25613" spans="151:151" ht="14.4" x14ac:dyDescent="0.25">
      <c r="EU25613" s="104"/>
    </row>
    <row r="25614" spans="151:151" ht="14.4" x14ac:dyDescent="0.25">
      <c r="EU25614" s="104"/>
    </row>
    <row r="25615" spans="151:151" ht="14.4" x14ac:dyDescent="0.25">
      <c r="EU25615" s="104"/>
    </row>
    <row r="25616" spans="151:151" ht="14.4" x14ac:dyDescent="0.25">
      <c r="EU25616" s="104"/>
    </row>
    <row r="25617" spans="151:151" ht="14.4" x14ac:dyDescent="0.25">
      <c r="EU25617" s="104"/>
    </row>
    <row r="25618" spans="151:151" ht="14.4" x14ac:dyDescent="0.25">
      <c r="EU25618" s="104"/>
    </row>
    <row r="25619" spans="151:151" ht="14.4" x14ac:dyDescent="0.25">
      <c r="EU25619" s="104"/>
    </row>
    <row r="25620" spans="151:151" ht="14.4" x14ac:dyDescent="0.25">
      <c r="EU25620" s="104"/>
    </row>
    <row r="25621" spans="151:151" ht="14.4" x14ac:dyDescent="0.25">
      <c r="EU25621" s="104"/>
    </row>
    <row r="25622" spans="151:151" ht="14.4" x14ac:dyDescent="0.25">
      <c r="EU25622" s="104"/>
    </row>
    <row r="25623" spans="151:151" ht="14.4" x14ac:dyDescent="0.25">
      <c r="EU25623" s="104"/>
    </row>
    <row r="25624" spans="151:151" ht="14.4" x14ac:dyDescent="0.25">
      <c r="EU25624" s="104"/>
    </row>
    <row r="25625" spans="151:151" ht="14.4" x14ac:dyDescent="0.25">
      <c r="EU25625" s="104"/>
    </row>
    <row r="25626" spans="151:151" ht="14.4" x14ac:dyDescent="0.25">
      <c r="EU25626" s="104"/>
    </row>
    <row r="25627" spans="151:151" ht="14.4" x14ac:dyDescent="0.25">
      <c r="EU25627" s="104"/>
    </row>
    <row r="25628" spans="151:151" ht="14.4" x14ac:dyDescent="0.25">
      <c r="EU25628" s="104"/>
    </row>
    <row r="25629" spans="151:151" ht="14.4" x14ac:dyDescent="0.25">
      <c r="EU25629" s="104"/>
    </row>
    <row r="25630" spans="151:151" ht="14.4" x14ac:dyDescent="0.25">
      <c r="EU25630" s="104"/>
    </row>
    <row r="25631" spans="151:151" ht="14.4" x14ac:dyDescent="0.25">
      <c r="EU25631" s="104"/>
    </row>
    <row r="25632" spans="151:151" ht="14.4" x14ac:dyDescent="0.25">
      <c r="EU25632" s="104"/>
    </row>
    <row r="25633" spans="151:151" ht="14.4" x14ac:dyDescent="0.25">
      <c r="EU25633" s="104"/>
    </row>
    <row r="25634" spans="151:151" ht="14.4" x14ac:dyDescent="0.25">
      <c r="EU25634" s="104"/>
    </row>
    <row r="25635" spans="151:151" ht="14.4" x14ac:dyDescent="0.25">
      <c r="EU25635" s="104"/>
    </row>
    <row r="25636" spans="151:151" ht="14.4" x14ac:dyDescent="0.25">
      <c r="EU25636" s="104"/>
    </row>
    <row r="25637" spans="151:151" ht="14.4" x14ac:dyDescent="0.25">
      <c r="EU25637" s="104"/>
    </row>
    <row r="25638" spans="151:151" ht="14.4" x14ac:dyDescent="0.25">
      <c r="EU25638" s="104"/>
    </row>
    <row r="25639" spans="151:151" ht="14.4" x14ac:dyDescent="0.25">
      <c r="EU25639" s="104"/>
    </row>
    <row r="25640" spans="151:151" ht="14.4" x14ac:dyDescent="0.25">
      <c r="EU25640" s="104"/>
    </row>
    <row r="25641" spans="151:151" ht="14.4" x14ac:dyDescent="0.25">
      <c r="EU25641" s="104"/>
    </row>
    <row r="25642" spans="151:151" ht="14.4" x14ac:dyDescent="0.25">
      <c r="EU25642" s="104"/>
    </row>
    <row r="25643" spans="151:151" ht="14.4" x14ac:dyDescent="0.25">
      <c r="EU25643" s="104"/>
    </row>
    <row r="25644" spans="151:151" ht="14.4" x14ac:dyDescent="0.25">
      <c r="EU25644" s="104"/>
    </row>
    <row r="25645" spans="151:151" ht="14.4" x14ac:dyDescent="0.25">
      <c r="EU25645" s="104"/>
    </row>
    <row r="25646" spans="151:151" ht="14.4" x14ac:dyDescent="0.25">
      <c r="EU25646" s="104"/>
    </row>
    <row r="25647" spans="151:151" ht="14.4" x14ac:dyDescent="0.25">
      <c r="EU25647" s="104"/>
    </row>
    <row r="25648" spans="151:151" ht="14.4" x14ac:dyDescent="0.25">
      <c r="EU25648" s="104"/>
    </row>
    <row r="25649" spans="151:151" ht="14.4" x14ac:dyDescent="0.25">
      <c r="EU25649" s="104"/>
    </row>
    <row r="25650" spans="151:151" ht="14.4" x14ac:dyDescent="0.25">
      <c r="EU25650" s="104"/>
    </row>
    <row r="25651" spans="151:151" ht="14.4" x14ac:dyDescent="0.25">
      <c r="EU25651" s="104"/>
    </row>
    <row r="25652" spans="151:151" ht="14.4" x14ac:dyDescent="0.25">
      <c r="EU25652" s="104"/>
    </row>
    <row r="25653" spans="151:151" ht="14.4" x14ac:dyDescent="0.25">
      <c r="EU25653" s="104"/>
    </row>
    <row r="25654" spans="151:151" ht="14.4" x14ac:dyDescent="0.25">
      <c r="EU25654" s="104"/>
    </row>
    <row r="25655" spans="151:151" ht="14.4" x14ac:dyDescent="0.25">
      <c r="EU25655" s="104"/>
    </row>
    <row r="25656" spans="151:151" ht="14.4" x14ac:dyDescent="0.25">
      <c r="EU25656" s="104"/>
    </row>
    <row r="25657" spans="151:151" ht="14.4" x14ac:dyDescent="0.25">
      <c r="EU25657" s="104"/>
    </row>
    <row r="25658" spans="151:151" ht="14.4" x14ac:dyDescent="0.25">
      <c r="EU25658" s="104"/>
    </row>
    <row r="25659" spans="151:151" ht="14.4" x14ac:dyDescent="0.25">
      <c r="EU25659" s="104"/>
    </row>
    <row r="25660" spans="151:151" ht="14.4" x14ac:dyDescent="0.25">
      <c r="EU25660" s="104"/>
    </row>
    <row r="25661" spans="151:151" ht="14.4" x14ac:dyDescent="0.25">
      <c r="EU25661" s="104"/>
    </row>
    <row r="25662" spans="151:151" ht="14.4" x14ac:dyDescent="0.25">
      <c r="EU25662" s="104"/>
    </row>
    <row r="25663" spans="151:151" ht="14.4" x14ac:dyDescent="0.25">
      <c r="EU25663" s="104"/>
    </row>
    <row r="25664" spans="151:151" ht="14.4" x14ac:dyDescent="0.25">
      <c r="EU25664" s="104"/>
    </row>
    <row r="25665" spans="151:151" ht="14.4" x14ac:dyDescent="0.25">
      <c r="EU25665" s="104"/>
    </row>
    <row r="25666" spans="151:151" ht="14.4" x14ac:dyDescent="0.25">
      <c r="EU25666" s="104"/>
    </row>
    <row r="25667" spans="151:151" ht="14.4" x14ac:dyDescent="0.25">
      <c r="EU25667" s="104"/>
    </row>
    <row r="25668" spans="151:151" ht="14.4" x14ac:dyDescent="0.25">
      <c r="EU25668" s="104"/>
    </row>
    <row r="25669" spans="151:151" ht="14.4" x14ac:dyDescent="0.25">
      <c r="EU25669" s="104"/>
    </row>
    <row r="25670" spans="151:151" ht="14.4" x14ac:dyDescent="0.25">
      <c r="EU25670" s="104"/>
    </row>
    <row r="25671" spans="151:151" ht="14.4" x14ac:dyDescent="0.25">
      <c r="EU25671" s="104"/>
    </row>
    <row r="25672" spans="151:151" ht="14.4" x14ac:dyDescent="0.25">
      <c r="EU25672" s="104"/>
    </row>
    <row r="25673" spans="151:151" ht="14.4" x14ac:dyDescent="0.25">
      <c r="EU25673" s="104"/>
    </row>
    <row r="25674" spans="151:151" ht="14.4" x14ac:dyDescent="0.25">
      <c r="EU25674" s="104"/>
    </row>
    <row r="25675" spans="151:151" ht="14.4" x14ac:dyDescent="0.25">
      <c r="EU25675" s="104"/>
    </row>
    <row r="25676" spans="151:151" ht="14.4" x14ac:dyDescent="0.25">
      <c r="EU25676" s="104"/>
    </row>
    <row r="25677" spans="151:151" ht="14.4" x14ac:dyDescent="0.25">
      <c r="EU25677" s="104"/>
    </row>
    <row r="25678" spans="151:151" ht="14.4" x14ac:dyDescent="0.25">
      <c r="EU25678" s="104"/>
    </row>
    <row r="25679" spans="151:151" ht="14.4" x14ac:dyDescent="0.25">
      <c r="EU25679" s="104"/>
    </row>
    <row r="25680" spans="151:151" ht="14.4" x14ac:dyDescent="0.25">
      <c r="EU25680" s="104"/>
    </row>
    <row r="25681" spans="151:151" ht="14.4" x14ac:dyDescent="0.25">
      <c r="EU25681" s="104"/>
    </row>
    <row r="25682" spans="151:151" ht="14.4" x14ac:dyDescent="0.25">
      <c r="EU25682" s="104"/>
    </row>
    <row r="25683" spans="151:151" ht="14.4" x14ac:dyDescent="0.25">
      <c r="EU25683" s="104"/>
    </row>
    <row r="25684" spans="151:151" ht="14.4" x14ac:dyDescent="0.25">
      <c r="EU25684" s="104"/>
    </row>
    <row r="25685" spans="151:151" ht="14.4" x14ac:dyDescent="0.25">
      <c r="EU25685" s="104"/>
    </row>
    <row r="25686" spans="151:151" ht="14.4" x14ac:dyDescent="0.25">
      <c r="EU25686" s="104"/>
    </row>
    <row r="25687" spans="151:151" ht="14.4" x14ac:dyDescent="0.25">
      <c r="EU25687" s="104"/>
    </row>
    <row r="25688" spans="151:151" ht="14.4" x14ac:dyDescent="0.25">
      <c r="EU25688" s="104"/>
    </row>
    <row r="25689" spans="151:151" ht="14.4" x14ac:dyDescent="0.25">
      <c r="EU25689" s="104"/>
    </row>
    <row r="25690" spans="151:151" ht="14.4" x14ac:dyDescent="0.25">
      <c r="EU25690" s="104"/>
    </row>
    <row r="25691" spans="151:151" ht="14.4" x14ac:dyDescent="0.25">
      <c r="EU25691" s="104"/>
    </row>
    <row r="25692" spans="151:151" ht="14.4" x14ac:dyDescent="0.25">
      <c r="EU25692" s="104"/>
    </row>
    <row r="25693" spans="151:151" ht="14.4" x14ac:dyDescent="0.25">
      <c r="EU25693" s="104"/>
    </row>
    <row r="25694" spans="151:151" ht="14.4" x14ac:dyDescent="0.25">
      <c r="EU25694" s="104"/>
    </row>
    <row r="25695" spans="151:151" ht="14.4" x14ac:dyDescent="0.25">
      <c r="EU25695" s="104"/>
    </row>
    <row r="25696" spans="151:151" ht="14.4" x14ac:dyDescent="0.25">
      <c r="EU25696" s="104"/>
    </row>
    <row r="25697" spans="151:151" ht="14.4" x14ac:dyDescent="0.25">
      <c r="EU25697" s="104"/>
    </row>
    <row r="25698" spans="151:151" ht="14.4" x14ac:dyDescent="0.25">
      <c r="EU25698" s="104"/>
    </row>
    <row r="25699" spans="151:151" ht="14.4" x14ac:dyDescent="0.25">
      <c r="EU25699" s="104"/>
    </row>
    <row r="25700" spans="151:151" ht="14.4" x14ac:dyDescent="0.25">
      <c r="EU25700" s="104"/>
    </row>
    <row r="25701" spans="151:151" ht="14.4" x14ac:dyDescent="0.25">
      <c r="EU25701" s="104"/>
    </row>
    <row r="25702" spans="151:151" ht="14.4" x14ac:dyDescent="0.25">
      <c r="EU25702" s="104"/>
    </row>
    <row r="25703" spans="151:151" ht="14.4" x14ac:dyDescent="0.25">
      <c r="EU25703" s="104"/>
    </row>
    <row r="25704" spans="151:151" ht="14.4" x14ac:dyDescent="0.25">
      <c r="EU25704" s="104"/>
    </row>
    <row r="25705" spans="151:151" ht="14.4" x14ac:dyDescent="0.25">
      <c r="EU25705" s="104"/>
    </row>
    <row r="25706" spans="151:151" ht="14.4" x14ac:dyDescent="0.25">
      <c r="EU25706" s="104"/>
    </row>
    <row r="25707" spans="151:151" ht="14.4" x14ac:dyDescent="0.25">
      <c r="EU25707" s="104"/>
    </row>
    <row r="25708" spans="151:151" ht="14.4" x14ac:dyDescent="0.25">
      <c r="EU25708" s="104"/>
    </row>
    <row r="25709" spans="151:151" ht="14.4" x14ac:dyDescent="0.25">
      <c r="EU25709" s="104"/>
    </row>
    <row r="25710" spans="151:151" ht="14.4" x14ac:dyDescent="0.25">
      <c r="EU25710" s="104"/>
    </row>
    <row r="25711" spans="151:151" ht="14.4" x14ac:dyDescent="0.25">
      <c r="EU25711" s="104"/>
    </row>
    <row r="25712" spans="151:151" ht="14.4" x14ac:dyDescent="0.25">
      <c r="EU25712" s="104"/>
    </row>
    <row r="25713" spans="151:151" ht="14.4" x14ac:dyDescent="0.25">
      <c r="EU25713" s="104"/>
    </row>
    <row r="25714" spans="151:151" ht="14.4" x14ac:dyDescent="0.25">
      <c r="EU25714" s="104"/>
    </row>
    <row r="25715" spans="151:151" ht="14.4" x14ac:dyDescent="0.25">
      <c r="EU25715" s="104"/>
    </row>
    <row r="25716" spans="151:151" ht="14.4" x14ac:dyDescent="0.25">
      <c r="EU25716" s="104"/>
    </row>
    <row r="25717" spans="151:151" ht="14.4" x14ac:dyDescent="0.25">
      <c r="EU25717" s="104"/>
    </row>
    <row r="25718" spans="151:151" ht="14.4" x14ac:dyDescent="0.25">
      <c r="EU25718" s="104"/>
    </row>
    <row r="25719" spans="151:151" ht="14.4" x14ac:dyDescent="0.25">
      <c r="EU25719" s="104"/>
    </row>
    <row r="25720" spans="151:151" ht="14.4" x14ac:dyDescent="0.25">
      <c r="EU25720" s="104"/>
    </row>
    <row r="25721" spans="151:151" ht="14.4" x14ac:dyDescent="0.25">
      <c r="EU25721" s="104"/>
    </row>
    <row r="25722" spans="151:151" ht="14.4" x14ac:dyDescent="0.25">
      <c r="EU25722" s="104"/>
    </row>
    <row r="25723" spans="151:151" ht="14.4" x14ac:dyDescent="0.25">
      <c r="EU25723" s="104"/>
    </row>
    <row r="25724" spans="151:151" ht="14.4" x14ac:dyDescent="0.25">
      <c r="EU25724" s="104"/>
    </row>
    <row r="25725" spans="151:151" ht="14.4" x14ac:dyDescent="0.25">
      <c r="EU25725" s="104"/>
    </row>
    <row r="25726" spans="151:151" ht="14.4" x14ac:dyDescent="0.25">
      <c r="EU25726" s="104"/>
    </row>
    <row r="25727" spans="151:151" ht="14.4" x14ac:dyDescent="0.25">
      <c r="EU25727" s="104"/>
    </row>
    <row r="25728" spans="151:151" ht="14.4" x14ac:dyDescent="0.25">
      <c r="EU25728" s="104"/>
    </row>
    <row r="25729" spans="151:151" ht="14.4" x14ac:dyDescent="0.25">
      <c r="EU25729" s="104"/>
    </row>
    <row r="25730" spans="151:151" ht="14.4" x14ac:dyDescent="0.25">
      <c r="EU25730" s="104"/>
    </row>
    <row r="25731" spans="151:151" ht="14.4" x14ac:dyDescent="0.25">
      <c r="EU25731" s="104"/>
    </row>
    <row r="25732" spans="151:151" ht="14.4" x14ac:dyDescent="0.25">
      <c r="EU25732" s="104"/>
    </row>
    <row r="25733" spans="151:151" ht="14.4" x14ac:dyDescent="0.25">
      <c r="EU25733" s="104"/>
    </row>
    <row r="25734" spans="151:151" ht="14.4" x14ac:dyDescent="0.25">
      <c r="EU25734" s="104"/>
    </row>
    <row r="25735" spans="151:151" ht="14.4" x14ac:dyDescent="0.25">
      <c r="EU25735" s="104"/>
    </row>
    <row r="25736" spans="151:151" ht="14.4" x14ac:dyDescent="0.25">
      <c r="EU25736" s="104"/>
    </row>
    <row r="25737" spans="151:151" ht="14.4" x14ac:dyDescent="0.25">
      <c r="EU25737" s="104"/>
    </row>
    <row r="25738" spans="151:151" ht="14.4" x14ac:dyDescent="0.25">
      <c r="EU25738" s="104"/>
    </row>
    <row r="25739" spans="151:151" ht="14.4" x14ac:dyDescent="0.25">
      <c r="EU25739" s="104"/>
    </row>
    <row r="25740" spans="151:151" ht="14.4" x14ac:dyDescent="0.25">
      <c r="EU25740" s="104"/>
    </row>
    <row r="25741" spans="151:151" ht="14.4" x14ac:dyDescent="0.25">
      <c r="EU25741" s="104"/>
    </row>
    <row r="25742" spans="151:151" ht="14.4" x14ac:dyDescent="0.25">
      <c r="EU25742" s="104"/>
    </row>
    <row r="25743" spans="151:151" ht="14.4" x14ac:dyDescent="0.25">
      <c r="EU25743" s="104"/>
    </row>
    <row r="25744" spans="151:151" ht="14.4" x14ac:dyDescent="0.25">
      <c r="EU25744" s="104"/>
    </row>
    <row r="25745" spans="151:151" ht="14.4" x14ac:dyDescent="0.25">
      <c r="EU25745" s="104"/>
    </row>
    <row r="25746" spans="151:151" ht="14.4" x14ac:dyDescent="0.25">
      <c r="EU25746" s="104"/>
    </row>
    <row r="25747" spans="151:151" ht="14.4" x14ac:dyDescent="0.25">
      <c r="EU25747" s="104"/>
    </row>
    <row r="25748" spans="151:151" ht="14.4" x14ac:dyDescent="0.25">
      <c r="EU25748" s="104"/>
    </row>
    <row r="25749" spans="151:151" ht="14.4" x14ac:dyDescent="0.25">
      <c r="EU25749" s="104"/>
    </row>
    <row r="25750" spans="151:151" ht="14.4" x14ac:dyDescent="0.25">
      <c r="EU25750" s="104"/>
    </row>
    <row r="25751" spans="151:151" ht="14.4" x14ac:dyDescent="0.25">
      <c r="EU25751" s="104"/>
    </row>
    <row r="25752" spans="151:151" ht="14.4" x14ac:dyDescent="0.25">
      <c r="EU25752" s="104"/>
    </row>
    <row r="25753" spans="151:151" ht="14.4" x14ac:dyDescent="0.25">
      <c r="EU25753" s="104"/>
    </row>
    <row r="25754" spans="151:151" ht="14.4" x14ac:dyDescent="0.25">
      <c r="EU25754" s="104"/>
    </row>
    <row r="25755" spans="151:151" ht="14.4" x14ac:dyDescent="0.25">
      <c r="EU25755" s="104"/>
    </row>
    <row r="25756" spans="151:151" ht="14.4" x14ac:dyDescent="0.25">
      <c r="EU25756" s="104"/>
    </row>
    <row r="25757" spans="151:151" ht="14.4" x14ac:dyDescent="0.25">
      <c r="EU25757" s="104"/>
    </row>
    <row r="25758" spans="151:151" ht="14.4" x14ac:dyDescent="0.25">
      <c r="EU25758" s="104"/>
    </row>
    <row r="25759" spans="151:151" ht="14.4" x14ac:dyDescent="0.25">
      <c r="EU25759" s="104"/>
    </row>
    <row r="25760" spans="151:151" ht="14.4" x14ac:dyDescent="0.25">
      <c r="EU25760" s="104"/>
    </row>
    <row r="25761" spans="151:151" ht="14.4" x14ac:dyDescent="0.25">
      <c r="EU25761" s="104"/>
    </row>
    <row r="25762" spans="151:151" ht="14.4" x14ac:dyDescent="0.25">
      <c r="EU25762" s="104"/>
    </row>
    <row r="25763" spans="151:151" ht="14.4" x14ac:dyDescent="0.25">
      <c r="EU25763" s="104"/>
    </row>
    <row r="25764" spans="151:151" ht="14.4" x14ac:dyDescent="0.25">
      <c r="EU25764" s="104"/>
    </row>
    <row r="25765" spans="151:151" ht="14.4" x14ac:dyDescent="0.25">
      <c r="EU25765" s="104"/>
    </row>
    <row r="25766" spans="151:151" ht="14.4" x14ac:dyDescent="0.25">
      <c r="EU25766" s="104"/>
    </row>
    <row r="25767" spans="151:151" ht="14.4" x14ac:dyDescent="0.25">
      <c r="EU25767" s="104"/>
    </row>
    <row r="25768" spans="151:151" ht="14.4" x14ac:dyDescent="0.25">
      <c r="EU25768" s="104"/>
    </row>
    <row r="25769" spans="151:151" ht="14.4" x14ac:dyDescent="0.25">
      <c r="EU25769" s="104"/>
    </row>
    <row r="25770" spans="151:151" ht="14.4" x14ac:dyDescent="0.25">
      <c r="EU25770" s="104"/>
    </row>
    <row r="25771" spans="151:151" ht="14.4" x14ac:dyDescent="0.25">
      <c r="EU25771" s="104"/>
    </row>
    <row r="25772" spans="151:151" ht="14.4" x14ac:dyDescent="0.25">
      <c r="EU25772" s="104"/>
    </row>
    <row r="25773" spans="151:151" ht="14.4" x14ac:dyDescent="0.25">
      <c r="EU25773" s="104"/>
    </row>
    <row r="25774" spans="151:151" ht="14.4" x14ac:dyDescent="0.25">
      <c r="EU25774" s="104"/>
    </row>
    <row r="25775" spans="151:151" ht="14.4" x14ac:dyDescent="0.25">
      <c r="EU25775" s="104"/>
    </row>
    <row r="25776" spans="151:151" ht="14.4" x14ac:dyDescent="0.25">
      <c r="EU25776" s="104"/>
    </row>
    <row r="25777" spans="151:151" ht="14.4" x14ac:dyDescent="0.25">
      <c r="EU25777" s="104"/>
    </row>
    <row r="25778" spans="151:151" ht="14.4" x14ac:dyDescent="0.25">
      <c r="EU25778" s="104"/>
    </row>
    <row r="25779" spans="151:151" ht="14.4" x14ac:dyDescent="0.25">
      <c r="EU25779" s="104"/>
    </row>
    <row r="25780" spans="151:151" ht="14.4" x14ac:dyDescent="0.25">
      <c r="EU25780" s="104"/>
    </row>
    <row r="25781" spans="151:151" ht="14.4" x14ac:dyDescent="0.25">
      <c r="EU25781" s="104"/>
    </row>
    <row r="25782" spans="151:151" ht="14.4" x14ac:dyDescent="0.25">
      <c r="EU25782" s="104"/>
    </row>
    <row r="25783" spans="151:151" ht="14.4" x14ac:dyDescent="0.25">
      <c r="EU25783" s="104"/>
    </row>
    <row r="25784" spans="151:151" ht="14.4" x14ac:dyDescent="0.25">
      <c r="EU25784" s="104"/>
    </row>
    <row r="25785" spans="151:151" ht="14.4" x14ac:dyDescent="0.25">
      <c r="EU25785" s="104"/>
    </row>
    <row r="25786" spans="151:151" ht="14.4" x14ac:dyDescent="0.25">
      <c r="EU25786" s="104"/>
    </row>
    <row r="25787" spans="151:151" ht="14.4" x14ac:dyDescent="0.25">
      <c r="EU25787" s="104"/>
    </row>
    <row r="25788" spans="151:151" ht="14.4" x14ac:dyDescent="0.25">
      <c r="EU25788" s="104"/>
    </row>
    <row r="25789" spans="151:151" ht="14.4" x14ac:dyDescent="0.25">
      <c r="EU25789" s="104"/>
    </row>
    <row r="25790" spans="151:151" ht="14.4" x14ac:dyDescent="0.25">
      <c r="EU25790" s="104"/>
    </row>
    <row r="25791" spans="151:151" ht="14.4" x14ac:dyDescent="0.25">
      <c r="EU25791" s="104"/>
    </row>
    <row r="25792" spans="151:151" ht="14.4" x14ac:dyDescent="0.25">
      <c r="EU25792" s="104"/>
    </row>
    <row r="25793" spans="151:151" ht="14.4" x14ac:dyDescent="0.25">
      <c r="EU25793" s="104"/>
    </row>
    <row r="25794" spans="151:151" ht="14.4" x14ac:dyDescent="0.25">
      <c r="EU25794" s="104"/>
    </row>
    <row r="25795" spans="151:151" ht="14.4" x14ac:dyDescent="0.25">
      <c r="EU25795" s="104"/>
    </row>
    <row r="25796" spans="151:151" ht="14.4" x14ac:dyDescent="0.25">
      <c r="EU25796" s="104"/>
    </row>
    <row r="25797" spans="151:151" ht="14.4" x14ac:dyDescent="0.25">
      <c r="EU25797" s="104"/>
    </row>
    <row r="25798" spans="151:151" ht="14.4" x14ac:dyDescent="0.25">
      <c r="EU25798" s="104"/>
    </row>
    <row r="25799" spans="151:151" ht="14.4" x14ac:dyDescent="0.25">
      <c r="EU25799" s="104"/>
    </row>
    <row r="25800" spans="151:151" ht="14.4" x14ac:dyDescent="0.25">
      <c r="EU25800" s="104"/>
    </row>
    <row r="25801" spans="151:151" ht="14.4" x14ac:dyDescent="0.25">
      <c r="EU25801" s="104"/>
    </row>
    <row r="25802" spans="151:151" ht="14.4" x14ac:dyDescent="0.25">
      <c r="EU25802" s="104"/>
    </row>
    <row r="25803" spans="151:151" ht="14.4" x14ac:dyDescent="0.25">
      <c r="EU25803" s="104"/>
    </row>
    <row r="25804" spans="151:151" ht="14.4" x14ac:dyDescent="0.25">
      <c r="EU25804" s="104"/>
    </row>
    <row r="25805" spans="151:151" ht="14.4" x14ac:dyDescent="0.25">
      <c r="EU25805" s="104"/>
    </row>
    <row r="25806" spans="151:151" ht="14.4" x14ac:dyDescent="0.25">
      <c r="EU25806" s="104"/>
    </row>
    <row r="25807" spans="151:151" ht="14.4" x14ac:dyDescent="0.25">
      <c r="EU25807" s="104"/>
    </row>
    <row r="25808" spans="151:151" ht="14.4" x14ac:dyDescent="0.25">
      <c r="EU25808" s="104"/>
    </row>
    <row r="25809" spans="151:151" ht="14.4" x14ac:dyDescent="0.25">
      <c r="EU25809" s="104"/>
    </row>
    <row r="25810" spans="151:151" ht="14.4" x14ac:dyDescent="0.25">
      <c r="EU25810" s="104"/>
    </row>
    <row r="25811" spans="151:151" ht="14.4" x14ac:dyDescent="0.25">
      <c r="EU25811" s="104"/>
    </row>
    <row r="25812" spans="151:151" ht="14.4" x14ac:dyDescent="0.25">
      <c r="EU25812" s="104"/>
    </row>
    <row r="25813" spans="151:151" ht="14.4" x14ac:dyDescent="0.25">
      <c r="EU25813" s="104"/>
    </row>
    <row r="25814" spans="151:151" ht="14.4" x14ac:dyDescent="0.25">
      <c r="EU25814" s="104"/>
    </row>
    <row r="25815" spans="151:151" ht="14.4" x14ac:dyDescent="0.25">
      <c r="EU25815" s="104"/>
    </row>
    <row r="25816" spans="151:151" ht="14.4" x14ac:dyDescent="0.25">
      <c r="EU25816" s="104"/>
    </row>
    <row r="25817" spans="151:151" ht="14.4" x14ac:dyDescent="0.25">
      <c r="EU25817" s="104"/>
    </row>
    <row r="25818" spans="151:151" ht="14.4" x14ac:dyDescent="0.25">
      <c r="EU25818" s="104"/>
    </row>
    <row r="25819" spans="151:151" ht="14.4" x14ac:dyDescent="0.25">
      <c r="EU25819" s="104"/>
    </row>
    <row r="25820" spans="151:151" ht="14.4" x14ac:dyDescent="0.25">
      <c r="EU25820" s="104"/>
    </row>
    <row r="25821" spans="151:151" ht="14.4" x14ac:dyDescent="0.25">
      <c r="EU25821" s="104"/>
    </row>
    <row r="25822" spans="151:151" ht="14.4" x14ac:dyDescent="0.25">
      <c r="EU25822" s="104"/>
    </row>
    <row r="25823" spans="151:151" ht="14.4" x14ac:dyDescent="0.25">
      <c r="EU25823" s="104"/>
    </row>
    <row r="25824" spans="151:151" ht="14.4" x14ac:dyDescent="0.25">
      <c r="EU25824" s="104"/>
    </row>
    <row r="25825" spans="151:151" ht="14.4" x14ac:dyDescent="0.25">
      <c r="EU25825" s="104"/>
    </row>
    <row r="25826" spans="151:151" ht="14.4" x14ac:dyDescent="0.25">
      <c r="EU25826" s="104"/>
    </row>
    <row r="25827" spans="151:151" ht="14.4" x14ac:dyDescent="0.25">
      <c r="EU25827" s="104"/>
    </row>
    <row r="25828" spans="151:151" ht="14.4" x14ac:dyDescent="0.25">
      <c r="EU25828" s="104"/>
    </row>
    <row r="25829" spans="151:151" ht="14.4" x14ac:dyDescent="0.25">
      <c r="EU25829" s="104"/>
    </row>
    <row r="25830" spans="151:151" ht="14.4" x14ac:dyDescent="0.25">
      <c r="EU25830" s="104"/>
    </row>
    <row r="25831" spans="151:151" ht="14.4" x14ac:dyDescent="0.25">
      <c r="EU25831" s="104"/>
    </row>
    <row r="25832" spans="151:151" ht="14.4" x14ac:dyDescent="0.25">
      <c r="EU25832" s="104"/>
    </row>
    <row r="25833" spans="151:151" ht="14.4" x14ac:dyDescent="0.25">
      <c r="EU25833" s="104"/>
    </row>
    <row r="25834" spans="151:151" ht="14.4" x14ac:dyDescent="0.25">
      <c r="EU25834" s="104"/>
    </row>
    <row r="25835" spans="151:151" ht="14.4" x14ac:dyDescent="0.25">
      <c r="EU25835" s="104"/>
    </row>
    <row r="25836" spans="151:151" ht="14.4" x14ac:dyDescent="0.25">
      <c r="EU25836" s="104"/>
    </row>
    <row r="25837" spans="151:151" ht="14.4" x14ac:dyDescent="0.25">
      <c r="EU25837" s="104"/>
    </row>
    <row r="25838" spans="151:151" ht="14.4" x14ac:dyDescent="0.25">
      <c r="EU25838" s="104"/>
    </row>
    <row r="25839" spans="151:151" ht="14.4" x14ac:dyDescent="0.25">
      <c r="EU25839" s="104"/>
    </row>
    <row r="25840" spans="151:151" ht="14.4" x14ac:dyDescent="0.25">
      <c r="EU25840" s="104"/>
    </row>
    <row r="25841" spans="151:151" ht="14.4" x14ac:dyDescent="0.25">
      <c r="EU25841" s="104"/>
    </row>
    <row r="25842" spans="151:151" ht="14.4" x14ac:dyDescent="0.25">
      <c r="EU25842" s="104"/>
    </row>
    <row r="25843" spans="151:151" ht="14.4" x14ac:dyDescent="0.25">
      <c r="EU25843" s="104"/>
    </row>
    <row r="25844" spans="151:151" ht="14.4" x14ac:dyDescent="0.25">
      <c r="EU25844" s="104"/>
    </row>
    <row r="25845" spans="151:151" ht="14.4" x14ac:dyDescent="0.25">
      <c r="EU25845" s="104"/>
    </row>
    <row r="25846" spans="151:151" ht="14.4" x14ac:dyDescent="0.25">
      <c r="EU25846" s="104"/>
    </row>
    <row r="25847" spans="151:151" ht="14.4" x14ac:dyDescent="0.25">
      <c r="EU25847" s="104"/>
    </row>
    <row r="25848" spans="151:151" ht="14.4" x14ac:dyDescent="0.25">
      <c r="EU25848" s="104"/>
    </row>
    <row r="25849" spans="151:151" ht="14.4" x14ac:dyDescent="0.25">
      <c r="EU25849" s="104"/>
    </row>
    <row r="25850" spans="151:151" ht="14.4" x14ac:dyDescent="0.25">
      <c r="EU25850" s="104"/>
    </row>
    <row r="25851" spans="151:151" ht="14.4" x14ac:dyDescent="0.25">
      <c r="EU25851" s="104"/>
    </row>
    <row r="25852" spans="151:151" ht="14.4" x14ac:dyDescent="0.25">
      <c r="EU25852" s="104"/>
    </row>
    <row r="25853" spans="151:151" ht="14.4" x14ac:dyDescent="0.25">
      <c r="EU25853" s="104"/>
    </row>
    <row r="25854" spans="151:151" ht="14.4" x14ac:dyDescent="0.25">
      <c r="EU25854" s="104"/>
    </row>
    <row r="25855" spans="151:151" ht="14.4" x14ac:dyDescent="0.25">
      <c r="EU25855" s="104"/>
    </row>
    <row r="25856" spans="151:151" ht="14.4" x14ac:dyDescent="0.25">
      <c r="EU25856" s="104"/>
    </row>
    <row r="25857" spans="151:151" ht="14.4" x14ac:dyDescent="0.25">
      <c r="EU25857" s="104"/>
    </row>
    <row r="25858" spans="151:151" ht="14.4" x14ac:dyDescent="0.25">
      <c r="EU25858" s="104"/>
    </row>
    <row r="25859" spans="151:151" ht="14.4" x14ac:dyDescent="0.25">
      <c r="EU25859" s="104"/>
    </row>
    <row r="25860" spans="151:151" ht="14.4" x14ac:dyDescent="0.25">
      <c r="EU25860" s="104"/>
    </row>
    <row r="25861" spans="151:151" ht="14.4" x14ac:dyDescent="0.25">
      <c r="EU25861" s="104"/>
    </row>
    <row r="25862" spans="151:151" ht="14.4" x14ac:dyDescent="0.25">
      <c r="EU25862" s="104"/>
    </row>
    <row r="25863" spans="151:151" ht="14.4" x14ac:dyDescent="0.25">
      <c r="EU25863" s="104"/>
    </row>
    <row r="25864" spans="151:151" ht="14.4" x14ac:dyDescent="0.25">
      <c r="EU25864" s="104"/>
    </row>
    <row r="25865" spans="151:151" ht="14.4" x14ac:dyDescent="0.25">
      <c r="EU25865" s="104"/>
    </row>
    <row r="25866" spans="151:151" ht="14.4" x14ac:dyDescent="0.25">
      <c r="EU25866" s="104"/>
    </row>
    <row r="25867" spans="151:151" ht="14.4" x14ac:dyDescent="0.25">
      <c r="EU25867" s="104"/>
    </row>
    <row r="25868" spans="151:151" ht="14.4" x14ac:dyDescent="0.25">
      <c r="EU25868" s="104"/>
    </row>
    <row r="25869" spans="151:151" ht="14.4" x14ac:dyDescent="0.25">
      <c r="EU25869" s="104"/>
    </row>
    <row r="25870" spans="151:151" ht="14.4" x14ac:dyDescent="0.25">
      <c r="EU25870" s="104"/>
    </row>
    <row r="25871" spans="151:151" ht="14.4" x14ac:dyDescent="0.25">
      <c r="EU25871" s="104"/>
    </row>
    <row r="25872" spans="151:151" ht="14.4" x14ac:dyDescent="0.25">
      <c r="EU25872" s="104"/>
    </row>
    <row r="25873" spans="151:151" ht="14.4" x14ac:dyDescent="0.25">
      <c r="EU25873" s="104"/>
    </row>
    <row r="25874" spans="151:151" ht="14.4" x14ac:dyDescent="0.25">
      <c r="EU25874" s="104"/>
    </row>
    <row r="25875" spans="151:151" ht="14.4" x14ac:dyDescent="0.25">
      <c r="EU25875" s="104"/>
    </row>
    <row r="25876" spans="151:151" ht="14.4" x14ac:dyDescent="0.25">
      <c r="EU25876" s="104"/>
    </row>
    <row r="25877" spans="151:151" ht="14.4" x14ac:dyDescent="0.25">
      <c r="EU25877" s="104"/>
    </row>
    <row r="25878" spans="151:151" ht="14.4" x14ac:dyDescent="0.25">
      <c r="EU25878" s="104"/>
    </row>
    <row r="25879" spans="151:151" ht="14.4" x14ac:dyDescent="0.25">
      <c r="EU25879" s="104"/>
    </row>
    <row r="25880" spans="151:151" ht="14.4" x14ac:dyDescent="0.25">
      <c r="EU25880" s="104"/>
    </row>
    <row r="25881" spans="151:151" ht="14.4" x14ac:dyDescent="0.25">
      <c r="EU25881" s="104"/>
    </row>
    <row r="25882" spans="151:151" ht="14.4" x14ac:dyDescent="0.25">
      <c r="EU25882" s="104"/>
    </row>
    <row r="25883" spans="151:151" ht="14.4" x14ac:dyDescent="0.25">
      <c r="EU25883" s="104"/>
    </row>
    <row r="25884" spans="151:151" ht="14.4" x14ac:dyDescent="0.25">
      <c r="EU25884" s="104"/>
    </row>
    <row r="25885" spans="151:151" ht="14.4" x14ac:dyDescent="0.25">
      <c r="EU25885" s="104"/>
    </row>
    <row r="25886" spans="151:151" ht="14.4" x14ac:dyDescent="0.25">
      <c r="EU25886" s="104"/>
    </row>
    <row r="25887" spans="151:151" ht="14.4" x14ac:dyDescent="0.25">
      <c r="EU25887" s="104"/>
    </row>
    <row r="25888" spans="151:151" ht="14.4" x14ac:dyDescent="0.25">
      <c r="EU25888" s="104"/>
    </row>
    <row r="25889" spans="151:151" ht="14.4" x14ac:dyDescent="0.25">
      <c r="EU25889" s="104"/>
    </row>
    <row r="25890" spans="151:151" ht="14.4" x14ac:dyDescent="0.25">
      <c r="EU25890" s="104"/>
    </row>
    <row r="25891" spans="151:151" ht="14.4" x14ac:dyDescent="0.25">
      <c r="EU25891" s="104"/>
    </row>
    <row r="25892" spans="151:151" ht="14.4" x14ac:dyDescent="0.25">
      <c r="EU25892" s="104"/>
    </row>
    <row r="25893" spans="151:151" ht="14.4" x14ac:dyDescent="0.25">
      <c r="EU25893" s="104"/>
    </row>
    <row r="25894" spans="151:151" ht="14.4" x14ac:dyDescent="0.25">
      <c r="EU25894" s="104"/>
    </row>
    <row r="25895" spans="151:151" ht="14.4" x14ac:dyDescent="0.25">
      <c r="EU25895" s="104"/>
    </row>
    <row r="25896" spans="151:151" ht="14.4" x14ac:dyDescent="0.25">
      <c r="EU25896" s="104"/>
    </row>
    <row r="25897" spans="151:151" ht="14.4" x14ac:dyDescent="0.25">
      <c r="EU25897" s="104"/>
    </row>
    <row r="25898" spans="151:151" ht="14.4" x14ac:dyDescent="0.25">
      <c r="EU25898" s="104"/>
    </row>
    <row r="25899" spans="151:151" ht="14.4" x14ac:dyDescent="0.25">
      <c r="EU25899" s="104"/>
    </row>
    <row r="25900" spans="151:151" ht="14.4" x14ac:dyDescent="0.25">
      <c r="EU25900" s="104"/>
    </row>
    <row r="25901" spans="151:151" ht="14.4" x14ac:dyDescent="0.25">
      <c r="EU25901" s="104"/>
    </row>
    <row r="25902" spans="151:151" ht="14.4" x14ac:dyDescent="0.25">
      <c r="EU25902" s="104"/>
    </row>
    <row r="25903" spans="151:151" ht="14.4" x14ac:dyDescent="0.25">
      <c r="EU25903" s="104"/>
    </row>
    <row r="25904" spans="151:151" ht="14.4" x14ac:dyDescent="0.25">
      <c r="EU25904" s="104"/>
    </row>
    <row r="25905" spans="151:151" ht="14.4" x14ac:dyDescent="0.25">
      <c r="EU25905" s="104"/>
    </row>
    <row r="25906" spans="151:151" ht="14.4" x14ac:dyDescent="0.25">
      <c r="EU25906" s="104"/>
    </row>
    <row r="25907" spans="151:151" ht="14.4" x14ac:dyDescent="0.25">
      <c r="EU25907" s="104"/>
    </row>
    <row r="25908" spans="151:151" ht="14.4" x14ac:dyDescent="0.25">
      <c r="EU25908" s="104"/>
    </row>
    <row r="25909" spans="151:151" ht="14.4" x14ac:dyDescent="0.25">
      <c r="EU25909" s="104"/>
    </row>
    <row r="25910" spans="151:151" ht="14.4" x14ac:dyDescent="0.25">
      <c r="EU25910" s="104"/>
    </row>
    <row r="25911" spans="151:151" ht="14.4" x14ac:dyDescent="0.25">
      <c r="EU25911" s="104"/>
    </row>
    <row r="25912" spans="151:151" ht="14.4" x14ac:dyDescent="0.25">
      <c r="EU25912" s="104"/>
    </row>
    <row r="25913" spans="151:151" ht="14.4" x14ac:dyDescent="0.25">
      <c r="EU25913" s="104"/>
    </row>
    <row r="25914" spans="151:151" ht="14.4" x14ac:dyDescent="0.25">
      <c r="EU25914" s="104"/>
    </row>
    <row r="25915" spans="151:151" ht="14.4" x14ac:dyDescent="0.25">
      <c r="EU25915" s="104"/>
    </row>
    <row r="25916" spans="151:151" ht="14.4" x14ac:dyDescent="0.25">
      <c r="EU25916" s="104"/>
    </row>
    <row r="25917" spans="151:151" ht="14.4" x14ac:dyDescent="0.25">
      <c r="EU25917" s="104"/>
    </row>
    <row r="25918" spans="151:151" ht="14.4" x14ac:dyDescent="0.25">
      <c r="EU25918" s="104"/>
    </row>
    <row r="25919" spans="151:151" ht="14.4" x14ac:dyDescent="0.25">
      <c r="EU25919" s="104"/>
    </row>
    <row r="25920" spans="151:151" ht="14.4" x14ac:dyDescent="0.25">
      <c r="EU25920" s="104"/>
    </row>
    <row r="25921" spans="151:151" ht="14.4" x14ac:dyDescent="0.25">
      <c r="EU25921" s="104"/>
    </row>
    <row r="25922" spans="151:151" ht="14.4" x14ac:dyDescent="0.25">
      <c r="EU25922" s="104"/>
    </row>
    <row r="25923" spans="151:151" ht="14.4" x14ac:dyDescent="0.25">
      <c r="EU25923" s="104"/>
    </row>
    <row r="25924" spans="151:151" ht="14.4" x14ac:dyDescent="0.25">
      <c r="EU25924" s="104"/>
    </row>
    <row r="25925" spans="151:151" ht="14.4" x14ac:dyDescent="0.25">
      <c r="EU25925" s="104"/>
    </row>
    <row r="25926" spans="151:151" ht="14.4" x14ac:dyDescent="0.25">
      <c r="EU25926" s="104"/>
    </row>
    <row r="25927" spans="151:151" ht="14.4" x14ac:dyDescent="0.25">
      <c r="EU25927" s="104"/>
    </row>
    <row r="25928" spans="151:151" ht="14.4" x14ac:dyDescent="0.25">
      <c r="EU25928" s="104"/>
    </row>
    <row r="25929" spans="151:151" ht="14.4" x14ac:dyDescent="0.25">
      <c r="EU25929" s="104"/>
    </row>
    <row r="25930" spans="151:151" ht="14.4" x14ac:dyDescent="0.25">
      <c r="EU25930" s="104"/>
    </row>
    <row r="25931" spans="151:151" ht="14.4" x14ac:dyDescent="0.25">
      <c r="EU25931" s="104"/>
    </row>
    <row r="25932" spans="151:151" ht="14.4" x14ac:dyDescent="0.25">
      <c r="EU25932" s="104"/>
    </row>
    <row r="25933" spans="151:151" ht="14.4" x14ac:dyDescent="0.25">
      <c r="EU25933" s="104"/>
    </row>
    <row r="25934" spans="151:151" ht="14.4" x14ac:dyDescent="0.25">
      <c r="EU25934" s="104"/>
    </row>
    <row r="25935" spans="151:151" ht="14.4" x14ac:dyDescent="0.25">
      <c r="EU25935" s="104"/>
    </row>
    <row r="25936" spans="151:151" ht="14.4" x14ac:dyDescent="0.25">
      <c r="EU25936" s="104"/>
    </row>
    <row r="25937" spans="151:151" ht="14.4" x14ac:dyDescent="0.25">
      <c r="EU25937" s="104"/>
    </row>
    <row r="25938" spans="151:151" ht="14.4" x14ac:dyDescent="0.25">
      <c r="EU25938" s="104"/>
    </row>
    <row r="25939" spans="151:151" ht="14.4" x14ac:dyDescent="0.25">
      <c r="EU25939" s="104"/>
    </row>
    <row r="25940" spans="151:151" ht="14.4" x14ac:dyDescent="0.25">
      <c r="EU25940" s="104"/>
    </row>
    <row r="25941" spans="151:151" ht="14.4" x14ac:dyDescent="0.25">
      <c r="EU25941" s="104"/>
    </row>
    <row r="25942" spans="151:151" ht="14.4" x14ac:dyDescent="0.25">
      <c r="EU25942" s="104"/>
    </row>
    <row r="25943" spans="151:151" ht="14.4" x14ac:dyDescent="0.25">
      <c r="EU25943" s="104"/>
    </row>
    <row r="25944" spans="151:151" ht="14.4" x14ac:dyDescent="0.25">
      <c r="EU25944" s="104"/>
    </row>
    <row r="25945" spans="151:151" ht="14.4" x14ac:dyDescent="0.25">
      <c r="EU25945" s="104"/>
    </row>
    <row r="25946" spans="151:151" ht="14.4" x14ac:dyDescent="0.25">
      <c r="EU25946" s="104"/>
    </row>
    <row r="25947" spans="151:151" ht="14.4" x14ac:dyDescent="0.25">
      <c r="EU25947" s="104"/>
    </row>
    <row r="25948" spans="151:151" ht="14.4" x14ac:dyDescent="0.25">
      <c r="EU25948" s="104"/>
    </row>
    <row r="25949" spans="151:151" ht="14.4" x14ac:dyDescent="0.25">
      <c r="EU25949" s="104"/>
    </row>
    <row r="25950" spans="151:151" ht="14.4" x14ac:dyDescent="0.25">
      <c r="EU25950" s="104"/>
    </row>
    <row r="25951" spans="151:151" ht="14.4" x14ac:dyDescent="0.25">
      <c r="EU25951" s="104"/>
    </row>
    <row r="25952" spans="151:151" ht="14.4" x14ac:dyDescent="0.25">
      <c r="EU25952" s="104"/>
    </row>
    <row r="25953" spans="151:151" ht="14.4" x14ac:dyDescent="0.25">
      <c r="EU25953" s="104"/>
    </row>
    <row r="25954" spans="151:151" ht="14.4" x14ac:dyDescent="0.25">
      <c r="EU25954" s="104"/>
    </row>
    <row r="25955" spans="151:151" ht="14.4" x14ac:dyDescent="0.25">
      <c r="EU25955" s="104"/>
    </row>
    <row r="25956" spans="151:151" ht="14.4" x14ac:dyDescent="0.25">
      <c r="EU25956" s="104"/>
    </row>
    <row r="25957" spans="151:151" ht="14.4" x14ac:dyDescent="0.25">
      <c r="EU25957" s="104"/>
    </row>
    <row r="25958" spans="151:151" ht="14.4" x14ac:dyDescent="0.25">
      <c r="EU25958" s="104"/>
    </row>
    <row r="25959" spans="151:151" ht="14.4" x14ac:dyDescent="0.25">
      <c r="EU25959" s="104"/>
    </row>
    <row r="25960" spans="151:151" ht="14.4" x14ac:dyDescent="0.25">
      <c r="EU25960" s="104"/>
    </row>
    <row r="25961" spans="151:151" ht="14.4" x14ac:dyDescent="0.25">
      <c r="EU25961" s="104"/>
    </row>
    <row r="25962" spans="151:151" ht="14.4" x14ac:dyDescent="0.25">
      <c r="EU25962" s="104"/>
    </row>
    <row r="25963" spans="151:151" ht="14.4" x14ac:dyDescent="0.25">
      <c r="EU25963" s="104"/>
    </row>
    <row r="25964" spans="151:151" ht="14.4" x14ac:dyDescent="0.25">
      <c r="EU25964" s="104"/>
    </row>
    <row r="25965" spans="151:151" ht="14.4" x14ac:dyDescent="0.25">
      <c r="EU25965" s="104"/>
    </row>
    <row r="25966" spans="151:151" ht="14.4" x14ac:dyDescent="0.25">
      <c r="EU25966" s="104"/>
    </row>
    <row r="25967" spans="151:151" ht="14.4" x14ac:dyDescent="0.25">
      <c r="EU25967" s="104"/>
    </row>
    <row r="25968" spans="151:151" ht="14.4" x14ac:dyDescent="0.25">
      <c r="EU25968" s="104"/>
    </row>
    <row r="25969" spans="151:151" ht="14.4" x14ac:dyDescent="0.25">
      <c r="EU25969" s="104"/>
    </row>
    <row r="25970" spans="151:151" ht="14.4" x14ac:dyDescent="0.25">
      <c r="EU25970" s="104"/>
    </row>
    <row r="25971" spans="151:151" ht="14.4" x14ac:dyDescent="0.25">
      <c r="EU25971" s="104"/>
    </row>
    <row r="25972" spans="151:151" ht="14.4" x14ac:dyDescent="0.25">
      <c r="EU25972" s="104"/>
    </row>
    <row r="25973" spans="151:151" ht="14.4" x14ac:dyDescent="0.25">
      <c r="EU25973" s="104"/>
    </row>
    <row r="25974" spans="151:151" ht="14.4" x14ac:dyDescent="0.25">
      <c r="EU25974" s="104"/>
    </row>
    <row r="25975" spans="151:151" ht="14.4" x14ac:dyDescent="0.25">
      <c r="EU25975" s="104"/>
    </row>
    <row r="25976" spans="151:151" ht="14.4" x14ac:dyDescent="0.25">
      <c r="EU25976" s="104"/>
    </row>
    <row r="25977" spans="151:151" ht="14.4" x14ac:dyDescent="0.25">
      <c r="EU25977" s="104"/>
    </row>
    <row r="25978" spans="151:151" ht="14.4" x14ac:dyDescent="0.25">
      <c r="EU25978" s="104"/>
    </row>
    <row r="25979" spans="151:151" ht="14.4" x14ac:dyDescent="0.25">
      <c r="EU25979" s="104"/>
    </row>
    <row r="25980" spans="151:151" ht="14.4" x14ac:dyDescent="0.25">
      <c r="EU25980" s="104"/>
    </row>
    <row r="25981" spans="151:151" ht="14.4" x14ac:dyDescent="0.25">
      <c r="EU25981" s="104"/>
    </row>
    <row r="25982" spans="151:151" ht="14.4" x14ac:dyDescent="0.25">
      <c r="EU25982" s="104"/>
    </row>
    <row r="25983" spans="151:151" ht="14.4" x14ac:dyDescent="0.25">
      <c r="EU25983" s="104"/>
    </row>
    <row r="25984" spans="151:151" ht="14.4" x14ac:dyDescent="0.25">
      <c r="EU25984" s="104"/>
    </row>
    <row r="25985" spans="151:151" ht="14.4" x14ac:dyDescent="0.25">
      <c r="EU25985" s="104"/>
    </row>
    <row r="25986" spans="151:151" ht="14.4" x14ac:dyDescent="0.25">
      <c r="EU25986" s="104"/>
    </row>
    <row r="25987" spans="151:151" ht="14.4" x14ac:dyDescent="0.25">
      <c r="EU25987" s="104"/>
    </row>
    <row r="25988" spans="151:151" ht="14.4" x14ac:dyDescent="0.25">
      <c r="EU25988" s="104"/>
    </row>
    <row r="25989" spans="151:151" ht="14.4" x14ac:dyDescent="0.25">
      <c r="EU25989" s="104"/>
    </row>
    <row r="25990" spans="151:151" ht="14.4" x14ac:dyDescent="0.25">
      <c r="EU25990" s="104"/>
    </row>
    <row r="25991" spans="151:151" ht="14.4" x14ac:dyDescent="0.25">
      <c r="EU25991" s="104"/>
    </row>
    <row r="25992" spans="151:151" ht="14.4" x14ac:dyDescent="0.25">
      <c r="EU25992" s="104"/>
    </row>
    <row r="25993" spans="151:151" ht="14.4" x14ac:dyDescent="0.25">
      <c r="EU25993" s="104"/>
    </row>
    <row r="25994" spans="151:151" ht="14.4" x14ac:dyDescent="0.25">
      <c r="EU25994" s="104"/>
    </row>
    <row r="25995" spans="151:151" ht="14.4" x14ac:dyDescent="0.25">
      <c r="EU25995" s="104"/>
    </row>
    <row r="25996" spans="151:151" ht="14.4" x14ac:dyDescent="0.25">
      <c r="EU25996" s="104"/>
    </row>
    <row r="25997" spans="151:151" ht="14.4" x14ac:dyDescent="0.25">
      <c r="EU25997" s="104"/>
    </row>
    <row r="25998" spans="151:151" ht="14.4" x14ac:dyDescent="0.25">
      <c r="EU25998" s="104"/>
    </row>
    <row r="25999" spans="151:151" ht="14.4" x14ac:dyDescent="0.25">
      <c r="EU25999" s="104"/>
    </row>
    <row r="26000" spans="151:151" ht="14.4" x14ac:dyDescent="0.25">
      <c r="EU26000" s="104"/>
    </row>
    <row r="26001" spans="151:151" ht="14.4" x14ac:dyDescent="0.25">
      <c r="EU26001" s="104"/>
    </row>
    <row r="26002" spans="151:151" ht="14.4" x14ac:dyDescent="0.25">
      <c r="EU26002" s="104"/>
    </row>
    <row r="26003" spans="151:151" ht="14.4" x14ac:dyDescent="0.25">
      <c r="EU26003" s="104"/>
    </row>
    <row r="26004" spans="151:151" ht="14.4" x14ac:dyDescent="0.25">
      <c r="EU26004" s="104"/>
    </row>
    <row r="26005" spans="151:151" ht="14.4" x14ac:dyDescent="0.25">
      <c r="EU26005" s="104"/>
    </row>
    <row r="26006" spans="151:151" ht="14.4" x14ac:dyDescent="0.25">
      <c r="EU26006" s="104"/>
    </row>
    <row r="26007" spans="151:151" ht="14.4" x14ac:dyDescent="0.25">
      <c r="EU26007" s="104"/>
    </row>
    <row r="26008" spans="151:151" ht="14.4" x14ac:dyDescent="0.25">
      <c r="EU26008" s="104"/>
    </row>
    <row r="26009" spans="151:151" ht="14.4" x14ac:dyDescent="0.25">
      <c r="EU26009" s="104"/>
    </row>
    <row r="26010" spans="151:151" ht="14.4" x14ac:dyDescent="0.25">
      <c r="EU26010" s="104"/>
    </row>
    <row r="26011" spans="151:151" ht="14.4" x14ac:dyDescent="0.25">
      <c r="EU26011" s="104"/>
    </row>
    <row r="26012" spans="151:151" ht="14.4" x14ac:dyDescent="0.25">
      <c r="EU26012" s="104"/>
    </row>
    <row r="26013" spans="151:151" ht="14.4" x14ac:dyDescent="0.25">
      <c r="EU26013" s="104"/>
    </row>
    <row r="26014" spans="151:151" ht="14.4" x14ac:dyDescent="0.25">
      <c r="EU26014" s="104"/>
    </row>
    <row r="26015" spans="151:151" ht="14.4" x14ac:dyDescent="0.25">
      <c r="EU26015" s="104"/>
    </row>
    <row r="26016" spans="151:151" ht="14.4" x14ac:dyDescent="0.25">
      <c r="EU26016" s="104"/>
    </row>
    <row r="26017" spans="151:151" ht="14.4" x14ac:dyDescent="0.25">
      <c r="EU26017" s="104"/>
    </row>
    <row r="26018" spans="151:151" ht="14.4" x14ac:dyDescent="0.25">
      <c r="EU26018" s="104"/>
    </row>
    <row r="26019" spans="151:151" ht="14.4" x14ac:dyDescent="0.25">
      <c r="EU26019" s="104"/>
    </row>
    <row r="26020" spans="151:151" ht="14.4" x14ac:dyDescent="0.25">
      <c r="EU26020" s="104"/>
    </row>
    <row r="26021" spans="151:151" ht="14.4" x14ac:dyDescent="0.25">
      <c r="EU26021" s="104"/>
    </row>
    <row r="26022" spans="151:151" ht="14.4" x14ac:dyDescent="0.25">
      <c r="EU26022" s="104"/>
    </row>
    <row r="26023" spans="151:151" ht="14.4" x14ac:dyDescent="0.25">
      <c r="EU26023" s="104"/>
    </row>
    <row r="26024" spans="151:151" ht="14.4" x14ac:dyDescent="0.25">
      <c r="EU26024" s="104"/>
    </row>
    <row r="26025" spans="151:151" ht="14.4" x14ac:dyDescent="0.25">
      <c r="EU26025" s="104"/>
    </row>
    <row r="26026" spans="151:151" ht="14.4" x14ac:dyDescent="0.25">
      <c r="EU26026" s="104"/>
    </row>
    <row r="26027" spans="151:151" ht="14.4" x14ac:dyDescent="0.25">
      <c r="EU26027" s="104"/>
    </row>
    <row r="26028" spans="151:151" ht="14.4" x14ac:dyDescent="0.25">
      <c r="EU26028" s="104"/>
    </row>
    <row r="26029" spans="151:151" ht="14.4" x14ac:dyDescent="0.25">
      <c r="EU26029" s="104"/>
    </row>
    <row r="26030" spans="151:151" ht="14.4" x14ac:dyDescent="0.25">
      <c r="EU26030" s="104"/>
    </row>
    <row r="26031" spans="151:151" ht="14.4" x14ac:dyDescent="0.25">
      <c r="EU26031" s="104"/>
    </row>
    <row r="26032" spans="151:151" ht="14.4" x14ac:dyDescent="0.25">
      <c r="EU26032" s="104"/>
    </row>
    <row r="26033" spans="151:151" ht="14.4" x14ac:dyDescent="0.25">
      <c r="EU26033" s="104"/>
    </row>
    <row r="26034" spans="151:151" ht="14.4" x14ac:dyDescent="0.25">
      <c r="EU26034" s="104"/>
    </row>
    <row r="26035" spans="151:151" ht="14.4" x14ac:dyDescent="0.25">
      <c r="EU26035" s="104"/>
    </row>
    <row r="26036" spans="151:151" ht="14.4" x14ac:dyDescent="0.25">
      <c r="EU26036" s="104"/>
    </row>
    <row r="26037" spans="151:151" ht="14.4" x14ac:dyDescent="0.25">
      <c r="EU26037" s="104"/>
    </row>
    <row r="26038" spans="151:151" ht="14.4" x14ac:dyDescent="0.25">
      <c r="EU26038" s="104"/>
    </row>
    <row r="26039" spans="151:151" ht="14.4" x14ac:dyDescent="0.25">
      <c r="EU26039" s="104"/>
    </row>
    <row r="26040" spans="151:151" ht="14.4" x14ac:dyDescent="0.25">
      <c r="EU26040" s="104"/>
    </row>
    <row r="26041" spans="151:151" ht="14.4" x14ac:dyDescent="0.25">
      <c r="EU26041" s="104"/>
    </row>
    <row r="26042" spans="151:151" ht="14.4" x14ac:dyDescent="0.25">
      <c r="EU26042" s="104"/>
    </row>
    <row r="26043" spans="151:151" ht="14.4" x14ac:dyDescent="0.25">
      <c r="EU26043" s="104"/>
    </row>
    <row r="26044" spans="151:151" ht="14.4" x14ac:dyDescent="0.25">
      <c r="EU26044" s="104"/>
    </row>
    <row r="26045" spans="151:151" ht="14.4" x14ac:dyDescent="0.25">
      <c r="EU26045" s="104"/>
    </row>
    <row r="26046" spans="151:151" ht="14.4" x14ac:dyDescent="0.25">
      <c r="EU26046" s="104"/>
    </row>
    <row r="26047" spans="151:151" ht="14.4" x14ac:dyDescent="0.25">
      <c r="EU26047" s="104"/>
    </row>
    <row r="26048" spans="151:151" ht="14.4" x14ac:dyDescent="0.25">
      <c r="EU26048" s="104"/>
    </row>
    <row r="26049" spans="151:151" ht="14.4" x14ac:dyDescent="0.25">
      <c r="EU26049" s="104"/>
    </row>
    <row r="26050" spans="151:151" ht="14.4" x14ac:dyDescent="0.25">
      <c r="EU26050" s="104"/>
    </row>
    <row r="26051" spans="151:151" ht="14.4" x14ac:dyDescent="0.25">
      <c r="EU26051" s="104"/>
    </row>
    <row r="26052" spans="151:151" ht="14.4" x14ac:dyDescent="0.25">
      <c r="EU26052" s="104"/>
    </row>
    <row r="26053" spans="151:151" ht="14.4" x14ac:dyDescent="0.25">
      <c r="EU26053" s="104"/>
    </row>
    <row r="26054" spans="151:151" ht="14.4" x14ac:dyDescent="0.25">
      <c r="EU26054" s="104"/>
    </row>
    <row r="26055" spans="151:151" ht="14.4" x14ac:dyDescent="0.25">
      <c r="EU26055" s="104"/>
    </row>
    <row r="26056" spans="151:151" ht="14.4" x14ac:dyDescent="0.25">
      <c r="EU26056" s="104"/>
    </row>
    <row r="26057" spans="151:151" ht="14.4" x14ac:dyDescent="0.25">
      <c r="EU26057" s="104"/>
    </row>
    <row r="26058" spans="151:151" ht="14.4" x14ac:dyDescent="0.25">
      <c r="EU26058" s="104"/>
    </row>
    <row r="26059" spans="151:151" ht="14.4" x14ac:dyDescent="0.25">
      <c r="EU26059" s="104"/>
    </row>
    <row r="26060" spans="151:151" ht="14.4" x14ac:dyDescent="0.25">
      <c r="EU26060" s="104"/>
    </row>
    <row r="26061" spans="151:151" ht="14.4" x14ac:dyDescent="0.25">
      <c r="EU26061" s="104"/>
    </row>
    <row r="26062" spans="151:151" ht="14.4" x14ac:dyDescent="0.25">
      <c r="EU26062" s="104"/>
    </row>
    <row r="26063" spans="151:151" ht="14.4" x14ac:dyDescent="0.25">
      <c r="EU26063" s="104"/>
    </row>
    <row r="26064" spans="151:151" ht="14.4" x14ac:dyDescent="0.25">
      <c r="EU26064" s="104"/>
    </row>
    <row r="26065" spans="151:151" ht="14.4" x14ac:dyDescent="0.25">
      <c r="EU26065" s="104"/>
    </row>
    <row r="26066" spans="151:151" ht="14.4" x14ac:dyDescent="0.25">
      <c r="EU26066" s="104"/>
    </row>
    <row r="26067" spans="151:151" ht="14.4" x14ac:dyDescent="0.25">
      <c r="EU26067" s="104"/>
    </row>
    <row r="26068" spans="151:151" ht="14.4" x14ac:dyDescent="0.25">
      <c r="EU26068" s="104"/>
    </row>
    <row r="26069" spans="151:151" ht="14.4" x14ac:dyDescent="0.25">
      <c r="EU26069" s="104"/>
    </row>
    <row r="26070" spans="151:151" ht="14.4" x14ac:dyDescent="0.25">
      <c r="EU26070" s="104"/>
    </row>
    <row r="26071" spans="151:151" ht="14.4" x14ac:dyDescent="0.25">
      <c r="EU26071" s="104"/>
    </row>
    <row r="26072" spans="151:151" ht="14.4" x14ac:dyDescent="0.25">
      <c r="EU26072" s="104"/>
    </row>
    <row r="26073" spans="151:151" ht="14.4" x14ac:dyDescent="0.25">
      <c r="EU26073" s="104"/>
    </row>
    <row r="26074" spans="151:151" ht="14.4" x14ac:dyDescent="0.25">
      <c r="EU26074" s="104"/>
    </row>
    <row r="26075" spans="151:151" ht="14.4" x14ac:dyDescent="0.25">
      <c r="EU26075" s="104"/>
    </row>
    <row r="26076" spans="151:151" ht="14.4" x14ac:dyDescent="0.25">
      <c r="EU26076" s="104"/>
    </row>
    <row r="26077" spans="151:151" ht="14.4" x14ac:dyDescent="0.25">
      <c r="EU26077" s="104"/>
    </row>
    <row r="26078" spans="151:151" ht="14.4" x14ac:dyDescent="0.25">
      <c r="EU26078" s="104"/>
    </row>
    <row r="26079" spans="151:151" ht="14.4" x14ac:dyDescent="0.25">
      <c r="EU26079" s="104"/>
    </row>
    <row r="26080" spans="151:151" ht="14.4" x14ac:dyDescent="0.25">
      <c r="EU26080" s="104"/>
    </row>
    <row r="26081" spans="151:151" ht="14.4" x14ac:dyDescent="0.25">
      <c r="EU26081" s="104"/>
    </row>
    <row r="26082" spans="151:151" ht="14.4" x14ac:dyDescent="0.25">
      <c r="EU26082" s="104"/>
    </row>
    <row r="26083" spans="151:151" ht="14.4" x14ac:dyDescent="0.25">
      <c r="EU26083" s="104"/>
    </row>
    <row r="26084" spans="151:151" ht="14.4" x14ac:dyDescent="0.25">
      <c r="EU26084" s="104"/>
    </row>
    <row r="26085" spans="151:151" ht="14.4" x14ac:dyDescent="0.25">
      <c r="EU26085" s="104"/>
    </row>
    <row r="26086" spans="151:151" ht="14.4" x14ac:dyDescent="0.25">
      <c r="EU26086" s="104"/>
    </row>
    <row r="26087" spans="151:151" ht="14.4" x14ac:dyDescent="0.25">
      <c r="EU26087" s="104"/>
    </row>
    <row r="26088" spans="151:151" ht="14.4" x14ac:dyDescent="0.25">
      <c r="EU26088" s="104"/>
    </row>
    <row r="26089" spans="151:151" ht="14.4" x14ac:dyDescent="0.25">
      <c r="EU26089" s="104"/>
    </row>
    <row r="26090" spans="151:151" ht="14.4" x14ac:dyDescent="0.25">
      <c r="EU26090" s="104"/>
    </row>
    <row r="26091" spans="151:151" ht="14.4" x14ac:dyDescent="0.25">
      <c r="EU26091" s="104"/>
    </row>
    <row r="26092" spans="151:151" ht="14.4" x14ac:dyDescent="0.25">
      <c r="EU26092" s="104"/>
    </row>
    <row r="26093" spans="151:151" ht="14.4" x14ac:dyDescent="0.25">
      <c r="EU26093" s="104"/>
    </row>
    <row r="26094" spans="151:151" ht="14.4" x14ac:dyDescent="0.25">
      <c r="EU26094" s="104"/>
    </row>
    <row r="26095" spans="151:151" ht="14.4" x14ac:dyDescent="0.25">
      <c r="EU26095" s="104"/>
    </row>
    <row r="26096" spans="151:151" ht="14.4" x14ac:dyDescent="0.25">
      <c r="EU26096" s="104"/>
    </row>
    <row r="26097" spans="151:151" ht="14.4" x14ac:dyDescent="0.25">
      <c r="EU26097" s="104"/>
    </row>
    <row r="26098" spans="151:151" ht="14.4" x14ac:dyDescent="0.25">
      <c r="EU26098" s="104"/>
    </row>
    <row r="26099" spans="151:151" ht="14.4" x14ac:dyDescent="0.25">
      <c r="EU26099" s="104"/>
    </row>
    <row r="26100" spans="151:151" ht="14.4" x14ac:dyDescent="0.25">
      <c r="EU26100" s="104"/>
    </row>
    <row r="26101" spans="151:151" ht="14.4" x14ac:dyDescent="0.25">
      <c r="EU26101" s="104"/>
    </row>
    <row r="26102" spans="151:151" ht="14.4" x14ac:dyDescent="0.25">
      <c r="EU26102" s="104"/>
    </row>
    <row r="26103" spans="151:151" ht="14.4" x14ac:dyDescent="0.25">
      <c r="EU26103" s="104"/>
    </row>
    <row r="26104" spans="151:151" ht="14.4" x14ac:dyDescent="0.25">
      <c r="EU26104" s="104"/>
    </row>
    <row r="26105" spans="151:151" ht="14.4" x14ac:dyDescent="0.25">
      <c r="EU26105" s="104"/>
    </row>
    <row r="26106" spans="151:151" ht="14.4" x14ac:dyDescent="0.25">
      <c r="EU26106" s="104"/>
    </row>
    <row r="26107" spans="151:151" ht="14.4" x14ac:dyDescent="0.25">
      <c r="EU26107" s="104"/>
    </row>
    <row r="26108" spans="151:151" ht="14.4" x14ac:dyDescent="0.25">
      <c r="EU26108" s="104"/>
    </row>
    <row r="26109" spans="151:151" ht="14.4" x14ac:dyDescent="0.25">
      <c r="EU26109" s="104"/>
    </row>
    <row r="26110" spans="151:151" ht="14.4" x14ac:dyDescent="0.25">
      <c r="EU26110" s="104"/>
    </row>
    <row r="26111" spans="151:151" ht="14.4" x14ac:dyDescent="0.25">
      <c r="EU26111" s="104"/>
    </row>
    <row r="26112" spans="151:151" ht="14.4" x14ac:dyDescent="0.25">
      <c r="EU26112" s="104"/>
    </row>
    <row r="26113" spans="151:151" ht="14.4" x14ac:dyDescent="0.25">
      <c r="EU26113" s="104"/>
    </row>
    <row r="26114" spans="151:151" ht="14.4" x14ac:dyDescent="0.25">
      <c r="EU26114" s="104"/>
    </row>
    <row r="26115" spans="151:151" ht="14.4" x14ac:dyDescent="0.25">
      <c r="EU26115" s="104"/>
    </row>
    <row r="26116" spans="151:151" ht="14.4" x14ac:dyDescent="0.25">
      <c r="EU26116" s="104"/>
    </row>
    <row r="26117" spans="151:151" ht="14.4" x14ac:dyDescent="0.25">
      <c r="EU26117" s="104"/>
    </row>
    <row r="26118" spans="151:151" ht="14.4" x14ac:dyDescent="0.25">
      <c r="EU26118" s="104"/>
    </row>
    <row r="26119" spans="151:151" ht="14.4" x14ac:dyDescent="0.25">
      <c r="EU26119" s="104"/>
    </row>
    <row r="26120" spans="151:151" ht="14.4" x14ac:dyDescent="0.25">
      <c r="EU26120" s="104"/>
    </row>
    <row r="26121" spans="151:151" ht="14.4" x14ac:dyDescent="0.25">
      <c r="EU26121" s="104"/>
    </row>
    <row r="26122" spans="151:151" ht="14.4" x14ac:dyDescent="0.25">
      <c r="EU26122" s="104"/>
    </row>
    <row r="26123" spans="151:151" ht="14.4" x14ac:dyDescent="0.25">
      <c r="EU26123" s="104"/>
    </row>
    <row r="26124" spans="151:151" ht="14.4" x14ac:dyDescent="0.25">
      <c r="EU26124" s="104"/>
    </row>
    <row r="26125" spans="151:151" ht="14.4" x14ac:dyDescent="0.25">
      <c r="EU26125" s="104"/>
    </row>
    <row r="26126" spans="151:151" ht="14.4" x14ac:dyDescent="0.25">
      <c r="EU26126" s="104"/>
    </row>
    <row r="26127" spans="151:151" ht="14.4" x14ac:dyDescent="0.25">
      <c r="EU26127" s="104"/>
    </row>
    <row r="26128" spans="151:151" ht="14.4" x14ac:dyDescent="0.25">
      <c r="EU26128" s="104"/>
    </row>
    <row r="26129" spans="151:151" ht="14.4" x14ac:dyDescent="0.25">
      <c r="EU26129" s="104"/>
    </row>
    <row r="26130" spans="151:151" ht="14.4" x14ac:dyDescent="0.25">
      <c r="EU26130" s="104"/>
    </row>
    <row r="26131" spans="151:151" ht="14.4" x14ac:dyDescent="0.25">
      <c r="EU26131" s="104"/>
    </row>
    <row r="26132" spans="151:151" ht="14.4" x14ac:dyDescent="0.25">
      <c r="EU26132" s="104"/>
    </row>
    <row r="26133" spans="151:151" ht="14.4" x14ac:dyDescent="0.25">
      <c r="EU26133" s="104"/>
    </row>
    <row r="26134" spans="151:151" ht="14.4" x14ac:dyDescent="0.25">
      <c r="EU26134" s="104"/>
    </row>
    <row r="26135" spans="151:151" ht="14.4" x14ac:dyDescent="0.25">
      <c r="EU26135" s="104"/>
    </row>
    <row r="26136" spans="151:151" ht="14.4" x14ac:dyDescent="0.25">
      <c r="EU26136" s="104"/>
    </row>
    <row r="26137" spans="151:151" ht="14.4" x14ac:dyDescent="0.25">
      <c r="EU26137" s="104"/>
    </row>
    <row r="26138" spans="151:151" ht="14.4" x14ac:dyDescent="0.25">
      <c r="EU26138" s="104"/>
    </row>
    <row r="26139" spans="151:151" ht="14.4" x14ac:dyDescent="0.25">
      <c r="EU26139" s="104"/>
    </row>
    <row r="26140" spans="151:151" ht="14.4" x14ac:dyDescent="0.25">
      <c r="EU26140" s="104"/>
    </row>
    <row r="26141" spans="151:151" ht="14.4" x14ac:dyDescent="0.25">
      <c r="EU26141" s="104"/>
    </row>
    <row r="26142" spans="151:151" ht="14.4" x14ac:dyDescent="0.25">
      <c r="EU26142" s="104"/>
    </row>
    <row r="26143" spans="151:151" ht="14.4" x14ac:dyDescent="0.25">
      <c r="EU26143" s="104"/>
    </row>
    <row r="26144" spans="151:151" ht="14.4" x14ac:dyDescent="0.25">
      <c r="EU26144" s="104"/>
    </row>
    <row r="26145" spans="151:151" ht="14.4" x14ac:dyDescent="0.25">
      <c r="EU26145" s="104"/>
    </row>
    <row r="26146" spans="151:151" ht="14.4" x14ac:dyDescent="0.25">
      <c r="EU26146" s="104"/>
    </row>
    <row r="26147" spans="151:151" ht="14.4" x14ac:dyDescent="0.25">
      <c r="EU26147" s="104"/>
    </row>
    <row r="26148" spans="151:151" ht="14.4" x14ac:dyDescent="0.25">
      <c r="EU26148" s="104"/>
    </row>
    <row r="26149" spans="151:151" ht="14.4" x14ac:dyDescent="0.25">
      <c r="EU26149" s="104"/>
    </row>
    <row r="26150" spans="151:151" ht="14.4" x14ac:dyDescent="0.25">
      <c r="EU26150" s="104"/>
    </row>
    <row r="26151" spans="151:151" ht="14.4" x14ac:dyDescent="0.25">
      <c r="EU26151" s="104"/>
    </row>
    <row r="26152" spans="151:151" ht="14.4" x14ac:dyDescent="0.25">
      <c r="EU26152" s="104"/>
    </row>
    <row r="26153" spans="151:151" ht="14.4" x14ac:dyDescent="0.25">
      <c r="EU26153" s="104"/>
    </row>
    <row r="26154" spans="151:151" ht="14.4" x14ac:dyDescent="0.25">
      <c r="EU26154" s="104"/>
    </row>
    <row r="26155" spans="151:151" ht="14.4" x14ac:dyDescent="0.25">
      <c r="EU26155" s="104"/>
    </row>
    <row r="26156" spans="151:151" ht="14.4" x14ac:dyDescent="0.25">
      <c r="EU26156" s="104"/>
    </row>
    <row r="26157" spans="151:151" ht="14.4" x14ac:dyDescent="0.25">
      <c r="EU26157" s="104"/>
    </row>
    <row r="26158" spans="151:151" ht="14.4" x14ac:dyDescent="0.25">
      <c r="EU26158" s="104"/>
    </row>
    <row r="26159" spans="151:151" ht="14.4" x14ac:dyDescent="0.25">
      <c r="EU26159" s="104"/>
    </row>
    <row r="26160" spans="151:151" ht="14.4" x14ac:dyDescent="0.25">
      <c r="EU26160" s="104"/>
    </row>
    <row r="26161" spans="151:151" ht="14.4" x14ac:dyDescent="0.25">
      <c r="EU26161" s="104"/>
    </row>
    <row r="26162" spans="151:151" ht="14.4" x14ac:dyDescent="0.25">
      <c r="EU26162" s="104"/>
    </row>
    <row r="26163" spans="151:151" ht="14.4" x14ac:dyDescent="0.25">
      <c r="EU26163" s="104"/>
    </row>
    <row r="26164" spans="151:151" ht="14.4" x14ac:dyDescent="0.25">
      <c r="EU26164" s="104"/>
    </row>
    <row r="26165" spans="151:151" ht="14.4" x14ac:dyDescent="0.25">
      <c r="EU26165" s="104"/>
    </row>
    <row r="26166" spans="151:151" ht="14.4" x14ac:dyDescent="0.25">
      <c r="EU26166" s="104"/>
    </row>
    <row r="26167" spans="151:151" ht="14.4" x14ac:dyDescent="0.25">
      <c r="EU26167" s="104"/>
    </row>
    <row r="26168" spans="151:151" ht="14.4" x14ac:dyDescent="0.25">
      <c r="EU26168" s="104"/>
    </row>
    <row r="26169" spans="151:151" ht="14.4" x14ac:dyDescent="0.25">
      <c r="EU26169" s="104"/>
    </row>
    <row r="26170" spans="151:151" ht="14.4" x14ac:dyDescent="0.25">
      <c r="EU26170" s="104"/>
    </row>
    <row r="26171" spans="151:151" ht="14.4" x14ac:dyDescent="0.25">
      <c r="EU26171" s="104"/>
    </row>
    <row r="26172" spans="151:151" ht="14.4" x14ac:dyDescent="0.25">
      <c r="EU26172" s="104"/>
    </row>
    <row r="26173" spans="151:151" ht="14.4" x14ac:dyDescent="0.25">
      <c r="EU26173" s="104"/>
    </row>
    <row r="26174" spans="151:151" ht="14.4" x14ac:dyDescent="0.25">
      <c r="EU26174" s="104"/>
    </row>
    <row r="26175" spans="151:151" ht="14.4" x14ac:dyDescent="0.25">
      <c r="EU26175" s="104"/>
    </row>
    <row r="26176" spans="151:151" ht="14.4" x14ac:dyDescent="0.25">
      <c r="EU26176" s="104"/>
    </row>
    <row r="26177" spans="151:151" ht="14.4" x14ac:dyDescent="0.25">
      <c r="EU26177" s="104"/>
    </row>
    <row r="26178" spans="151:151" ht="14.4" x14ac:dyDescent="0.25">
      <c r="EU26178" s="104"/>
    </row>
    <row r="26179" spans="151:151" ht="14.4" x14ac:dyDescent="0.25">
      <c r="EU26179" s="104"/>
    </row>
    <row r="26180" spans="151:151" ht="14.4" x14ac:dyDescent="0.25">
      <c r="EU26180" s="104"/>
    </row>
    <row r="26181" spans="151:151" ht="14.4" x14ac:dyDescent="0.25">
      <c r="EU26181" s="104"/>
    </row>
    <row r="26182" spans="151:151" ht="14.4" x14ac:dyDescent="0.25">
      <c r="EU26182" s="104"/>
    </row>
    <row r="26183" spans="151:151" ht="14.4" x14ac:dyDescent="0.25">
      <c r="EU26183" s="104"/>
    </row>
    <row r="26184" spans="151:151" ht="14.4" x14ac:dyDescent="0.25">
      <c r="EU26184" s="104"/>
    </row>
    <row r="26185" spans="151:151" ht="14.4" x14ac:dyDescent="0.25">
      <c r="EU26185" s="104"/>
    </row>
    <row r="26186" spans="151:151" ht="14.4" x14ac:dyDescent="0.25">
      <c r="EU26186" s="104"/>
    </row>
    <row r="26187" spans="151:151" ht="14.4" x14ac:dyDescent="0.25">
      <c r="EU26187" s="104"/>
    </row>
    <row r="26188" spans="151:151" ht="14.4" x14ac:dyDescent="0.25">
      <c r="EU26188" s="104"/>
    </row>
    <row r="26189" spans="151:151" ht="14.4" x14ac:dyDescent="0.25">
      <c r="EU26189" s="104"/>
    </row>
    <row r="26190" spans="151:151" ht="14.4" x14ac:dyDescent="0.25">
      <c r="EU26190" s="104"/>
    </row>
    <row r="26191" spans="151:151" ht="14.4" x14ac:dyDescent="0.25">
      <c r="EU26191" s="104"/>
    </row>
    <row r="26192" spans="151:151" ht="14.4" x14ac:dyDescent="0.25">
      <c r="EU26192" s="104"/>
    </row>
    <row r="26193" spans="151:151" ht="14.4" x14ac:dyDescent="0.25">
      <c r="EU26193" s="104"/>
    </row>
    <row r="26194" spans="151:151" ht="14.4" x14ac:dyDescent="0.25">
      <c r="EU26194" s="104"/>
    </row>
    <row r="26195" spans="151:151" ht="14.4" x14ac:dyDescent="0.25">
      <c r="EU26195" s="104"/>
    </row>
    <row r="26196" spans="151:151" ht="14.4" x14ac:dyDescent="0.25">
      <c r="EU26196" s="104"/>
    </row>
    <row r="26197" spans="151:151" ht="14.4" x14ac:dyDescent="0.25">
      <c r="EU26197" s="104"/>
    </row>
    <row r="26198" spans="151:151" ht="14.4" x14ac:dyDescent="0.25">
      <c r="EU26198" s="104"/>
    </row>
    <row r="26199" spans="151:151" ht="14.4" x14ac:dyDescent="0.25">
      <c r="EU26199" s="104"/>
    </row>
    <row r="26200" spans="151:151" ht="14.4" x14ac:dyDescent="0.25">
      <c r="EU26200" s="104"/>
    </row>
    <row r="26201" spans="151:151" ht="14.4" x14ac:dyDescent="0.25">
      <c r="EU26201" s="104"/>
    </row>
    <row r="26202" spans="151:151" ht="14.4" x14ac:dyDescent="0.25">
      <c r="EU26202" s="104"/>
    </row>
    <row r="26203" spans="151:151" ht="14.4" x14ac:dyDescent="0.25">
      <c r="EU26203" s="104"/>
    </row>
    <row r="26204" spans="151:151" ht="14.4" x14ac:dyDescent="0.25">
      <c r="EU26204" s="104"/>
    </row>
    <row r="26205" spans="151:151" ht="14.4" x14ac:dyDescent="0.25">
      <c r="EU26205" s="104"/>
    </row>
    <row r="26206" spans="151:151" ht="14.4" x14ac:dyDescent="0.25">
      <c r="EU26206" s="104"/>
    </row>
    <row r="26207" spans="151:151" ht="14.4" x14ac:dyDescent="0.25">
      <c r="EU26207" s="104"/>
    </row>
    <row r="26208" spans="151:151" ht="14.4" x14ac:dyDescent="0.25">
      <c r="EU26208" s="104"/>
    </row>
    <row r="26209" spans="151:151" ht="14.4" x14ac:dyDescent="0.25">
      <c r="EU26209" s="104"/>
    </row>
    <row r="26210" spans="151:151" ht="14.4" x14ac:dyDescent="0.25">
      <c r="EU26210" s="104"/>
    </row>
    <row r="26211" spans="151:151" ht="14.4" x14ac:dyDescent="0.25">
      <c r="EU26211" s="104"/>
    </row>
    <row r="26212" spans="151:151" ht="14.4" x14ac:dyDescent="0.25">
      <c r="EU26212" s="104"/>
    </row>
    <row r="26213" spans="151:151" ht="14.4" x14ac:dyDescent="0.25">
      <c r="EU26213" s="104"/>
    </row>
    <row r="26214" spans="151:151" ht="14.4" x14ac:dyDescent="0.25">
      <c r="EU26214" s="104"/>
    </row>
    <row r="26215" spans="151:151" ht="14.4" x14ac:dyDescent="0.25">
      <c r="EU26215" s="104"/>
    </row>
    <row r="26216" spans="151:151" ht="14.4" x14ac:dyDescent="0.25">
      <c r="EU26216" s="104"/>
    </row>
    <row r="26217" spans="151:151" ht="14.4" x14ac:dyDescent="0.25">
      <c r="EU26217" s="104"/>
    </row>
    <row r="26218" spans="151:151" ht="14.4" x14ac:dyDescent="0.25">
      <c r="EU26218" s="104"/>
    </row>
    <row r="26219" spans="151:151" ht="14.4" x14ac:dyDescent="0.25">
      <c r="EU26219" s="104"/>
    </row>
    <row r="26220" spans="151:151" ht="14.4" x14ac:dyDescent="0.25">
      <c r="EU26220" s="104"/>
    </row>
    <row r="26221" spans="151:151" ht="14.4" x14ac:dyDescent="0.25">
      <c r="EU26221" s="104"/>
    </row>
    <row r="26222" spans="151:151" ht="14.4" x14ac:dyDescent="0.25">
      <c r="EU26222" s="104"/>
    </row>
    <row r="26223" spans="151:151" ht="14.4" x14ac:dyDescent="0.25">
      <c r="EU26223" s="104"/>
    </row>
    <row r="26224" spans="151:151" ht="14.4" x14ac:dyDescent="0.25">
      <c r="EU26224" s="104"/>
    </row>
    <row r="26225" spans="151:151" ht="14.4" x14ac:dyDescent="0.25">
      <c r="EU26225" s="104"/>
    </row>
    <row r="26226" spans="151:151" ht="14.4" x14ac:dyDescent="0.25">
      <c r="EU26226" s="104"/>
    </row>
    <row r="26227" spans="151:151" ht="14.4" x14ac:dyDescent="0.25">
      <c r="EU26227" s="104"/>
    </row>
    <row r="26228" spans="151:151" ht="14.4" x14ac:dyDescent="0.25">
      <c r="EU26228" s="104"/>
    </row>
    <row r="26229" spans="151:151" ht="14.4" x14ac:dyDescent="0.25">
      <c r="EU26229" s="104"/>
    </row>
    <row r="26230" spans="151:151" ht="14.4" x14ac:dyDescent="0.25">
      <c r="EU26230" s="104"/>
    </row>
    <row r="26231" spans="151:151" ht="14.4" x14ac:dyDescent="0.25">
      <c r="EU26231" s="104"/>
    </row>
    <row r="26232" spans="151:151" ht="14.4" x14ac:dyDescent="0.25">
      <c r="EU26232" s="104"/>
    </row>
    <row r="26233" spans="151:151" ht="14.4" x14ac:dyDescent="0.25">
      <c r="EU26233" s="104"/>
    </row>
    <row r="26234" spans="151:151" ht="14.4" x14ac:dyDescent="0.25">
      <c r="EU26234" s="104"/>
    </row>
    <row r="26235" spans="151:151" ht="14.4" x14ac:dyDescent="0.25">
      <c r="EU26235" s="104"/>
    </row>
    <row r="26236" spans="151:151" ht="14.4" x14ac:dyDescent="0.25">
      <c r="EU26236" s="104"/>
    </row>
    <row r="26237" spans="151:151" ht="14.4" x14ac:dyDescent="0.25">
      <c r="EU26237" s="104"/>
    </row>
    <row r="26238" spans="151:151" ht="14.4" x14ac:dyDescent="0.25">
      <c r="EU26238" s="104"/>
    </row>
    <row r="26239" spans="151:151" ht="14.4" x14ac:dyDescent="0.25">
      <c r="EU26239" s="104"/>
    </row>
    <row r="26240" spans="151:151" ht="14.4" x14ac:dyDescent="0.25">
      <c r="EU26240" s="104"/>
    </row>
    <row r="26241" spans="151:151" ht="14.4" x14ac:dyDescent="0.25">
      <c r="EU26241" s="104"/>
    </row>
    <row r="26242" spans="151:151" ht="14.4" x14ac:dyDescent="0.25">
      <c r="EU26242" s="104"/>
    </row>
    <row r="26243" spans="151:151" ht="14.4" x14ac:dyDescent="0.25">
      <c r="EU26243" s="104"/>
    </row>
    <row r="26244" spans="151:151" ht="14.4" x14ac:dyDescent="0.25">
      <c r="EU26244" s="104"/>
    </row>
    <row r="26245" spans="151:151" ht="14.4" x14ac:dyDescent="0.25">
      <c r="EU26245" s="104"/>
    </row>
    <row r="26246" spans="151:151" ht="14.4" x14ac:dyDescent="0.25">
      <c r="EU26246" s="104"/>
    </row>
    <row r="26247" spans="151:151" ht="14.4" x14ac:dyDescent="0.25">
      <c r="EU26247" s="104"/>
    </row>
    <row r="26248" spans="151:151" ht="14.4" x14ac:dyDescent="0.25">
      <c r="EU26248" s="104"/>
    </row>
    <row r="26249" spans="151:151" ht="14.4" x14ac:dyDescent="0.25">
      <c r="EU26249" s="104"/>
    </row>
    <row r="26250" spans="151:151" ht="14.4" x14ac:dyDescent="0.25">
      <c r="EU26250" s="104"/>
    </row>
    <row r="26251" spans="151:151" ht="14.4" x14ac:dyDescent="0.25">
      <c r="EU26251" s="104"/>
    </row>
    <row r="26252" spans="151:151" ht="14.4" x14ac:dyDescent="0.25">
      <c r="EU26252" s="104"/>
    </row>
    <row r="26253" spans="151:151" ht="14.4" x14ac:dyDescent="0.25">
      <c r="EU26253" s="104"/>
    </row>
    <row r="26254" spans="151:151" ht="14.4" x14ac:dyDescent="0.25">
      <c r="EU26254" s="104"/>
    </row>
    <row r="26255" spans="151:151" ht="14.4" x14ac:dyDescent="0.25">
      <c r="EU26255" s="104"/>
    </row>
    <row r="26256" spans="151:151" ht="14.4" x14ac:dyDescent="0.25">
      <c r="EU26256" s="104"/>
    </row>
    <row r="26257" spans="151:151" ht="14.4" x14ac:dyDescent="0.25">
      <c r="EU26257" s="104"/>
    </row>
    <row r="26258" spans="151:151" ht="14.4" x14ac:dyDescent="0.25">
      <c r="EU26258" s="104"/>
    </row>
    <row r="26259" spans="151:151" ht="14.4" x14ac:dyDescent="0.25">
      <c r="EU26259" s="104"/>
    </row>
    <row r="26260" spans="151:151" ht="14.4" x14ac:dyDescent="0.25">
      <c r="EU26260" s="104"/>
    </row>
    <row r="26261" spans="151:151" ht="14.4" x14ac:dyDescent="0.25">
      <c r="EU26261" s="104"/>
    </row>
    <row r="26262" spans="151:151" ht="14.4" x14ac:dyDescent="0.25">
      <c r="EU26262" s="104"/>
    </row>
    <row r="26263" spans="151:151" ht="14.4" x14ac:dyDescent="0.25">
      <c r="EU26263" s="104"/>
    </row>
    <row r="26264" spans="151:151" ht="14.4" x14ac:dyDescent="0.25">
      <c r="EU26264" s="104"/>
    </row>
    <row r="26265" spans="151:151" ht="14.4" x14ac:dyDescent="0.25">
      <c r="EU26265" s="104"/>
    </row>
    <row r="26266" spans="151:151" ht="14.4" x14ac:dyDescent="0.25">
      <c r="EU26266" s="104"/>
    </row>
    <row r="26267" spans="151:151" ht="14.4" x14ac:dyDescent="0.25">
      <c r="EU26267" s="104"/>
    </row>
    <row r="26268" spans="151:151" ht="14.4" x14ac:dyDescent="0.25">
      <c r="EU26268" s="104"/>
    </row>
    <row r="26269" spans="151:151" ht="14.4" x14ac:dyDescent="0.25">
      <c r="EU26269" s="104"/>
    </row>
    <row r="26270" spans="151:151" ht="14.4" x14ac:dyDescent="0.25">
      <c r="EU26270" s="104"/>
    </row>
    <row r="26271" spans="151:151" ht="14.4" x14ac:dyDescent="0.25">
      <c r="EU26271" s="104"/>
    </row>
    <row r="26272" spans="151:151" ht="14.4" x14ac:dyDescent="0.25">
      <c r="EU26272" s="104"/>
    </row>
    <row r="26273" spans="151:151" ht="14.4" x14ac:dyDescent="0.25">
      <c r="EU26273" s="104"/>
    </row>
    <row r="26274" spans="151:151" ht="14.4" x14ac:dyDescent="0.25">
      <c r="EU26274" s="104"/>
    </row>
    <row r="26275" spans="151:151" ht="14.4" x14ac:dyDescent="0.25">
      <c r="EU26275" s="104"/>
    </row>
    <row r="26276" spans="151:151" ht="14.4" x14ac:dyDescent="0.25">
      <c r="EU26276" s="104"/>
    </row>
    <row r="26277" spans="151:151" ht="14.4" x14ac:dyDescent="0.25">
      <c r="EU26277" s="104"/>
    </row>
    <row r="26278" spans="151:151" ht="14.4" x14ac:dyDescent="0.25">
      <c r="EU26278" s="104"/>
    </row>
    <row r="26279" spans="151:151" ht="14.4" x14ac:dyDescent="0.25">
      <c r="EU26279" s="104"/>
    </row>
    <row r="26280" spans="151:151" ht="14.4" x14ac:dyDescent="0.25">
      <c r="EU26280" s="104"/>
    </row>
    <row r="26281" spans="151:151" ht="14.4" x14ac:dyDescent="0.25">
      <c r="EU26281" s="104"/>
    </row>
    <row r="26282" spans="151:151" ht="14.4" x14ac:dyDescent="0.25">
      <c r="EU26282" s="104"/>
    </row>
    <row r="26283" spans="151:151" ht="14.4" x14ac:dyDescent="0.25">
      <c r="EU26283" s="104"/>
    </row>
    <row r="26284" spans="151:151" ht="14.4" x14ac:dyDescent="0.25">
      <c r="EU26284" s="104"/>
    </row>
    <row r="26285" spans="151:151" ht="14.4" x14ac:dyDescent="0.25">
      <c r="EU26285" s="104"/>
    </row>
    <row r="26286" spans="151:151" ht="14.4" x14ac:dyDescent="0.25">
      <c r="EU26286" s="104"/>
    </row>
    <row r="26287" spans="151:151" ht="14.4" x14ac:dyDescent="0.25">
      <c r="EU26287" s="104"/>
    </row>
    <row r="26288" spans="151:151" ht="14.4" x14ac:dyDescent="0.25">
      <c r="EU26288" s="104"/>
    </row>
    <row r="26289" spans="151:151" ht="14.4" x14ac:dyDescent="0.25">
      <c r="EU26289" s="104"/>
    </row>
    <row r="26290" spans="151:151" ht="14.4" x14ac:dyDescent="0.25">
      <c r="EU26290" s="104"/>
    </row>
    <row r="26291" spans="151:151" ht="14.4" x14ac:dyDescent="0.25">
      <c r="EU26291" s="104"/>
    </row>
    <row r="26292" spans="151:151" ht="14.4" x14ac:dyDescent="0.25">
      <c r="EU26292" s="104"/>
    </row>
    <row r="26293" spans="151:151" ht="14.4" x14ac:dyDescent="0.25">
      <c r="EU26293" s="104"/>
    </row>
    <row r="26294" spans="151:151" ht="14.4" x14ac:dyDescent="0.25">
      <c r="EU26294" s="104"/>
    </row>
    <row r="26295" spans="151:151" ht="14.4" x14ac:dyDescent="0.25">
      <c r="EU26295" s="104"/>
    </row>
    <row r="26296" spans="151:151" ht="14.4" x14ac:dyDescent="0.25">
      <c r="EU26296" s="104"/>
    </row>
    <row r="26297" spans="151:151" ht="14.4" x14ac:dyDescent="0.25">
      <c r="EU26297" s="104"/>
    </row>
    <row r="26298" spans="151:151" ht="14.4" x14ac:dyDescent="0.25">
      <c r="EU26298" s="104"/>
    </row>
    <row r="26299" spans="151:151" ht="14.4" x14ac:dyDescent="0.25">
      <c r="EU26299" s="104"/>
    </row>
    <row r="26300" spans="151:151" ht="14.4" x14ac:dyDescent="0.25">
      <c r="EU26300" s="104"/>
    </row>
    <row r="26301" spans="151:151" ht="14.4" x14ac:dyDescent="0.25">
      <c r="EU26301" s="104"/>
    </row>
    <row r="26302" spans="151:151" ht="14.4" x14ac:dyDescent="0.25">
      <c r="EU26302" s="104"/>
    </row>
    <row r="26303" spans="151:151" ht="14.4" x14ac:dyDescent="0.25">
      <c r="EU26303" s="104"/>
    </row>
    <row r="26304" spans="151:151" ht="14.4" x14ac:dyDescent="0.25">
      <c r="EU26304" s="104"/>
    </row>
    <row r="26305" spans="151:151" ht="14.4" x14ac:dyDescent="0.25">
      <c r="EU26305" s="104"/>
    </row>
    <row r="26306" spans="151:151" ht="14.4" x14ac:dyDescent="0.25">
      <c r="EU26306" s="104"/>
    </row>
    <row r="26307" spans="151:151" ht="14.4" x14ac:dyDescent="0.25">
      <c r="EU26307" s="104"/>
    </row>
    <row r="26308" spans="151:151" ht="14.4" x14ac:dyDescent="0.25">
      <c r="EU26308" s="104"/>
    </row>
    <row r="26309" spans="151:151" ht="14.4" x14ac:dyDescent="0.25">
      <c r="EU26309" s="104"/>
    </row>
    <row r="26310" spans="151:151" ht="14.4" x14ac:dyDescent="0.25">
      <c r="EU26310" s="104"/>
    </row>
    <row r="26311" spans="151:151" ht="14.4" x14ac:dyDescent="0.25">
      <c r="EU26311" s="104"/>
    </row>
    <row r="26312" spans="151:151" ht="14.4" x14ac:dyDescent="0.25">
      <c r="EU26312" s="104"/>
    </row>
    <row r="26313" spans="151:151" ht="14.4" x14ac:dyDescent="0.25">
      <c r="EU26313" s="104"/>
    </row>
    <row r="26314" spans="151:151" ht="14.4" x14ac:dyDescent="0.25">
      <c r="EU26314" s="104"/>
    </row>
    <row r="26315" spans="151:151" ht="14.4" x14ac:dyDescent="0.25">
      <c r="EU26315" s="104"/>
    </row>
    <row r="26316" spans="151:151" ht="14.4" x14ac:dyDescent="0.25">
      <c r="EU26316" s="104"/>
    </row>
    <row r="26317" spans="151:151" ht="14.4" x14ac:dyDescent="0.25">
      <c r="EU26317" s="104"/>
    </row>
    <row r="26318" spans="151:151" ht="14.4" x14ac:dyDescent="0.25">
      <c r="EU26318" s="104"/>
    </row>
    <row r="26319" spans="151:151" ht="14.4" x14ac:dyDescent="0.25">
      <c r="EU26319" s="104"/>
    </row>
    <row r="26320" spans="151:151" ht="14.4" x14ac:dyDescent="0.25">
      <c r="EU26320" s="104"/>
    </row>
    <row r="26321" spans="151:151" ht="14.4" x14ac:dyDescent="0.25">
      <c r="EU26321" s="104"/>
    </row>
    <row r="26322" spans="151:151" ht="14.4" x14ac:dyDescent="0.25">
      <c r="EU26322" s="104"/>
    </row>
    <row r="26323" spans="151:151" ht="14.4" x14ac:dyDescent="0.25">
      <c r="EU26323" s="104"/>
    </row>
    <row r="26324" spans="151:151" ht="14.4" x14ac:dyDescent="0.25">
      <c r="EU26324" s="104"/>
    </row>
    <row r="26325" spans="151:151" ht="14.4" x14ac:dyDescent="0.25">
      <c r="EU26325" s="104"/>
    </row>
    <row r="26326" spans="151:151" ht="14.4" x14ac:dyDescent="0.25">
      <c r="EU26326" s="104"/>
    </row>
    <row r="26327" spans="151:151" ht="14.4" x14ac:dyDescent="0.25">
      <c r="EU26327" s="104"/>
    </row>
    <row r="26328" spans="151:151" ht="14.4" x14ac:dyDescent="0.25">
      <c r="EU26328" s="104"/>
    </row>
    <row r="26329" spans="151:151" ht="14.4" x14ac:dyDescent="0.25">
      <c r="EU26329" s="104"/>
    </row>
    <row r="26330" spans="151:151" ht="14.4" x14ac:dyDescent="0.25">
      <c r="EU26330" s="104"/>
    </row>
    <row r="26331" spans="151:151" ht="14.4" x14ac:dyDescent="0.25">
      <c r="EU26331" s="104"/>
    </row>
    <row r="26332" spans="151:151" ht="14.4" x14ac:dyDescent="0.25">
      <c r="EU26332" s="104"/>
    </row>
    <row r="26333" spans="151:151" ht="14.4" x14ac:dyDescent="0.25">
      <c r="EU26333" s="104"/>
    </row>
    <row r="26334" spans="151:151" ht="14.4" x14ac:dyDescent="0.25">
      <c r="EU26334" s="104"/>
    </row>
    <row r="26335" spans="151:151" ht="14.4" x14ac:dyDescent="0.25">
      <c r="EU26335" s="104"/>
    </row>
    <row r="26336" spans="151:151" ht="14.4" x14ac:dyDescent="0.25">
      <c r="EU26336" s="104"/>
    </row>
    <row r="26337" spans="151:151" ht="14.4" x14ac:dyDescent="0.25">
      <c r="EU26337" s="104"/>
    </row>
    <row r="26338" spans="151:151" ht="14.4" x14ac:dyDescent="0.25">
      <c r="EU26338" s="104"/>
    </row>
    <row r="26339" spans="151:151" ht="14.4" x14ac:dyDescent="0.25">
      <c r="EU26339" s="104"/>
    </row>
    <row r="26340" spans="151:151" ht="14.4" x14ac:dyDescent="0.25">
      <c r="EU26340" s="104"/>
    </row>
    <row r="26341" spans="151:151" ht="14.4" x14ac:dyDescent="0.25">
      <c r="EU26341" s="104"/>
    </row>
    <row r="26342" spans="151:151" ht="14.4" x14ac:dyDescent="0.25">
      <c r="EU26342" s="104"/>
    </row>
    <row r="26343" spans="151:151" ht="14.4" x14ac:dyDescent="0.25">
      <c r="EU26343" s="104"/>
    </row>
    <row r="26344" spans="151:151" ht="14.4" x14ac:dyDescent="0.25">
      <c r="EU26344" s="104"/>
    </row>
    <row r="26345" spans="151:151" ht="14.4" x14ac:dyDescent="0.25">
      <c r="EU26345" s="104"/>
    </row>
    <row r="26346" spans="151:151" ht="14.4" x14ac:dyDescent="0.25">
      <c r="EU26346" s="104"/>
    </row>
    <row r="26347" spans="151:151" ht="14.4" x14ac:dyDescent="0.25">
      <c r="EU26347" s="104"/>
    </row>
    <row r="26348" spans="151:151" ht="14.4" x14ac:dyDescent="0.25">
      <c r="EU26348" s="104"/>
    </row>
    <row r="26349" spans="151:151" ht="14.4" x14ac:dyDescent="0.25">
      <c r="EU26349" s="104"/>
    </row>
    <row r="26350" spans="151:151" ht="14.4" x14ac:dyDescent="0.25">
      <c r="EU26350" s="104"/>
    </row>
    <row r="26351" spans="151:151" ht="14.4" x14ac:dyDescent="0.25">
      <c r="EU26351" s="104"/>
    </row>
    <row r="26352" spans="151:151" ht="14.4" x14ac:dyDescent="0.25">
      <c r="EU26352" s="104"/>
    </row>
    <row r="26353" spans="151:151" ht="14.4" x14ac:dyDescent="0.25">
      <c r="EU26353" s="104"/>
    </row>
    <row r="26354" spans="151:151" ht="14.4" x14ac:dyDescent="0.25">
      <c r="EU26354" s="104"/>
    </row>
    <row r="26355" spans="151:151" ht="14.4" x14ac:dyDescent="0.25">
      <c r="EU26355" s="104"/>
    </row>
    <row r="26356" spans="151:151" ht="14.4" x14ac:dyDescent="0.25">
      <c r="EU26356" s="104"/>
    </row>
    <row r="26357" spans="151:151" ht="14.4" x14ac:dyDescent="0.25">
      <c r="EU26357" s="104"/>
    </row>
    <row r="26358" spans="151:151" ht="14.4" x14ac:dyDescent="0.25">
      <c r="EU26358" s="104"/>
    </row>
    <row r="26359" spans="151:151" ht="14.4" x14ac:dyDescent="0.25">
      <c r="EU26359" s="104"/>
    </row>
    <row r="26360" spans="151:151" ht="14.4" x14ac:dyDescent="0.25">
      <c r="EU26360" s="104"/>
    </row>
    <row r="26361" spans="151:151" ht="14.4" x14ac:dyDescent="0.25">
      <c r="EU26361" s="104"/>
    </row>
    <row r="26362" spans="151:151" ht="14.4" x14ac:dyDescent="0.25">
      <c r="EU26362" s="104"/>
    </row>
    <row r="26363" spans="151:151" ht="14.4" x14ac:dyDescent="0.25">
      <c r="EU26363" s="104"/>
    </row>
    <row r="26364" spans="151:151" ht="14.4" x14ac:dyDescent="0.25">
      <c r="EU26364" s="104"/>
    </row>
    <row r="26365" spans="151:151" ht="14.4" x14ac:dyDescent="0.25">
      <c r="EU26365" s="104"/>
    </row>
    <row r="26366" spans="151:151" ht="14.4" x14ac:dyDescent="0.25">
      <c r="EU26366" s="104"/>
    </row>
    <row r="26367" spans="151:151" ht="14.4" x14ac:dyDescent="0.25">
      <c r="EU26367" s="104"/>
    </row>
    <row r="26368" spans="151:151" ht="14.4" x14ac:dyDescent="0.25">
      <c r="EU26368" s="104"/>
    </row>
    <row r="26369" spans="151:151" ht="14.4" x14ac:dyDescent="0.25">
      <c r="EU26369" s="104"/>
    </row>
    <row r="26370" spans="151:151" ht="14.4" x14ac:dyDescent="0.25">
      <c r="EU26370" s="104"/>
    </row>
    <row r="26371" spans="151:151" ht="14.4" x14ac:dyDescent="0.25">
      <c r="EU26371" s="104"/>
    </row>
    <row r="26372" spans="151:151" ht="14.4" x14ac:dyDescent="0.25">
      <c r="EU26372" s="104"/>
    </row>
    <row r="26373" spans="151:151" ht="14.4" x14ac:dyDescent="0.25">
      <c r="EU26373" s="104"/>
    </row>
    <row r="26374" spans="151:151" ht="14.4" x14ac:dyDescent="0.25">
      <c r="EU26374" s="104"/>
    </row>
    <row r="26375" spans="151:151" ht="14.4" x14ac:dyDescent="0.25">
      <c r="EU26375" s="104"/>
    </row>
    <row r="26376" spans="151:151" ht="14.4" x14ac:dyDescent="0.25">
      <c r="EU26376" s="104"/>
    </row>
    <row r="26377" spans="151:151" ht="14.4" x14ac:dyDescent="0.25">
      <c r="EU26377" s="104"/>
    </row>
    <row r="26378" spans="151:151" ht="14.4" x14ac:dyDescent="0.25">
      <c r="EU26378" s="104"/>
    </row>
    <row r="26379" spans="151:151" ht="14.4" x14ac:dyDescent="0.25">
      <c r="EU26379" s="104"/>
    </row>
    <row r="26380" spans="151:151" ht="14.4" x14ac:dyDescent="0.25">
      <c r="EU26380" s="104"/>
    </row>
    <row r="26381" spans="151:151" ht="14.4" x14ac:dyDescent="0.25">
      <c r="EU26381" s="104"/>
    </row>
    <row r="26382" spans="151:151" ht="14.4" x14ac:dyDescent="0.25">
      <c r="EU26382" s="104"/>
    </row>
    <row r="26383" spans="151:151" ht="14.4" x14ac:dyDescent="0.25">
      <c r="EU26383" s="104"/>
    </row>
    <row r="26384" spans="151:151" ht="14.4" x14ac:dyDescent="0.25">
      <c r="EU26384" s="104"/>
    </row>
    <row r="26385" spans="151:151" ht="14.4" x14ac:dyDescent="0.25">
      <c r="EU26385" s="104"/>
    </row>
    <row r="26386" spans="151:151" ht="14.4" x14ac:dyDescent="0.25">
      <c r="EU26386" s="104"/>
    </row>
    <row r="26387" spans="151:151" ht="14.4" x14ac:dyDescent="0.25">
      <c r="EU26387" s="104"/>
    </row>
    <row r="26388" spans="151:151" ht="14.4" x14ac:dyDescent="0.25">
      <c r="EU26388" s="104"/>
    </row>
    <row r="26389" spans="151:151" ht="14.4" x14ac:dyDescent="0.25">
      <c r="EU26389" s="104"/>
    </row>
    <row r="26390" spans="151:151" ht="14.4" x14ac:dyDescent="0.25">
      <c r="EU26390" s="104"/>
    </row>
    <row r="26391" spans="151:151" ht="14.4" x14ac:dyDescent="0.25">
      <c r="EU26391" s="104"/>
    </row>
    <row r="26392" spans="151:151" ht="14.4" x14ac:dyDescent="0.25">
      <c r="EU26392" s="104"/>
    </row>
    <row r="26393" spans="151:151" ht="14.4" x14ac:dyDescent="0.25">
      <c r="EU26393" s="104"/>
    </row>
    <row r="26394" spans="151:151" ht="14.4" x14ac:dyDescent="0.25">
      <c r="EU26394" s="104"/>
    </row>
    <row r="26395" spans="151:151" ht="14.4" x14ac:dyDescent="0.25">
      <c r="EU26395" s="104"/>
    </row>
    <row r="26396" spans="151:151" ht="14.4" x14ac:dyDescent="0.25">
      <c r="EU26396" s="104"/>
    </row>
    <row r="26397" spans="151:151" ht="14.4" x14ac:dyDescent="0.25">
      <c r="EU26397" s="104"/>
    </row>
    <row r="26398" spans="151:151" ht="14.4" x14ac:dyDescent="0.25">
      <c r="EU26398" s="104"/>
    </row>
    <row r="26399" spans="151:151" ht="14.4" x14ac:dyDescent="0.25">
      <c r="EU26399" s="104"/>
    </row>
    <row r="26400" spans="151:151" ht="14.4" x14ac:dyDescent="0.25">
      <c r="EU26400" s="104"/>
    </row>
    <row r="26401" spans="151:151" ht="14.4" x14ac:dyDescent="0.25">
      <c r="EU26401" s="104"/>
    </row>
    <row r="26402" spans="151:151" ht="14.4" x14ac:dyDescent="0.25">
      <c r="EU26402" s="104"/>
    </row>
    <row r="26403" spans="151:151" ht="14.4" x14ac:dyDescent="0.25">
      <c r="EU26403" s="104"/>
    </row>
    <row r="26404" spans="151:151" ht="14.4" x14ac:dyDescent="0.25">
      <c r="EU26404" s="104"/>
    </row>
    <row r="26405" spans="151:151" ht="14.4" x14ac:dyDescent="0.25">
      <c r="EU26405" s="104"/>
    </row>
    <row r="26406" spans="151:151" ht="14.4" x14ac:dyDescent="0.25">
      <c r="EU26406" s="104"/>
    </row>
    <row r="26407" spans="151:151" ht="14.4" x14ac:dyDescent="0.25">
      <c r="EU26407" s="104"/>
    </row>
    <row r="26408" spans="151:151" ht="14.4" x14ac:dyDescent="0.25">
      <c r="EU26408" s="104"/>
    </row>
    <row r="26409" spans="151:151" ht="14.4" x14ac:dyDescent="0.25">
      <c r="EU26409" s="104"/>
    </row>
    <row r="26410" spans="151:151" ht="14.4" x14ac:dyDescent="0.25">
      <c r="EU26410" s="104"/>
    </row>
    <row r="26411" spans="151:151" ht="14.4" x14ac:dyDescent="0.25">
      <c r="EU26411" s="104"/>
    </row>
    <row r="26412" spans="151:151" ht="14.4" x14ac:dyDescent="0.25">
      <c r="EU26412" s="104"/>
    </row>
    <row r="26413" spans="151:151" ht="14.4" x14ac:dyDescent="0.25">
      <c r="EU26413" s="104"/>
    </row>
    <row r="26414" spans="151:151" ht="14.4" x14ac:dyDescent="0.25">
      <c r="EU26414" s="104"/>
    </row>
    <row r="26415" spans="151:151" ht="14.4" x14ac:dyDescent="0.25">
      <c r="EU26415" s="104"/>
    </row>
    <row r="26416" spans="151:151" ht="14.4" x14ac:dyDescent="0.25">
      <c r="EU26416" s="104"/>
    </row>
    <row r="26417" spans="151:151" ht="14.4" x14ac:dyDescent="0.25">
      <c r="EU26417" s="104"/>
    </row>
    <row r="26418" spans="151:151" ht="14.4" x14ac:dyDescent="0.25">
      <c r="EU26418" s="104"/>
    </row>
    <row r="26419" spans="151:151" ht="14.4" x14ac:dyDescent="0.25">
      <c r="EU26419" s="104"/>
    </row>
    <row r="26420" spans="151:151" ht="14.4" x14ac:dyDescent="0.25">
      <c r="EU26420" s="104"/>
    </row>
    <row r="26421" spans="151:151" ht="14.4" x14ac:dyDescent="0.25">
      <c r="EU26421" s="104"/>
    </row>
    <row r="26422" spans="151:151" ht="14.4" x14ac:dyDescent="0.25">
      <c r="EU26422" s="104"/>
    </row>
    <row r="26423" spans="151:151" ht="14.4" x14ac:dyDescent="0.25">
      <c r="EU26423" s="104"/>
    </row>
    <row r="26424" spans="151:151" ht="14.4" x14ac:dyDescent="0.25">
      <c r="EU26424" s="104"/>
    </row>
    <row r="26425" spans="151:151" ht="14.4" x14ac:dyDescent="0.25">
      <c r="EU26425" s="104"/>
    </row>
    <row r="26426" spans="151:151" ht="14.4" x14ac:dyDescent="0.25">
      <c r="EU26426" s="104"/>
    </row>
    <row r="26427" spans="151:151" ht="14.4" x14ac:dyDescent="0.25">
      <c r="EU26427" s="104"/>
    </row>
    <row r="26428" spans="151:151" ht="14.4" x14ac:dyDescent="0.25">
      <c r="EU26428" s="104"/>
    </row>
    <row r="26429" spans="151:151" ht="14.4" x14ac:dyDescent="0.25">
      <c r="EU26429" s="104"/>
    </row>
    <row r="26430" spans="151:151" ht="14.4" x14ac:dyDescent="0.25">
      <c r="EU26430" s="104"/>
    </row>
    <row r="26431" spans="151:151" ht="14.4" x14ac:dyDescent="0.25">
      <c r="EU26431" s="104"/>
    </row>
    <row r="26432" spans="151:151" ht="14.4" x14ac:dyDescent="0.25">
      <c r="EU26432" s="104"/>
    </row>
    <row r="26433" spans="151:151" ht="14.4" x14ac:dyDescent="0.25">
      <c r="EU26433" s="104"/>
    </row>
    <row r="26434" spans="151:151" ht="14.4" x14ac:dyDescent="0.25">
      <c r="EU26434" s="104"/>
    </row>
    <row r="26435" spans="151:151" ht="14.4" x14ac:dyDescent="0.25">
      <c r="EU26435" s="104"/>
    </row>
    <row r="26436" spans="151:151" ht="14.4" x14ac:dyDescent="0.25">
      <c r="EU26436" s="104"/>
    </row>
    <row r="26437" spans="151:151" ht="14.4" x14ac:dyDescent="0.25">
      <c r="EU26437" s="104"/>
    </row>
    <row r="26438" spans="151:151" ht="14.4" x14ac:dyDescent="0.25">
      <c r="EU26438" s="104"/>
    </row>
    <row r="26439" spans="151:151" ht="14.4" x14ac:dyDescent="0.25">
      <c r="EU26439" s="104"/>
    </row>
    <row r="26440" spans="151:151" ht="14.4" x14ac:dyDescent="0.25">
      <c r="EU26440" s="104"/>
    </row>
    <row r="26441" spans="151:151" ht="14.4" x14ac:dyDescent="0.25">
      <c r="EU26441" s="104"/>
    </row>
    <row r="26442" spans="151:151" ht="14.4" x14ac:dyDescent="0.25">
      <c r="EU26442" s="104"/>
    </row>
    <row r="26443" spans="151:151" ht="14.4" x14ac:dyDescent="0.25">
      <c r="EU26443" s="104"/>
    </row>
    <row r="26444" spans="151:151" ht="14.4" x14ac:dyDescent="0.25">
      <c r="EU26444" s="104"/>
    </row>
    <row r="26445" spans="151:151" ht="14.4" x14ac:dyDescent="0.25">
      <c r="EU26445" s="104"/>
    </row>
    <row r="26446" spans="151:151" ht="14.4" x14ac:dyDescent="0.25">
      <c r="EU26446" s="104"/>
    </row>
    <row r="26447" spans="151:151" ht="14.4" x14ac:dyDescent="0.25">
      <c r="EU26447" s="104"/>
    </row>
    <row r="26448" spans="151:151" ht="14.4" x14ac:dyDescent="0.25">
      <c r="EU26448" s="104"/>
    </row>
    <row r="26449" spans="151:151" ht="14.4" x14ac:dyDescent="0.25">
      <c r="EU26449" s="104"/>
    </row>
    <row r="26450" spans="151:151" ht="14.4" x14ac:dyDescent="0.25">
      <c r="EU26450" s="104"/>
    </row>
    <row r="26451" spans="151:151" ht="14.4" x14ac:dyDescent="0.25">
      <c r="EU26451" s="104"/>
    </row>
    <row r="26452" spans="151:151" ht="14.4" x14ac:dyDescent="0.25">
      <c r="EU26452" s="104"/>
    </row>
    <row r="26453" spans="151:151" ht="14.4" x14ac:dyDescent="0.25">
      <c r="EU26453" s="104"/>
    </row>
    <row r="26454" spans="151:151" ht="14.4" x14ac:dyDescent="0.25">
      <c r="EU26454" s="104"/>
    </row>
    <row r="26455" spans="151:151" ht="14.4" x14ac:dyDescent="0.25">
      <c r="EU26455" s="104"/>
    </row>
    <row r="26456" spans="151:151" ht="14.4" x14ac:dyDescent="0.25">
      <c r="EU26456" s="104"/>
    </row>
    <row r="26457" spans="151:151" ht="14.4" x14ac:dyDescent="0.25">
      <c r="EU26457" s="104"/>
    </row>
    <row r="26458" spans="151:151" ht="14.4" x14ac:dyDescent="0.25">
      <c r="EU26458" s="104"/>
    </row>
    <row r="26459" spans="151:151" ht="14.4" x14ac:dyDescent="0.25">
      <c r="EU26459" s="104"/>
    </row>
    <row r="26460" spans="151:151" ht="14.4" x14ac:dyDescent="0.25">
      <c r="EU26460" s="104"/>
    </row>
    <row r="26461" spans="151:151" ht="14.4" x14ac:dyDescent="0.25">
      <c r="EU26461" s="104"/>
    </row>
    <row r="26462" spans="151:151" ht="14.4" x14ac:dyDescent="0.25">
      <c r="EU26462" s="104"/>
    </row>
    <row r="26463" spans="151:151" ht="14.4" x14ac:dyDescent="0.25">
      <c r="EU26463" s="104"/>
    </row>
    <row r="26464" spans="151:151" ht="14.4" x14ac:dyDescent="0.25">
      <c r="EU26464" s="104"/>
    </row>
    <row r="26465" spans="151:151" ht="14.4" x14ac:dyDescent="0.25">
      <c r="EU26465" s="104"/>
    </row>
    <row r="26466" spans="151:151" ht="14.4" x14ac:dyDescent="0.25">
      <c r="EU26466" s="104"/>
    </row>
    <row r="26467" spans="151:151" ht="14.4" x14ac:dyDescent="0.25">
      <c r="EU26467" s="104"/>
    </row>
    <row r="26468" spans="151:151" ht="14.4" x14ac:dyDescent="0.25">
      <c r="EU26468" s="104"/>
    </row>
    <row r="26469" spans="151:151" ht="14.4" x14ac:dyDescent="0.25">
      <c r="EU26469" s="104"/>
    </row>
    <row r="26470" spans="151:151" ht="14.4" x14ac:dyDescent="0.25">
      <c r="EU26470" s="104"/>
    </row>
    <row r="26471" spans="151:151" ht="14.4" x14ac:dyDescent="0.25">
      <c r="EU26471" s="104"/>
    </row>
    <row r="26472" spans="151:151" ht="14.4" x14ac:dyDescent="0.25">
      <c r="EU26472" s="104"/>
    </row>
    <row r="26473" spans="151:151" ht="14.4" x14ac:dyDescent="0.25">
      <c r="EU26473" s="104"/>
    </row>
    <row r="26474" spans="151:151" ht="14.4" x14ac:dyDescent="0.25">
      <c r="EU26474" s="104"/>
    </row>
    <row r="26475" spans="151:151" ht="14.4" x14ac:dyDescent="0.25">
      <c r="EU26475" s="104"/>
    </row>
    <row r="26476" spans="151:151" ht="14.4" x14ac:dyDescent="0.25">
      <c r="EU26476" s="104"/>
    </row>
    <row r="26477" spans="151:151" ht="14.4" x14ac:dyDescent="0.25">
      <c r="EU26477" s="104"/>
    </row>
    <row r="26478" spans="151:151" ht="14.4" x14ac:dyDescent="0.25">
      <c r="EU26478" s="104"/>
    </row>
    <row r="26479" spans="151:151" ht="14.4" x14ac:dyDescent="0.25">
      <c r="EU26479" s="104"/>
    </row>
    <row r="26480" spans="151:151" ht="14.4" x14ac:dyDescent="0.25">
      <c r="EU26480" s="104"/>
    </row>
    <row r="26481" spans="151:151" ht="14.4" x14ac:dyDescent="0.25">
      <c r="EU26481" s="104"/>
    </row>
    <row r="26482" spans="151:151" ht="14.4" x14ac:dyDescent="0.25">
      <c r="EU26482" s="104"/>
    </row>
    <row r="26483" spans="151:151" ht="14.4" x14ac:dyDescent="0.25">
      <c r="EU26483" s="104"/>
    </row>
    <row r="26484" spans="151:151" ht="14.4" x14ac:dyDescent="0.25">
      <c r="EU26484" s="104"/>
    </row>
    <row r="26485" spans="151:151" ht="14.4" x14ac:dyDescent="0.25">
      <c r="EU26485" s="104"/>
    </row>
    <row r="26486" spans="151:151" ht="14.4" x14ac:dyDescent="0.25">
      <c r="EU26486" s="104"/>
    </row>
    <row r="26487" spans="151:151" ht="14.4" x14ac:dyDescent="0.25">
      <c r="EU26487" s="104"/>
    </row>
    <row r="26488" spans="151:151" ht="14.4" x14ac:dyDescent="0.25">
      <c r="EU26488" s="104"/>
    </row>
    <row r="26489" spans="151:151" ht="14.4" x14ac:dyDescent="0.25">
      <c r="EU26489" s="104"/>
    </row>
    <row r="26490" spans="151:151" ht="14.4" x14ac:dyDescent="0.25">
      <c r="EU26490" s="104"/>
    </row>
    <row r="26491" spans="151:151" ht="14.4" x14ac:dyDescent="0.25">
      <c r="EU26491" s="104"/>
    </row>
    <row r="26492" spans="151:151" ht="14.4" x14ac:dyDescent="0.25">
      <c r="EU26492" s="104"/>
    </row>
    <row r="26493" spans="151:151" ht="14.4" x14ac:dyDescent="0.25">
      <c r="EU26493" s="104"/>
    </row>
    <row r="26494" spans="151:151" ht="14.4" x14ac:dyDescent="0.25">
      <c r="EU26494" s="104"/>
    </row>
    <row r="26495" spans="151:151" ht="14.4" x14ac:dyDescent="0.25">
      <c r="EU26495" s="104"/>
    </row>
    <row r="26496" spans="151:151" ht="14.4" x14ac:dyDescent="0.25">
      <c r="EU26496" s="104"/>
    </row>
    <row r="26497" spans="151:151" ht="14.4" x14ac:dyDescent="0.25">
      <c r="EU26497" s="104"/>
    </row>
    <row r="26498" spans="151:151" ht="14.4" x14ac:dyDescent="0.25">
      <c r="EU26498" s="104"/>
    </row>
    <row r="26499" spans="151:151" ht="14.4" x14ac:dyDescent="0.25">
      <c r="EU26499" s="104"/>
    </row>
    <row r="26500" spans="151:151" ht="14.4" x14ac:dyDescent="0.25">
      <c r="EU26500" s="104"/>
    </row>
    <row r="26501" spans="151:151" ht="14.4" x14ac:dyDescent="0.25">
      <c r="EU26501" s="104"/>
    </row>
    <row r="26502" spans="151:151" ht="14.4" x14ac:dyDescent="0.25">
      <c r="EU26502" s="104"/>
    </row>
    <row r="26503" spans="151:151" ht="14.4" x14ac:dyDescent="0.25">
      <c r="EU26503" s="104"/>
    </row>
    <row r="26504" spans="151:151" ht="14.4" x14ac:dyDescent="0.25">
      <c r="EU26504" s="104"/>
    </row>
    <row r="26505" spans="151:151" ht="14.4" x14ac:dyDescent="0.25">
      <c r="EU26505" s="104"/>
    </row>
    <row r="26506" spans="151:151" ht="14.4" x14ac:dyDescent="0.25">
      <c r="EU26506" s="104"/>
    </row>
    <row r="26507" spans="151:151" ht="14.4" x14ac:dyDescent="0.25">
      <c r="EU26507" s="104"/>
    </row>
    <row r="26508" spans="151:151" ht="14.4" x14ac:dyDescent="0.25">
      <c r="EU26508" s="104"/>
    </row>
    <row r="26509" spans="151:151" ht="14.4" x14ac:dyDescent="0.25">
      <c r="EU26509" s="104"/>
    </row>
    <row r="26510" spans="151:151" ht="14.4" x14ac:dyDescent="0.25">
      <c r="EU26510" s="104"/>
    </row>
    <row r="26511" spans="151:151" ht="14.4" x14ac:dyDescent="0.25">
      <c r="EU26511" s="104"/>
    </row>
    <row r="26512" spans="151:151" ht="14.4" x14ac:dyDescent="0.25">
      <c r="EU26512" s="104"/>
    </row>
    <row r="26513" spans="151:151" ht="14.4" x14ac:dyDescent="0.25">
      <c r="EU26513" s="104"/>
    </row>
    <row r="26514" spans="151:151" ht="14.4" x14ac:dyDescent="0.25">
      <c r="EU26514" s="104"/>
    </row>
    <row r="26515" spans="151:151" ht="14.4" x14ac:dyDescent="0.25">
      <c r="EU26515" s="104"/>
    </row>
    <row r="26516" spans="151:151" ht="14.4" x14ac:dyDescent="0.25">
      <c r="EU26516" s="104"/>
    </row>
    <row r="26517" spans="151:151" ht="14.4" x14ac:dyDescent="0.25">
      <c r="EU26517" s="104"/>
    </row>
    <row r="26518" spans="151:151" ht="14.4" x14ac:dyDescent="0.25">
      <c r="EU26518" s="104"/>
    </row>
    <row r="26519" spans="151:151" ht="14.4" x14ac:dyDescent="0.25">
      <c r="EU26519" s="104"/>
    </row>
    <row r="26520" spans="151:151" ht="14.4" x14ac:dyDescent="0.25">
      <c r="EU26520" s="104"/>
    </row>
    <row r="26521" spans="151:151" ht="14.4" x14ac:dyDescent="0.25">
      <c r="EU26521" s="104"/>
    </row>
    <row r="26522" spans="151:151" ht="14.4" x14ac:dyDescent="0.25">
      <c r="EU26522" s="104"/>
    </row>
    <row r="26523" spans="151:151" ht="14.4" x14ac:dyDescent="0.25">
      <c r="EU26523" s="104"/>
    </row>
    <row r="26524" spans="151:151" ht="14.4" x14ac:dyDescent="0.25">
      <c r="EU26524" s="104"/>
    </row>
    <row r="26525" spans="151:151" ht="14.4" x14ac:dyDescent="0.25">
      <c r="EU26525" s="104"/>
    </row>
    <row r="26526" spans="151:151" ht="14.4" x14ac:dyDescent="0.25">
      <c r="EU26526" s="104"/>
    </row>
    <row r="26527" spans="151:151" ht="14.4" x14ac:dyDescent="0.25">
      <c r="EU26527" s="104"/>
    </row>
    <row r="26528" spans="151:151" ht="14.4" x14ac:dyDescent="0.25">
      <c r="EU26528" s="104"/>
    </row>
    <row r="26529" spans="151:151" ht="14.4" x14ac:dyDescent="0.25">
      <c r="EU26529" s="104"/>
    </row>
    <row r="26530" spans="151:151" ht="14.4" x14ac:dyDescent="0.25">
      <c r="EU26530" s="104"/>
    </row>
    <row r="26531" spans="151:151" ht="14.4" x14ac:dyDescent="0.25">
      <c r="EU26531" s="104"/>
    </row>
    <row r="26532" spans="151:151" ht="14.4" x14ac:dyDescent="0.25">
      <c r="EU26532" s="104"/>
    </row>
    <row r="26533" spans="151:151" ht="14.4" x14ac:dyDescent="0.25">
      <c r="EU26533" s="104"/>
    </row>
    <row r="26534" spans="151:151" ht="14.4" x14ac:dyDescent="0.25">
      <c r="EU26534" s="104"/>
    </row>
    <row r="26535" spans="151:151" ht="14.4" x14ac:dyDescent="0.25">
      <c r="EU26535" s="104"/>
    </row>
    <row r="26536" spans="151:151" ht="14.4" x14ac:dyDescent="0.25">
      <c r="EU26536" s="104"/>
    </row>
    <row r="26537" spans="151:151" ht="14.4" x14ac:dyDescent="0.25">
      <c r="EU26537" s="104"/>
    </row>
    <row r="26538" spans="151:151" ht="14.4" x14ac:dyDescent="0.25">
      <c r="EU26538" s="104"/>
    </row>
    <row r="26539" spans="151:151" ht="14.4" x14ac:dyDescent="0.25">
      <c r="EU26539" s="104"/>
    </row>
    <row r="26540" spans="151:151" ht="14.4" x14ac:dyDescent="0.25">
      <c r="EU26540" s="104"/>
    </row>
    <row r="26541" spans="151:151" ht="14.4" x14ac:dyDescent="0.25">
      <c r="EU26541" s="104"/>
    </row>
    <row r="26542" spans="151:151" ht="14.4" x14ac:dyDescent="0.25">
      <c r="EU26542" s="104"/>
    </row>
    <row r="26543" spans="151:151" ht="14.4" x14ac:dyDescent="0.25">
      <c r="EU26543" s="104"/>
    </row>
    <row r="26544" spans="151:151" ht="14.4" x14ac:dyDescent="0.25">
      <c r="EU26544" s="104"/>
    </row>
    <row r="26545" spans="151:151" ht="14.4" x14ac:dyDescent="0.25">
      <c r="EU26545" s="104"/>
    </row>
    <row r="26546" spans="151:151" ht="14.4" x14ac:dyDescent="0.25">
      <c r="EU26546" s="104"/>
    </row>
    <row r="26547" spans="151:151" ht="14.4" x14ac:dyDescent="0.25">
      <c r="EU26547" s="104"/>
    </row>
    <row r="26548" spans="151:151" ht="14.4" x14ac:dyDescent="0.25">
      <c r="EU26548" s="104"/>
    </row>
    <row r="26549" spans="151:151" ht="14.4" x14ac:dyDescent="0.25">
      <c r="EU26549" s="104"/>
    </row>
    <row r="26550" spans="151:151" ht="14.4" x14ac:dyDescent="0.25">
      <c r="EU26550" s="104"/>
    </row>
    <row r="26551" spans="151:151" ht="14.4" x14ac:dyDescent="0.25">
      <c r="EU26551" s="104"/>
    </row>
    <row r="26552" spans="151:151" ht="14.4" x14ac:dyDescent="0.25">
      <c r="EU26552" s="104"/>
    </row>
    <row r="26553" spans="151:151" ht="14.4" x14ac:dyDescent="0.25">
      <c r="EU26553" s="104"/>
    </row>
    <row r="26554" spans="151:151" ht="14.4" x14ac:dyDescent="0.25">
      <c r="EU26554" s="104"/>
    </row>
    <row r="26555" spans="151:151" ht="14.4" x14ac:dyDescent="0.25">
      <c r="EU26555" s="104"/>
    </row>
    <row r="26556" spans="151:151" ht="14.4" x14ac:dyDescent="0.25">
      <c r="EU26556" s="104"/>
    </row>
    <row r="26557" spans="151:151" ht="14.4" x14ac:dyDescent="0.25">
      <c r="EU26557" s="104"/>
    </row>
    <row r="26558" spans="151:151" ht="14.4" x14ac:dyDescent="0.25">
      <c r="EU26558" s="104"/>
    </row>
    <row r="26559" spans="151:151" ht="14.4" x14ac:dyDescent="0.25">
      <c r="EU26559" s="104"/>
    </row>
    <row r="26560" spans="151:151" ht="14.4" x14ac:dyDescent="0.25">
      <c r="EU26560" s="104"/>
    </row>
    <row r="26561" spans="151:151" ht="14.4" x14ac:dyDescent="0.25">
      <c r="EU26561" s="104"/>
    </row>
    <row r="26562" spans="151:151" ht="14.4" x14ac:dyDescent="0.25">
      <c r="EU26562" s="104"/>
    </row>
    <row r="26563" spans="151:151" ht="14.4" x14ac:dyDescent="0.25">
      <c r="EU26563" s="104"/>
    </row>
    <row r="26564" spans="151:151" ht="14.4" x14ac:dyDescent="0.25">
      <c r="EU26564" s="104"/>
    </row>
    <row r="26565" spans="151:151" ht="14.4" x14ac:dyDescent="0.25">
      <c r="EU26565" s="104"/>
    </row>
    <row r="26566" spans="151:151" ht="14.4" x14ac:dyDescent="0.25">
      <c r="EU26566" s="104"/>
    </row>
    <row r="26567" spans="151:151" ht="14.4" x14ac:dyDescent="0.25">
      <c r="EU26567" s="104"/>
    </row>
    <row r="26568" spans="151:151" ht="14.4" x14ac:dyDescent="0.25">
      <c r="EU26568" s="104"/>
    </row>
    <row r="26569" spans="151:151" ht="14.4" x14ac:dyDescent="0.25">
      <c r="EU26569" s="104"/>
    </row>
    <row r="26570" spans="151:151" ht="14.4" x14ac:dyDescent="0.25">
      <c r="EU26570" s="104"/>
    </row>
    <row r="26571" spans="151:151" ht="14.4" x14ac:dyDescent="0.25">
      <c r="EU26571" s="104"/>
    </row>
    <row r="26572" spans="151:151" ht="14.4" x14ac:dyDescent="0.25">
      <c r="EU26572" s="104"/>
    </row>
    <row r="26573" spans="151:151" ht="14.4" x14ac:dyDescent="0.25">
      <c r="EU26573" s="104"/>
    </row>
    <row r="26574" spans="151:151" ht="14.4" x14ac:dyDescent="0.25">
      <c r="EU26574" s="104"/>
    </row>
    <row r="26575" spans="151:151" ht="14.4" x14ac:dyDescent="0.25">
      <c r="EU26575" s="104"/>
    </row>
    <row r="26576" spans="151:151" ht="14.4" x14ac:dyDescent="0.25">
      <c r="EU26576" s="104"/>
    </row>
    <row r="26577" spans="151:151" ht="14.4" x14ac:dyDescent="0.25">
      <c r="EU26577" s="104"/>
    </row>
    <row r="26578" spans="151:151" ht="14.4" x14ac:dyDescent="0.25">
      <c r="EU26578" s="104"/>
    </row>
    <row r="26579" spans="151:151" ht="14.4" x14ac:dyDescent="0.25">
      <c r="EU26579" s="104"/>
    </row>
    <row r="26580" spans="151:151" ht="14.4" x14ac:dyDescent="0.25">
      <c r="EU26580" s="104"/>
    </row>
    <row r="26581" spans="151:151" ht="14.4" x14ac:dyDescent="0.25">
      <c r="EU26581" s="104"/>
    </row>
    <row r="26582" spans="151:151" ht="14.4" x14ac:dyDescent="0.25">
      <c r="EU26582" s="104"/>
    </row>
    <row r="26583" spans="151:151" ht="14.4" x14ac:dyDescent="0.25">
      <c r="EU26583" s="104"/>
    </row>
    <row r="26584" spans="151:151" ht="14.4" x14ac:dyDescent="0.25">
      <c r="EU26584" s="104"/>
    </row>
    <row r="26585" spans="151:151" ht="14.4" x14ac:dyDescent="0.25">
      <c r="EU26585" s="104"/>
    </row>
    <row r="26586" spans="151:151" ht="14.4" x14ac:dyDescent="0.25">
      <c r="EU26586" s="104"/>
    </row>
    <row r="26587" spans="151:151" ht="14.4" x14ac:dyDescent="0.25">
      <c r="EU26587" s="104"/>
    </row>
    <row r="26588" spans="151:151" ht="14.4" x14ac:dyDescent="0.25">
      <c r="EU26588" s="104"/>
    </row>
    <row r="26589" spans="151:151" ht="14.4" x14ac:dyDescent="0.25">
      <c r="EU26589" s="104"/>
    </row>
    <row r="26590" spans="151:151" ht="14.4" x14ac:dyDescent="0.25">
      <c r="EU26590" s="104"/>
    </row>
    <row r="26591" spans="151:151" ht="14.4" x14ac:dyDescent="0.25">
      <c r="EU26591" s="104"/>
    </row>
    <row r="26592" spans="151:151" ht="14.4" x14ac:dyDescent="0.25">
      <c r="EU26592" s="104"/>
    </row>
    <row r="26593" spans="151:151" ht="14.4" x14ac:dyDescent="0.25">
      <c r="EU26593" s="104"/>
    </row>
    <row r="26594" spans="151:151" ht="14.4" x14ac:dyDescent="0.25">
      <c r="EU26594" s="104"/>
    </row>
    <row r="26595" spans="151:151" ht="14.4" x14ac:dyDescent="0.25">
      <c r="EU26595" s="104"/>
    </row>
    <row r="26596" spans="151:151" ht="14.4" x14ac:dyDescent="0.25">
      <c r="EU26596" s="104"/>
    </row>
    <row r="26597" spans="151:151" ht="14.4" x14ac:dyDescent="0.25">
      <c r="EU26597" s="104"/>
    </row>
    <row r="26598" spans="151:151" ht="14.4" x14ac:dyDescent="0.25">
      <c r="EU26598" s="104"/>
    </row>
    <row r="26599" spans="151:151" ht="14.4" x14ac:dyDescent="0.25">
      <c r="EU26599" s="104"/>
    </row>
    <row r="26600" spans="151:151" ht="14.4" x14ac:dyDescent="0.25">
      <c r="EU26600" s="104"/>
    </row>
    <row r="26601" spans="151:151" ht="14.4" x14ac:dyDescent="0.25">
      <c r="EU26601" s="104"/>
    </row>
    <row r="26602" spans="151:151" ht="14.4" x14ac:dyDescent="0.25">
      <c r="EU26602" s="104"/>
    </row>
    <row r="26603" spans="151:151" ht="14.4" x14ac:dyDescent="0.25">
      <c r="EU26603" s="104"/>
    </row>
    <row r="26604" spans="151:151" ht="14.4" x14ac:dyDescent="0.25">
      <c r="EU26604" s="104"/>
    </row>
    <row r="26605" spans="151:151" ht="14.4" x14ac:dyDescent="0.25">
      <c r="EU26605" s="104"/>
    </row>
    <row r="26606" spans="151:151" ht="14.4" x14ac:dyDescent="0.25">
      <c r="EU26606" s="104"/>
    </row>
    <row r="26607" spans="151:151" ht="14.4" x14ac:dyDescent="0.25">
      <c r="EU26607" s="104"/>
    </row>
    <row r="26608" spans="151:151" ht="14.4" x14ac:dyDescent="0.25">
      <c r="EU26608" s="104"/>
    </row>
    <row r="26609" spans="151:151" ht="14.4" x14ac:dyDescent="0.25">
      <c r="EU26609" s="104"/>
    </row>
    <row r="26610" spans="151:151" ht="14.4" x14ac:dyDescent="0.25">
      <c r="EU26610" s="104"/>
    </row>
    <row r="26611" spans="151:151" ht="14.4" x14ac:dyDescent="0.25">
      <c r="EU26611" s="104"/>
    </row>
    <row r="26612" spans="151:151" ht="14.4" x14ac:dyDescent="0.25">
      <c r="EU26612" s="104"/>
    </row>
    <row r="26613" spans="151:151" ht="14.4" x14ac:dyDescent="0.25">
      <c r="EU26613" s="104"/>
    </row>
    <row r="26614" spans="151:151" ht="14.4" x14ac:dyDescent="0.25">
      <c r="EU26614" s="104"/>
    </row>
    <row r="26615" spans="151:151" ht="14.4" x14ac:dyDescent="0.25">
      <c r="EU26615" s="104"/>
    </row>
    <row r="26616" spans="151:151" ht="14.4" x14ac:dyDescent="0.25">
      <c r="EU26616" s="104"/>
    </row>
    <row r="26617" spans="151:151" ht="14.4" x14ac:dyDescent="0.25">
      <c r="EU26617" s="104"/>
    </row>
    <row r="26618" spans="151:151" ht="14.4" x14ac:dyDescent="0.25">
      <c r="EU26618" s="104"/>
    </row>
    <row r="26619" spans="151:151" ht="14.4" x14ac:dyDescent="0.25">
      <c r="EU26619" s="104"/>
    </row>
    <row r="26620" spans="151:151" ht="14.4" x14ac:dyDescent="0.25">
      <c r="EU26620" s="104"/>
    </row>
    <row r="26621" spans="151:151" ht="14.4" x14ac:dyDescent="0.25">
      <c r="EU26621" s="104"/>
    </row>
    <row r="26622" spans="151:151" ht="14.4" x14ac:dyDescent="0.25">
      <c r="EU26622" s="104"/>
    </row>
    <row r="26623" spans="151:151" ht="14.4" x14ac:dyDescent="0.25">
      <c r="EU26623" s="104"/>
    </row>
    <row r="26624" spans="151:151" ht="14.4" x14ac:dyDescent="0.25">
      <c r="EU26624" s="104"/>
    </row>
    <row r="26625" spans="151:151" ht="14.4" x14ac:dyDescent="0.25">
      <c r="EU26625" s="104"/>
    </row>
    <row r="26626" spans="151:151" ht="14.4" x14ac:dyDescent="0.25">
      <c r="EU26626" s="104"/>
    </row>
    <row r="26627" spans="151:151" ht="14.4" x14ac:dyDescent="0.25">
      <c r="EU26627" s="104"/>
    </row>
    <row r="26628" spans="151:151" ht="14.4" x14ac:dyDescent="0.25">
      <c r="EU26628" s="104"/>
    </row>
    <row r="26629" spans="151:151" ht="14.4" x14ac:dyDescent="0.25">
      <c r="EU26629" s="104"/>
    </row>
    <row r="26630" spans="151:151" ht="14.4" x14ac:dyDescent="0.25">
      <c r="EU26630" s="104"/>
    </row>
    <row r="26631" spans="151:151" ht="14.4" x14ac:dyDescent="0.25">
      <c r="EU26631" s="104"/>
    </row>
    <row r="26632" spans="151:151" ht="14.4" x14ac:dyDescent="0.25">
      <c r="EU26632" s="104"/>
    </row>
    <row r="26633" spans="151:151" ht="14.4" x14ac:dyDescent="0.25">
      <c r="EU26633" s="104"/>
    </row>
    <row r="26634" spans="151:151" ht="14.4" x14ac:dyDescent="0.25">
      <c r="EU26634" s="104"/>
    </row>
    <row r="26635" spans="151:151" ht="14.4" x14ac:dyDescent="0.25">
      <c r="EU26635" s="104"/>
    </row>
    <row r="26636" spans="151:151" ht="14.4" x14ac:dyDescent="0.25">
      <c r="EU26636" s="104"/>
    </row>
    <row r="26637" spans="151:151" ht="14.4" x14ac:dyDescent="0.25">
      <c r="EU26637" s="104"/>
    </row>
    <row r="26638" spans="151:151" ht="14.4" x14ac:dyDescent="0.25">
      <c r="EU26638" s="104"/>
    </row>
    <row r="26639" spans="151:151" ht="14.4" x14ac:dyDescent="0.25">
      <c r="EU26639" s="104"/>
    </row>
    <row r="26640" spans="151:151" ht="14.4" x14ac:dyDescent="0.25">
      <c r="EU26640" s="104"/>
    </row>
    <row r="26641" spans="151:151" ht="14.4" x14ac:dyDescent="0.25">
      <c r="EU26641" s="104"/>
    </row>
    <row r="26642" spans="151:151" ht="14.4" x14ac:dyDescent="0.25">
      <c r="EU26642" s="104"/>
    </row>
    <row r="26643" spans="151:151" ht="14.4" x14ac:dyDescent="0.25">
      <c r="EU26643" s="104"/>
    </row>
    <row r="26644" spans="151:151" ht="14.4" x14ac:dyDescent="0.25">
      <c r="EU26644" s="104"/>
    </row>
    <row r="26645" spans="151:151" ht="14.4" x14ac:dyDescent="0.25">
      <c r="EU26645" s="104"/>
    </row>
    <row r="26646" spans="151:151" ht="14.4" x14ac:dyDescent="0.25">
      <c r="EU26646" s="104"/>
    </row>
    <row r="26647" spans="151:151" ht="14.4" x14ac:dyDescent="0.25">
      <c r="EU26647" s="104"/>
    </row>
    <row r="26648" spans="151:151" ht="14.4" x14ac:dyDescent="0.25">
      <c r="EU26648" s="104"/>
    </row>
    <row r="26649" spans="151:151" ht="14.4" x14ac:dyDescent="0.25">
      <c r="EU26649" s="104"/>
    </row>
    <row r="26650" spans="151:151" ht="14.4" x14ac:dyDescent="0.25">
      <c r="EU26650" s="104"/>
    </row>
    <row r="26651" spans="151:151" ht="14.4" x14ac:dyDescent="0.25">
      <c r="EU26651" s="104"/>
    </row>
    <row r="26652" spans="151:151" ht="14.4" x14ac:dyDescent="0.25">
      <c r="EU26652" s="104"/>
    </row>
    <row r="26653" spans="151:151" ht="14.4" x14ac:dyDescent="0.25">
      <c r="EU26653" s="104"/>
    </row>
    <row r="26654" spans="151:151" ht="14.4" x14ac:dyDescent="0.25">
      <c r="EU26654" s="104"/>
    </row>
    <row r="26655" spans="151:151" ht="14.4" x14ac:dyDescent="0.25">
      <c r="EU26655" s="104"/>
    </row>
    <row r="26656" spans="151:151" ht="14.4" x14ac:dyDescent="0.25">
      <c r="EU26656" s="104"/>
    </row>
    <row r="26657" spans="151:151" ht="14.4" x14ac:dyDescent="0.25">
      <c r="EU26657" s="104"/>
    </row>
    <row r="26658" spans="151:151" ht="14.4" x14ac:dyDescent="0.25">
      <c r="EU26658" s="104"/>
    </row>
    <row r="26659" spans="151:151" ht="14.4" x14ac:dyDescent="0.25">
      <c r="EU26659" s="104"/>
    </row>
    <row r="26660" spans="151:151" ht="14.4" x14ac:dyDescent="0.25">
      <c r="EU26660" s="104"/>
    </row>
    <row r="26661" spans="151:151" ht="14.4" x14ac:dyDescent="0.25">
      <c r="EU26661" s="104"/>
    </row>
    <row r="26662" spans="151:151" ht="14.4" x14ac:dyDescent="0.25">
      <c r="EU26662" s="104"/>
    </row>
    <row r="26663" spans="151:151" ht="14.4" x14ac:dyDescent="0.25">
      <c r="EU26663" s="104"/>
    </row>
    <row r="26664" spans="151:151" ht="14.4" x14ac:dyDescent="0.25">
      <c r="EU26664" s="104"/>
    </row>
    <row r="26665" spans="151:151" ht="14.4" x14ac:dyDescent="0.25">
      <c r="EU26665" s="104"/>
    </row>
    <row r="26666" spans="151:151" ht="14.4" x14ac:dyDescent="0.25">
      <c r="EU26666" s="104"/>
    </row>
    <row r="26667" spans="151:151" ht="14.4" x14ac:dyDescent="0.25">
      <c r="EU26667" s="104"/>
    </row>
    <row r="26668" spans="151:151" ht="14.4" x14ac:dyDescent="0.25">
      <c r="EU26668" s="104"/>
    </row>
    <row r="26669" spans="151:151" ht="14.4" x14ac:dyDescent="0.25">
      <c r="EU26669" s="104"/>
    </row>
    <row r="26670" spans="151:151" ht="14.4" x14ac:dyDescent="0.25">
      <c r="EU26670" s="104"/>
    </row>
    <row r="26671" spans="151:151" ht="14.4" x14ac:dyDescent="0.25">
      <c r="EU26671" s="104"/>
    </row>
    <row r="26672" spans="151:151" ht="14.4" x14ac:dyDescent="0.25">
      <c r="EU26672" s="104"/>
    </row>
    <row r="26673" spans="151:151" ht="14.4" x14ac:dyDescent="0.25">
      <c r="EU26673" s="104"/>
    </row>
    <row r="26674" spans="151:151" ht="14.4" x14ac:dyDescent="0.25">
      <c r="EU26674" s="104"/>
    </row>
    <row r="26675" spans="151:151" ht="14.4" x14ac:dyDescent="0.25">
      <c r="EU26675" s="104"/>
    </row>
    <row r="26676" spans="151:151" ht="14.4" x14ac:dyDescent="0.25">
      <c r="EU26676" s="104"/>
    </row>
    <row r="26677" spans="151:151" ht="14.4" x14ac:dyDescent="0.25">
      <c r="EU26677" s="104"/>
    </row>
    <row r="26678" spans="151:151" ht="14.4" x14ac:dyDescent="0.25">
      <c r="EU26678" s="104"/>
    </row>
    <row r="26679" spans="151:151" ht="14.4" x14ac:dyDescent="0.25">
      <c r="EU26679" s="104"/>
    </row>
    <row r="26680" spans="151:151" ht="14.4" x14ac:dyDescent="0.25">
      <c r="EU26680" s="104"/>
    </row>
    <row r="26681" spans="151:151" ht="14.4" x14ac:dyDescent="0.25">
      <c r="EU26681" s="104"/>
    </row>
    <row r="26682" spans="151:151" ht="14.4" x14ac:dyDescent="0.25">
      <c r="EU26682" s="104"/>
    </row>
    <row r="26683" spans="151:151" ht="14.4" x14ac:dyDescent="0.25">
      <c r="EU26683" s="104"/>
    </row>
    <row r="26684" spans="151:151" ht="14.4" x14ac:dyDescent="0.25">
      <c r="EU26684" s="104"/>
    </row>
    <row r="26685" spans="151:151" ht="14.4" x14ac:dyDescent="0.25">
      <c r="EU26685" s="104"/>
    </row>
    <row r="26686" spans="151:151" ht="14.4" x14ac:dyDescent="0.25">
      <c r="EU26686" s="104"/>
    </row>
    <row r="26687" spans="151:151" ht="14.4" x14ac:dyDescent="0.25">
      <c r="EU26687" s="104"/>
    </row>
    <row r="26688" spans="151:151" ht="14.4" x14ac:dyDescent="0.25">
      <c r="EU26688" s="104"/>
    </row>
    <row r="26689" spans="151:151" ht="14.4" x14ac:dyDescent="0.25">
      <c r="EU26689" s="104"/>
    </row>
    <row r="26690" spans="151:151" ht="14.4" x14ac:dyDescent="0.25">
      <c r="EU26690" s="104"/>
    </row>
    <row r="26691" spans="151:151" ht="14.4" x14ac:dyDescent="0.25">
      <c r="EU26691" s="104"/>
    </row>
    <row r="26692" spans="151:151" ht="14.4" x14ac:dyDescent="0.25">
      <c r="EU26692" s="104"/>
    </row>
    <row r="26693" spans="151:151" ht="14.4" x14ac:dyDescent="0.25">
      <c r="EU26693" s="104"/>
    </row>
    <row r="26694" spans="151:151" ht="14.4" x14ac:dyDescent="0.25">
      <c r="EU26694" s="104"/>
    </row>
    <row r="26695" spans="151:151" ht="14.4" x14ac:dyDescent="0.25">
      <c r="EU26695" s="104"/>
    </row>
    <row r="26696" spans="151:151" ht="14.4" x14ac:dyDescent="0.25">
      <c r="EU26696" s="104"/>
    </row>
    <row r="26697" spans="151:151" ht="14.4" x14ac:dyDescent="0.25">
      <c r="EU26697" s="104"/>
    </row>
    <row r="26698" spans="151:151" ht="14.4" x14ac:dyDescent="0.25">
      <c r="EU26698" s="104"/>
    </row>
    <row r="26699" spans="151:151" ht="14.4" x14ac:dyDescent="0.25">
      <c r="EU26699" s="104"/>
    </row>
    <row r="26700" spans="151:151" ht="14.4" x14ac:dyDescent="0.25">
      <c r="EU26700" s="104"/>
    </row>
    <row r="26701" spans="151:151" ht="14.4" x14ac:dyDescent="0.25">
      <c r="EU26701" s="104"/>
    </row>
    <row r="26702" spans="151:151" ht="14.4" x14ac:dyDescent="0.25">
      <c r="EU26702" s="104"/>
    </row>
    <row r="26703" spans="151:151" ht="14.4" x14ac:dyDescent="0.25">
      <c r="EU26703" s="104"/>
    </row>
    <row r="26704" spans="151:151" ht="14.4" x14ac:dyDescent="0.25">
      <c r="EU26704" s="104"/>
    </row>
    <row r="26705" spans="151:151" ht="14.4" x14ac:dyDescent="0.25">
      <c r="EU26705" s="104"/>
    </row>
    <row r="26706" spans="151:151" ht="14.4" x14ac:dyDescent="0.25">
      <c r="EU26706" s="104"/>
    </row>
    <row r="26707" spans="151:151" ht="14.4" x14ac:dyDescent="0.25">
      <c r="EU26707" s="104"/>
    </row>
    <row r="26708" spans="151:151" ht="14.4" x14ac:dyDescent="0.25">
      <c r="EU26708" s="104"/>
    </row>
    <row r="26709" spans="151:151" ht="14.4" x14ac:dyDescent="0.25">
      <c r="EU26709" s="104"/>
    </row>
    <row r="26710" spans="151:151" ht="14.4" x14ac:dyDescent="0.25">
      <c r="EU26710" s="104"/>
    </row>
    <row r="26711" spans="151:151" ht="14.4" x14ac:dyDescent="0.25">
      <c r="EU26711" s="104"/>
    </row>
    <row r="26712" spans="151:151" ht="14.4" x14ac:dyDescent="0.25">
      <c r="EU26712" s="104"/>
    </row>
    <row r="26713" spans="151:151" ht="14.4" x14ac:dyDescent="0.25">
      <c r="EU26713" s="104"/>
    </row>
    <row r="26714" spans="151:151" ht="14.4" x14ac:dyDescent="0.25">
      <c r="EU26714" s="104"/>
    </row>
    <row r="26715" spans="151:151" ht="14.4" x14ac:dyDescent="0.25">
      <c r="EU26715" s="104"/>
    </row>
    <row r="26716" spans="151:151" ht="14.4" x14ac:dyDescent="0.25">
      <c r="EU26716" s="104"/>
    </row>
    <row r="26717" spans="151:151" ht="14.4" x14ac:dyDescent="0.25">
      <c r="EU26717" s="104"/>
    </row>
    <row r="26718" spans="151:151" ht="14.4" x14ac:dyDescent="0.25">
      <c r="EU26718" s="104"/>
    </row>
    <row r="26719" spans="151:151" ht="14.4" x14ac:dyDescent="0.25">
      <c r="EU26719" s="104"/>
    </row>
    <row r="26720" spans="151:151" ht="14.4" x14ac:dyDescent="0.25">
      <c r="EU26720" s="104"/>
    </row>
    <row r="26721" spans="151:151" ht="14.4" x14ac:dyDescent="0.25">
      <c r="EU26721" s="104"/>
    </row>
    <row r="26722" spans="151:151" ht="14.4" x14ac:dyDescent="0.25">
      <c r="EU26722" s="104"/>
    </row>
    <row r="26723" spans="151:151" ht="14.4" x14ac:dyDescent="0.25">
      <c r="EU26723" s="104"/>
    </row>
    <row r="26724" spans="151:151" ht="14.4" x14ac:dyDescent="0.25">
      <c r="EU26724" s="104"/>
    </row>
    <row r="26725" spans="151:151" ht="14.4" x14ac:dyDescent="0.25">
      <c r="EU26725" s="104"/>
    </row>
    <row r="26726" spans="151:151" ht="14.4" x14ac:dyDescent="0.25">
      <c r="EU26726" s="104"/>
    </row>
    <row r="26727" spans="151:151" ht="14.4" x14ac:dyDescent="0.25">
      <c r="EU26727" s="104"/>
    </row>
    <row r="26728" spans="151:151" ht="14.4" x14ac:dyDescent="0.25">
      <c r="EU26728" s="104"/>
    </row>
    <row r="26729" spans="151:151" ht="14.4" x14ac:dyDescent="0.25">
      <c r="EU26729" s="104"/>
    </row>
    <row r="26730" spans="151:151" ht="14.4" x14ac:dyDescent="0.25">
      <c r="EU26730" s="104"/>
    </row>
    <row r="26731" spans="151:151" ht="14.4" x14ac:dyDescent="0.25">
      <c r="EU26731" s="104"/>
    </row>
    <row r="26732" spans="151:151" ht="14.4" x14ac:dyDescent="0.25">
      <c r="EU26732" s="104"/>
    </row>
    <row r="26733" spans="151:151" ht="14.4" x14ac:dyDescent="0.25">
      <c r="EU26733" s="104"/>
    </row>
    <row r="26734" spans="151:151" ht="14.4" x14ac:dyDescent="0.25">
      <c r="EU26734" s="104"/>
    </row>
    <row r="26735" spans="151:151" ht="14.4" x14ac:dyDescent="0.25">
      <c r="EU26735" s="104"/>
    </row>
    <row r="26736" spans="151:151" ht="14.4" x14ac:dyDescent="0.25">
      <c r="EU26736" s="104"/>
    </row>
    <row r="26737" spans="151:151" ht="14.4" x14ac:dyDescent="0.25">
      <c r="EU26737" s="104"/>
    </row>
    <row r="26738" spans="151:151" ht="14.4" x14ac:dyDescent="0.25">
      <c r="EU26738" s="104"/>
    </row>
    <row r="26739" spans="151:151" ht="14.4" x14ac:dyDescent="0.25">
      <c r="EU26739" s="104"/>
    </row>
    <row r="26740" spans="151:151" ht="14.4" x14ac:dyDescent="0.25">
      <c r="EU26740" s="104"/>
    </row>
    <row r="26741" spans="151:151" ht="14.4" x14ac:dyDescent="0.25">
      <c r="EU26741" s="104"/>
    </row>
    <row r="26742" spans="151:151" ht="14.4" x14ac:dyDescent="0.25">
      <c r="EU26742" s="104"/>
    </row>
    <row r="26743" spans="151:151" ht="14.4" x14ac:dyDescent="0.25">
      <c r="EU26743" s="104"/>
    </row>
    <row r="26744" spans="151:151" ht="14.4" x14ac:dyDescent="0.25">
      <c r="EU26744" s="104"/>
    </row>
    <row r="26745" spans="151:151" ht="14.4" x14ac:dyDescent="0.25">
      <c r="EU26745" s="104"/>
    </row>
    <row r="26746" spans="151:151" ht="14.4" x14ac:dyDescent="0.25">
      <c r="EU26746" s="104"/>
    </row>
    <row r="26747" spans="151:151" ht="14.4" x14ac:dyDescent="0.25">
      <c r="EU26747" s="104"/>
    </row>
    <row r="26748" spans="151:151" ht="14.4" x14ac:dyDescent="0.25">
      <c r="EU26748" s="104"/>
    </row>
    <row r="26749" spans="151:151" ht="14.4" x14ac:dyDescent="0.25">
      <c r="EU26749" s="104"/>
    </row>
    <row r="26750" spans="151:151" ht="14.4" x14ac:dyDescent="0.25">
      <c r="EU26750" s="104"/>
    </row>
    <row r="26751" spans="151:151" ht="14.4" x14ac:dyDescent="0.25">
      <c r="EU26751" s="104"/>
    </row>
    <row r="26752" spans="151:151" ht="14.4" x14ac:dyDescent="0.25">
      <c r="EU26752" s="104"/>
    </row>
    <row r="26753" spans="151:151" ht="14.4" x14ac:dyDescent="0.25">
      <c r="EU26753" s="104"/>
    </row>
    <row r="26754" spans="151:151" ht="14.4" x14ac:dyDescent="0.25">
      <c r="EU26754" s="104"/>
    </row>
    <row r="26755" spans="151:151" ht="14.4" x14ac:dyDescent="0.25">
      <c r="EU26755" s="104"/>
    </row>
    <row r="26756" spans="151:151" ht="14.4" x14ac:dyDescent="0.25">
      <c r="EU26756" s="104"/>
    </row>
    <row r="26757" spans="151:151" ht="14.4" x14ac:dyDescent="0.25">
      <c r="EU26757" s="104"/>
    </row>
    <row r="26758" spans="151:151" ht="14.4" x14ac:dyDescent="0.25">
      <c r="EU26758" s="104"/>
    </row>
    <row r="26759" spans="151:151" ht="14.4" x14ac:dyDescent="0.25">
      <c r="EU26759" s="104"/>
    </row>
    <row r="26760" spans="151:151" ht="14.4" x14ac:dyDescent="0.25">
      <c r="EU26760" s="104"/>
    </row>
    <row r="26761" spans="151:151" ht="14.4" x14ac:dyDescent="0.25">
      <c r="EU26761" s="104"/>
    </row>
    <row r="26762" spans="151:151" ht="14.4" x14ac:dyDescent="0.25">
      <c r="EU26762" s="104"/>
    </row>
    <row r="26763" spans="151:151" ht="14.4" x14ac:dyDescent="0.25">
      <c r="EU26763" s="104"/>
    </row>
    <row r="26764" spans="151:151" ht="14.4" x14ac:dyDescent="0.25">
      <c r="EU26764" s="104"/>
    </row>
    <row r="26765" spans="151:151" ht="14.4" x14ac:dyDescent="0.25">
      <c r="EU26765" s="104"/>
    </row>
    <row r="26766" spans="151:151" ht="14.4" x14ac:dyDescent="0.25">
      <c r="EU26766" s="104"/>
    </row>
    <row r="26767" spans="151:151" ht="14.4" x14ac:dyDescent="0.25">
      <c r="EU26767" s="104"/>
    </row>
    <row r="26768" spans="151:151" ht="14.4" x14ac:dyDescent="0.25">
      <c r="EU26768" s="104"/>
    </row>
    <row r="26769" spans="151:151" ht="14.4" x14ac:dyDescent="0.25">
      <c r="EU26769" s="104"/>
    </row>
    <row r="26770" spans="151:151" ht="14.4" x14ac:dyDescent="0.25">
      <c r="EU26770" s="104"/>
    </row>
    <row r="26771" spans="151:151" ht="14.4" x14ac:dyDescent="0.25">
      <c r="EU26771" s="104"/>
    </row>
    <row r="26772" spans="151:151" ht="14.4" x14ac:dyDescent="0.25">
      <c r="EU26772" s="104"/>
    </row>
    <row r="26773" spans="151:151" ht="14.4" x14ac:dyDescent="0.25">
      <c r="EU26773" s="104"/>
    </row>
    <row r="26774" spans="151:151" ht="14.4" x14ac:dyDescent="0.25">
      <c r="EU26774" s="104"/>
    </row>
    <row r="26775" spans="151:151" ht="14.4" x14ac:dyDescent="0.25">
      <c r="EU26775" s="104"/>
    </row>
    <row r="26776" spans="151:151" ht="14.4" x14ac:dyDescent="0.25">
      <c r="EU26776" s="104"/>
    </row>
    <row r="26777" spans="151:151" ht="14.4" x14ac:dyDescent="0.25">
      <c r="EU26777" s="104"/>
    </row>
    <row r="26778" spans="151:151" ht="14.4" x14ac:dyDescent="0.25">
      <c r="EU26778" s="104"/>
    </row>
    <row r="26779" spans="151:151" ht="14.4" x14ac:dyDescent="0.25">
      <c r="EU26779" s="104"/>
    </row>
    <row r="26780" spans="151:151" ht="14.4" x14ac:dyDescent="0.25">
      <c r="EU26780" s="104"/>
    </row>
    <row r="26781" spans="151:151" ht="14.4" x14ac:dyDescent="0.25">
      <c r="EU26781" s="104"/>
    </row>
    <row r="26782" spans="151:151" ht="14.4" x14ac:dyDescent="0.25">
      <c r="EU26782" s="104"/>
    </row>
    <row r="26783" spans="151:151" ht="14.4" x14ac:dyDescent="0.25">
      <c r="EU26783" s="104"/>
    </row>
    <row r="26784" spans="151:151" ht="14.4" x14ac:dyDescent="0.25">
      <c r="EU26784" s="104"/>
    </row>
    <row r="26785" spans="151:151" ht="14.4" x14ac:dyDescent="0.25">
      <c r="EU26785" s="104"/>
    </row>
    <row r="26786" spans="151:151" ht="14.4" x14ac:dyDescent="0.25">
      <c r="EU26786" s="104"/>
    </row>
    <row r="26787" spans="151:151" ht="14.4" x14ac:dyDescent="0.25">
      <c r="EU26787" s="104"/>
    </row>
    <row r="26788" spans="151:151" ht="14.4" x14ac:dyDescent="0.25">
      <c r="EU26788" s="104"/>
    </row>
    <row r="26789" spans="151:151" ht="14.4" x14ac:dyDescent="0.25">
      <c r="EU26789" s="104"/>
    </row>
    <row r="26790" spans="151:151" ht="14.4" x14ac:dyDescent="0.25">
      <c r="EU26790" s="104"/>
    </row>
    <row r="26791" spans="151:151" ht="14.4" x14ac:dyDescent="0.25">
      <c r="EU26791" s="104"/>
    </row>
    <row r="26792" spans="151:151" ht="14.4" x14ac:dyDescent="0.25">
      <c r="EU26792" s="104"/>
    </row>
    <row r="26793" spans="151:151" ht="14.4" x14ac:dyDescent="0.25">
      <c r="EU26793" s="104"/>
    </row>
    <row r="26794" spans="151:151" ht="14.4" x14ac:dyDescent="0.25">
      <c r="EU26794" s="104"/>
    </row>
    <row r="26795" spans="151:151" ht="14.4" x14ac:dyDescent="0.25">
      <c r="EU26795" s="104"/>
    </row>
    <row r="26796" spans="151:151" ht="14.4" x14ac:dyDescent="0.25">
      <c r="EU26796" s="104"/>
    </row>
    <row r="26797" spans="151:151" ht="14.4" x14ac:dyDescent="0.25">
      <c r="EU26797" s="104"/>
    </row>
    <row r="26798" spans="151:151" ht="14.4" x14ac:dyDescent="0.25">
      <c r="EU26798" s="104"/>
    </row>
    <row r="26799" spans="151:151" ht="14.4" x14ac:dyDescent="0.25">
      <c r="EU26799" s="104"/>
    </row>
    <row r="26800" spans="151:151" ht="14.4" x14ac:dyDescent="0.25">
      <c r="EU26800" s="104"/>
    </row>
    <row r="26801" spans="151:151" ht="14.4" x14ac:dyDescent="0.25">
      <c r="EU26801" s="104"/>
    </row>
    <row r="26802" spans="151:151" ht="14.4" x14ac:dyDescent="0.25">
      <c r="EU26802" s="104"/>
    </row>
    <row r="26803" spans="151:151" ht="14.4" x14ac:dyDescent="0.25">
      <c r="EU26803" s="104"/>
    </row>
    <row r="26804" spans="151:151" ht="14.4" x14ac:dyDescent="0.25">
      <c r="EU26804" s="104"/>
    </row>
    <row r="26805" spans="151:151" ht="14.4" x14ac:dyDescent="0.25">
      <c r="EU26805" s="104"/>
    </row>
    <row r="26806" spans="151:151" ht="14.4" x14ac:dyDescent="0.25">
      <c r="EU26806" s="104"/>
    </row>
    <row r="26807" spans="151:151" ht="14.4" x14ac:dyDescent="0.25">
      <c r="EU26807" s="104"/>
    </row>
    <row r="26808" spans="151:151" ht="14.4" x14ac:dyDescent="0.25">
      <c r="EU26808" s="104"/>
    </row>
    <row r="26809" spans="151:151" ht="14.4" x14ac:dyDescent="0.25">
      <c r="EU26809" s="104"/>
    </row>
    <row r="26810" spans="151:151" ht="14.4" x14ac:dyDescent="0.25">
      <c r="EU26810" s="104"/>
    </row>
    <row r="26811" spans="151:151" ht="14.4" x14ac:dyDescent="0.25">
      <c r="EU26811" s="104"/>
    </row>
    <row r="26812" spans="151:151" ht="14.4" x14ac:dyDescent="0.25">
      <c r="EU26812" s="104"/>
    </row>
    <row r="26813" spans="151:151" ht="14.4" x14ac:dyDescent="0.25">
      <c r="EU26813" s="104"/>
    </row>
    <row r="26814" spans="151:151" ht="14.4" x14ac:dyDescent="0.25">
      <c r="EU26814" s="104"/>
    </row>
    <row r="26815" spans="151:151" ht="14.4" x14ac:dyDescent="0.25">
      <c r="EU26815" s="104"/>
    </row>
    <row r="26816" spans="151:151" ht="14.4" x14ac:dyDescent="0.25">
      <c r="EU26816" s="104"/>
    </row>
    <row r="26817" spans="151:151" ht="14.4" x14ac:dyDescent="0.25">
      <c r="EU26817" s="104"/>
    </row>
    <row r="26818" spans="151:151" ht="14.4" x14ac:dyDescent="0.25">
      <c r="EU26818" s="104"/>
    </row>
    <row r="26819" spans="151:151" ht="14.4" x14ac:dyDescent="0.25">
      <c r="EU26819" s="104"/>
    </row>
    <row r="26820" spans="151:151" ht="14.4" x14ac:dyDescent="0.25">
      <c r="EU26820" s="104"/>
    </row>
    <row r="26821" spans="151:151" ht="14.4" x14ac:dyDescent="0.25">
      <c r="EU26821" s="104"/>
    </row>
    <row r="26822" spans="151:151" ht="14.4" x14ac:dyDescent="0.25">
      <c r="EU26822" s="104"/>
    </row>
    <row r="26823" spans="151:151" ht="14.4" x14ac:dyDescent="0.25">
      <c r="EU26823" s="104"/>
    </row>
    <row r="26824" spans="151:151" ht="14.4" x14ac:dyDescent="0.25">
      <c r="EU26824" s="104"/>
    </row>
    <row r="26825" spans="151:151" ht="14.4" x14ac:dyDescent="0.25">
      <c r="EU26825" s="104"/>
    </row>
    <row r="26826" spans="151:151" ht="14.4" x14ac:dyDescent="0.25">
      <c r="EU26826" s="104"/>
    </row>
    <row r="26827" spans="151:151" ht="14.4" x14ac:dyDescent="0.25">
      <c r="EU26827" s="104"/>
    </row>
    <row r="26828" spans="151:151" ht="14.4" x14ac:dyDescent="0.25">
      <c r="EU26828" s="104"/>
    </row>
    <row r="26829" spans="151:151" ht="14.4" x14ac:dyDescent="0.25">
      <c r="EU26829" s="104"/>
    </row>
    <row r="26830" spans="151:151" ht="14.4" x14ac:dyDescent="0.25">
      <c r="EU26830" s="104"/>
    </row>
    <row r="26831" spans="151:151" ht="14.4" x14ac:dyDescent="0.25">
      <c r="EU26831" s="104"/>
    </row>
    <row r="26832" spans="151:151" ht="14.4" x14ac:dyDescent="0.25">
      <c r="EU26832" s="104"/>
    </row>
    <row r="26833" spans="151:151" ht="14.4" x14ac:dyDescent="0.25">
      <c r="EU26833" s="104"/>
    </row>
    <row r="26834" spans="151:151" ht="14.4" x14ac:dyDescent="0.25">
      <c r="EU26834" s="104"/>
    </row>
    <row r="26835" spans="151:151" ht="14.4" x14ac:dyDescent="0.25">
      <c r="EU26835" s="104"/>
    </row>
    <row r="26836" spans="151:151" ht="14.4" x14ac:dyDescent="0.25">
      <c r="EU26836" s="104"/>
    </row>
    <row r="26837" spans="151:151" ht="14.4" x14ac:dyDescent="0.25">
      <c r="EU26837" s="104"/>
    </row>
    <row r="26838" spans="151:151" ht="14.4" x14ac:dyDescent="0.25">
      <c r="EU26838" s="104"/>
    </row>
    <row r="26839" spans="151:151" ht="14.4" x14ac:dyDescent="0.25">
      <c r="EU26839" s="104"/>
    </row>
    <row r="26840" spans="151:151" ht="14.4" x14ac:dyDescent="0.25">
      <c r="EU26840" s="104"/>
    </row>
    <row r="26841" spans="151:151" ht="14.4" x14ac:dyDescent="0.25">
      <c r="EU26841" s="104"/>
    </row>
    <row r="26842" spans="151:151" ht="14.4" x14ac:dyDescent="0.25">
      <c r="EU26842" s="104"/>
    </row>
    <row r="26843" spans="151:151" ht="14.4" x14ac:dyDescent="0.25">
      <c r="EU26843" s="104"/>
    </row>
    <row r="26844" spans="151:151" ht="14.4" x14ac:dyDescent="0.25">
      <c r="EU26844" s="104"/>
    </row>
    <row r="26845" spans="151:151" ht="14.4" x14ac:dyDescent="0.25">
      <c r="EU26845" s="104"/>
    </row>
    <row r="26846" spans="151:151" ht="14.4" x14ac:dyDescent="0.25">
      <c r="EU26846" s="104"/>
    </row>
    <row r="26847" spans="151:151" ht="14.4" x14ac:dyDescent="0.25">
      <c r="EU26847" s="104"/>
    </row>
    <row r="26848" spans="151:151" ht="14.4" x14ac:dyDescent="0.25">
      <c r="EU26848" s="104"/>
    </row>
    <row r="26849" spans="151:151" ht="14.4" x14ac:dyDescent="0.25">
      <c r="EU26849" s="104"/>
    </row>
    <row r="26850" spans="151:151" ht="14.4" x14ac:dyDescent="0.25">
      <c r="EU26850" s="104"/>
    </row>
    <row r="26851" spans="151:151" ht="14.4" x14ac:dyDescent="0.25">
      <c r="EU26851" s="104"/>
    </row>
    <row r="26852" spans="151:151" ht="14.4" x14ac:dyDescent="0.25">
      <c r="EU26852" s="104"/>
    </row>
    <row r="26853" spans="151:151" ht="14.4" x14ac:dyDescent="0.25">
      <c r="EU26853" s="104"/>
    </row>
    <row r="26854" spans="151:151" ht="14.4" x14ac:dyDescent="0.25">
      <c r="EU26854" s="104"/>
    </row>
    <row r="26855" spans="151:151" ht="14.4" x14ac:dyDescent="0.25">
      <c r="EU26855" s="104"/>
    </row>
    <row r="26856" spans="151:151" ht="14.4" x14ac:dyDescent="0.25">
      <c r="EU26856" s="104"/>
    </row>
    <row r="26857" spans="151:151" ht="14.4" x14ac:dyDescent="0.25">
      <c r="EU26857" s="104"/>
    </row>
    <row r="26858" spans="151:151" ht="14.4" x14ac:dyDescent="0.25">
      <c r="EU26858" s="104"/>
    </row>
    <row r="26859" spans="151:151" ht="14.4" x14ac:dyDescent="0.25">
      <c r="EU26859" s="104"/>
    </row>
    <row r="26860" spans="151:151" ht="14.4" x14ac:dyDescent="0.25">
      <c r="EU26860" s="104"/>
    </row>
    <row r="26861" spans="151:151" ht="14.4" x14ac:dyDescent="0.25">
      <c r="EU26861" s="104"/>
    </row>
    <row r="26862" spans="151:151" ht="14.4" x14ac:dyDescent="0.25">
      <c r="EU26862" s="104"/>
    </row>
    <row r="26863" spans="151:151" ht="14.4" x14ac:dyDescent="0.25">
      <c r="EU26863" s="104"/>
    </row>
    <row r="26864" spans="151:151" ht="14.4" x14ac:dyDescent="0.25">
      <c r="EU26864" s="104"/>
    </row>
    <row r="26865" spans="151:151" ht="14.4" x14ac:dyDescent="0.25">
      <c r="EU26865" s="104"/>
    </row>
    <row r="26866" spans="151:151" ht="14.4" x14ac:dyDescent="0.25">
      <c r="EU26866" s="104"/>
    </row>
    <row r="26867" spans="151:151" ht="14.4" x14ac:dyDescent="0.25">
      <c r="EU26867" s="104"/>
    </row>
    <row r="26868" spans="151:151" ht="14.4" x14ac:dyDescent="0.25">
      <c r="EU26868" s="104"/>
    </row>
    <row r="26869" spans="151:151" ht="14.4" x14ac:dyDescent="0.25">
      <c r="EU26869" s="104"/>
    </row>
    <row r="26870" spans="151:151" ht="14.4" x14ac:dyDescent="0.25">
      <c r="EU26870" s="104"/>
    </row>
    <row r="26871" spans="151:151" ht="14.4" x14ac:dyDescent="0.25">
      <c r="EU26871" s="104"/>
    </row>
    <row r="26872" spans="151:151" ht="14.4" x14ac:dyDescent="0.25">
      <c r="EU26872" s="104"/>
    </row>
    <row r="26873" spans="151:151" ht="14.4" x14ac:dyDescent="0.25">
      <c r="EU26873" s="104"/>
    </row>
    <row r="26874" spans="151:151" ht="14.4" x14ac:dyDescent="0.25">
      <c r="EU26874" s="104"/>
    </row>
    <row r="26875" spans="151:151" ht="14.4" x14ac:dyDescent="0.25">
      <c r="EU26875" s="104"/>
    </row>
    <row r="26876" spans="151:151" ht="14.4" x14ac:dyDescent="0.25">
      <c r="EU26876" s="104"/>
    </row>
    <row r="26877" spans="151:151" ht="14.4" x14ac:dyDescent="0.25">
      <c r="EU26877" s="104"/>
    </row>
    <row r="26878" spans="151:151" ht="14.4" x14ac:dyDescent="0.25">
      <c r="EU26878" s="104"/>
    </row>
    <row r="26879" spans="151:151" ht="14.4" x14ac:dyDescent="0.25">
      <c r="EU26879" s="104"/>
    </row>
    <row r="26880" spans="151:151" ht="14.4" x14ac:dyDescent="0.25">
      <c r="EU26880" s="104"/>
    </row>
    <row r="26881" spans="151:151" ht="14.4" x14ac:dyDescent="0.25">
      <c r="EU26881" s="104"/>
    </row>
    <row r="26882" spans="151:151" ht="14.4" x14ac:dyDescent="0.25">
      <c r="EU26882" s="104"/>
    </row>
    <row r="26883" spans="151:151" ht="14.4" x14ac:dyDescent="0.25">
      <c r="EU26883" s="104"/>
    </row>
    <row r="26884" spans="151:151" ht="14.4" x14ac:dyDescent="0.25">
      <c r="EU26884" s="104"/>
    </row>
    <row r="26885" spans="151:151" ht="14.4" x14ac:dyDescent="0.25">
      <c r="EU26885" s="104"/>
    </row>
    <row r="26886" spans="151:151" ht="14.4" x14ac:dyDescent="0.25">
      <c r="EU26886" s="104"/>
    </row>
    <row r="26887" spans="151:151" ht="14.4" x14ac:dyDescent="0.25">
      <c r="EU26887" s="104"/>
    </row>
    <row r="26888" spans="151:151" ht="14.4" x14ac:dyDescent="0.25">
      <c r="EU26888" s="104"/>
    </row>
    <row r="26889" spans="151:151" ht="14.4" x14ac:dyDescent="0.25">
      <c r="EU26889" s="104"/>
    </row>
    <row r="26890" spans="151:151" ht="14.4" x14ac:dyDescent="0.25">
      <c r="EU26890" s="104"/>
    </row>
    <row r="26891" spans="151:151" ht="14.4" x14ac:dyDescent="0.25">
      <c r="EU26891" s="104"/>
    </row>
    <row r="26892" spans="151:151" ht="14.4" x14ac:dyDescent="0.25">
      <c r="EU26892" s="104"/>
    </row>
    <row r="26893" spans="151:151" ht="14.4" x14ac:dyDescent="0.25">
      <c r="EU26893" s="104"/>
    </row>
    <row r="26894" spans="151:151" ht="14.4" x14ac:dyDescent="0.25">
      <c r="EU26894" s="104"/>
    </row>
    <row r="26895" spans="151:151" ht="14.4" x14ac:dyDescent="0.25">
      <c r="EU26895" s="104"/>
    </row>
    <row r="26896" spans="151:151" ht="14.4" x14ac:dyDescent="0.25">
      <c r="EU26896" s="104"/>
    </row>
    <row r="26897" spans="151:151" ht="14.4" x14ac:dyDescent="0.25">
      <c r="EU26897" s="104"/>
    </row>
    <row r="26898" spans="151:151" ht="14.4" x14ac:dyDescent="0.25">
      <c r="EU26898" s="104"/>
    </row>
    <row r="26899" spans="151:151" ht="14.4" x14ac:dyDescent="0.25">
      <c r="EU26899" s="104"/>
    </row>
    <row r="26900" spans="151:151" ht="14.4" x14ac:dyDescent="0.25">
      <c r="EU26900" s="104"/>
    </row>
    <row r="26901" spans="151:151" ht="14.4" x14ac:dyDescent="0.25">
      <c r="EU26901" s="104"/>
    </row>
    <row r="26902" spans="151:151" ht="14.4" x14ac:dyDescent="0.25">
      <c r="EU26902" s="104"/>
    </row>
    <row r="26903" spans="151:151" ht="14.4" x14ac:dyDescent="0.25">
      <c r="EU26903" s="104"/>
    </row>
    <row r="26904" spans="151:151" ht="14.4" x14ac:dyDescent="0.25">
      <c r="EU26904" s="104"/>
    </row>
    <row r="26905" spans="151:151" ht="14.4" x14ac:dyDescent="0.25">
      <c r="EU26905" s="104"/>
    </row>
    <row r="26906" spans="151:151" ht="14.4" x14ac:dyDescent="0.25">
      <c r="EU26906" s="104"/>
    </row>
    <row r="26907" spans="151:151" ht="14.4" x14ac:dyDescent="0.25">
      <c r="EU26907" s="104"/>
    </row>
    <row r="26908" spans="151:151" ht="14.4" x14ac:dyDescent="0.25">
      <c r="EU26908" s="104"/>
    </row>
    <row r="26909" spans="151:151" ht="14.4" x14ac:dyDescent="0.25">
      <c r="EU26909" s="104"/>
    </row>
    <row r="26910" spans="151:151" ht="14.4" x14ac:dyDescent="0.25">
      <c r="EU26910" s="104"/>
    </row>
    <row r="26911" spans="151:151" ht="14.4" x14ac:dyDescent="0.25">
      <c r="EU26911" s="104"/>
    </row>
    <row r="26912" spans="151:151" ht="14.4" x14ac:dyDescent="0.25">
      <c r="EU26912" s="104"/>
    </row>
    <row r="26913" spans="151:151" ht="14.4" x14ac:dyDescent="0.25">
      <c r="EU26913" s="104"/>
    </row>
    <row r="26914" spans="151:151" ht="14.4" x14ac:dyDescent="0.25">
      <c r="EU26914" s="104"/>
    </row>
    <row r="26915" spans="151:151" ht="14.4" x14ac:dyDescent="0.25">
      <c r="EU26915" s="104"/>
    </row>
    <row r="26916" spans="151:151" ht="14.4" x14ac:dyDescent="0.25">
      <c r="EU26916" s="104"/>
    </row>
    <row r="26917" spans="151:151" ht="14.4" x14ac:dyDescent="0.25">
      <c r="EU26917" s="104"/>
    </row>
    <row r="26918" spans="151:151" ht="14.4" x14ac:dyDescent="0.25">
      <c r="EU26918" s="104"/>
    </row>
    <row r="26919" spans="151:151" ht="14.4" x14ac:dyDescent="0.25">
      <c r="EU26919" s="104"/>
    </row>
    <row r="26920" spans="151:151" ht="14.4" x14ac:dyDescent="0.25">
      <c r="EU26920" s="104"/>
    </row>
    <row r="26921" spans="151:151" ht="14.4" x14ac:dyDescent="0.25">
      <c r="EU26921" s="104"/>
    </row>
    <row r="26922" spans="151:151" ht="14.4" x14ac:dyDescent="0.25">
      <c r="EU26922" s="104"/>
    </row>
    <row r="26923" spans="151:151" ht="14.4" x14ac:dyDescent="0.25">
      <c r="EU26923" s="104"/>
    </row>
    <row r="26924" spans="151:151" ht="14.4" x14ac:dyDescent="0.25">
      <c r="EU26924" s="104"/>
    </row>
    <row r="26925" spans="151:151" ht="14.4" x14ac:dyDescent="0.25">
      <c r="EU26925" s="104"/>
    </row>
    <row r="26926" spans="151:151" ht="14.4" x14ac:dyDescent="0.25">
      <c r="EU26926" s="104"/>
    </row>
    <row r="26927" spans="151:151" ht="14.4" x14ac:dyDescent="0.25">
      <c r="EU26927" s="104"/>
    </row>
    <row r="26928" spans="151:151" ht="14.4" x14ac:dyDescent="0.25">
      <c r="EU26928" s="104"/>
    </row>
    <row r="26929" spans="151:151" ht="14.4" x14ac:dyDescent="0.25">
      <c r="EU26929" s="104"/>
    </row>
    <row r="26930" spans="151:151" ht="14.4" x14ac:dyDescent="0.25">
      <c r="EU26930" s="104"/>
    </row>
    <row r="26931" spans="151:151" ht="14.4" x14ac:dyDescent="0.25">
      <c r="EU26931" s="104"/>
    </row>
    <row r="26932" spans="151:151" ht="14.4" x14ac:dyDescent="0.25">
      <c r="EU26932" s="104"/>
    </row>
    <row r="26933" spans="151:151" ht="14.4" x14ac:dyDescent="0.25">
      <c r="EU26933" s="104"/>
    </row>
    <row r="26934" spans="151:151" ht="14.4" x14ac:dyDescent="0.25">
      <c r="EU26934" s="104"/>
    </row>
    <row r="26935" spans="151:151" ht="14.4" x14ac:dyDescent="0.25">
      <c r="EU26935" s="104"/>
    </row>
    <row r="26936" spans="151:151" ht="14.4" x14ac:dyDescent="0.25">
      <c r="EU26936" s="104"/>
    </row>
    <row r="26937" spans="151:151" ht="14.4" x14ac:dyDescent="0.25">
      <c r="EU26937" s="104"/>
    </row>
    <row r="26938" spans="151:151" ht="14.4" x14ac:dyDescent="0.25">
      <c r="EU26938" s="104"/>
    </row>
    <row r="26939" spans="151:151" ht="14.4" x14ac:dyDescent="0.25">
      <c r="EU26939" s="104"/>
    </row>
    <row r="26940" spans="151:151" ht="14.4" x14ac:dyDescent="0.25">
      <c r="EU26940" s="104"/>
    </row>
    <row r="26941" spans="151:151" ht="14.4" x14ac:dyDescent="0.25">
      <c r="EU26941" s="104"/>
    </row>
    <row r="26942" spans="151:151" ht="14.4" x14ac:dyDescent="0.25">
      <c r="EU26942" s="104"/>
    </row>
    <row r="26943" spans="151:151" ht="14.4" x14ac:dyDescent="0.25">
      <c r="EU26943" s="104"/>
    </row>
    <row r="26944" spans="151:151" ht="14.4" x14ac:dyDescent="0.25">
      <c r="EU26944" s="104"/>
    </row>
    <row r="26945" spans="151:151" ht="14.4" x14ac:dyDescent="0.25">
      <c r="EU26945" s="104"/>
    </row>
    <row r="26946" spans="151:151" ht="14.4" x14ac:dyDescent="0.25">
      <c r="EU26946" s="104"/>
    </row>
    <row r="26947" spans="151:151" ht="14.4" x14ac:dyDescent="0.25">
      <c r="EU26947" s="104"/>
    </row>
    <row r="26948" spans="151:151" ht="14.4" x14ac:dyDescent="0.25">
      <c r="EU26948" s="104"/>
    </row>
    <row r="26949" spans="151:151" ht="14.4" x14ac:dyDescent="0.25">
      <c r="EU26949" s="104"/>
    </row>
    <row r="26950" spans="151:151" ht="14.4" x14ac:dyDescent="0.25">
      <c r="EU26950" s="104"/>
    </row>
    <row r="26951" spans="151:151" ht="14.4" x14ac:dyDescent="0.25">
      <c r="EU26951" s="104"/>
    </row>
    <row r="26952" spans="151:151" ht="14.4" x14ac:dyDescent="0.25">
      <c r="EU26952" s="104"/>
    </row>
    <row r="26953" spans="151:151" ht="14.4" x14ac:dyDescent="0.25">
      <c r="EU26953" s="104"/>
    </row>
    <row r="26954" spans="151:151" ht="14.4" x14ac:dyDescent="0.25">
      <c r="EU26954" s="104"/>
    </row>
    <row r="26955" spans="151:151" ht="14.4" x14ac:dyDescent="0.25">
      <c r="EU26955" s="104"/>
    </row>
    <row r="26956" spans="151:151" ht="14.4" x14ac:dyDescent="0.25">
      <c r="EU26956" s="104"/>
    </row>
    <row r="26957" spans="151:151" ht="14.4" x14ac:dyDescent="0.25">
      <c r="EU26957" s="104"/>
    </row>
    <row r="26958" spans="151:151" ht="14.4" x14ac:dyDescent="0.25">
      <c r="EU26958" s="104"/>
    </row>
    <row r="26959" spans="151:151" ht="14.4" x14ac:dyDescent="0.25">
      <c r="EU26959" s="104"/>
    </row>
    <row r="26960" spans="151:151" ht="14.4" x14ac:dyDescent="0.25">
      <c r="EU26960" s="104"/>
    </row>
    <row r="26961" spans="151:151" ht="14.4" x14ac:dyDescent="0.25">
      <c r="EU26961" s="104"/>
    </row>
    <row r="26962" spans="151:151" ht="14.4" x14ac:dyDescent="0.25">
      <c r="EU26962" s="104"/>
    </row>
    <row r="26963" spans="151:151" ht="14.4" x14ac:dyDescent="0.25">
      <c r="EU26963" s="104"/>
    </row>
    <row r="26964" spans="151:151" ht="14.4" x14ac:dyDescent="0.25">
      <c r="EU26964" s="104"/>
    </row>
    <row r="26965" spans="151:151" ht="14.4" x14ac:dyDescent="0.25">
      <c r="EU26965" s="104"/>
    </row>
    <row r="26966" spans="151:151" ht="14.4" x14ac:dyDescent="0.25">
      <c r="EU26966" s="104"/>
    </row>
    <row r="26967" spans="151:151" ht="14.4" x14ac:dyDescent="0.25">
      <c r="EU26967" s="104"/>
    </row>
    <row r="26968" spans="151:151" ht="14.4" x14ac:dyDescent="0.25">
      <c r="EU26968" s="104"/>
    </row>
    <row r="26969" spans="151:151" ht="14.4" x14ac:dyDescent="0.25">
      <c r="EU26969" s="104"/>
    </row>
    <row r="26970" spans="151:151" ht="14.4" x14ac:dyDescent="0.25">
      <c r="EU26970" s="104"/>
    </row>
    <row r="26971" spans="151:151" ht="14.4" x14ac:dyDescent="0.25">
      <c r="EU26971" s="104"/>
    </row>
    <row r="26972" spans="151:151" ht="14.4" x14ac:dyDescent="0.25">
      <c r="EU26972" s="104"/>
    </row>
    <row r="26973" spans="151:151" ht="14.4" x14ac:dyDescent="0.25">
      <c r="EU26973" s="104"/>
    </row>
    <row r="26974" spans="151:151" ht="14.4" x14ac:dyDescent="0.25">
      <c r="EU26974" s="104"/>
    </row>
    <row r="26975" spans="151:151" ht="14.4" x14ac:dyDescent="0.25">
      <c r="EU26975" s="104"/>
    </row>
    <row r="26976" spans="151:151" ht="14.4" x14ac:dyDescent="0.25">
      <c r="EU26976" s="104"/>
    </row>
    <row r="26977" spans="151:151" ht="14.4" x14ac:dyDescent="0.25">
      <c r="EU26977" s="104"/>
    </row>
    <row r="26978" spans="151:151" ht="14.4" x14ac:dyDescent="0.25">
      <c r="EU26978" s="104"/>
    </row>
    <row r="26979" spans="151:151" ht="14.4" x14ac:dyDescent="0.25">
      <c r="EU26979" s="104"/>
    </row>
    <row r="26980" spans="151:151" ht="14.4" x14ac:dyDescent="0.25">
      <c r="EU26980" s="104"/>
    </row>
    <row r="26981" spans="151:151" ht="14.4" x14ac:dyDescent="0.25">
      <c r="EU26981" s="104"/>
    </row>
    <row r="26982" spans="151:151" ht="14.4" x14ac:dyDescent="0.25">
      <c r="EU26982" s="104"/>
    </row>
    <row r="26983" spans="151:151" ht="14.4" x14ac:dyDescent="0.25">
      <c r="EU26983" s="104"/>
    </row>
    <row r="26984" spans="151:151" ht="14.4" x14ac:dyDescent="0.25">
      <c r="EU26984" s="104"/>
    </row>
    <row r="26985" spans="151:151" ht="14.4" x14ac:dyDescent="0.25">
      <c r="EU26985" s="104"/>
    </row>
    <row r="26986" spans="151:151" ht="14.4" x14ac:dyDescent="0.25">
      <c r="EU26986" s="104"/>
    </row>
    <row r="26987" spans="151:151" ht="14.4" x14ac:dyDescent="0.25">
      <c r="EU26987" s="104"/>
    </row>
    <row r="26988" spans="151:151" ht="14.4" x14ac:dyDescent="0.25">
      <c r="EU26988" s="104"/>
    </row>
    <row r="26989" spans="151:151" ht="14.4" x14ac:dyDescent="0.25">
      <c r="EU26989" s="104"/>
    </row>
    <row r="26990" spans="151:151" ht="14.4" x14ac:dyDescent="0.25">
      <c r="EU26990" s="104"/>
    </row>
    <row r="26991" spans="151:151" ht="14.4" x14ac:dyDescent="0.25">
      <c r="EU26991" s="104"/>
    </row>
    <row r="26992" spans="151:151" ht="14.4" x14ac:dyDescent="0.25">
      <c r="EU26992" s="104"/>
    </row>
    <row r="26993" spans="151:151" ht="14.4" x14ac:dyDescent="0.25">
      <c r="EU26993" s="104"/>
    </row>
    <row r="26994" spans="151:151" ht="14.4" x14ac:dyDescent="0.25">
      <c r="EU26994" s="104"/>
    </row>
    <row r="26995" spans="151:151" ht="14.4" x14ac:dyDescent="0.25">
      <c r="EU26995" s="104"/>
    </row>
    <row r="26996" spans="151:151" ht="14.4" x14ac:dyDescent="0.25">
      <c r="EU26996" s="104"/>
    </row>
    <row r="26997" spans="151:151" ht="14.4" x14ac:dyDescent="0.25">
      <c r="EU26997" s="104"/>
    </row>
    <row r="26998" spans="151:151" ht="14.4" x14ac:dyDescent="0.25">
      <c r="EU26998" s="104"/>
    </row>
    <row r="26999" spans="151:151" ht="14.4" x14ac:dyDescent="0.25">
      <c r="EU26999" s="104"/>
    </row>
    <row r="27000" spans="151:151" ht="14.4" x14ac:dyDescent="0.25">
      <c r="EU27000" s="104"/>
    </row>
    <row r="27001" spans="151:151" ht="14.4" x14ac:dyDescent="0.25">
      <c r="EU27001" s="104"/>
    </row>
    <row r="27002" spans="151:151" ht="14.4" x14ac:dyDescent="0.25">
      <c r="EU27002" s="104"/>
    </row>
    <row r="27003" spans="151:151" ht="14.4" x14ac:dyDescent="0.25">
      <c r="EU27003" s="104"/>
    </row>
    <row r="27004" spans="151:151" ht="14.4" x14ac:dyDescent="0.25">
      <c r="EU27004" s="104"/>
    </row>
    <row r="27005" spans="151:151" ht="14.4" x14ac:dyDescent="0.25">
      <c r="EU27005" s="104"/>
    </row>
    <row r="27006" spans="151:151" ht="14.4" x14ac:dyDescent="0.25">
      <c r="EU27006" s="104"/>
    </row>
    <row r="27007" spans="151:151" ht="14.4" x14ac:dyDescent="0.25">
      <c r="EU27007" s="104"/>
    </row>
    <row r="27008" spans="151:151" ht="14.4" x14ac:dyDescent="0.25">
      <c r="EU27008" s="104"/>
    </row>
    <row r="27009" spans="151:151" ht="14.4" x14ac:dyDescent="0.25">
      <c r="EU27009" s="104"/>
    </row>
    <row r="27010" spans="151:151" ht="14.4" x14ac:dyDescent="0.25">
      <c r="EU27010" s="104"/>
    </row>
    <row r="27011" spans="151:151" ht="14.4" x14ac:dyDescent="0.25">
      <c r="EU27011" s="104"/>
    </row>
    <row r="27012" spans="151:151" ht="14.4" x14ac:dyDescent="0.25">
      <c r="EU27012" s="104"/>
    </row>
    <row r="27013" spans="151:151" ht="14.4" x14ac:dyDescent="0.25">
      <c r="EU27013" s="104"/>
    </row>
    <row r="27014" spans="151:151" ht="14.4" x14ac:dyDescent="0.25">
      <c r="EU27014" s="104"/>
    </row>
    <row r="27015" spans="151:151" ht="14.4" x14ac:dyDescent="0.25">
      <c r="EU27015" s="104"/>
    </row>
    <row r="27016" spans="151:151" ht="14.4" x14ac:dyDescent="0.25">
      <c r="EU27016" s="104"/>
    </row>
    <row r="27017" spans="151:151" ht="14.4" x14ac:dyDescent="0.25">
      <c r="EU27017" s="104"/>
    </row>
    <row r="27018" spans="151:151" ht="14.4" x14ac:dyDescent="0.25">
      <c r="EU27018" s="104"/>
    </row>
    <row r="27019" spans="151:151" ht="14.4" x14ac:dyDescent="0.25">
      <c r="EU27019" s="104"/>
    </row>
    <row r="27020" spans="151:151" ht="14.4" x14ac:dyDescent="0.25">
      <c r="EU27020" s="104"/>
    </row>
    <row r="27021" spans="151:151" ht="14.4" x14ac:dyDescent="0.25">
      <c r="EU27021" s="104"/>
    </row>
    <row r="27022" spans="151:151" ht="14.4" x14ac:dyDescent="0.25">
      <c r="EU27022" s="104"/>
    </row>
    <row r="27023" spans="151:151" ht="14.4" x14ac:dyDescent="0.25">
      <c r="EU27023" s="104"/>
    </row>
    <row r="27024" spans="151:151" ht="14.4" x14ac:dyDescent="0.25">
      <c r="EU27024" s="104"/>
    </row>
    <row r="27025" spans="151:151" ht="14.4" x14ac:dyDescent="0.25">
      <c r="EU27025" s="104"/>
    </row>
    <row r="27026" spans="151:151" ht="14.4" x14ac:dyDescent="0.25">
      <c r="EU27026" s="104"/>
    </row>
    <row r="27027" spans="151:151" ht="14.4" x14ac:dyDescent="0.25">
      <c r="EU27027" s="104"/>
    </row>
    <row r="27028" spans="151:151" ht="14.4" x14ac:dyDescent="0.25">
      <c r="EU27028" s="104"/>
    </row>
    <row r="27029" spans="151:151" ht="14.4" x14ac:dyDescent="0.25">
      <c r="EU27029" s="104"/>
    </row>
    <row r="27030" spans="151:151" ht="14.4" x14ac:dyDescent="0.25">
      <c r="EU27030" s="104"/>
    </row>
    <row r="27031" spans="151:151" ht="14.4" x14ac:dyDescent="0.25">
      <c r="EU27031" s="104"/>
    </row>
    <row r="27032" spans="151:151" ht="14.4" x14ac:dyDescent="0.25">
      <c r="EU27032" s="104"/>
    </row>
    <row r="27033" spans="151:151" ht="14.4" x14ac:dyDescent="0.25">
      <c r="EU27033" s="104"/>
    </row>
    <row r="27034" spans="151:151" ht="14.4" x14ac:dyDescent="0.25">
      <c r="EU27034" s="104"/>
    </row>
    <row r="27035" spans="151:151" ht="14.4" x14ac:dyDescent="0.25">
      <c r="EU27035" s="104"/>
    </row>
    <row r="27036" spans="151:151" ht="14.4" x14ac:dyDescent="0.25">
      <c r="EU27036" s="104"/>
    </row>
    <row r="27037" spans="151:151" ht="14.4" x14ac:dyDescent="0.25">
      <c r="EU27037" s="104"/>
    </row>
    <row r="27038" spans="151:151" ht="14.4" x14ac:dyDescent="0.25">
      <c r="EU27038" s="104"/>
    </row>
    <row r="27039" spans="151:151" ht="14.4" x14ac:dyDescent="0.25">
      <c r="EU27039" s="104"/>
    </row>
    <row r="27040" spans="151:151" ht="14.4" x14ac:dyDescent="0.25">
      <c r="EU27040" s="104"/>
    </row>
    <row r="27041" spans="151:151" ht="14.4" x14ac:dyDescent="0.25">
      <c r="EU27041" s="104"/>
    </row>
    <row r="27042" spans="151:151" ht="14.4" x14ac:dyDescent="0.25">
      <c r="EU27042" s="104"/>
    </row>
    <row r="27043" spans="151:151" ht="14.4" x14ac:dyDescent="0.25">
      <c r="EU27043" s="104"/>
    </row>
    <row r="27044" spans="151:151" ht="14.4" x14ac:dyDescent="0.25">
      <c r="EU27044" s="104"/>
    </row>
    <row r="27045" spans="151:151" ht="14.4" x14ac:dyDescent="0.25">
      <c r="EU27045" s="104"/>
    </row>
    <row r="27046" spans="151:151" ht="14.4" x14ac:dyDescent="0.25">
      <c r="EU27046" s="104"/>
    </row>
    <row r="27047" spans="151:151" ht="14.4" x14ac:dyDescent="0.25">
      <c r="EU27047" s="104"/>
    </row>
    <row r="27048" spans="151:151" ht="14.4" x14ac:dyDescent="0.25">
      <c r="EU27048" s="104"/>
    </row>
    <row r="27049" spans="151:151" ht="14.4" x14ac:dyDescent="0.25">
      <c r="EU27049" s="104"/>
    </row>
    <row r="27050" spans="151:151" ht="14.4" x14ac:dyDescent="0.25">
      <c r="EU27050" s="104"/>
    </row>
    <row r="27051" spans="151:151" ht="14.4" x14ac:dyDescent="0.25">
      <c r="EU27051" s="104"/>
    </row>
    <row r="27052" spans="151:151" ht="14.4" x14ac:dyDescent="0.25">
      <c r="EU27052" s="104"/>
    </row>
    <row r="27053" spans="151:151" ht="14.4" x14ac:dyDescent="0.25">
      <c r="EU27053" s="104"/>
    </row>
    <row r="27054" spans="151:151" ht="14.4" x14ac:dyDescent="0.25">
      <c r="EU27054" s="104"/>
    </row>
    <row r="27055" spans="151:151" ht="14.4" x14ac:dyDescent="0.25">
      <c r="EU27055" s="104"/>
    </row>
    <row r="27056" spans="151:151" ht="14.4" x14ac:dyDescent="0.25">
      <c r="EU27056" s="104"/>
    </row>
    <row r="27057" spans="151:151" ht="14.4" x14ac:dyDescent="0.25">
      <c r="EU27057" s="104"/>
    </row>
    <row r="27058" spans="151:151" ht="14.4" x14ac:dyDescent="0.25">
      <c r="EU27058" s="104"/>
    </row>
    <row r="27059" spans="151:151" ht="14.4" x14ac:dyDescent="0.25">
      <c r="EU27059" s="104"/>
    </row>
    <row r="27060" spans="151:151" ht="14.4" x14ac:dyDescent="0.25">
      <c r="EU27060" s="104"/>
    </row>
    <row r="27061" spans="151:151" ht="14.4" x14ac:dyDescent="0.25">
      <c r="EU27061" s="104"/>
    </row>
    <row r="27062" spans="151:151" ht="14.4" x14ac:dyDescent="0.25">
      <c r="EU27062" s="104"/>
    </row>
    <row r="27063" spans="151:151" ht="14.4" x14ac:dyDescent="0.25">
      <c r="EU27063" s="104"/>
    </row>
    <row r="27064" spans="151:151" ht="14.4" x14ac:dyDescent="0.25">
      <c r="EU27064" s="104"/>
    </row>
    <row r="27065" spans="151:151" ht="14.4" x14ac:dyDescent="0.25">
      <c r="EU27065" s="104"/>
    </row>
    <row r="27066" spans="151:151" ht="14.4" x14ac:dyDescent="0.25">
      <c r="EU27066" s="104"/>
    </row>
    <row r="27067" spans="151:151" ht="14.4" x14ac:dyDescent="0.25">
      <c r="EU27067" s="104"/>
    </row>
    <row r="27068" spans="151:151" ht="14.4" x14ac:dyDescent="0.25">
      <c r="EU27068" s="104"/>
    </row>
    <row r="27069" spans="151:151" ht="14.4" x14ac:dyDescent="0.25">
      <c r="EU27069" s="104"/>
    </row>
    <row r="27070" spans="151:151" ht="14.4" x14ac:dyDescent="0.25">
      <c r="EU27070" s="104"/>
    </row>
    <row r="27071" spans="151:151" ht="14.4" x14ac:dyDescent="0.25">
      <c r="EU27071" s="104"/>
    </row>
    <row r="27072" spans="151:151" ht="14.4" x14ac:dyDescent="0.25">
      <c r="EU27072" s="104"/>
    </row>
    <row r="27073" spans="151:151" ht="14.4" x14ac:dyDescent="0.25">
      <c r="EU27073" s="104"/>
    </row>
    <row r="27074" spans="151:151" ht="14.4" x14ac:dyDescent="0.25">
      <c r="EU27074" s="104"/>
    </row>
    <row r="27075" spans="151:151" ht="14.4" x14ac:dyDescent="0.25">
      <c r="EU27075" s="104"/>
    </row>
    <row r="27076" spans="151:151" ht="14.4" x14ac:dyDescent="0.25">
      <c r="EU27076" s="104"/>
    </row>
    <row r="27077" spans="151:151" ht="14.4" x14ac:dyDescent="0.25">
      <c r="EU27077" s="104"/>
    </row>
    <row r="27078" spans="151:151" ht="14.4" x14ac:dyDescent="0.25">
      <c r="EU27078" s="104"/>
    </row>
    <row r="27079" spans="151:151" ht="14.4" x14ac:dyDescent="0.25">
      <c r="EU27079" s="104"/>
    </row>
    <row r="27080" spans="151:151" ht="14.4" x14ac:dyDescent="0.25">
      <c r="EU27080" s="104"/>
    </row>
    <row r="27081" spans="151:151" ht="14.4" x14ac:dyDescent="0.25">
      <c r="EU27081" s="104"/>
    </row>
    <row r="27082" spans="151:151" ht="14.4" x14ac:dyDescent="0.25">
      <c r="EU27082" s="104"/>
    </row>
    <row r="27083" spans="151:151" ht="14.4" x14ac:dyDescent="0.25">
      <c r="EU27083" s="104"/>
    </row>
    <row r="27084" spans="151:151" ht="14.4" x14ac:dyDescent="0.25">
      <c r="EU27084" s="104"/>
    </row>
    <row r="27085" spans="151:151" ht="14.4" x14ac:dyDescent="0.25">
      <c r="EU27085" s="104"/>
    </row>
    <row r="27086" spans="151:151" ht="14.4" x14ac:dyDescent="0.25">
      <c r="EU27086" s="104"/>
    </row>
    <row r="27087" spans="151:151" ht="14.4" x14ac:dyDescent="0.25">
      <c r="EU27087" s="104"/>
    </row>
    <row r="27088" spans="151:151" ht="14.4" x14ac:dyDescent="0.25">
      <c r="EU27088" s="104"/>
    </row>
    <row r="27089" spans="151:151" ht="14.4" x14ac:dyDescent="0.25">
      <c r="EU27089" s="104"/>
    </row>
    <row r="27090" spans="151:151" ht="14.4" x14ac:dyDescent="0.25">
      <c r="EU27090" s="104"/>
    </row>
    <row r="27091" spans="151:151" ht="14.4" x14ac:dyDescent="0.25">
      <c r="EU27091" s="104"/>
    </row>
    <row r="27092" spans="151:151" ht="14.4" x14ac:dyDescent="0.25">
      <c r="EU27092" s="104"/>
    </row>
    <row r="27093" spans="151:151" ht="14.4" x14ac:dyDescent="0.25">
      <c r="EU27093" s="104"/>
    </row>
    <row r="27094" spans="151:151" ht="14.4" x14ac:dyDescent="0.25">
      <c r="EU27094" s="104"/>
    </row>
    <row r="27095" spans="151:151" ht="14.4" x14ac:dyDescent="0.25">
      <c r="EU27095" s="104"/>
    </row>
    <row r="27096" spans="151:151" ht="14.4" x14ac:dyDescent="0.25">
      <c r="EU27096" s="104"/>
    </row>
    <row r="27097" spans="151:151" ht="14.4" x14ac:dyDescent="0.25">
      <c r="EU27097" s="104"/>
    </row>
    <row r="27098" spans="151:151" ht="14.4" x14ac:dyDescent="0.25">
      <c r="EU27098" s="104"/>
    </row>
    <row r="27099" spans="151:151" ht="14.4" x14ac:dyDescent="0.25">
      <c r="EU27099" s="104"/>
    </row>
    <row r="27100" spans="151:151" ht="14.4" x14ac:dyDescent="0.25">
      <c r="EU27100" s="104"/>
    </row>
    <row r="27101" spans="151:151" ht="14.4" x14ac:dyDescent="0.25">
      <c r="EU27101" s="104"/>
    </row>
    <row r="27102" spans="151:151" ht="14.4" x14ac:dyDescent="0.25">
      <c r="EU27102" s="104"/>
    </row>
    <row r="27103" spans="151:151" ht="14.4" x14ac:dyDescent="0.25">
      <c r="EU27103" s="104"/>
    </row>
    <row r="27104" spans="151:151" ht="14.4" x14ac:dyDescent="0.25">
      <c r="EU27104" s="104"/>
    </row>
    <row r="27105" spans="151:151" ht="14.4" x14ac:dyDescent="0.25">
      <c r="EU27105" s="104"/>
    </row>
    <row r="27106" spans="151:151" ht="14.4" x14ac:dyDescent="0.25">
      <c r="EU27106" s="104"/>
    </row>
    <row r="27107" spans="151:151" ht="14.4" x14ac:dyDescent="0.25">
      <c r="EU27107" s="104"/>
    </row>
    <row r="27108" spans="151:151" ht="14.4" x14ac:dyDescent="0.25">
      <c r="EU27108" s="104"/>
    </row>
    <row r="27109" spans="151:151" ht="14.4" x14ac:dyDescent="0.25">
      <c r="EU27109" s="104"/>
    </row>
    <row r="27110" spans="151:151" ht="14.4" x14ac:dyDescent="0.25">
      <c r="EU27110" s="104"/>
    </row>
    <row r="27111" spans="151:151" ht="14.4" x14ac:dyDescent="0.25">
      <c r="EU27111" s="104"/>
    </row>
    <row r="27112" spans="151:151" ht="14.4" x14ac:dyDescent="0.25">
      <c r="EU27112" s="104"/>
    </row>
    <row r="27113" spans="151:151" ht="14.4" x14ac:dyDescent="0.25">
      <c r="EU27113" s="104"/>
    </row>
    <row r="27114" spans="151:151" ht="14.4" x14ac:dyDescent="0.25">
      <c r="EU27114" s="104"/>
    </row>
    <row r="27115" spans="151:151" ht="14.4" x14ac:dyDescent="0.25">
      <c r="EU27115" s="104"/>
    </row>
    <row r="27116" spans="151:151" ht="14.4" x14ac:dyDescent="0.25">
      <c r="EU27116" s="104"/>
    </row>
    <row r="27117" spans="151:151" ht="14.4" x14ac:dyDescent="0.25">
      <c r="EU27117" s="104"/>
    </row>
    <row r="27118" spans="151:151" ht="14.4" x14ac:dyDescent="0.25">
      <c r="EU27118" s="104"/>
    </row>
    <row r="27119" spans="151:151" ht="14.4" x14ac:dyDescent="0.25">
      <c r="EU27119" s="104"/>
    </row>
    <row r="27120" spans="151:151" ht="14.4" x14ac:dyDescent="0.25">
      <c r="EU27120" s="104"/>
    </row>
    <row r="27121" spans="151:151" ht="14.4" x14ac:dyDescent="0.25">
      <c r="EU27121" s="104"/>
    </row>
    <row r="27122" spans="151:151" ht="14.4" x14ac:dyDescent="0.25">
      <c r="EU27122" s="104"/>
    </row>
    <row r="27123" spans="151:151" ht="14.4" x14ac:dyDescent="0.25">
      <c r="EU27123" s="104"/>
    </row>
    <row r="27124" spans="151:151" ht="14.4" x14ac:dyDescent="0.25">
      <c r="EU27124" s="104"/>
    </row>
    <row r="27125" spans="151:151" ht="14.4" x14ac:dyDescent="0.25">
      <c r="EU27125" s="104"/>
    </row>
    <row r="27126" spans="151:151" ht="14.4" x14ac:dyDescent="0.25">
      <c r="EU27126" s="104"/>
    </row>
    <row r="27127" spans="151:151" ht="14.4" x14ac:dyDescent="0.25">
      <c r="EU27127" s="104"/>
    </row>
    <row r="27128" spans="151:151" ht="14.4" x14ac:dyDescent="0.25">
      <c r="EU27128" s="104"/>
    </row>
    <row r="27129" spans="151:151" ht="14.4" x14ac:dyDescent="0.25">
      <c r="EU27129" s="104"/>
    </row>
    <row r="27130" spans="151:151" ht="14.4" x14ac:dyDescent="0.25">
      <c r="EU27130" s="104"/>
    </row>
    <row r="27131" spans="151:151" ht="14.4" x14ac:dyDescent="0.25">
      <c r="EU27131" s="104"/>
    </row>
    <row r="27132" spans="151:151" ht="14.4" x14ac:dyDescent="0.25">
      <c r="EU27132" s="104"/>
    </row>
    <row r="27133" spans="151:151" ht="14.4" x14ac:dyDescent="0.25">
      <c r="EU27133" s="104"/>
    </row>
    <row r="27134" spans="151:151" ht="14.4" x14ac:dyDescent="0.25">
      <c r="EU27134" s="104"/>
    </row>
    <row r="27135" spans="151:151" ht="14.4" x14ac:dyDescent="0.25">
      <c r="EU27135" s="104"/>
    </row>
    <row r="27136" spans="151:151" ht="14.4" x14ac:dyDescent="0.25">
      <c r="EU27136" s="104"/>
    </row>
    <row r="27137" spans="151:151" ht="14.4" x14ac:dyDescent="0.25">
      <c r="EU27137" s="104"/>
    </row>
    <row r="27138" spans="151:151" ht="14.4" x14ac:dyDescent="0.25">
      <c r="EU27138" s="104"/>
    </row>
    <row r="27139" spans="151:151" ht="14.4" x14ac:dyDescent="0.25">
      <c r="EU27139" s="104"/>
    </row>
    <row r="27140" spans="151:151" ht="14.4" x14ac:dyDescent="0.25">
      <c r="EU27140" s="104"/>
    </row>
    <row r="27141" spans="151:151" ht="14.4" x14ac:dyDescent="0.25">
      <c r="EU27141" s="104"/>
    </row>
    <row r="27142" spans="151:151" ht="14.4" x14ac:dyDescent="0.25">
      <c r="EU27142" s="104"/>
    </row>
    <row r="27143" spans="151:151" ht="14.4" x14ac:dyDescent="0.25">
      <c r="EU27143" s="104"/>
    </row>
    <row r="27144" spans="151:151" ht="14.4" x14ac:dyDescent="0.25">
      <c r="EU27144" s="104"/>
    </row>
    <row r="27145" spans="151:151" ht="14.4" x14ac:dyDescent="0.25">
      <c r="EU27145" s="104"/>
    </row>
    <row r="27146" spans="151:151" ht="14.4" x14ac:dyDescent="0.25">
      <c r="EU27146" s="104"/>
    </row>
    <row r="27147" spans="151:151" ht="14.4" x14ac:dyDescent="0.25">
      <c r="EU27147" s="104"/>
    </row>
    <row r="27148" spans="151:151" ht="14.4" x14ac:dyDescent="0.25">
      <c r="EU27148" s="104"/>
    </row>
    <row r="27149" spans="151:151" ht="14.4" x14ac:dyDescent="0.25">
      <c r="EU27149" s="104"/>
    </row>
    <row r="27150" spans="151:151" ht="14.4" x14ac:dyDescent="0.25">
      <c r="EU27150" s="104"/>
    </row>
    <row r="27151" spans="151:151" ht="14.4" x14ac:dyDescent="0.25">
      <c r="EU27151" s="104"/>
    </row>
    <row r="27152" spans="151:151" ht="14.4" x14ac:dyDescent="0.25">
      <c r="EU27152" s="104"/>
    </row>
    <row r="27153" spans="151:151" ht="14.4" x14ac:dyDescent="0.25">
      <c r="EU27153" s="104"/>
    </row>
    <row r="27154" spans="151:151" ht="14.4" x14ac:dyDescent="0.25">
      <c r="EU27154" s="104"/>
    </row>
    <row r="27155" spans="151:151" ht="14.4" x14ac:dyDescent="0.25">
      <c r="EU27155" s="104"/>
    </row>
    <row r="27156" spans="151:151" ht="14.4" x14ac:dyDescent="0.25">
      <c r="EU27156" s="104"/>
    </row>
    <row r="27157" spans="151:151" ht="14.4" x14ac:dyDescent="0.25">
      <c r="EU27157" s="104"/>
    </row>
    <row r="27158" spans="151:151" ht="14.4" x14ac:dyDescent="0.25">
      <c r="EU27158" s="104"/>
    </row>
    <row r="27159" spans="151:151" ht="14.4" x14ac:dyDescent="0.25">
      <c r="EU27159" s="104"/>
    </row>
    <row r="27160" spans="151:151" ht="14.4" x14ac:dyDescent="0.25">
      <c r="EU27160" s="104"/>
    </row>
    <row r="27161" spans="151:151" ht="14.4" x14ac:dyDescent="0.25">
      <c r="EU27161" s="104"/>
    </row>
    <row r="27162" spans="151:151" ht="14.4" x14ac:dyDescent="0.25">
      <c r="EU27162" s="104"/>
    </row>
    <row r="27163" spans="151:151" ht="14.4" x14ac:dyDescent="0.25">
      <c r="EU27163" s="104"/>
    </row>
    <row r="27164" spans="151:151" ht="14.4" x14ac:dyDescent="0.25">
      <c r="EU27164" s="104"/>
    </row>
    <row r="27165" spans="151:151" ht="14.4" x14ac:dyDescent="0.25">
      <c r="EU27165" s="104"/>
    </row>
    <row r="27166" spans="151:151" ht="14.4" x14ac:dyDescent="0.25">
      <c r="EU27166" s="104"/>
    </row>
    <row r="27167" spans="151:151" ht="14.4" x14ac:dyDescent="0.25">
      <c r="EU27167" s="104"/>
    </row>
    <row r="27168" spans="151:151" ht="14.4" x14ac:dyDescent="0.25">
      <c r="EU27168" s="104"/>
    </row>
    <row r="27169" spans="151:151" ht="14.4" x14ac:dyDescent="0.25">
      <c r="EU27169" s="104"/>
    </row>
    <row r="27170" spans="151:151" ht="14.4" x14ac:dyDescent="0.25">
      <c r="EU27170" s="104"/>
    </row>
    <row r="27171" spans="151:151" ht="14.4" x14ac:dyDescent="0.25">
      <c r="EU27171" s="104"/>
    </row>
    <row r="27172" spans="151:151" ht="14.4" x14ac:dyDescent="0.25">
      <c r="EU27172" s="104"/>
    </row>
    <row r="27173" spans="151:151" ht="14.4" x14ac:dyDescent="0.25">
      <c r="EU27173" s="104"/>
    </row>
    <row r="27174" spans="151:151" ht="14.4" x14ac:dyDescent="0.25">
      <c r="EU27174" s="104"/>
    </row>
    <row r="27175" spans="151:151" ht="14.4" x14ac:dyDescent="0.25">
      <c r="EU27175" s="104"/>
    </row>
    <row r="27176" spans="151:151" ht="14.4" x14ac:dyDescent="0.25">
      <c r="EU27176" s="104"/>
    </row>
    <row r="27177" spans="151:151" ht="14.4" x14ac:dyDescent="0.25">
      <c r="EU27177" s="104"/>
    </row>
    <row r="27178" spans="151:151" ht="14.4" x14ac:dyDescent="0.25">
      <c r="EU27178" s="104"/>
    </row>
    <row r="27179" spans="151:151" ht="14.4" x14ac:dyDescent="0.25">
      <c r="EU27179" s="104"/>
    </row>
    <row r="27180" spans="151:151" ht="14.4" x14ac:dyDescent="0.25">
      <c r="EU27180" s="104"/>
    </row>
    <row r="27181" spans="151:151" ht="14.4" x14ac:dyDescent="0.25">
      <c r="EU27181" s="104"/>
    </row>
    <row r="27182" spans="151:151" ht="14.4" x14ac:dyDescent="0.25">
      <c r="EU27182" s="104"/>
    </row>
    <row r="27183" spans="151:151" ht="14.4" x14ac:dyDescent="0.25">
      <c r="EU27183" s="104"/>
    </row>
    <row r="27184" spans="151:151" ht="14.4" x14ac:dyDescent="0.25">
      <c r="EU27184" s="104"/>
    </row>
    <row r="27185" spans="151:151" ht="14.4" x14ac:dyDescent="0.25">
      <c r="EU27185" s="104"/>
    </row>
    <row r="27186" spans="151:151" ht="14.4" x14ac:dyDescent="0.25">
      <c r="EU27186" s="104"/>
    </row>
    <row r="27187" spans="151:151" ht="14.4" x14ac:dyDescent="0.25">
      <c r="EU27187" s="104"/>
    </row>
    <row r="27188" spans="151:151" ht="14.4" x14ac:dyDescent="0.25">
      <c r="EU27188" s="104"/>
    </row>
    <row r="27189" spans="151:151" ht="14.4" x14ac:dyDescent="0.25">
      <c r="EU27189" s="104"/>
    </row>
    <row r="27190" spans="151:151" ht="14.4" x14ac:dyDescent="0.25">
      <c r="EU27190" s="104"/>
    </row>
    <row r="27191" spans="151:151" ht="14.4" x14ac:dyDescent="0.25">
      <c r="EU27191" s="104"/>
    </row>
    <row r="27192" spans="151:151" ht="14.4" x14ac:dyDescent="0.25">
      <c r="EU27192" s="104"/>
    </row>
    <row r="27193" spans="151:151" ht="14.4" x14ac:dyDescent="0.25">
      <c r="EU27193" s="104"/>
    </row>
    <row r="27194" spans="151:151" ht="14.4" x14ac:dyDescent="0.25">
      <c r="EU27194" s="104"/>
    </row>
    <row r="27195" spans="151:151" ht="14.4" x14ac:dyDescent="0.25">
      <c r="EU27195" s="104"/>
    </row>
    <row r="27196" spans="151:151" ht="14.4" x14ac:dyDescent="0.25">
      <c r="EU27196" s="104"/>
    </row>
    <row r="27197" spans="151:151" ht="14.4" x14ac:dyDescent="0.25">
      <c r="EU27197" s="104"/>
    </row>
    <row r="27198" spans="151:151" ht="14.4" x14ac:dyDescent="0.25">
      <c r="EU27198" s="104"/>
    </row>
    <row r="27199" spans="151:151" ht="14.4" x14ac:dyDescent="0.25">
      <c r="EU27199" s="104"/>
    </row>
    <row r="27200" spans="151:151" ht="14.4" x14ac:dyDescent="0.25">
      <c r="EU27200" s="104"/>
    </row>
    <row r="27201" spans="151:151" ht="14.4" x14ac:dyDescent="0.25">
      <c r="EU27201" s="104"/>
    </row>
    <row r="27202" spans="151:151" ht="14.4" x14ac:dyDescent="0.25">
      <c r="EU27202" s="104"/>
    </row>
    <row r="27203" spans="151:151" ht="14.4" x14ac:dyDescent="0.25">
      <c r="EU27203" s="104"/>
    </row>
    <row r="27204" spans="151:151" ht="14.4" x14ac:dyDescent="0.25">
      <c r="EU27204" s="104"/>
    </row>
    <row r="27205" spans="151:151" ht="14.4" x14ac:dyDescent="0.25">
      <c r="EU27205" s="104"/>
    </row>
    <row r="27206" spans="151:151" ht="14.4" x14ac:dyDescent="0.25">
      <c r="EU27206" s="104"/>
    </row>
    <row r="27207" spans="151:151" ht="14.4" x14ac:dyDescent="0.25">
      <c r="EU27207" s="104"/>
    </row>
    <row r="27208" spans="151:151" ht="14.4" x14ac:dyDescent="0.25">
      <c r="EU27208" s="104"/>
    </row>
    <row r="27209" spans="151:151" ht="14.4" x14ac:dyDescent="0.25">
      <c r="EU27209" s="104"/>
    </row>
    <row r="27210" spans="151:151" ht="14.4" x14ac:dyDescent="0.25">
      <c r="EU27210" s="104"/>
    </row>
    <row r="27211" spans="151:151" ht="14.4" x14ac:dyDescent="0.25">
      <c r="EU27211" s="104"/>
    </row>
    <row r="27212" spans="151:151" ht="14.4" x14ac:dyDescent="0.25">
      <c r="EU27212" s="104"/>
    </row>
    <row r="27213" spans="151:151" ht="14.4" x14ac:dyDescent="0.25">
      <c r="EU27213" s="104"/>
    </row>
    <row r="27214" spans="151:151" ht="14.4" x14ac:dyDescent="0.25">
      <c r="EU27214" s="104"/>
    </row>
    <row r="27215" spans="151:151" ht="14.4" x14ac:dyDescent="0.25">
      <c r="EU27215" s="104"/>
    </row>
    <row r="27216" spans="151:151" ht="14.4" x14ac:dyDescent="0.25">
      <c r="EU27216" s="104"/>
    </row>
    <row r="27217" spans="151:151" ht="14.4" x14ac:dyDescent="0.25">
      <c r="EU27217" s="104"/>
    </row>
    <row r="27218" spans="151:151" ht="14.4" x14ac:dyDescent="0.25">
      <c r="EU27218" s="104"/>
    </row>
    <row r="27219" spans="151:151" ht="14.4" x14ac:dyDescent="0.25">
      <c r="EU27219" s="104"/>
    </row>
    <row r="27220" spans="151:151" ht="14.4" x14ac:dyDescent="0.25">
      <c r="EU27220" s="104"/>
    </row>
    <row r="27221" spans="151:151" ht="14.4" x14ac:dyDescent="0.25">
      <c r="EU27221" s="104"/>
    </row>
    <row r="27222" spans="151:151" ht="14.4" x14ac:dyDescent="0.25">
      <c r="EU27222" s="104"/>
    </row>
    <row r="27223" spans="151:151" ht="14.4" x14ac:dyDescent="0.25">
      <c r="EU27223" s="104"/>
    </row>
    <row r="27224" spans="151:151" ht="14.4" x14ac:dyDescent="0.25">
      <c r="EU27224" s="104"/>
    </row>
    <row r="27225" spans="151:151" ht="14.4" x14ac:dyDescent="0.25">
      <c r="EU27225" s="104"/>
    </row>
    <row r="27226" spans="151:151" ht="14.4" x14ac:dyDescent="0.25">
      <c r="EU27226" s="104"/>
    </row>
    <row r="27227" spans="151:151" ht="14.4" x14ac:dyDescent="0.25">
      <c r="EU27227" s="104"/>
    </row>
    <row r="27228" spans="151:151" ht="14.4" x14ac:dyDescent="0.25">
      <c r="EU27228" s="104"/>
    </row>
    <row r="27229" spans="151:151" ht="14.4" x14ac:dyDescent="0.25">
      <c r="EU27229" s="104"/>
    </row>
    <row r="27230" spans="151:151" ht="14.4" x14ac:dyDescent="0.25">
      <c r="EU27230" s="104"/>
    </row>
    <row r="27231" spans="151:151" ht="14.4" x14ac:dyDescent="0.25">
      <c r="EU27231" s="104"/>
    </row>
    <row r="27232" spans="151:151" ht="14.4" x14ac:dyDescent="0.25">
      <c r="EU27232" s="104"/>
    </row>
    <row r="27233" spans="151:151" ht="14.4" x14ac:dyDescent="0.25">
      <c r="EU27233" s="104"/>
    </row>
    <row r="27234" spans="151:151" ht="14.4" x14ac:dyDescent="0.25">
      <c r="EU27234" s="104"/>
    </row>
    <row r="27235" spans="151:151" ht="14.4" x14ac:dyDescent="0.25">
      <c r="EU27235" s="104"/>
    </row>
    <row r="27236" spans="151:151" ht="14.4" x14ac:dyDescent="0.25">
      <c r="EU27236" s="104"/>
    </row>
    <row r="27237" spans="151:151" ht="14.4" x14ac:dyDescent="0.25">
      <c r="EU27237" s="104"/>
    </row>
    <row r="27238" spans="151:151" ht="14.4" x14ac:dyDescent="0.25">
      <c r="EU27238" s="104"/>
    </row>
    <row r="27239" spans="151:151" ht="14.4" x14ac:dyDescent="0.25">
      <c r="EU27239" s="104"/>
    </row>
    <row r="27240" spans="151:151" ht="14.4" x14ac:dyDescent="0.25">
      <c r="EU27240" s="104"/>
    </row>
    <row r="27241" spans="151:151" ht="14.4" x14ac:dyDescent="0.25">
      <c r="EU27241" s="104"/>
    </row>
    <row r="27242" spans="151:151" ht="14.4" x14ac:dyDescent="0.25">
      <c r="EU27242" s="104"/>
    </row>
    <row r="27243" spans="151:151" ht="14.4" x14ac:dyDescent="0.25">
      <c r="EU27243" s="104"/>
    </row>
    <row r="27244" spans="151:151" ht="14.4" x14ac:dyDescent="0.25">
      <c r="EU27244" s="104"/>
    </row>
    <row r="27245" spans="151:151" ht="14.4" x14ac:dyDescent="0.25">
      <c r="EU27245" s="104"/>
    </row>
    <row r="27246" spans="151:151" ht="14.4" x14ac:dyDescent="0.25">
      <c r="EU27246" s="104"/>
    </row>
    <row r="27247" spans="151:151" ht="14.4" x14ac:dyDescent="0.25">
      <c r="EU27247" s="104"/>
    </row>
    <row r="27248" spans="151:151" ht="14.4" x14ac:dyDescent="0.25">
      <c r="EU27248" s="104"/>
    </row>
    <row r="27249" spans="151:151" ht="14.4" x14ac:dyDescent="0.25">
      <c r="EU27249" s="104"/>
    </row>
    <row r="27250" spans="151:151" ht="14.4" x14ac:dyDescent="0.25">
      <c r="EU27250" s="104"/>
    </row>
    <row r="27251" spans="151:151" ht="14.4" x14ac:dyDescent="0.25">
      <c r="EU27251" s="104"/>
    </row>
    <row r="27252" spans="151:151" ht="14.4" x14ac:dyDescent="0.25">
      <c r="EU27252" s="104"/>
    </row>
    <row r="27253" spans="151:151" ht="14.4" x14ac:dyDescent="0.25">
      <c r="EU27253" s="104"/>
    </row>
    <row r="27254" spans="151:151" ht="14.4" x14ac:dyDescent="0.25">
      <c r="EU27254" s="104"/>
    </row>
    <row r="27255" spans="151:151" ht="14.4" x14ac:dyDescent="0.25">
      <c r="EU27255" s="104"/>
    </row>
    <row r="27256" spans="151:151" ht="14.4" x14ac:dyDescent="0.25">
      <c r="EU27256" s="104"/>
    </row>
    <row r="27257" spans="151:151" ht="14.4" x14ac:dyDescent="0.25">
      <c r="EU27257" s="104"/>
    </row>
    <row r="27258" spans="151:151" ht="14.4" x14ac:dyDescent="0.25">
      <c r="EU27258" s="104"/>
    </row>
    <row r="27259" spans="151:151" ht="14.4" x14ac:dyDescent="0.25">
      <c r="EU27259" s="104"/>
    </row>
    <row r="27260" spans="151:151" ht="14.4" x14ac:dyDescent="0.25">
      <c r="EU27260" s="104"/>
    </row>
    <row r="27261" spans="151:151" ht="14.4" x14ac:dyDescent="0.25">
      <c r="EU27261" s="104"/>
    </row>
    <row r="27262" spans="151:151" ht="14.4" x14ac:dyDescent="0.25">
      <c r="EU27262" s="104"/>
    </row>
    <row r="27263" spans="151:151" ht="14.4" x14ac:dyDescent="0.25">
      <c r="EU27263" s="104"/>
    </row>
    <row r="27264" spans="151:151" ht="14.4" x14ac:dyDescent="0.25">
      <c r="EU27264" s="104"/>
    </row>
    <row r="27265" spans="151:151" ht="14.4" x14ac:dyDescent="0.25">
      <c r="EU27265" s="104"/>
    </row>
    <row r="27266" spans="151:151" ht="14.4" x14ac:dyDescent="0.25">
      <c r="EU27266" s="104"/>
    </row>
    <row r="27267" spans="151:151" ht="14.4" x14ac:dyDescent="0.25">
      <c r="EU27267" s="104"/>
    </row>
    <row r="27268" spans="151:151" ht="14.4" x14ac:dyDescent="0.25">
      <c r="EU27268" s="104"/>
    </row>
    <row r="27269" spans="151:151" ht="14.4" x14ac:dyDescent="0.25">
      <c r="EU27269" s="104"/>
    </row>
    <row r="27270" spans="151:151" ht="14.4" x14ac:dyDescent="0.25">
      <c r="EU27270" s="104"/>
    </row>
    <row r="27271" spans="151:151" ht="14.4" x14ac:dyDescent="0.25">
      <c r="EU27271" s="104"/>
    </row>
    <row r="27272" spans="151:151" ht="14.4" x14ac:dyDescent="0.25">
      <c r="EU27272" s="104"/>
    </row>
    <row r="27273" spans="151:151" ht="14.4" x14ac:dyDescent="0.25">
      <c r="EU27273" s="104"/>
    </row>
    <row r="27274" spans="151:151" ht="14.4" x14ac:dyDescent="0.25">
      <c r="EU27274" s="104"/>
    </row>
    <row r="27275" spans="151:151" ht="14.4" x14ac:dyDescent="0.25">
      <c r="EU27275" s="104"/>
    </row>
    <row r="27276" spans="151:151" ht="14.4" x14ac:dyDescent="0.25">
      <c r="EU27276" s="104"/>
    </row>
    <row r="27277" spans="151:151" ht="14.4" x14ac:dyDescent="0.25">
      <c r="EU27277" s="104"/>
    </row>
    <row r="27278" spans="151:151" ht="14.4" x14ac:dyDescent="0.25">
      <c r="EU27278" s="104"/>
    </row>
    <row r="27279" spans="151:151" ht="14.4" x14ac:dyDescent="0.25">
      <c r="EU27279" s="104"/>
    </row>
    <row r="27280" spans="151:151" ht="14.4" x14ac:dyDescent="0.25">
      <c r="EU27280" s="104"/>
    </row>
    <row r="27281" spans="151:151" ht="14.4" x14ac:dyDescent="0.25">
      <c r="EU27281" s="104"/>
    </row>
    <row r="27282" spans="151:151" ht="14.4" x14ac:dyDescent="0.25">
      <c r="EU27282" s="104"/>
    </row>
    <row r="27283" spans="151:151" ht="14.4" x14ac:dyDescent="0.25">
      <c r="EU27283" s="104"/>
    </row>
    <row r="27284" spans="151:151" ht="14.4" x14ac:dyDescent="0.25">
      <c r="EU27284" s="104"/>
    </row>
    <row r="27285" spans="151:151" ht="14.4" x14ac:dyDescent="0.25">
      <c r="EU27285" s="104"/>
    </row>
    <row r="27286" spans="151:151" ht="14.4" x14ac:dyDescent="0.25">
      <c r="EU27286" s="104"/>
    </row>
    <row r="27287" spans="151:151" ht="14.4" x14ac:dyDescent="0.25">
      <c r="EU27287" s="104"/>
    </row>
    <row r="27288" spans="151:151" ht="14.4" x14ac:dyDescent="0.25">
      <c r="EU27288" s="104"/>
    </row>
    <row r="27289" spans="151:151" ht="14.4" x14ac:dyDescent="0.25">
      <c r="EU27289" s="104"/>
    </row>
    <row r="27290" spans="151:151" ht="14.4" x14ac:dyDescent="0.25">
      <c r="EU27290" s="104"/>
    </row>
    <row r="27291" spans="151:151" ht="14.4" x14ac:dyDescent="0.25">
      <c r="EU27291" s="104"/>
    </row>
    <row r="27292" spans="151:151" ht="14.4" x14ac:dyDescent="0.25">
      <c r="EU27292" s="104"/>
    </row>
    <row r="27293" spans="151:151" ht="14.4" x14ac:dyDescent="0.25">
      <c r="EU27293" s="104"/>
    </row>
    <row r="27294" spans="151:151" ht="14.4" x14ac:dyDescent="0.25">
      <c r="EU27294" s="104"/>
    </row>
    <row r="27295" spans="151:151" ht="14.4" x14ac:dyDescent="0.25">
      <c r="EU27295" s="104"/>
    </row>
    <row r="27296" spans="151:151" ht="14.4" x14ac:dyDescent="0.25">
      <c r="EU27296" s="104"/>
    </row>
    <row r="27297" spans="151:151" ht="14.4" x14ac:dyDescent="0.25">
      <c r="EU27297" s="104"/>
    </row>
    <row r="27298" spans="151:151" ht="14.4" x14ac:dyDescent="0.25">
      <c r="EU27298" s="104"/>
    </row>
    <row r="27299" spans="151:151" ht="14.4" x14ac:dyDescent="0.25">
      <c r="EU27299" s="104"/>
    </row>
    <row r="27300" spans="151:151" ht="14.4" x14ac:dyDescent="0.25">
      <c r="EU27300" s="104"/>
    </row>
    <row r="27301" spans="151:151" ht="14.4" x14ac:dyDescent="0.25">
      <c r="EU27301" s="104"/>
    </row>
    <row r="27302" spans="151:151" ht="14.4" x14ac:dyDescent="0.25">
      <c r="EU27302" s="104"/>
    </row>
    <row r="27303" spans="151:151" ht="14.4" x14ac:dyDescent="0.25">
      <c r="EU27303" s="104"/>
    </row>
    <row r="27304" spans="151:151" ht="14.4" x14ac:dyDescent="0.25">
      <c r="EU27304" s="104"/>
    </row>
    <row r="27305" spans="151:151" ht="14.4" x14ac:dyDescent="0.25">
      <c r="EU27305" s="104"/>
    </row>
    <row r="27306" spans="151:151" ht="14.4" x14ac:dyDescent="0.25">
      <c r="EU27306" s="104"/>
    </row>
    <row r="27307" spans="151:151" ht="14.4" x14ac:dyDescent="0.25">
      <c r="EU27307" s="104"/>
    </row>
    <row r="27308" spans="151:151" ht="14.4" x14ac:dyDescent="0.25">
      <c r="EU27308" s="104"/>
    </row>
    <row r="27309" spans="151:151" ht="14.4" x14ac:dyDescent="0.25">
      <c r="EU27309" s="104"/>
    </row>
    <row r="27310" spans="151:151" ht="14.4" x14ac:dyDescent="0.25">
      <c r="EU27310" s="104"/>
    </row>
    <row r="27311" spans="151:151" ht="14.4" x14ac:dyDescent="0.25">
      <c r="EU27311" s="104"/>
    </row>
    <row r="27312" spans="151:151" ht="14.4" x14ac:dyDescent="0.25">
      <c r="EU27312" s="104"/>
    </row>
    <row r="27313" spans="151:151" ht="14.4" x14ac:dyDescent="0.25">
      <c r="EU27313" s="104"/>
    </row>
    <row r="27314" spans="151:151" ht="14.4" x14ac:dyDescent="0.25">
      <c r="EU27314" s="104"/>
    </row>
    <row r="27315" spans="151:151" ht="14.4" x14ac:dyDescent="0.25">
      <c r="EU27315" s="104"/>
    </row>
    <row r="27316" spans="151:151" ht="14.4" x14ac:dyDescent="0.25">
      <c r="EU27316" s="104"/>
    </row>
    <row r="27317" spans="151:151" ht="14.4" x14ac:dyDescent="0.25">
      <c r="EU27317" s="104"/>
    </row>
    <row r="27318" spans="151:151" ht="14.4" x14ac:dyDescent="0.25">
      <c r="EU27318" s="104"/>
    </row>
    <row r="27319" spans="151:151" ht="14.4" x14ac:dyDescent="0.25">
      <c r="EU27319" s="104"/>
    </row>
    <row r="27320" spans="151:151" ht="14.4" x14ac:dyDescent="0.25">
      <c r="EU27320" s="104"/>
    </row>
    <row r="27321" spans="151:151" ht="14.4" x14ac:dyDescent="0.25">
      <c r="EU27321" s="104"/>
    </row>
    <row r="27322" spans="151:151" ht="14.4" x14ac:dyDescent="0.25">
      <c r="EU27322" s="104"/>
    </row>
    <row r="27323" spans="151:151" ht="14.4" x14ac:dyDescent="0.25">
      <c r="EU27323" s="104"/>
    </row>
    <row r="27324" spans="151:151" ht="14.4" x14ac:dyDescent="0.25">
      <c r="EU27324" s="104"/>
    </row>
    <row r="27325" spans="151:151" ht="14.4" x14ac:dyDescent="0.25">
      <c r="EU27325" s="104"/>
    </row>
    <row r="27326" spans="151:151" ht="14.4" x14ac:dyDescent="0.25">
      <c r="EU27326" s="104"/>
    </row>
    <row r="27327" spans="151:151" ht="14.4" x14ac:dyDescent="0.25">
      <c r="EU27327" s="104"/>
    </row>
    <row r="27328" spans="151:151" ht="14.4" x14ac:dyDescent="0.25">
      <c r="EU27328" s="104"/>
    </row>
    <row r="27329" spans="151:151" ht="14.4" x14ac:dyDescent="0.25">
      <c r="EU27329" s="104"/>
    </row>
    <row r="27330" spans="151:151" ht="14.4" x14ac:dyDescent="0.25">
      <c r="EU27330" s="104"/>
    </row>
    <row r="27331" spans="151:151" ht="14.4" x14ac:dyDescent="0.25">
      <c r="EU27331" s="104"/>
    </row>
    <row r="27332" spans="151:151" ht="14.4" x14ac:dyDescent="0.25">
      <c r="EU27332" s="104"/>
    </row>
    <row r="27333" spans="151:151" ht="14.4" x14ac:dyDescent="0.25">
      <c r="EU27333" s="104"/>
    </row>
    <row r="27334" spans="151:151" ht="14.4" x14ac:dyDescent="0.25">
      <c r="EU27334" s="104"/>
    </row>
    <row r="27335" spans="151:151" ht="14.4" x14ac:dyDescent="0.25">
      <c r="EU27335" s="104"/>
    </row>
    <row r="27336" spans="151:151" ht="14.4" x14ac:dyDescent="0.25">
      <c r="EU27336" s="104"/>
    </row>
    <row r="27337" spans="151:151" ht="14.4" x14ac:dyDescent="0.25">
      <c r="EU27337" s="104"/>
    </row>
    <row r="27338" spans="151:151" ht="14.4" x14ac:dyDescent="0.25">
      <c r="EU27338" s="104"/>
    </row>
    <row r="27339" spans="151:151" ht="14.4" x14ac:dyDescent="0.25">
      <c r="EU27339" s="104"/>
    </row>
    <row r="27340" spans="151:151" ht="14.4" x14ac:dyDescent="0.25">
      <c r="EU27340" s="104"/>
    </row>
    <row r="27341" spans="151:151" ht="14.4" x14ac:dyDescent="0.25">
      <c r="EU27341" s="104"/>
    </row>
    <row r="27342" spans="151:151" ht="14.4" x14ac:dyDescent="0.25">
      <c r="EU27342" s="104"/>
    </row>
    <row r="27343" spans="151:151" ht="14.4" x14ac:dyDescent="0.25">
      <c r="EU27343" s="104"/>
    </row>
    <row r="27344" spans="151:151" ht="14.4" x14ac:dyDescent="0.25">
      <c r="EU27344" s="104"/>
    </row>
    <row r="27345" spans="151:151" ht="14.4" x14ac:dyDescent="0.25">
      <c r="EU27345" s="104"/>
    </row>
    <row r="27346" spans="151:151" ht="14.4" x14ac:dyDescent="0.25">
      <c r="EU27346" s="104"/>
    </row>
    <row r="27347" spans="151:151" ht="14.4" x14ac:dyDescent="0.25">
      <c r="EU27347" s="104"/>
    </row>
    <row r="27348" spans="151:151" ht="14.4" x14ac:dyDescent="0.25">
      <c r="EU27348" s="104"/>
    </row>
    <row r="27349" spans="151:151" ht="14.4" x14ac:dyDescent="0.25">
      <c r="EU27349" s="104"/>
    </row>
    <row r="27350" spans="151:151" ht="14.4" x14ac:dyDescent="0.25">
      <c r="EU27350" s="104"/>
    </row>
    <row r="27351" spans="151:151" ht="14.4" x14ac:dyDescent="0.25">
      <c r="EU27351" s="104"/>
    </row>
    <row r="27352" spans="151:151" ht="14.4" x14ac:dyDescent="0.25">
      <c r="EU27352" s="104"/>
    </row>
    <row r="27353" spans="151:151" ht="14.4" x14ac:dyDescent="0.25">
      <c r="EU27353" s="104"/>
    </row>
    <row r="27354" spans="151:151" ht="14.4" x14ac:dyDescent="0.25">
      <c r="EU27354" s="104"/>
    </row>
    <row r="27355" spans="151:151" ht="14.4" x14ac:dyDescent="0.25">
      <c r="EU27355" s="104"/>
    </row>
    <row r="27356" spans="151:151" ht="14.4" x14ac:dyDescent="0.25">
      <c r="EU27356" s="104"/>
    </row>
    <row r="27357" spans="151:151" ht="14.4" x14ac:dyDescent="0.25">
      <c r="EU27357" s="104"/>
    </row>
    <row r="27358" spans="151:151" ht="14.4" x14ac:dyDescent="0.25">
      <c r="EU27358" s="104"/>
    </row>
    <row r="27359" spans="151:151" ht="14.4" x14ac:dyDescent="0.25">
      <c r="EU27359" s="104"/>
    </row>
    <row r="27360" spans="151:151" ht="14.4" x14ac:dyDescent="0.25">
      <c r="EU27360" s="104"/>
    </row>
    <row r="27361" spans="151:151" ht="14.4" x14ac:dyDescent="0.25">
      <c r="EU27361" s="104"/>
    </row>
    <row r="27362" spans="151:151" ht="14.4" x14ac:dyDescent="0.25">
      <c r="EU27362" s="104"/>
    </row>
    <row r="27363" spans="151:151" ht="14.4" x14ac:dyDescent="0.25">
      <c r="EU27363" s="104"/>
    </row>
    <row r="27364" spans="151:151" ht="14.4" x14ac:dyDescent="0.25">
      <c r="EU27364" s="104"/>
    </row>
    <row r="27365" spans="151:151" ht="14.4" x14ac:dyDescent="0.25">
      <c r="EU27365" s="104"/>
    </row>
    <row r="27366" spans="151:151" ht="14.4" x14ac:dyDescent="0.25">
      <c r="EU27366" s="104"/>
    </row>
    <row r="27367" spans="151:151" ht="14.4" x14ac:dyDescent="0.25">
      <c r="EU27367" s="104"/>
    </row>
    <row r="27368" spans="151:151" ht="14.4" x14ac:dyDescent="0.25">
      <c r="EU27368" s="104"/>
    </row>
    <row r="27369" spans="151:151" ht="14.4" x14ac:dyDescent="0.25">
      <c r="EU27369" s="104"/>
    </row>
    <row r="27370" spans="151:151" ht="14.4" x14ac:dyDescent="0.25">
      <c r="EU27370" s="104"/>
    </row>
    <row r="27371" spans="151:151" ht="14.4" x14ac:dyDescent="0.25">
      <c r="EU27371" s="104"/>
    </row>
    <row r="27372" spans="151:151" ht="14.4" x14ac:dyDescent="0.25">
      <c r="EU27372" s="104"/>
    </row>
    <row r="27373" spans="151:151" ht="14.4" x14ac:dyDescent="0.25">
      <c r="EU27373" s="104"/>
    </row>
    <row r="27374" spans="151:151" ht="14.4" x14ac:dyDescent="0.25">
      <c r="EU27374" s="104"/>
    </row>
    <row r="27375" spans="151:151" ht="14.4" x14ac:dyDescent="0.25">
      <c r="EU27375" s="104"/>
    </row>
    <row r="27376" spans="151:151" ht="14.4" x14ac:dyDescent="0.25">
      <c r="EU27376" s="104"/>
    </row>
    <row r="27377" spans="151:151" ht="14.4" x14ac:dyDescent="0.25">
      <c r="EU27377" s="104"/>
    </row>
    <row r="27378" spans="151:151" ht="14.4" x14ac:dyDescent="0.25">
      <c r="EU27378" s="104"/>
    </row>
    <row r="27379" spans="151:151" ht="14.4" x14ac:dyDescent="0.25">
      <c r="EU27379" s="104"/>
    </row>
    <row r="27380" spans="151:151" ht="14.4" x14ac:dyDescent="0.25">
      <c r="EU27380" s="104"/>
    </row>
    <row r="27381" spans="151:151" ht="14.4" x14ac:dyDescent="0.25">
      <c r="EU27381" s="104"/>
    </row>
    <row r="27382" spans="151:151" ht="14.4" x14ac:dyDescent="0.25">
      <c r="EU27382" s="104"/>
    </row>
    <row r="27383" spans="151:151" ht="14.4" x14ac:dyDescent="0.25">
      <c r="EU27383" s="104"/>
    </row>
    <row r="27384" spans="151:151" ht="14.4" x14ac:dyDescent="0.25">
      <c r="EU27384" s="104"/>
    </row>
    <row r="27385" spans="151:151" ht="14.4" x14ac:dyDescent="0.25">
      <c r="EU27385" s="104"/>
    </row>
    <row r="27386" spans="151:151" ht="14.4" x14ac:dyDescent="0.25">
      <c r="EU27386" s="104"/>
    </row>
    <row r="27387" spans="151:151" ht="14.4" x14ac:dyDescent="0.25">
      <c r="EU27387" s="104"/>
    </row>
    <row r="27388" spans="151:151" ht="14.4" x14ac:dyDescent="0.25">
      <c r="EU27388" s="104"/>
    </row>
    <row r="27389" spans="151:151" ht="14.4" x14ac:dyDescent="0.25">
      <c r="EU27389" s="104"/>
    </row>
    <row r="27390" spans="151:151" ht="14.4" x14ac:dyDescent="0.25">
      <c r="EU27390" s="104"/>
    </row>
    <row r="27391" spans="151:151" ht="14.4" x14ac:dyDescent="0.25">
      <c r="EU27391" s="104"/>
    </row>
    <row r="27392" spans="151:151" ht="14.4" x14ac:dyDescent="0.25">
      <c r="EU27392" s="104"/>
    </row>
    <row r="27393" spans="151:151" ht="14.4" x14ac:dyDescent="0.25">
      <c r="EU27393" s="104"/>
    </row>
    <row r="27394" spans="151:151" ht="14.4" x14ac:dyDescent="0.25">
      <c r="EU27394" s="104"/>
    </row>
    <row r="27395" spans="151:151" ht="14.4" x14ac:dyDescent="0.25">
      <c r="EU27395" s="104"/>
    </row>
    <row r="27396" spans="151:151" ht="14.4" x14ac:dyDescent="0.25">
      <c r="EU27396" s="104"/>
    </row>
    <row r="27397" spans="151:151" ht="14.4" x14ac:dyDescent="0.25">
      <c r="EU27397" s="104"/>
    </row>
    <row r="27398" spans="151:151" ht="14.4" x14ac:dyDescent="0.25">
      <c r="EU27398" s="104"/>
    </row>
    <row r="27399" spans="151:151" ht="14.4" x14ac:dyDescent="0.25">
      <c r="EU27399" s="104"/>
    </row>
    <row r="27400" spans="151:151" ht="14.4" x14ac:dyDescent="0.25">
      <c r="EU27400" s="104"/>
    </row>
    <row r="27401" spans="151:151" ht="14.4" x14ac:dyDescent="0.25">
      <c r="EU27401" s="104"/>
    </row>
    <row r="27402" spans="151:151" ht="14.4" x14ac:dyDescent="0.25">
      <c r="EU27402" s="104"/>
    </row>
    <row r="27403" spans="151:151" ht="14.4" x14ac:dyDescent="0.25">
      <c r="EU27403" s="104"/>
    </row>
    <row r="27404" spans="151:151" ht="14.4" x14ac:dyDescent="0.25">
      <c r="EU27404" s="104"/>
    </row>
    <row r="27405" spans="151:151" ht="14.4" x14ac:dyDescent="0.25">
      <c r="EU27405" s="104"/>
    </row>
    <row r="27406" spans="151:151" ht="14.4" x14ac:dyDescent="0.25">
      <c r="EU27406" s="104"/>
    </row>
    <row r="27407" spans="151:151" ht="14.4" x14ac:dyDescent="0.25">
      <c r="EU27407" s="104"/>
    </row>
    <row r="27408" spans="151:151" ht="14.4" x14ac:dyDescent="0.25">
      <c r="EU27408" s="104"/>
    </row>
    <row r="27409" spans="151:151" ht="14.4" x14ac:dyDescent="0.25">
      <c r="EU27409" s="104"/>
    </row>
    <row r="27410" spans="151:151" ht="14.4" x14ac:dyDescent="0.25">
      <c r="EU27410" s="104"/>
    </row>
    <row r="27411" spans="151:151" ht="14.4" x14ac:dyDescent="0.25">
      <c r="EU27411" s="104"/>
    </row>
    <row r="27412" spans="151:151" ht="14.4" x14ac:dyDescent="0.25">
      <c r="EU27412" s="104"/>
    </row>
    <row r="27413" spans="151:151" ht="14.4" x14ac:dyDescent="0.25">
      <c r="EU27413" s="104"/>
    </row>
    <row r="27414" spans="151:151" ht="14.4" x14ac:dyDescent="0.25">
      <c r="EU27414" s="104"/>
    </row>
    <row r="27415" spans="151:151" ht="14.4" x14ac:dyDescent="0.25">
      <c r="EU27415" s="104"/>
    </row>
    <row r="27416" spans="151:151" ht="14.4" x14ac:dyDescent="0.25">
      <c r="EU27416" s="104"/>
    </row>
    <row r="27417" spans="151:151" ht="14.4" x14ac:dyDescent="0.25">
      <c r="EU27417" s="104"/>
    </row>
    <row r="27418" spans="151:151" ht="14.4" x14ac:dyDescent="0.25">
      <c r="EU27418" s="104"/>
    </row>
    <row r="27419" spans="151:151" ht="14.4" x14ac:dyDescent="0.25">
      <c r="EU27419" s="104"/>
    </row>
    <row r="27420" spans="151:151" ht="14.4" x14ac:dyDescent="0.25">
      <c r="EU27420" s="104"/>
    </row>
    <row r="27421" spans="151:151" ht="14.4" x14ac:dyDescent="0.25">
      <c r="EU27421" s="104"/>
    </row>
    <row r="27422" spans="151:151" ht="14.4" x14ac:dyDescent="0.25">
      <c r="EU27422" s="104"/>
    </row>
    <row r="27423" spans="151:151" ht="14.4" x14ac:dyDescent="0.25">
      <c r="EU27423" s="104"/>
    </row>
    <row r="27424" spans="151:151" ht="14.4" x14ac:dyDescent="0.25">
      <c r="EU27424" s="104"/>
    </row>
    <row r="27425" spans="151:151" ht="14.4" x14ac:dyDescent="0.25">
      <c r="EU27425" s="104"/>
    </row>
    <row r="27426" spans="151:151" ht="14.4" x14ac:dyDescent="0.25">
      <c r="EU27426" s="104"/>
    </row>
    <row r="27427" spans="151:151" ht="14.4" x14ac:dyDescent="0.25">
      <c r="EU27427" s="104"/>
    </row>
    <row r="27428" spans="151:151" ht="14.4" x14ac:dyDescent="0.25">
      <c r="EU27428" s="104"/>
    </row>
    <row r="27429" spans="151:151" ht="14.4" x14ac:dyDescent="0.25">
      <c r="EU27429" s="104"/>
    </row>
    <row r="27430" spans="151:151" ht="14.4" x14ac:dyDescent="0.25">
      <c r="EU27430" s="104"/>
    </row>
    <row r="27431" spans="151:151" ht="14.4" x14ac:dyDescent="0.25">
      <c r="EU27431" s="104"/>
    </row>
    <row r="27432" spans="151:151" ht="14.4" x14ac:dyDescent="0.25">
      <c r="EU27432" s="104"/>
    </row>
    <row r="27433" spans="151:151" ht="14.4" x14ac:dyDescent="0.25">
      <c r="EU27433" s="104"/>
    </row>
    <row r="27434" spans="151:151" ht="14.4" x14ac:dyDescent="0.25">
      <c r="EU27434" s="104"/>
    </row>
    <row r="27435" spans="151:151" ht="14.4" x14ac:dyDescent="0.25">
      <c r="EU27435" s="104"/>
    </row>
    <row r="27436" spans="151:151" ht="14.4" x14ac:dyDescent="0.25">
      <c r="EU27436" s="104"/>
    </row>
    <row r="27437" spans="151:151" ht="14.4" x14ac:dyDescent="0.25">
      <c r="EU27437" s="104"/>
    </row>
    <row r="27438" spans="151:151" ht="14.4" x14ac:dyDescent="0.25">
      <c r="EU27438" s="104"/>
    </row>
    <row r="27439" spans="151:151" ht="14.4" x14ac:dyDescent="0.25">
      <c r="EU27439" s="104"/>
    </row>
    <row r="27440" spans="151:151" ht="14.4" x14ac:dyDescent="0.25">
      <c r="EU27440" s="104"/>
    </row>
    <row r="27441" spans="151:151" ht="14.4" x14ac:dyDescent="0.25">
      <c r="EU27441" s="104"/>
    </row>
    <row r="27442" spans="151:151" ht="14.4" x14ac:dyDescent="0.25">
      <c r="EU27442" s="104"/>
    </row>
    <row r="27443" spans="151:151" ht="14.4" x14ac:dyDescent="0.25">
      <c r="EU27443" s="104"/>
    </row>
    <row r="27444" spans="151:151" ht="14.4" x14ac:dyDescent="0.25">
      <c r="EU27444" s="104"/>
    </row>
    <row r="27445" spans="151:151" ht="14.4" x14ac:dyDescent="0.25">
      <c r="EU27445" s="104"/>
    </row>
    <row r="27446" spans="151:151" ht="14.4" x14ac:dyDescent="0.25">
      <c r="EU27446" s="104"/>
    </row>
    <row r="27447" spans="151:151" ht="14.4" x14ac:dyDescent="0.25">
      <c r="EU27447" s="104"/>
    </row>
    <row r="27448" spans="151:151" ht="14.4" x14ac:dyDescent="0.25">
      <c r="EU27448" s="104"/>
    </row>
    <row r="27449" spans="151:151" ht="14.4" x14ac:dyDescent="0.25">
      <c r="EU27449" s="104"/>
    </row>
    <row r="27450" spans="151:151" ht="14.4" x14ac:dyDescent="0.25">
      <c r="EU27450" s="104"/>
    </row>
    <row r="27451" spans="151:151" ht="14.4" x14ac:dyDescent="0.25">
      <c r="EU27451" s="104"/>
    </row>
    <row r="27452" spans="151:151" ht="14.4" x14ac:dyDescent="0.25">
      <c r="EU27452" s="104"/>
    </row>
    <row r="27453" spans="151:151" ht="14.4" x14ac:dyDescent="0.25">
      <c r="EU27453" s="104"/>
    </row>
    <row r="27454" spans="151:151" ht="14.4" x14ac:dyDescent="0.25">
      <c r="EU27454" s="104"/>
    </row>
    <row r="27455" spans="151:151" ht="14.4" x14ac:dyDescent="0.25">
      <c r="EU27455" s="104"/>
    </row>
    <row r="27456" spans="151:151" ht="14.4" x14ac:dyDescent="0.25">
      <c r="EU27456" s="104"/>
    </row>
    <row r="27457" spans="151:151" ht="14.4" x14ac:dyDescent="0.25">
      <c r="EU27457" s="104"/>
    </row>
    <row r="27458" spans="151:151" ht="14.4" x14ac:dyDescent="0.25">
      <c r="EU27458" s="104"/>
    </row>
    <row r="27459" spans="151:151" ht="14.4" x14ac:dyDescent="0.25">
      <c r="EU27459" s="104"/>
    </row>
    <row r="27460" spans="151:151" ht="14.4" x14ac:dyDescent="0.25">
      <c r="EU27460" s="104"/>
    </row>
    <row r="27461" spans="151:151" ht="14.4" x14ac:dyDescent="0.25">
      <c r="EU27461" s="104"/>
    </row>
    <row r="27462" spans="151:151" ht="14.4" x14ac:dyDescent="0.25">
      <c r="EU27462" s="104"/>
    </row>
    <row r="27463" spans="151:151" ht="14.4" x14ac:dyDescent="0.25">
      <c r="EU27463" s="104"/>
    </row>
    <row r="27464" spans="151:151" ht="14.4" x14ac:dyDescent="0.25">
      <c r="EU27464" s="104"/>
    </row>
    <row r="27465" spans="151:151" ht="14.4" x14ac:dyDescent="0.25">
      <c r="EU27465" s="104"/>
    </row>
    <row r="27466" spans="151:151" ht="14.4" x14ac:dyDescent="0.25">
      <c r="EU27466" s="104"/>
    </row>
    <row r="27467" spans="151:151" ht="14.4" x14ac:dyDescent="0.25">
      <c r="EU27467" s="104"/>
    </row>
    <row r="27468" spans="151:151" ht="14.4" x14ac:dyDescent="0.25">
      <c r="EU27468" s="104"/>
    </row>
    <row r="27469" spans="151:151" ht="14.4" x14ac:dyDescent="0.25">
      <c r="EU27469" s="104"/>
    </row>
    <row r="27470" spans="151:151" ht="14.4" x14ac:dyDescent="0.25">
      <c r="EU27470" s="104"/>
    </row>
    <row r="27471" spans="151:151" ht="14.4" x14ac:dyDescent="0.25">
      <c r="EU27471" s="104"/>
    </row>
    <row r="27472" spans="151:151" ht="14.4" x14ac:dyDescent="0.25">
      <c r="EU27472" s="104"/>
    </row>
    <row r="27473" spans="151:151" ht="14.4" x14ac:dyDescent="0.25">
      <c r="EU27473" s="104"/>
    </row>
    <row r="27474" spans="151:151" ht="14.4" x14ac:dyDescent="0.25">
      <c r="EU27474" s="104"/>
    </row>
    <row r="27475" spans="151:151" ht="14.4" x14ac:dyDescent="0.25">
      <c r="EU27475" s="104"/>
    </row>
    <row r="27476" spans="151:151" ht="14.4" x14ac:dyDescent="0.25">
      <c r="EU27476" s="104"/>
    </row>
    <row r="27477" spans="151:151" ht="14.4" x14ac:dyDescent="0.25">
      <c r="EU27477" s="104"/>
    </row>
    <row r="27478" spans="151:151" ht="14.4" x14ac:dyDescent="0.25">
      <c r="EU27478" s="104"/>
    </row>
    <row r="27479" spans="151:151" ht="14.4" x14ac:dyDescent="0.25">
      <c r="EU27479" s="104"/>
    </row>
    <row r="27480" spans="151:151" ht="14.4" x14ac:dyDescent="0.25">
      <c r="EU27480" s="104"/>
    </row>
    <row r="27481" spans="151:151" ht="14.4" x14ac:dyDescent="0.25">
      <c r="EU27481" s="104"/>
    </row>
    <row r="27482" spans="151:151" ht="14.4" x14ac:dyDescent="0.25">
      <c r="EU27482" s="104"/>
    </row>
    <row r="27483" spans="151:151" ht="14.4" x14ac:dyDescent="0.25">
      <c r="EU27483" s="104"/>
    </row>
    <row r="27484" spans="151:151" ht="14.4" x14ac:dyDescent="0.25">
      <c r="EU27484" s="104"/>
    </row>
    <row r="27485" spans="151:151" ht="14.4" x14ac:dyDescent="0.25">
      <c r="EU27485" s="104"/>
    </row>
    <row r="27486" spans="151:151" ht="14.4" x14ac:dyDescent="0.25">
      <c r="EU27486" s="104"/>
    </row>
    <row r="27487" spans="151:151" ht="14.4" x14ac:dyDescent="0.25">
      <c r="EU27487" s="104"/>
    </row>
    <row r="27488" spans="151:151" ht="14.4" x14ac:dyDescent="0.25">
      <c r="EU27488" s="104"/>
    </row>
    <row r="27489" spans="151:151" ht="14.4" x14ac:dyDescent="0.25">
      <c r="EU27489" s="104"/>
    </row>
    <row r="27490" spans="151:151" ht="14.4" x14ac:dyDescent="0.25">
      <c r="EU27490" s="104"/>
    </row>
    <row r="27491" spans="151:151" ht="14.4" x14ac:dyDescent="0.25">
      <c r="EU27491" s="104"/>
    </row>
    <row r="27492" spans="151:151" ht="14.4" x14ac:dyDescent="0.25">
      <c r="EU27492" s="104"/>
    </row>
    <row r="27493" spans="151:151" ht="14.4" x14ac:dyDescent="0.25">
      <c r="EU27493" s="104"/>
    </row>
    <row r="27494" spans="151:151" ht="14.4" x14ac:dyDescent="0.25">
      <c r="EU27494" s="104"/>
    </row>
    <row r="27495" spans="151:151" ht="14.4" x14ac:dyDescent="0.25">
      <c r="EU27495" s="104"/>
    </row>
    <row r="27496" spans="151:151" ht="14.4" x14ac:dyDescent="0.25">
      <c r="EU27496" s="104"/>
    </row>
    <row r="27497" spans="151:151" ht="14.4" x14ac:dyDescent="0.25">
      <c r="EU27497" s="104"/>
    </row>
    <row r="27498" spans="151:151" ht="14.4" x14ac:dyDescent="0.25">
      <c r="EU27498" s="104"/>
    </row>
    <row r="27499" spans="151:151" ht="14.4" x14ac:dyDescent="0.25">
      <c r="EU27499" s="104"/>
    </row>
    <row r="27500" spans="151:151" ht="14.4" x14ac:dyDescent="0.25">
      <c r="EU27500" s="104"/>
    </row>
    <row r="27501" spans="151:151" ht="14.4" x14ac:dyDescent="0.25">
      <c r="EU27501" s="104"/>
    </row>
    <row r="27502" spans="151:151" ht="14.4" x14ac:dyDescent="0.25">
      <c r="EU27502" s="104"/>
    </row>
    <row r="27503" spans="151:151" ht="14.4" x14ac:dyDescent="0.25">
      <c r="EU27503" s="104"/>
    </row>
    <row r="27504" spans="151:151" ht="14.4" x14ac:dyDescent="0.25">
      <c r="EU27504" s="104"/>
    </row>
    <row r="27505" spans="151:151" ht="14.4" x14ac:dyDescent="0.25">
      <c r="EU27505" s="104"/>
    </row>
    <row r="27506" spans="151:151" ht="14.4" x14ac:dyDescent="0.25">
      <c r="EU27506" s="104"/>
    </row>
    <row r="27507" spans="151:151" ht="14.4" x14ac:dyDescent="0.25">
      <c r="EU27507" s="104"/>
    </row>
    <row r="27508" spans="151:151" ht="14.4" x14ac:dyDescent="0.25">
      <c r="EU27508" s="104"/>
    </row>
    <row r="27509" spans="151:151" ht="14.4" x14ac:dyDescent="0.25">
      <c r="EU27509" s="104"/>
    </row>
    <row r="27510" spans="151:151" ht="14.4" x14ac:dyDescent="0.25">
      <c r="EU27510" s="104"/>
    </row>
    <row r="27511" spans="151:151" ht="14.4" x14ac:dyDescent="0.25">
      <c r="EU27511" s="104"/>
    </row>
    <row r="27512" spans="151:151" ht="14.4" x14ac:dyDescent="0.25">
      <c r="EU27512" s="104"/>
    </row>
    <row r="27513" spans="151:151" ht="14.4" x14ac:dyDescent="0.25">
      <c r="EU27513" s="104"/>
    </row>
    <row r="27514" spans="151:151" ht="14.4" x14ac:dyDescent="0.25">
      <c r="EU27514" s="104"/>
    </row>
    <row r="27515" spans="151:151" ht="14.4" x14ac:dyDescent="0.25">
      <c r="EU27515" s="104"/>
    </row>
    <row r="27516" spans="151:151" ht="14.4" x14ac:dyDescent="0.25">
      <c r="EU27516" s="104"/>
    </row>
    <row r="27517" spans="151:151" ht="14.4" x14ac:dyDescent="0.25">
      <c r="EU27517" s="104"/>
    </row>
    <row r="27518" spans="151:151" ht="14.4" x14ac:dyDescent="0.25">
      <c r="EU27518" s="104"/>
    </row>
    <row r="27519" spans="151:151" ht="14.4" x14ac:dyDescent="0.25">
      <c r="EU27519" s="104"/>
    </row>
    <row r="27520" spans="151:151" ht="14.4" x14ac:dyDescent="0.25">
      <c r="EU27520" s="104"/>
    </row>
    <row r="27521" spans="151:151" ht="14.4" x14ac:dyDescent="0.25">
      <c r="EU27521" s="104"/>
    </row>
    <row r="27522" spans="151:151" ht="14.4" x14ac:dyDescent="0.25">
      <c r="EU27522" s="104"/>
    </row>
    <row r="27523" spans="151:151" ht="14.4" x14ac:dyDescent="0.25">
      <c r="EU27523" s="104"/>
    </row>
    <row r="27524" spans="151:151" ht="14.4" x14ac:dyDescent="0.25">
      <c r="EU27524" s="104"/>
    </row>
    <row r="27525" spans="151:151" ht="14.4" x14ac:dyDescent="0.25">
      <c r="EU27525" s="104"/>
    </row>
    <row r="27526" spans="151:151" ht="14.4" x14ac:dyDescent="0.25">
      <c r="EU27526" s="104"/>
    </row>
    <row r="27527" spans="151:151" ht="14.4" x14ac:dyDescent="0.25">
      <c r="EU27527" s="104"/>
    </row>
    <row r="27528" spans="151:151" ht="14.4" x14ac:dyDescent="0.25">
      <c r="EU27528" s="104"/>
    </row>
    <row r="27529" spans="151:151" ht="14.4" x14ac:dyDescent="0.25">
      <c r="EU27529" s="104"/>
    </row>
    <row r="27530" spans="151:151" ht="14.4" x14ac:dyDescent="0.25">
      <c r="EU27530" s="104"/>
    </row>
    <row r="27531" spans="151:151" ht="14.4" x14ac:dyDescent="0.25">
      <c r="EU27531" s="104"/>
    </row>
    <row r="27532" spans="151:151" ht="14.4" x14ac:dyDescent="0.25">
      <c r="EU27532" s="104"/>
    </row>
    <row r="27533" spans="151:151" ht="14.4" x14ac:dyDescent="0.25">
      <c r="EU27533" s="104"/>
    </row>
    <row r="27534" spans="151:151" ht="14.4" x14ac:dyDescent="0.25">
      <c r="EU27534" s="104"/>
    </row>
    <row r="27535" spans="151:151" ht="14.4" x14ac:dyDescent="0.25">
      <c r="EU27535" s="104"/>
    </row>
    <row r="27536" spans="151:151" ht="14.4" x14ac:dyDescent="0.25">
      <c r="EU27536" s="104"/>
    </row>
    <row r="27537" spans="151:151" ht="14.4" x14ac:dyDescent="0.25">
      <c r="EU27537" s="104"/>
    </row>
    <row r="27538" spans="151:151" ht="14.4" x14ac:dyDescent="0.25">
      <c r="EU27538" s="104"/>
    </row>
    <row r="27539" spans="151:151" ht="14.4" x14ac:dyDescent="0.25">
      <c r="EU27539" s="104"/>
    </row>
    <row r="27540" spans="151:151" ht="14.4" x14ac:dyDescent="0.25">
      <c r="EU27540" s="104"/>
    </row>
    <row r="27541" spans="151:151" ht="14.4" x14ac:dyDescent="0.25">
      <c r="EU27541" s="104"/>
    </row>
    <row r="27542" spans="151:151" ht="14.4" x14ac:dyDescent="0.25">
      <c r="EU27542" s="104"/>
    </row>
    <row r="27543" spans="151:151" ht="14.4" x14ac:dyDescent="0.25">
      <c r="EU27543" s="104"/>
    </row>
    <row r="27544" spans="151:151" ht="14.4" x14ac:dyDescent="0.25">
      <c r="EU27544" s="104"/>
    </row>
    <row r="27545" spans="151:151" ht="14.4" x14ac:dyDescent="0.25">
      <c r="EU27545" s="104"/>
    </row>
    <row r="27546" spans="151:151" ht="14.4" x14ac:dyDescent="0.25">
      <c r="EU27546" s="104"/>
    </row>
    <row r="27547" spans="151:151" ht="14.4" x14ac:dyDescent="0.25">
      <c r="EU27547" s="104"/>
    </row>
    <row r="27548" spans="151:151" ht="14.4" x14ac:dyDescent="0.25">
      <c r="EU27548" s="104"/>
    </row>
    <row r="27549" spans="151:151" ht="14.4" x14ac:dyDescent="0.25">
      <c r="EU27549" s="104"/>
    </row>
    <row r="27550" spans="151:151" ht="14.4" x14ac:dyDescent="0.25">
      <c r="EU27550" s="104"/>
    </row>
    <row r="27551" spans="151:151" ht="14.4" x14ac:dyDescent="0.25">
      <c r="EU27551" s="104"/>
    </row>
    <row r="27552" spans="151:151" ht="14.4" x14ac:dyDescent="0.25">
      <c r="EU27552" s="104"/>
    </row>
    <row r="27553" spans="151:151" ht="14.4" x14ac:dyDescent="0.25">
      <c r="EU27553" s="104"/>
    </row>
    <row r="27554" spans="151:151" ht="14.4" x14ac:dyDescent="0.25">
      <c r="EU27554" s="104"/>
    </row>
    <row r="27555" spans="151:151" ht="14.4" x14ac:dyDescent="0.25">
      <c r="EU27555" s="104"/>
    </row>
    <row r="27556" spans="151:151" ht="14.4" x14ac:dyDescent="0.25">
      <c r="EU27556" s="104"/>
    </row>
    <row r="27557" spans="151:151" ht="14.4" x14ac:dyDescent="0.25">
      <c r="EU27557" s="104"/>
    </row>
    <row r="27558" spans="151:151" ht="14.4" x14ac:dyDescent="0.25">
      <c r="EU27558" s="104"/>
    </row>
    <row r="27559" spans="151:151" ht="14.4" x14ac:dyDescent="0.25">
      <c r="EU27559" s="104"/>
    </row>
    <row r="27560" spans="151:151" ht="14.4" x14ac:dyDescent="0.25">
      <c r="EU27560" s="104"/>
    </row>
    <row r="27561" spans="151:151" ht="14.4" x14ac:dyDescent="0.25">
      <c r="EU27561" s="104"/>
    </row>
    <row r="27562" spans="151:151" ht="14.4" x14ac:dyDescent="0.25">
      <c r="EU27562" s="104"/>
    </row>
    <row r="27563" spans="151:151" ht="14.4" x14ac:dyDescent="0.25">
      <c r="EU27563" s="104"/>
    </row>
    <row r="27564" spans="151:151" ht="14.4" x14ac:dyDescent="0.25">
      <c r="EU27564" s="104"/>
    </row>
    <row r="27565" spans="151:151" ht="14.4" x14ac:dyDescent="0.25">
      <c r="EU27565" s="104"/>
    </row>
    <row r="27566" spans="151:151" ht="14.4" x14ac:dyDescent="0.25">
      <c r="EU27566" s="104"/>
    </row>
    <row r="27567" spans="151:151" ht="14.4" x14ac:dyDescent="0.25">
      <c r="EU27567" s="104"/>
    </row>
    <row r="27568" spans="151:151" ht="14.4" x14ac:dyDescent="0.25">
      <c r="EU27568" s="104"/>
    </row>
    <row r="27569" spans="151:151" ht="14.4" x14ac:dyDescent="0.25">
      <c r="EU27569" s="104"/>
    </row>
    <row r="27570" spans="151:151" ht="14.4" x14ac:dyDescent="0.25">
      <c r="EU27570" s="104"/>
    </row>
    <row r="27571" spans="151:151" ht="14.4" x14ac:dyDescent="0.25">
      <c r="EU27571" s="104"/>
    </row>
    <row r="27572" spans="151:151" ht="14.4" x14ac:dyDescent="0.25">
      <c r="EU27572" s="104"/>
    </row>
    <row r="27573" spans="151:151" ht="14.4" x14ac:dyDescent="0.25">
      <c r="EU27573" s="104"/>
    </row>
    <row r="27574" spans="151:151" ht="14.4" x14ac:dyDescent="0.25">
      <c r="EU27574" s="104"/>
    </row>
    <row r="27575" spans="151:151" ht="14.4" x14ac:dyDescent="0.25">
      <c r="EU27575" s="104"/>
    </row>
    <row r="27576" spans="151:151" ht="14.4" x14ac:dyDescent="0.25">
      <c r="EU27576" s="104"/>
    </row>
    <row r="27577" spans="151:151" ht="14.4" x14ac:dyDescent="0.25">
      <c r="EU27577" s="104"/>
    </row>
    <row r="27578" spans="151:151" ht="14.4" x14ac:dyDescent="0.25">
      <c r="EU27578" s="104"/>
    </row>
    <row r="27579" spans="151:151" ht="14.4" x14ac:dyDescent="0.25">
      <c r="EU27579" s="104"/>
    </row>
    <row r="27580" spans="151:151" ht="14.4" x14ac:dyDescent="0.25">
      <c r="EU27580" s="104"/>
    </row>
    <row r="27581" spans="151:151" ht="14.4" x14ac:dyDescent="0.25">
      <c r="EU27581" s="104"/>
    </row>
    <row r="27582" spans="151:151" ht="14.4" x14ac:dyDescent="0.25">
      <c r="EU27582" s="104"/>
    </row>
    <row r="27583" spans="151:151" ht="14.4" x14ac:dyDescent="0.25">
      <c r="EU27583" s="104"/>
    </row>
    <row r="27584" spans="151:151" ht="14.4" x14ac:dyDescent="0.25">
      <c r="EU27584" s="104"/>
    </row>
    <row r="27585" spans="151:151" ht="14.4" x14ac:dyDescent="0.25">
      <c r="EU27585" s="104"/>
    </row>
    <row r="27586" spans="151:151" ht="14.4" x14ac:dyDescent="0.25">
      <c r="EU27586" s="104"/>
    </row>
    <row r="27587" spans="151:151" ht="14.4" x14ac:dyDescent="0.25">
      <c r="EU27587" s="104"/>
    </row>
    <row r="27588" spans="151:151" ht="14.4" x14ac:dyDescent="0.25">
      <c r="EU27588" s="104"/>
    </row>
    <row r="27589" spans="151:151" ht="14.4" x14ac:dyDescent="0.25">
      <c r="EU27589" s="104"/>
    </row>
    <row r="27590" spans="151:151" ht="14.4" x14ac:dyDescent="0.25">
      <c r="EU27590" s="104"/>
    </row>
    <row r="27591" spans="151:151" ht="14.4" x14ac:dyDescent="0.25">
      <c r="EU27591" s="104"/>
    </row>
    <row r="27592" spans="151:151" ht="14.4" x14ac:dyDescent="0.25">
      <c r="EU27592" s="104"/>
    </row>
    <row r="27593" spans="151:151" ht="14.4" x14ac:dyDescent="0.25">
      <c r="EU27593" s="104"/>
    </row>
    <row r="27594" spans="151:151" ht="14.4" x14ac:dyDescent="0.25">
      <c r="EU27594" s="104"/>
    </row>
    <row r="27595" spans="151:151" ht="14.4" x14ac:dyDescent="0.25">
      <c r="EU27595" s="104"/>
    </row>
    <row r="27596" spans="151:151" ht="14.4" x14ac:dyDescent="0.25">
      <c r="EU27596" s="104"/>
    </row>
    <row r="27597" spans="151:151" ht="14.4" x14ac:dyDescent="0.25">
      <c r="EU27597" s="104"/>
    </row>
    <row r="27598" spans="151:151" ht="14.4" x14ac:dyDescent="0.25">
      <c r="EU27598" s="104"/>
    </row>
    <row r="27599" spans="151:151" ht="14.4" x14ac:dyDescent="0.25">
      <c r="EU27599" s="104"/>
    </row>
    <row r="27600" spans="151:151" ht="14.4" x14ac:dyDescent="0.25">
      <c r="EU27600" s="104"/>
    </row>
    <row r="27601" spans="151:151" ht="14.4" x14ac:dyDescent="0.25">
      <c r="EU27601" s="104"/>
    </row>
    <row r="27602" spans="151:151" ht="14.4" x14ac:dyDescent="0.25">
      <c r="EU27602" s="104"/>
    </row>
    <row r="27603" spans="151:151" ht="14.4" x14ac:dyDescent="0.25">
      <c r="EU27603" s="104"/>
    </row>
    <row r="27604" spans="151:151" ht="14.4" x14ac:dyDescent="0.25">
      <c r="EU27604" s="104"/>
    </row>
    <row r="27605" spans="151:151" ht="14.4" x14ac:dyDescent="0.25">
      <c r="EU27605" s="104"/>
    </row>
    <row r="27606" spans="151:151" ht="14.4" x14ac:dyDescent="0.25">
      <c r="EU27606" s="104"/>
    </row>
    <row r="27607" spans="151:151" ht="14.4" x14ac:dyDescent="0.25">
      <c r="EU27607" s="104"/>
    </row>
    <row r="27608" spans="151:151" ht="14.4" x14ac:dyDescent="0.25">
      <c r="EU27608" s="104"/>
    </row>
    <row r="27609" spans="151:151" ht="14.4" x14ac:dyDescent="0.25">
      <c r="EU27609" s="104"/>
    </row>
    <row r="27610" spans="151:151" ht="14.4" x14ac:dyDescent="0.25">
      <c r="EU27610" s="104"/>
    </row>
    <row r="27611" spans="151:151" ht="14.4" x14ac:dyDescent="0.25">
      <c r="EU27611" s="104"/>
    </row>
    <row r="27612" spans="151:151" ht="14.4" x14ac:dyDescent="0.25">
      <c r="EU27612" s="104"/>
    </row>
    <row r="27613" spans="151:151" ht="14.4" x14ac:dyDescent="0.25">
      <c r="EU27613" s="104"/>
    </row>
    <row r="27614" spans="151:151" ht="14.4" x14ac:dyDescent="0.25">
      <c r="EU27614" s="104"/>
    </row>
    <row r="27615" spans="151:151" ht="14.4" x14ac:dyDescent="0.25">
      <c r="EU27615" s="104"/>
    </row>
    <row r="27616" spans="151:151" ht="14.4" x14ac:dyDescent="0.25">
      <c r="EU27616" s="104"/>
    </row>
    <row r="27617" spans="151:151" ht="14.4" x14ac:dyDescent="0.25">
      <c r="EU27617" s="104"/>
    </row>
    <row r="27618" spans="151:151" ht="14.4" x14ac:dyDescent="0.25">
      <c r="EU27618" s="104"/>
    </row>
    <row r="27619" spans="151:151" ht="14.4" x14ac:dyDescent="0.25">
      <c r="EU27619" s="104"/>
    </row>
    <row r="27620" spans="151:151" ht="14.4" x14ac:dyDescent="0.25">
      <c r="EU27620" s="104"/>
    </row>
    <row r="27621" spans="151:151" ht="14.4" x14ac:dyDescent="0.25">
      <c r="EU27621" s="104"/>
    </row>
    <row r="27622" spans="151:151" ht="14.4" x14ac:dyDescent="0.25">
      <c r="EU27622" s="104"/>
    </row>
    <row r="27623" spans="151:151" ht="14.4" x14ac:dyDescent="0.25">
      <c r="EU27623" s="104"/>
    </row>
    <row r="27624" spans="151:151" ht="14.4" x14ac:dyDescent="0.25">
      <c r="EU27624" s="104"/>
    </row>
    <row r="27625" spans="151:151" ht="14.4" x14ac:dyDescent="0.25">
      <c r="EU27625" s="104"/>
    </row>
    <row r="27626" spans="151:151" ht="14.4" x14ac:dyDescent="0.25">
      <c r="EU27626" s="104"/>
    </row>
    <row r="27627" spans="151:151" ht="14.4" x14ac:dyDescent="0.25">
      <c r="EU27627" s="104"/>
    </row>
    <row r="27628" spans="151:151" ht="14.4" x14ac:dyDescent="0.25">
      <c r="EU27628" s="104"/>
    </row>
    <row r="27629" spans="151:151" ht="14.4" x14ac:dyDescent="0.25">
      <c r="EU27629" s="104"/>
    </row>
    <row r="27630" spans="151:151" ht="14.4" x14ac:dyDescent="0.25">
      <c r="EU27630" s="104"/>
    </row>
    <row r="27631" spans="151:151" ht="14.4" x14ac:dyDescent="0.25">
      <c r="EU27631" s="104"/>
    </row>
    <row r="27632" spans="151:151" ht="14.4" x14ac:dyDescent="0.25">
      <c r="EU27632" s="104"/>
    </row>
    <row r="27633" spans="151:151" ht="14.4" x14ac:dyDescent="0.25">
      <c r="EU27633" s="104"/>
    </row>
    <row r="27634" spans="151:151" ht="14.4" x14ac:dyDescent="0.25">
      <c r="EU27634" s="104"/>
    </row>
    <row r="27635" spans="151:151" ht="14.4" x14ac:dyDescent="0.25">
      <c r="EU27635" s="104"/>
    </row>
    <row r="27636" spans="151:151" ht="14.4" x14ac:dyDescent="0.25">
      <c r="EU27636" s="104"/>
    </row>
    <row r="27637" spans="151:151" ht="14.4" x14ac:dyDescent="0.25">
      <c r="EU27637" s="104"/>
    </row>
    <row r="27638" spans="151:151" ht="14.4" x14ac:dyDescent="0.25">
      <c r="EU27638" s="104"/>
    </row>
    <row r="27639" spans="151:151" ht="14.4" x14ac:dyDescent="0.25">
      <c r="EU27639" s="104"/>
    </row>
    <row r="27640" spans="151:151" ht="14.4" x14ac:dyDescent="0.25">
      <c r="EU27640" s="104"/>
    </row>
    <row r="27641" spans="151:151" ht="14.4" x14ac:dyDescent="0.25">
      <c r="EU27641" s="104"/>
    </row>
    <row r="27642" spans="151:151" ht="14.4" x14ac:dyDescent="0.25">
      <c r="EU27642" s="104"/>
    </row>
    <row r="27643" spans="151:151" ht="14.4" x14ac:dyDescent="0.25">
      <c r="EU27643" s="104"/>
    </row>
    <row r="27644" spans="151:151" ht="14.4" x14ac:dyDescent="0.25">
      <c r="EU27644" s="104"/>
    </row>
    <row r="27645" spans="151:151" ht="14.4" x14ac:dyDescent="0.25">
      <c r="EU27645" s="104"/>
    </row>
    <row r="27646" spans="151:151" ht="14.4" x14ac:dyDescent="0.25">
      <c r="EU27646" s="104"/>
    </row>
    <row r="27647" spans="151:151" ht="14.4" x14ac:dyDescent="0.25">
      <c r="EU27647" s="104"/>
    </row>
    <row r="27648" spans="151:151" ht="14.4" x14ac:dyDescent="0.25">
      <c r="EU27648" s="104"/>
    </row>
    <row r="27649" spans="151:151" ht="14.4" x14ac:dyDescent="0.25">
      <c r="EU27649" s="104"/>
    </row>
    <row r="27650" spans="151:151" ht="14.4" x14ac:dyDescent="0.25">
      <c r="EU27650" s="104"/>
    </row>
    <row r="27651" spans="151:151" ht="14.4" x14ac:dyDescent="0.25">
      <c r="EU27651" s="104"/>
    </row>
    <row r="27652" spans="151:151" ht="14.4" x14ac:dyDescent="0.25">
      <c r="EU27652" s="104"/>
    </row>
    <row r="27653" spans="151:151" ht="14.4" x14ac:dyDescent="0.25">
      <c r="EU27653" s="104"/>
    </row>
    <row r="27654" spans="151:151" ht="14.4" x14ac:dyDescent="0.25">
      <c r="EU27654" s="104"/>
    </row>
    <row r="27655" spans="151:151" ht="14.4" x14ac:dyDescent="0.25">
      <c r="EU27655" s="104"/>
    </row>
    <row r="27656" spans="151:151" ht="14.4" x14ac:dyDescent="0.25">
      <c r="EU27656" s="104"/>
    </row>
    <row r="27657" spans="151:151" ht="14.4" x14ac:dyDescent="0.25">
      <c r="EU27657" s="104"/>
    </row>
    <row r="27658" spans="151:151" ht="14.4" x14ac:dyDescent="0.25">
      <c r="EU27658" s="104"/>
    </row>
    <row r="27659" spans="151:151" ht="14.4" x14ac:dyDescent="0.25">
      <c r="EU27659" s="104"/>
    </row>
    <row r="27660" spans="151:151" ht="14.4" x14ac:dyDescent="0.25">
      <c r="EU27660" s="104"/>
    </row>
    <row r="27661" spans="151:151" ht="14.4" x14ac:dyDescent="0.25">
      <c r="EU27661" s="104"/>
    </row>
    <row r="27662" spans="151:151" ht="14.4" x14ac:dyDescent="0.25">
      <c r="EU27662" s="104"/>
    </row>
    <row r="27663" spans="151:151" ht="14.4" x14ac:dyDescent="0.25">
      <c r="EU27663" s="104"/>
    </row>
    <row r="27664" spans="151:151" ht="14.4" x14ac:dyDescent="0.25">
      <c r="EU27664" s="104"/>
    </row>
    <row r="27665" spans="151:151" ht="14.4" x14ac:dyDescent="0.25">
      <c r="EU27665" s="104"/>
    </row>
    <row r="27666" spans="151:151" ht="14.4" x14ac:dyDescent="0.25">
      <c r="EU27666" s="104"/>
    </row>
    <row r="27667" spans="151:151" ht="14.4" x14ac:dyDescent="0.25">
      <c r="EU27667" s="104"/>
    </row>
    <row r="27668" spans="151:151" ht="14.4" x14ac:dyDescent="0.25">
      <c r="EU27668" s="104"/>
    </row>
    <row r="27669" spans="151:151" ht="14.4" x14ac:dyDescent="0.25">
      <c r="EU27669" s="104"/>
    </row>
    <row r="27670" spans="151:151" ht="14.4" x14ac:dyDescent="0.25">
      <c r="EU27670" s="104"/>
    </row>
    <row r="27671" spans="151:151" ht="14.4" x14ac:dyDescent="0.25">
      <c r="EU27671" s="104"/>
    </row>
    <row r="27672" spans="151:151" ht="14.4" x14ac:dyDescent="0.25">
      <c r="EU27672" s="104"/>
    </row>
    <row r="27673" spans="151:151" ht="14.4" x14ac:dyDescent="0.25">
      <c r="EU27673" s="104"/>
    </row>
    <row r="27674" spans="151:151" ht="14.4" x14ac:dyDescent="0.25">
      <c r="EU27674" s="104"/>
    </row>
    <row r="27675" spans="151:151" ht="14.4" x14ac:dyDescent="0.25">
      <c r="EU27675" s="104"/>
    </row>
    <row r="27676" spans="151:151" ht="14.4" x14ac:dyDescent="0.25">
      <c r="EU27676" s="104"/>
    </row>
    <row r="27677" spans="151:151" ht="14.4" x14ac:dyDescent="0.25">
      <c r="EU27677" s="104"/>
    </row>
    <row r="27678" spans="151:151" ht="14.4" x14ac:dyDescent="0.25">
      <c r="EU27678" s="104"/>
    </row>
    <row r="27679" spans="151:151" ht="14.4" x14ac:dyDescent="0.25">
      <c r="EU27679" s="104"/>
    </row>
    <row r="27680" spans="151:151" ht="14.4" x14ac:dyDescent="0.25">
      <c r="EU27680" s="104"/>
    </row>
    <row r="27681" spans="151:151" ht="14.4" x14ac:dyDescent="0.25">
      <c r="EU27681" s="104"/>
    </row>
    <row r="27682" spans="151:151" ht="14.4" x14ac:dyDescent="0.25">
      <c r="EU27682" s="104"/>
    </row>
    <row r="27683" spans="151:151" ht="14.4" x14ac:dyDescent="0.25">
      <c r="EU27683" s="104"/>
    </row>
    <row r="27684" spans="151:151" ht="14.4" x14ac:dyDescent="0.25">
      <c r="EU27684" s="104"/>
    </row>
    <row r="27685" spans="151:151" ht="14.4" x14ac:dyDescent="0.25">
      <c r="EU27685" s="104"/>
    </row>
    <row r="27686" spans="151:151" ht="14.4" x14ac:dyDescent="0.25">
      <c r="EU27686" s="104"/>
    </row>
    <row r="27687" spans="151:151" ht="14.4" x14ac:dyDescent="0.25">
      <c r="EU27687" s="104"/>
    </row>
    <row r="27688" spans="151:151" ht="14.4" x14ac:dyDescent="0.25">
      <c r="EU27688" s="104"/>
    </row>
    <row r="27689" spans="151:151" ht="14.4" x14ac:dyDescent="0.25">
      <c r="EU27689" s="104"/>
    </row>
    <row r="27690" spans="151:151" ht="14.4" x14ac:dyDescent="0.25">
      <c r="EU27690" s="104"/>
    </row>
    <row r="27691" spans="151:151" ht="14.4" x14ac:dyDescent="0.25">
      <c r="EU27691" s="104"/>
    </row>
    <row r="27692" spans="151:151" ht="14.4" x14ac:dyDescent="0.25">
      <c r="EU27692" s="104"/>
    </row>
    <row r="27693" spans="151:151" ht="14.4" x14ac:dyDescent="0.25">
      <c r="EU27693" s="104"/>
    </row>
    <row r="27694" spans="151:151" ht="14.4" x14ac:dyDescent="0.25">
      <c r="EU27694" s="104"/>
    </row>
    <row r="27695" spans="151:151" ht="14.4" x14ac:dyDescent="0.25">
      <c r="EU27695" s="104"/>
    </row>
    <row r="27696" spans="151:151" ht="14.4" x14ac:dyDescent="0.25">
      <c r="EU27696" s="104"/>
    </row>
    <row r="27697" spans="151:151" ht="14.4" x14ac:dyDescent="0.25">
      <c r="EU27697" s="104"/>
    </row>
    <row r="27698" spans="151:151" ht="14.4" x14ac:dyDescent="0.25">
      <c r="EU27698" s="104"/>
    </row>
    <row r="27699" spans="151:151" ht="14.4" x14ac:dyDescent="0.25">
      <c r="EU27699" s="104"/>
    </row>
    <row r="27700" spans="151:151" ht="14.4" x14ac:dyDescent="0.25">
      <c r="EU27700" s="104"/>
    </row>
    <row r="27701" spans="151:151" ht="14.4" x14ac:dyDescent="0.25">
      <c r="EU27701" s="104"/>
    </row>
    <row r="27702" spans="151:151" ht="14.4" x14ac:dyDescent="0.25">
      <c r="EU27702" s="104"/>
    </row>
    <row r="27703" spans="151:151" ht="14.4" x14ac:dyDescent="0.25">
      <c r="EU27703" s="104"/>
    </row>
    <row r="27704" spans="151:151" ht="14.4" x14ac:dyDescent="0.25">
      <c r="EU27704" s="104"/>
    </row>
    <row r="27705" spans="151:151" ht="14.4" x14ac:dyDescent="0.25">
      <c r="EU27705" s="104"/>
    </row>
    <row r="27706" spans="151:151" ht="14.4" x14ac:dyDescent="0.25">
      <c r="EU27706" s="104"/>
    </row>
    <row r="27707" spans="151:151" ht="14.4" x14ac:dyDescent="0.25">
      <c r="EU27707" s="104"/>
    </row>
    <row r="27708" spans="151:151" ht="14.4" x14ac:dyDescent="0.25">
      <c r="EU27708" s="104"/>
    </row>
    <row r="27709" spans="151:151" ht="14.4" x14ac:dyDescent="0.25">
      <c r="EU27709" s="104"/>
    </row>
    <row r="27710" spans="151:151" ht="14.4" x14ac:dyDescent="0.25">
      <c r="EU27710" s="104"/>
    </row>
    <row r="27711" spans="151:151" ht="14.4" x14ac:dyDescent="0.25">
      <c r="EU27711" s="104"/>
    </row>
    <row r="27712" spans="151:151" ht="14.4" x14ac:dyDescent="0.25">
      <c r="EU27712" s="104"/>
    </row>
    <row r="27713" spans="151:151" ht="14.4" x14ac:dyDescent="0.25">
      <c r="EU27713" s="104"/>
    </row>
    <row r="27714" spans="151:151" ht="14.4" x14ac:dyDescent="0.25">
      <c r="EU27714" s="104"/>
    </row>
    <row r="27715" spans="151:151" ht="14.4" x14ac:dyDescent="0.25">
      <c r="EU27715" s="104"/>
    </row>
    <row r="27716" spans="151:151" ht="14.4" x14ac:dyDescent="0.25">
      <c r="EU27716" s="104"/>
    </row>
    <row r="27717" spans="151:151" ht="14.4" x14ac:dyDescent="0.25">
      <c r="EU27717" s="104"/>
    </row>
    <row r="27718" spans="151:151" ht="14.4" x14ac:dyDescent="0.25">
      <c r="EU27718" s="104"/>
    </row>
    <row r="27719" spans="151:151" ht="14.4" x14ac:dyDescent="0.25">
      <c r="EU27719" s="104"/>
    </row>
    <row r="27720" spans="151:151" ht="14.4" x14ac:dyDescent="0.25">
      <c r="EU27720" s="104"/>
    </row>
    <row r="27721" spans="151:151" ht="14.4" x14ac:dyDescent="0.25">
      <c r="EU27721" s="104"/>
    </row>
    <row r="27722" spans="151:151" ht="14.4" x14ac:dyDescent="0.25">
      <c r="EU27722" s="104"/>
    </row>
    <row r="27723" spans="151:151" ht="14.4" x14ac:dyDescent="0.25">
      <c r="EU27723" s="104"/>
    </row>
    <row r="27724" spans="151:151" ht="14.4" x14ac:dyDescent="0.25">
      <c r="EU27724" s="104"/>
    </row>
    <row r="27725" spans="151:151" ht="14.4" x14ac:dyDescent="0.25">
      <c r="EU27725" s="104"/>
    </row>
    <row r="27726" spans="151:151" ht="14.4" x14ac:dyDescent="0.25">
      <c r="EU27726" s="104"/>
    </row>
    <row r="27727" spans="151:151" ht="14.4" x14ac:dyDescent="0.25">
      <c r="EU27727" s="104"/>
    </row>
    <row r="27728" spans="151:151" ht="14.4" x14ac:dyDescent="0.25">
      <c r="EU27728" s="104"/>
    </row>
    <row r="27729" spans="151:151" ht="14.4" x14ac:dyDescent="0.25">
      <c r="EU27729" s="104"/>
    </row>
    <row r="27730" spans="151:151" ht="14.4" x14ac:dyDescent="0.25">
      <c r="EU27730" s="104"/>
    </row>
    <row r="27731" spans="151:151" ht="14.4" x14ac:dyDescent="0.25">
      <c r="EU27731" s="104"/>
    </row>
    <row r="27732" spans="151:151" ht="14.4" x14ac:dyDescent="0.25">
      <c r="EU27732" s="104"/>
    </row>
    <row r="27733" spans="151:151" ht="14.4" x14ac:dyDescent="0.25">
      <c r="EU27733" s="104"/>
    </row>
    <row r="27734" spans="151:151" ht="14.4" x14ac:dyDescent="0.25">
      <c r="EU27734" s="104"/>
    </row>
    <row r="27735" spans="151:151" ht="14.4" x14ac:dyDescent="0.25">
      <c r="EU27735" s="104"/>
    </row>
    <row r="27736" spans="151:151" ht="14.4" x14ac:dyDescent="0.25">
      <c r="EU27736" s="104"/>
    </row>
    <row r="27737" spans="151:151" ht="14.4" x14ac:dyDescent="0.25">
      <c r="EU27737" s="104"/>
    </row>
    <row r="27738" spans="151:151" ht="14.4" x14ac:dyDescent="0.25">
      <c r="EU27738" s="104"/>
    </row>
    <row r="27739" spans="151:151" ht="14.4" x14ac:dyDescent="0.25">
      <c r="EU27739" s="104"/>
    </row>
    <row r="27740" spans="151:151" ht="14.4" x14ac:dyDescent="0.25">
      <c r="EU27740" s="104"/>
    </row>
    <row r="27741" spans="151:151" ht="14.4" x14ac:dyDescent="0.25">
      <c r="EU27741" s="104"/>
    </row>
    <row r="27742" spans="151:151" ht="14.4" x14ac:dyDescent="0.25">
      <c r="EU27742" s="104"/>
    </row>
    <row r="27743" spans="151:151" ht="14.4" x14ac:dyDescent="0.25">
      <c r="EU27743" s="104"/>
    </row>
    <row r="27744" spans="151:151" ht="14.4" x14ac:dyDescent="0.25">
      <c r="EU27744" s="104"/>
    </row>
    <row r="27745" spans="151:151" ht="14.4" x14ac:dyDescent="0.25">
      <c r="EU27745" s="104"/>
    </row>
    <row r="27746" spans="151:151" ht="14.4" x14ac:dyDescent="0.25">
      <c r="EU27746" s="104"/>
    </row>
    <row r="27747" spans="151:151" ht="14.4" x14ac:dyDescent="0.25">
      <c r="EU27747" s="104"/>
    </row>
    <row r="27748" spans="151:151" ht="14.4" x14ac:dyDescent="0.25">
      <c r="EU27748" s="104"/>
    </row>
    <row r="27749" spans="151:151" ht="14.4" x14ac:dyDescent="0.25">
      <c r="EU27749" s="104"/>
    </row>
    <row r="27750" spans="151:151" ht="14.4" x14ac:dyDescent="0.25">
      <c r="EU27750" s="104"/>
    </row>
    <row r="27751" spans="151:151" ht="14.4" x14ac:dyDescent="0.25">
      <c r="EU27751" s="104"/>
    </row>
    <row r="27752" spans="151:151" ht="14.4" x14ac:dyDescent="0.25">
      <c r="EU27752" s="104"/>
    </row>
    <row r="27753" spans="151:151" ht="14.4" x14ac:dyDescent="0.25">
      <c r="EU27753" s="104"/>
    </row>
    <row r="27754" spans="151:151" ht="14.4" x14ac:dyDescent="0.25">
      <c r="EU27754" s="104"/>
    </row>
    <row r="27755" spans="151:151" ht="14.4" x14ac:dyDescent="0.25">
      <c r="EU27755" s="104"/>
    </row>
    <row r="27756" spans="151:151" ht="14.4" x14ac:dyDescent="0.25">
      <c r="EU27756" s="104"/>
    </row>
    <row r="27757" spans="151:151" ht="14.4" x14ac:dyDescent="0.25">
      <c r="EU27757" s="104"/>
    </row>
    <row r="27758" spans="151:151" ht="14.4" x14ac:dyDescent="0.25">
      <c r="EU27758" s="104"/>
    </row>
    <row r="27759" spans="151:151" ht="14.4" x14ac:dyDescent="0.25">
      <c r="EU27759" s="104"/>
    </row>
    <row r="27760" spans="151:151" ht="14.4" x14ac:dyDescent="0.25">
      <c r="EU27760" s="104"/>
    </row>
    <row r="27761" spans="151:151" ht="14.4" x14ac:dyDescent="0.25">
      <c r="EU27761" s="104"/>
    </row>
    <row r="27762" spans="151:151" ht="14.4" x14ac:dyDescent="0.25">
      <c r="EU27762" s="104"/>
    </row>
    <row r="27763" spans="151:151" ht="14.4" x14ac:dyDescent="0.25">
      <c r="EU27763" s="104"/>
    </row>
    <row r="27764" spans="151:151" ht="14.4" x14ac:dyDescent="0.25">
      <c r="EU27764" s="104"/>
    </row>
    <row r="27765" spans="151:151" ht="14.4" x14ac:dyDescent="0.25">
      <c r="EU27765" s="104"/>
    </row>
    <row r="27766" spans="151:151" ht="14.4" x14ac:dyDescent="0.25">
      <c r="EU27766" s="104"/>
    </row>
    <row r="27767" spans="151:151" ht="14.4" x14ac:dyDescent="0.25">
      <c r="EU27767" s="104"/>
    </row>
    <row r="27768" spans="151:151" ht="14.4" x14ac:dyDescent="0.25">
      <c r="EU27768" s="104"/>
    </row>
    <row r="27769" spans="151:151" ht="14.4" x14ac:dyDescent="0.25">
      <c r="EU27769" s="104"/>
    </row>
    <row r="27770" spans="151:151" ht="14.4" x14ac:dyDescent="0.25">
      <c r="EU27770" s="104"/>
    </row>
    <row r="27771" spans="151:151" ht="14.4" x14ac:dyDescent="0.25">
      <c r="EU27771" s="104"/>
    </row>
    <row r="27772" spans="151:151" ht="14.4" x14ac:dyDescent="0.25">
      <c r="EU27772" s="104"/>
    </row>
    <row r="27773" spans="151:151" ht="14.4" x14ac:dyDescent="0.25">
      <c r="EU27773" s="104"/>
    </row>
    <row r="27774" spans="151:151" ht="14.4" x14ac:dyDescent="0.25">
      <c r="EU27774" s="104"/>
    </row>
    <row r="27775" spans="151:151" ht="14.4" x14ac:dyDescent="0.25">
      <c r="EU27775" s="104"/>
    </row>
    <row r="27776" spans="151:151" ht="14.4" x14ac:dyDescent="0.25">
      <c r="EU27776" s="104"/>
    </row>
    <row r="27777" spans="151:151" ht="14.4" x14ac:dyDescent="0.25">
      <c r="EU27777" s="104"/>
    </row>
    <row r="27778" spans="151:151" ht="14.4" x14ac:dyDescent="0.25">
      <c r="EU27778" s="104"/>
    </row>
    <row r="27779" spans="151:151" ht="14.4" x14ac:dyDescent="0.25">
      <c r="EU27779" s="104"/>
    </row>
    <row r="27780" spans="151:151" ht="14.4" x14ac:dyDescent="0.25">
      <c r="EU27780" s="104"/>
    </row>
    <row r="27781" spans="151:151" ht="14.4" x14ac:dyDescent="0.25">
      <c r="EU27781" s="104"/>
    </row>
    <row r="27782" spans="151:151" ht="14.4" x14ac:dyDescent="0.25">
      <c r="EU27782" s="104"/>
    </row>
    <row r="27783" spans="151:151" ht="14.4" x14ac:dyDescent="0.25">
      <c r="EU27783" s="104"/>
    </row>
    <row r="27784" spans="151:151" ht="14.4" x14ac:dyDescent="0.25">
      <c r="EU27784" s="104"/>
    </row>
    <row r="27785" spans="151:151" ht="14.4" x14ac:dyDescent="0.25">
      <c r="EU27785" s="104"/>
    </row>
    <row r="27786" spans="151:151" ht="14.4" x14ac:dyDescent="0.25">
      <c r="EU27786" s="104"/>
    </row>
    <row r="27787" spans="151:151" ht="14.4" x14ac:dyDescent="0.25">
      <c r="EU27787" s="104"/>
    </row>
    <row r="27788" spans="151:151" ht="14.4" x14ac:dyDescent="0.25">
      <c r="EU27788" s="104"/>
    </row>
    <row r="27789" spans="151:151" ht="14.4" x14ac:dyDescent="0.25">
      <c r="EU27789" s="104"/>
    </row>
    <row r="27790" spans="151:151" ht="14.4" x14ac:dyDescent="0.25">
      <c r="EU27790" s="104"/>
    </row>
    <row r="27791" spans="151:151" ht="14.4" x14ac:dyDescent="0.25">
      <c r="EU27791" s="104"/>
    </row>
    <row r="27792" spans="151:151" ht="14.4" x14ac:dyDescent="0.25">
      <c r="EU27792" s="104"/>
    </row>
    <row r="27793" spans="151:151" ht="14.4" x14ac:dyDescent="0.25">
      <c r="EU27793" s="104"/>
    </row>
    <row r="27794" spans="151:151" ht="14.4" x14ac:dyDescent="0.25">
      <c r="EU27794" s="104"/>
    </row>
    <row r="27795" spans="151:151" ht="14.4" x14ac:dyDescent="0.25">
      <c r="EU27795" s="104"/>
    </row>
    <row r="27796" spans="151:151" ht="14.4" x14ac:dyDescent="0.25">
      <c r="EU27796" s="104"/>
    </row>
    <row r="27797" spans="151:151" ht="14.4" x14ac:dyDescent="0.25">
      <c r="EU27797" s="104"/>
    </row>
    <row r="27798" spans="151:151" ht="14.4" x14ac:dyDescent="0.25">
      <c r="EU27798" s="104"/>
    </row>
    <row r="27799" spans="151:151" ht="14.4" x14ac:dyDescent="0.25">
      <c r="EU27799" s="104"/>
    </row>
    <row r="27800" spans="151:151" ht="14.4" x14ac:dyDescent="0.25">
      <c r="EU27800" s="104"/>
    </row>
    <row r="27801" spans="151:151" ht="14.4" x14ac:dyDescent="0.25">
      <c r="EU27801" s="104"/>
    </row>
    <row r="27802" spans="151:151" ht="14.4" x14ac:dyDescent="0.25">
      <c r="EU27802" s="104"/>
    </row>
    <row r="27803" spans="151:151" ht="14.4" x14ac:dyDescent="0.25">
      <c r="EU27803" s="104"/>
    </row>
    <row r="27804" spans="151:151" ht="14.4" x14ac:dyDescent="0.25">
      <c r="EU27804" s="104"/>
    </row>
    <row r="27805" spans="151:151" ht="14.4" x14ac:dyDescent="0.25">
      <c r="EU27805" s="104"/>
    </row>
    <row r="27806" spans="151:151" ht="14.4" x14ac:dyDescent="0.25">
      <c r="EU27806" s="104"/>
    </row>
    <row r="27807" spans="151:151" ht="14.4" x14ac:dyDescent="0.25">
      <c r="EU27807" s="104"/>
    </row>
    <row r="27808" spans="151:151" ht="14.4" x14ac:dyDescent="0.25">
      <c r="EU27808" s="104"/>
    </row>
    <row r="27809" spans="151:151" ht="14.4" x14ac:dyDescent="0.25">
      <c r="EU27809" s="104"/>
    </row>
    <row r="27810" spans="151:151" ht="14.4" x14ac:dyDescent="0.25">
      <c r="EU27810" s="104"/>
    </row>
    <row r="27811" spans="151:151" ht="14.4" x14ac:dyDescent="0.25">
      <c r="EU27811" s="104"/>
    </row>
    <row r="27812" spans="151:151" ht="14.4" x14ac:dyDescent="0.25">
      <c r="EU27812" s="104"/>
    </row>
    <row r="27813" spans="151:151" ht="14.4" x14ac:dyDescent="0.25">
      <c r="EU27813" s="104"/>
    </row>
    <row r="27814" spans="151:151" ht="14.4" x14ac:dyDescent="0.25">
      <c r="EU27814" s="104"/>
    </row>
    <row r="27815" spans="151:151" ht="14.4" x14ac:dyDescent="0.25">
      <c r="EU27815" s="104"/>
    </row>
    <row r="27816" spans="151:151" ht="14.4" x14ac:dyDescent="0.25">
      <c r="EU27816" s="104"/>
    </row>
    <row r="27817" spans="151:151" ht="14.4" x14ac:dyDescent="0.25">
      <c r="EU27817" s="104"/>
    </row>
    <row r="27818" spans="151:151" ht="14.4" x14ac:dyDescent="0.25">
      <c r="EU27818" s="104"/>
    </row>
    <row r="27819" spans="151:151" ht="14.4" x14ac:dyDescent="0.25">
      <c r="EU27819" s="104"/>
    </row>
    <row r="27820" spans="151:151" ht="14.4" x14ac:dyDescent="0.25">
      <c r="EU27820" s="104"/>
    </row>
    <row r="27821" spans="151:151" ht="14.4" x14ac:dyDescent="0.25">
      <c r="EU27821" s="104"/>
    </row>
    <row r="27822" spans="151:151" ht="14.4" x14ac:dyDescent="0.25">
      <c r="EU27822" s="104"/>
    </row>
    <row r="27823" spans="151:151" ht="14.4" x14ac:dyDescent="0.25">
      <c r="EU27823" s="104"/>
    </row>
    <row r="27824" spans="151:151" ht="14.4" x14ac:dyDescent="0.25">
      <c r="EU27824" s="104"/>
    </row>
    <row r="27825" spans="151:151" ht="14.4" x14ac:dyDescent="0.25">
      <c r="EU27825" s="104"/>
    </row>
    <row r="27826" spans="151:151" ht="14.4" x14ac:dyDescent="0.25">
      <c r="EU27826" s="104"/>
    </row>
    <row r="27827" spans="151:151" ht="14.4" x14ac:dyDescent="0.25">
      <c r="EU27827" s="104"/>
    </row>
    <row r="27828" spans="151:151" ht="14.4" x14ac:dyDescent="0.25">
      <c r="EU27828" s="104"/>
    </row>
    <row r="27829" spans="151:151" ht="14.4" x14ac:dyDescent="0.25">
      <c r="EU27829" s="104"/>
    </row>
    <row r="27830" spans="151:151" ht="14.4" x14ac:dyDescent="0.25">
      <c r="EU27830" s="104"/>
    </row>
    <row r="27831" spans="151:151" ht="14.4" x14ac:dyDescent="0.25">
      <c r="EU27831" s="104"/>
    </row>
    <row r="27832" spans="151:151" ht="14.4" x14ac:dyDescent="0.25">
      <c r="EU27832" s="104"/>
    </row>
    <row r="27833" spans="151:151" ht="14.4" x14ac:dyDescent="0.25">
      <c r="EU27833" s="104"/>
    </row>
    <row r="27834" spans="151:151" ht="14.4" x14ac:dyDescent="0.25">
      <c r="EU27834" s="104"/>
    </row>
    <row r="27835" spans="151:151" ht="14.4" x14ac:dyDescent="0.25">
      <c r="EU27835" s="104"/>
    </row>
    <row r="27836" spans="151:151" ht="14.4" x14ac:dyDescent="0.25">
      <c r="EU27836" s="104"/>
    </row>
    <row r="27837" spans="151:151" ht="14.4" x14ac:dyDescent="0.25">
      <c r="EU27837" s="104"/>
    </row>
    <row r="27838" spans="151:151" ht="14.4" x14ac:dyDescent="0.25">
      <c r="EU27838" s="104"/>
    </row>
    <row r="27839" spans="151:151" ht="14.4" x14ac:dyDescent="0.25">
      <c r="EU27839" s="104"/>
    </row>
    <row r="27840" spans="151:151" ht="14.4" x14ac:dyDescent="0.25">
      <c r="EU27840" s="104"/>
    </row>
    <row r="27841" spans="151:151" ht="14.4" x14ac:dyDescent="0.25">
      <c r="EU27841" s="104"/>
    </row>
    <row r="27842" spans="151:151" ht="14.4" x14ac:dyDescent="0.25">
      <c r="EU27842" s="104"/>
    </row>
    <row r="27843" spans="151:151" ht="14.4" x14ac:dyDescent="0.25">
      <c r="EU27843" s="104"/>
    </row>
    <row r="27844" spans="151:151" ht="14.4" x14ac:dyDescent="0.25">
      <c r="EU27844" s="104"/>
    </row>
    <row r="27845" spans="151:151" ht="14.4" x14ac:dyDescent="0.25">
      <c r="EU27845" s="104"/>
    </row>
    <row r="27846" spans="151:151" ht="14.4" x14ac:dyDescent="0.25">
      <c r="EU27846" s="104"/>
    </row>
    <row r="27847" spans="151:151" ht="14.4" x14ac:dyDescent="0.25">
      <c r="EU27847" s="104"/>
    </row>
    <row r="27848" spans="151:151" ht="14.4" x14ac:dyDescent="0.25">
      <c r="EU27848" s="104"/>
    </row>
    <row r="27849" spans="151:151" ht="14.4" x14ac:dyDescent="0.25">
      <c r="EU27849" s="104"/>
    </row>
    <row r="27850" spans="151:151" ht="14.4" x14ac:dyDescent="0.25">
      <c r="EU27850" s="104"/>
    </row>
    <row r="27851" spans="151:151" ht="14.4" x14ac:dyDescent="0.25">
      <c r="EU27851" s="104"/>
    </row>
    <row r="27852" spans="151:151" ht="14.4" x14ac:dyDescent="0.25">
      <c r="EU27852" s="104"/>
    </row>
    <row r="27853" spans="151:151" ht="14.4" x14ac:dyDescent="0.25">
      <c r="EU27853" s="104"/>
    </row>
    <row r="27854" spans="151:151" ht="14.4" x14ac:dyDescent="0.25">
      <c r="EU27854" s="104"/>
    </row>
    <row r="27855" spans="151:151" ht="14.4" x14ac:dyDescent="0.25">
      <c r="EU27855" s="104"/>
    </row>
    <row r="27856" spans="151:151" ht="14.4" x14ac:dyDescent="0.25">
      <c r="EU27856" s="104"/>
    </row>
    <row r="27857" spans="151:151" ht="14.4" x14ac:dyDescent="0.25">
      <c r="EU27857" s="104"/>
    </row>
    <row r="27858" spans="151:151" ht="14.4" x14ac:dyDescent="0.25">
      <c r="EU27858" s="104"/>
    </row>
    <row r="27859" spans="151:151" ht="14.4" x14ac:dyDescent="0.25">
      <c r="EU27859" s="104"/>
    </row>
    <row r="27860" spans="151:151" ht="14.4" x14ac:dyDescent="0.25">
      <c r="EU27860" s="104"/>
    </row>
    <row r="27861" spans="151:151" ht="14.4" x14ac:dyDescent="0.25">
      <c r="EU27861" s="104"/>
    </row>
    <row r="27862" spans="151:151" ht="14.4" x14ac:dyDescent="0.25">
      <c r="EU27862" s="104"/>
    </row>
    <row r="27863" spans="151:151" ht="14.4" x14ac:dyDescent="0.25">
      <c r="EU27863" s="104"/>
    </row>
    <row r="27864" spans="151:151" ht="14.4" x14ac:dyDescent="0.25">
      <c r="EU27864" s="104"/>
    </row>
    <row r="27865" spans="151:151" ht="14.4" x14ac:dyDescent="0.25">
      <c r="EU27865" s="104"/>
    </row>
    <row r="27866" spans="151:151" ht="14.4" x14ac:dyDescent="0.25">
      <c r="EU27866" s="104"/>
    </row>
    <row r="27867" spans="151:151" ht="14.4" x14ac:dyDescent="0.25">
      <c r="EU27867" s="104"/>
    </row>
    <row r="27868" spans="151:151" ht="14.4" x14ac:dyDescent="0.25">
      <c r="EU27868" s="104"/>
    </row>
    <row r="27869" spans="151:151" ht="14.4" x14ac:dyDescent="0.25">
      <c r="EU27869" s="104"/>
    </row>
    <row r="27870" spans="151:151" ht="14.4" x14ac:dyDescent="0.25">
      <c r="EU27870" s="104"/>
    </row>
    <row r="27871" spans="151:151" ht="14.4" x14ac:dyDescent="0.25">
      <c r="EU27871" s="104"/>
    </row>
    <row r="27872" spans="151:151" ht="14.4" x14ac:dyDescent="0.25">
      <c r="EU27872" s="104"/>
    </row>
    <row r="27873" spans="151:151" ht="14.4" x14ac:dyDescent="0.25">
      <c r="EU27873" s="104"/>
    </row>
    <row r="27874" spans="151:151" ht="14.4" x14ac:dyDescent="0.25">
      <c r="EU27874" s="104"/>
    </row>
    <row r="27875" spans="151:151" ht="14.4" x14ac:dyDescent="0.25">
      <c r="EU27875" s="104"/>
    </row>
    <row r="27876" spans="151:151" ht="14.4" x14ac:dyDescent="0.25">
      <c r="EU27876" s="104"/>
    </row>
    <row r="27877" spans="151:151" ht="14.4" x14ac:dyDescent="0.25">
      <c r="EU27877" s="104"/>
    </row>
    <row r="27878" spans="151:151" ht="14.4" x14ac:dyDescent="0.25">
      <c r="EU27878" s="104"/>
    </row>
    <row r="27879" spans="151:151" ht="14.4" x14ac:dyDescent="0.25">
      <c r="EU27879" s="104"/>
    </row>
    <row r="27880" spans="151:151" ht="14.4" x14ac:dyDescent="0.25">
      <c r="EU27880" s="104"/>
    </row>
    <row r="27881" spans="151:151" ht="14.4" x14ac:dyDescent="0.25">
      <c r="EU27881" s="104"/>
    </row>
    <row r="27882" spans="151:151" ht="14.4" x14ac:dyDescent="0.25">
      <c r="EU27882" s="104"/>
    </row>
    <row r="27883" spans="151:151" ht="14.4" x14ac:dyDescent="0.25">
      <c r="EU27883" s="104"/>
    </row>
    <row r="27884" spans="151:151" ht="14.4" x14ac:dyDescent="0.25">
      <c r="EU27884" s="104"/>
    </row>
    <row r="27885" spans="151:151" ht="14.4" x14ac:dyDescent="0.25">
      <c r="EU27885" s="104"/>
    </row>
    <row r="27886" spans="151:151" ht="14.4" x14ac:dyDescent="0.25">
      <c r="EU27886" s="104"/>
    </row>
    <row r="27887" spans="151:151" ht="14.4" x14ac:dyDescent="0.25">
      <c r="EU27887" s="104"/>
    </row>
    <row r="27888" spans="151:151" ht="14.4" x14ac:dyDescent="0.25">
      <c r="EU27888" s="104"/>
    </row>
    <row r="27889" spans="151:151" ht="14.4" x14ac:dyDescent="0.25">
      <c r="EU27889" s="104"/>
    </row>
    <row r="27890" spans="151:151" ht="14.4" x14ac:dyDescent="0.25">
      <c r="EU27890" s="104"/>
    </row>
    <row r="27891" spans="151:151" ht="14.4" x14ac:dyDescent="0.25">
      <c r="EU27891" s="104"/>
    </row>
    <row r="27892" spans="151:151" ht="14.4" x14ac:dyDescent="0.25">
      <c r="EU27892" s="104"/>
    </row>
    <row r="27893" spans="151:151" ht="14.4" x14ac:dyDescent="0.25">
      <c r="EU27893" s="104"/>
    </row>
    <row r="27894" spans="151:151" ht="14.4" x14ac:dyDescent="0.25">
      <c r="EU27894" s="104"/>
    </row>
    <row r="27895" spans="151:151" ht="14.4" x14ac:dyDescent="0.25">
      <c r="EU27895" s="104"/>
    </row>
    <row r="27896" spans="151:151" ht="14.4" x14ac:dyDescent="0.25">
      <c r="EU27896" s="104"/>
    </row>
    <row r="27897" spans="151:151" ht="14.4" x14ac:dyDescent="0.25">
      <c r="EU27897" s="104"/>
    </row>
    <row r="27898" spans="151:151" ht="14.4" x14ac:dyDescent="0.25">
      <c r="EU27898" s="104"/>
    </row>
    <row r="27899" spans="151:151" ht="14.4" x14ac:dyDescent="0.25">
      <c r="EU27899" s="104"/>
    </row>
    <row r="27900" spans="151:151" ht="14.4" x14ac:dyDescent="0.25">
      <c r="EU27900" s="104"/>
    </row>
    <row r="27901" spans="151:151" ht="14.4" x14ac:dyDescent="0.25">
      <c r="EU27901" s="104"/>
    </row>
    <row r="27902" spans="151:151" ht="14.4" x14ac:dyDescent="0.25">
      <c r="EU27902" s="104"/>
    </row>
    <row r="27903" spans="151:151" ht="14.4" x14ac:dyDescent="0.25">
      <c r="EU27903" s="104"/>
    </row>
    <row r="27904" spans="151:151" ht="14.4" x14ac:dyDescent="0.25">
      <c r="EU27904" s="104"/>
    </row>
    <row r="27905" spans="151:151" ht="14.4" x14ac:dyDescent="0.25">
      <c r="EU27905" s="104"/>
    </row>
    <row r="27906" spans="151:151" ht="14.4" x14ac:dyDescent="0.25">
      <c r="EU27906" s="104"/>
    </row>
    <row r="27907" spans="151:151" ht="14.4" x14ac:dyDescent="0.25">
      <c r="EU27907" s="104"/>
    </row>
    <row r="27908" spans="151:151" ht="14.4" x14ac:dyDescent="0.25">
      <c r="EU27908" s="104"/>
    </row>
    <row r="27909" spans="151:151" ht="14.4" x14ac:dyDescent="0.25">
      <c r="EU27909" s="104"/>
    </row>
    <row r="27910" spans="151:151" ht="14.4" x14ac:dyDescent="0.25">
      <c r="EU27910" s="104"/>
    </row>
    <row r="27911" spans="151:151" ht="14.4" x14ac:dyDescent="0.25">
      <c r="EU27911" s="104"/>
    </row>
    <row r="27912" spans="151:151" ht="14.4" x14ac:dyDescent="0.25">
      <c r="EU27912" s="104"/>
    </row>
    <row r="27913" spans="151:151" ht="14.4" x14ac:dyDescent="0.25">
      <c r="EU27913" s="104"/>
    </row>
    <row r="27914" spans="151:151" ht="14.4" x14ac:dyDescent="0.25">
      <c r="EU27914" s="104"/>
    </row>
    <row r="27915" spans="151:151" ht="14.4" x14ac:dyDescent="0.25">
      <c r="EU27915" s="104"/>
    </row>
    <row r="27916" spans="151:151" ht="14.4" x14ac:dyDescent="0.25">
      <c r="EU27916" s="104"/>
    </row>
    <row r="27917" spans="151:151" ht="14.4" x14ac:dyDescent="0.25">
      <c r="EU27917" s="104"/>
    </row>
    <row r="27918" spans="151:151" ht="14.4" x14ac:dyDescent="0.25">
      <c r="EU27918" s="104"/>
    </row>
    <row r="27919" spans="151:151" ht="14.4" x14ac:dyDescent="0.25">
      <c r="EU27919" s="104"/>
    </row>
    <row r="27920" spans="151:151" ht="14.4" x14ac:dyDescent="0.25">
      <c r="EU27920" s="104"/>
    </row>
    <row r="27921" spans="151:151" ht="14.4" x14ac:dyDescent="0.25">
      <c r="EU27921" s="104"/>
    </row>
    <row r="27922" spans="151:151" ht="14.4" x14ac:dyDescent="0.25">
      <c r="EU27922" s="104"/>
    </row>
    <row r="27923" spans="151:151" ht="14.4" x14ac:dyDescent="0.25">
      <c r="EU27923" s="104"/>
    </row>
    <row r="27924" spans="151:151" ht="14.4" x14ac:dyDescent="0.25">
      <c r="EU27924" s="104"/>
    </row>
    <row r="27925" spans="151:151" ht="14.4" x14ac:dyDescent="0.25">
      <c r="EU27925" s="104"/>
    </row>
    <row r="27926" spans="151:151" ht="14.4" x14ac:dyDescent="0.25">
      <c r="EU27926" s="104"/>
    </row>
    <row r="27927" spans="151:151" ht="14.4" x14ac:dyDescent="0.25">
      <c r="EU27927" s="104"/>
    </row>
    <row r="27928" spans="151:151" ht="14.4" x14ac:dyDescent="0.25">
      <c r="EU27928" s="104"/>
    </row>
    <row r="27929" spans="151:151" ht="14.4" x14ac:dyDescent="0.25">
      <c r="EU27929" s="104"/>
    </row>
    <row r="27930" spans="151:151" ht="14.4" x14ac:dyDescent="0.25">
      <c r="EU27930" s="104"/>
    </row>
    <row r="27931" spans="151:151" ht="14.4" x14ac:dyDescent="0.25">
      <c r="EU27931" s="104"/>
    </row>
    <row r="27932" spans="151:151" ht="14.4" x14ac:dyDescent="0.25">
      <c r="EU27932" s="104"/>
    </row>
    <row r="27933" spans="151:151" ht="14.4" x14ac:dyDescent="0.25">
      <c r="EU27933" s="104"/>
    </row>
    <row r="27934" spans="151:151" ht="14.4" x14ac:dyDescent="0.25">
      <c r="EU27934" s="104"/>
    </row>
    <row r="27935" spans="151:151" ht="14.4" x14ac:dyDescent="0.25">
      <c r="EU27935" s="104"/>
    </row>
    <row r="27936" spans="151:151" ht="14.4" x14ac:dyDescent="0.25">
      <c r="EU27936" s="104"/>
    </row>
    <row r="27937" spans="151:151" ht="14.4" x14ac:dyDescent="0.25">
      <c r="EU27937" s="104"/>
    </row>
    <row r="27938" spans="151:151" ht="14.4" x14ac:dyDescent="0.25">
      <c r="EU27938" s="104"/>
    </row>
    <row r="27939" spans="151:151" ht="14.4" x14ac:dyDescent="0.25">
      <c r="EU27939" s="104"/>
    </row>
    <row r="27940" spans="151:151" ht="14.4" x14ac:dyDescent="0.25">
      <c r="EU27940" s="104"/>
    </row>
    <row r="27941" spans="151:151" ht="14.4" x14ac:dyDescent="0.25">
      <c r="EU27941" s="104"/>
    </row>
    <row r="27942" spans="151:151" ht="14.4" x14ac:dyDescent="0.25">
      <c r="EU27942" s="104"/>
    </row>
    <row r="27943" spans="151:151" ht="14.4" x14ac:dyDescent="0.25">
      <c r="EU27943" s="104"/>
    </row>
    <row r="27944" spans="151:151" ht="14.4" x14ac:dyDescent="0.25">
      <c r="EU27944" s="104"/>
    </row>
    <row r="27945" spans="151:151" ht="14.4" x14ac:dyDescent="0.25">
      <c r="EU27945" s="104"/>
    </row>
    <row r="27946" spans="151:151" ht="14.4" x14ac:dyDescent="0.25">
      <c r="EU27946" s="104"/>
    </row>
    <row r="27947" spans="151:151" ht="14.4" x14ac:dyDescent="0.25">
      <c r="EU27947" s="104"/>
    </row>
    <row r="27948" spans="151:151" ht="14.4" x14ac:dyDescent="0.25">
      <c r="EU27948" s="104"/>
    </row>
    <row r="27949" spans="151:151" ht="14.4" x14ac:dyDescent="0.25">
      <c r="EU27949" s="104"/>
    </row>
    <row r="27950" spans="151:151" ht="14.4" x14ac:dyDescent="0.25">
      <c r="EU27950" s="104"/>
    </row>
    <row r="27951" spans="151:151" ht="14.4" x14ac:dyDescent="0.25">
      <c r="EU27951" s="104"/>
    </row>
    <row r="27952" spans="151:151" ht="14.4" x14ac:dyDescent="0.25">
      <c r="EU27952" s="104"/>
    </row>
    <row r="27953" spans="151:151" ht="14.4" x14ac:dyDescent="0.25">
      <c r="EU27953" s="104"/>
    </row>
    <row r="27954" spans="151:151" ht="14.4" x14ac:dyDescent="0.25">
      <c r="EU27954" s="104"/>
    </row>
    <row r="27955" spans="151:151" ht="14.4" x14ac:dyDescent="0.25">
      <c r="EU27955" s="104"/>
    </row>
    <row r="27956" spans="151:151" ht="14.4" x14ac:dyDescent="0.25">
      <c r="EU27956" s="104"/>
    </row>
    <row r="27957" spans="151:151" ht="14.4" x14ac:dyDescent="0.25">
      <c r="EU27957" s="104"/>
    </row>
    <row r="27958" spans="151:151" ht="14.4" x14ac:dyDescent="0.25">
      <c r="EU27958" s="104"/>
    </row>
    <row r="27959" spans="151:151" ht="14.4" x14ac:dyDescent="0.25">
      <c r="EU27959" s="104"/>
    </row>
    <row r="27960" spans="151:151" ht="14.4" x14ac:dyDescent="0.25">
      <c r="EU27960" s="104"/>
    </row>
    <row r="27961" spans="151:151" ht="14.4" x14ac:dyDescent="0.25">
      <c r="EU27961" s="104"/>
    </row>
    <row r="27962" spans="151:151" ht="14.4" x14ac:dyDescent="0.25">
      <c r="EU27962" s="104"/>
    </row>
    <row r="27963" spans="151:151" ht="14.4" x14ac:dyDescent="0.25">
      <c r="EU27963" s="104"/>
    </row>
    <row r="27964" spans="151:151" ht="14.4" x14ac:dyDescent="0.25">
      <c r="EU27964" s="104"/>
    </row>
    <row r="27965" spans="151:151" ht="14.4" x14ac:dyDescent="0.25">
      <c r="EU27965" s="104"/>
    </row>
    <row r="27966" spans="151:151" ht="14.4" x14ac:dyDescent="0.25">
      <c r="EU27966" s="104"/>
    </row>
    <row r="27967" spans="151:151" ht="14.4" x14ac:dyDescent="0.25">
      <c r="EU27967" s="104"/>
    </row>
    <row r="27968" spans="151:151" ht="14.4" x14ac:dyDescent="0.25">
      <c r="EU27968" s="104"/>
    </row>
    <row r="27969" spans="151:151" ht="14.4" x14ac:dyDescent="0.25">
      <c r="EU27969" s="104"/>
    </row>
    <row r="27970" spans="151:151" ht="14.4" x14ac:dyDescent="0.25">
      <c r="EU27970" s="104"/>
    </row>
    <row r="27971" spans="151:151" ht="14.4" x14ac:dyDescent="0.25">
      <c r="EU27971" s="104"/>
    </row>
    <row r="27972" spans="151:151" ht="14.4" x14ac:dyDescent="0.25">
      <c r="EU27972" s="104"/>
    </row>
    <row r="27973" spans="151:151" ht="14.4" x14ac:dyDescent="0.25">
      <c r="EU27973" s="104"/>
    </row>
    <row r="27974" spans="151:151" ht="14.4" x14ac:dyDescent="0.25">
      <c r="EU27974" s="104"/>
    </row>
    <row r="27975" spans="151:151" ht="14.4" x14ac:dyDescent="0.25">
      <c r="EU27975" s="104"/>
    </row>
    <row r="27976" spans="151:151" ht="14.4" x14ac:dyDescent="0.25">
      <c r="EU27976" s="104"/>
    </row>
    <row r="27977" spans="151:151" ht="14.4" x14ac:dyDescent="0.25">
      <c r="EU27977" s="104"/>
    </row>
    <row r="27978" spans="151:151" ht="14.4" x14ac:dyDescent="0.25">
      <c r="EU27978" s="104"/>
    </row>
    <row r="27979" spans="151:151" ht="14.4" x14ac:dyDescent="0.25">
      <c r="EU27979" s="104"/>
    </row>
    <row r="27980" spans="151:151" ht="14.4" x14ac:dyDescent="0.25">
      <c r="EU27980" s="104"/>
    </row>
    <row r="27981" spans="151:151" ht="14.4" x14ac:dyDescent="0.25">
      <c r="EU27981" s="104"/>
    </row>
    <row r="27982" spans="151:151" ht="14.4" x14ac:dyDescent="0.25">
      <c r="EU27982" s="104"/>
    </row>
    <row r="27983" spans="151:151" ht="14.4" x14ac:dyDescent="0.25">
      <c r="EU27983" s="104"/>
    </row>
    <row r="27984" spans="151:151" ht="14.4" x14ac:dyDescent="0.25">
      <c r="EU27984" s="104"/>
    </row>
    <row r="27985" spans="151:151" ht="14.4" x14ac:dyDescent="0.25">
      <c r="EU27985" s="104"/>
    </row>
    <row r="27986" spans="151:151" ht="14.4" x14ac:dyDescent="0.25">
      <c r="EU27986" s="104"/>
    </row>
    <row r="27987" spans="151:151" ht="14.4" x14ac:dyDescent="0.25">
      <c r="EU27987" s="104"/>
    </row>
    <row r="27988" spans="151:151" ht="14.4" x14ac:dyDescent="0.25">
      <c r="EU27988" s="104"/>
    </row>
    <row r="27989" spans="151:151" ht="14.4" x14ac:dyDescent="0.25">
      <c r="EU27989" s="104"/>
    </row>
    <row r="27990" spans="151:151" ht="14.4" x14ac:dyDescent="0.25">
      <c r="EU27990" s="104"/>
    </row>
    <row r="27991" spans="151:151" ht="14.4" x14ac:dyDescent="0.25">
      <c r="EU27991" s="104"/>
    </row>
    <row r="27992" spans="151:151" ht="14.4" x14ac:dyDescent="0.25">
      <c r="EU27992" s="104"/>
    </row>
    <row r="27993" spans="151:151" ht="14.4" x14ac:dyDescent="0.25">
      <c r="EU27993" s="104"/>
    </row>
    <row r="27994" spans="151:151" ht="14.4" x14ac:dyDescent="0.25">
      <c r="EU27994" s="104"/>
    </row>
    <row r="27995" spans="151:151" ht="14.4" x14ac:dyDescent="0.25">
      <c r="EU27995" s="104"/>
    </row>
    <row r="27996" spans="151:151" ht="14.4" x14ac:dyDescent="0.25">
      <c r="EU27996" s="104"/>
    </row>
    <row r="27997" spans="151:151" ht="14.4" x14ac:dyDescent="0.25">
      <c r="EU27997" s="104"/>
    </row>
    <row r="27998" spans="151:151" ht="14.4" x14ac:dyDescent="0.25">
      <c r="EU27998" s="104"/>
    </row>
    <row r="27999" spans="151:151" ht="14.4" x14ac:dyDescent="0.25">
      <c r="EU27999" s="104"/>
    </row>
    <row r="28000" spans="151:151" ht="14.4" x14ac:dyDescent="0.25">
      <c r="EU28000" s="104"/>
    </row>
    <row r="28001" spans="151:151" ht="14.4" x14ac:dyDescent="0.25">
      <c r="EU28001" s="104"/>
    </row>
    <row r="28002" spans="151:151" ht="14.4" x14ac:dyDescent="0.25">
      <c r="EU28002" s="104"/>
    </row>
    <row r="28003" spans="151:151" ht="14.4" x14ac:dyDescent="0.25">
      <c r="EU28003" s="104"/>
    </row>
    <row r="28004" spans="151:151" ht="14.4" x14ac:dyDescent="0.25">
      <c r="EU28004" s="104"/>
    </row>
    <row r="28005" spans="151:151" ht="14.4" x14ac:dyDescent="0.25">
      <c r="EU28005" s="104"/>
    </row>
    <row r="28006" spans="151:151" ht="14.4" x14ac:dyDescent="0.25">
      <c r="EU28006" s="104"/>
    </row>
    <row r="28007" spans="151:151" ht="14.4" x14ac:dyDescent="0.25">
      <c r="EU28007" s="104"/>
    </row>
    <row r="28008" spans="151:151" ht="14.4" x14ac:dyDescent="0.25">
      <c r="EU28008" s="104"/>
    </row>
    <row r="28009" spans="151:151" ht="14.4" x14ac:dyDescent="0.25">
      <c r="EU28009" s="104"/>
    </row>
    <row r="28010" spans="151:151" ht="14.4" x14ac:dyDescent="0.25">
      <c r="EU28010" s="104"/>
    </row>
    <row r="28011" spans="151:151" ht="14.4" x14ac:dyDescent="0.25">
      <c r="EU28011" s="104"/>
    </row>
    <row r="28012" spans="151:151" ht="14.4" x14ac:dyDescent="0.25">
      <c r="EU28012" s="104"/>
    </row>
    <row r="28013" spans="151:151" ht="14.4" x14ac:dyDescent="0.25">
      <c r="EU28013" s="104"/>
    </row>
    <row r="28014" spans="151:151" ht="14.4" x14ac:dyDescent="0.25">
      <c r="EU28014" s="104"/>
    </row>
    <row r="28015" spans="151:151" ht="14.4" x14ac:dyDescent="0.25">
      <c r="EU28015" s="104"/>
    </row>
    <row r="28016" spans="151:151" ht="14.4" x14ac:dyDescent="0.25">
      <c r="EU28016" s="104"/>
    </row>
    <row r="28017" spans="151:151" ht="14.4" x14ac:dyDescent="0.25">
      <c r="EU28017" s="104"/>
    </row>
    <row r="28018" spans="151:151" ht="14.4" x14ac:dyDescent="0.25">
      <c r="EU28018" s="104"/>
    </row>
    <row r="28019" spans="151:151" ht="14.4" x14ac:dyDescent="0.25">
      <c r="EU28019" s="104"/>
    </row>
    <row r="28020" spans="151:151" ht="14.4" x14ac:dyDescent="0.25">
      <c r="EU28020" s="104"/>
    </row>
    <row r="28021" spans="151:151" ht="14.4" x14ac:dyDescent="0.25">
      <c r="EU28021" s="104"/>
    </row>
    <row r="28022" spans="151:151" ht="14.4" x14ac:dyDescent="0.25">
      <c r="EU28022" s="104"/>
    </row>
    <row r="28023" spans="151:151" ht="14.4" x14ac:dyDescent="0.25">
      <c r="EU28023" s="104"/>
    </row>
    <row r="28024" spans="151:151" ht="14.4" x14ac:dyDescent="0.25">
      <c r="EU28024" s="104"/>
    </row>
    <row r="28025" spans="151:151" ht="14.4" x14ac:dyDescent="0.25">
      <c r="EU28025" s="104"/>
    </row>
    <row r="28026" spans="151:151" ht="14.4" x14ac:dyDescent="0.25">
      <c r="EU28026" s="104"/>
    </row>
    <row r="28027" spans="151:151" ht="14.4" x14ac:dyDescent="0.25">
      <c r="EU28027" s="104"/>
    </row>
    <row r="28028" spans="151:151" ht="14.4" x14ac:dyDescent="0.25">
      <c r="EU28028" s="104"/>
    </row>
    <row r="28029" spans="151:151" ht="14.4" x14ac:dyDescent="0.25">
      <c r="EU28029" s="104"/>
    </row>
    <row r="28030" spans="151:151" ht="14.4" x14ac:dyDescent="0.25">
      <c r="EU28030" s="104"/>
    </row>
    <row r="28031" spans="151:151" ht="14.4" x14ac:dyDescent="0.25">
      <c r="EU28031" s="104"/>
    </row>
    <row r="28032" spans="151:151" ht="14.4" x14ac:dyDescent="0.25">
      <c r="EU28032" s="104"/>
    </row>
    <row r="28033" spans="151:151" ht="14.4" x14ac:dyDescent="0.25">
      <c r="EU28033" s="104"/>
    </row>
    <row r="28034" spans="151:151" ht="14.4" x14ac:dyDescent="0.25">
      <c r="EU28034" s="104"/>
    </row>
    <row r="28035" spans="151:151" ht="14.4" x14ac:dyDescent="0.25">
      <c r="EU28035" s="104"/>
    </row>
    <row r="28036" spans="151:151" ht="14.4" x14ac:dyDescent="0.25">
      <c r="EU28036" s="104"/>
    </row>
    <row r="28037" spans="151:151" ht="14.4" x14ac:dyDescent="0.25">
      <c r="EU28037" s="104"/>
    </row>
    <row r="28038" spans="151:151" ht="14.4" x14ac:dyDescent="0.25">
      <c r="EU28038" s="104"/>
    </row>
    <row r="28039" spans="151:151" ht="14.4" x14ac:dyDescent="0.25">
      <c r="EU28039" s="104"/>
    </row>
    <row r="28040" spans="151:151" ht="14.4" x14ac:dyDescent="0.25">
      <c r="EU28040" s="104"/>
    </row>
    <row r="28041" spans="151:151" ht="14.4" x14ac:dyDescent="0.25">
      <c r="EU28041" s="104"/>
    </row>
    <row r="28042" spans="151:151" ht="14.4" x14ac:dyDescent="0.25">
      <c r="EU28042" s="104"/>
    </row>
    <row r="28043" spans="151:151" ht="14.4" x14ac:dyDescent="0.25">
      <c r="EU28043" s="104"/>
    </row>
    <row r="28044" spans="151:151" ht="14.4" x14ac:dyDescent="0.25">
      <c r="EU28044" s="104"/>
    </row>
    <row r="28045" spans="151:151" ht="14.4" x14ac:dyDescent="0.25">
      <c r="EU28045" s="104"/>
    </row>
    <row r="28046" spans="151:151" ht="14.4" x14ac:dyDescent="0.25">
      <c r="EU28046" s="104"/>
    </row>
    <row r="28047" spans="151:151" ht="14.4" x14ac:dyDescent="0.25">
      <c r="EU28047" s="104"/>
    </row>
    <row r="28048" spans="151:151" ht="14.4" x14ac:dyDescent="0.25">
      <c r="EU28048" s="104"/>
    </row>
    <row r="28049" spans="151:151" ht="14.4" x14ac:dyDescent="0.25">
      <c r="EU28049" s="104"/>
    </row>
    <row r="28050" spans="151:151" ht="14.4" x14ac:dyDescent="0.25">
      <c r="EU28050" s="104"/>
    </row>
    <row r="28051" spans="151:151" ht="14.4" x14ac:dyDescent="0.25">
      <c r="EU28051" s="104"/>
    </row>
    <row r="28052" spans="151:151" ht="14.4" x14ac:dyDescent="0.25">
      <c r="EU28052" s="104"/>
    </row>
    <row r="28053" spans="151:151" ht="14.4" x14ac:dyDescent="0.25">
      <c r="EU28053" s="104"/>
    </row>
    <row r="28054" spans="151:151" ht="14.4" x14ac:dyDescent="0.25">
      <c r="EU28054" s="104"/>
    </row>
    <row r="28055" spans="151:151" ht="14.4" x14ac:dyDescent="0.25">
      <c r="EU28055" s="104"/>
    </row>
    <row r="28056" spans="151:151" ht="14.4" x14ac:dyDescent="0.25">
      <c r="EU28056" s="104"/>
    </row>
    <row r="28057" spans="151:151" ht="14.4" x14ac:dyDescent="0.25">
      <c r="EU28057" s="104"/>
    </row>
    <row r="28058" spans="151:151" ht="14.4" x14ac:dyDescent="0.25">
      <c r="EU28058" s="104"/>
    </row>
    <row r="28059" spans="151:151" ht="14.4" x14ac:dyDescent="0.25">
      <c r="EU28059" s="104"/>
    </row>
    <row r="28060" spans="151:151" ht="14.4" x14ac:dyDescent="0.25">
      <c r="EU28060" s="104"/>
    </row>
    <row r="28061" spans="151:151" ht="14.4" x14ac:dyDescent="0.25">
      <c r="EU28061" s="104"/>
    </row>
    <row r="28062" spans="151:151" ht="14.4" x14ac:dyDescent="0.25">
      <c r="EU28062" s="104"/>
    </row>
    <row r="28063" spans="151:151" ht="14.4" x14ac:dyDescent="0.25">
      <c r="EU28063" s="104"/>
    </row>
    <row r="28064" spans="151:151" ht="14.4" x14ac:dyDescent="0.25">
      <c r="EU28064" s="104"/>
    </row>
    <row r="28065" spans="151:151" ht="14.4" x14ac:dyDescent="0.25">
      <c r="EU28065" s="104"/>
    </row>
    <row r="28066" spans="151:151" ht="14.4" x14ac:dyDescent="0.25">
      <c r="EU28066" s="104"/>
    </row>
    <row r="28067" spans="151:151" ht="14.4" x14ac:dyDescent="0.25">
      <c r="EU28067" s="104"/>
    </row>
    <row r="28068" spans="151:151" ht="14.4" x14ac:dyDescent="0.25">
      <c r="EU28068" s="104"/>
    </row>
    <row r="28069" spans="151:151" ht="14.4" x14ac:dyDescent="0.25">
      <c r="EU28069" s="104"/>
    </row>
    <row r="28070" spans="151:151" ht="14.4" x14ac:dyDescent="0.25">
      <c r="EU28070" s="104"/>
    </row>
    <row r="28071" spans="151:151" ht="14.4" x14ac:dyDescent="0.25">
      <c r="EU28071" s="104"/>
    </row>
    <row r="28072" spans="151:151" ht="14.4" x14ac:dyDescent="0.25">
      <c r="EU28072" s="104"/>
    </row>
    <row r="28073" spans="151:151" ht="14.4" x14ac:dyDescent="0.25">
      <c r="EU28073" s="104"/>
    </row>
    <row r="28074" spans="151:151" ht="14.4" x14ac:dyDescent="0.25">
      <c r="EU28074" s="104"/>
    </row>
    <row r="28075" spans="151:151" ht="14.4" x14ac:dyDescent="0.25">
      <c r="EU28075" s="104"/>
    </row>
    <row r="28076" spans="151:151" ht="14.4" x14ac:dyDescent="0.25">
      <c r="EU28076" s="104"/>
    </row>
    <row r="28077" spans="151:151" ht="14.4" x14ac:dyDescent="0.25">
      <c r="EU28077" s="104"/>
    </row>
    <row r="28078" spans="151:151" ht="14.4" x14ac:dyDescent="0.25">
      <c r="EU28078" s="104"/>
    </row>
    <row r="28079" spans="151:151" ht="14.4" x14ac:dyDescent="0.25">
      <c r="EU28079" s="104"/>
    </row>
    <row r="28080" spans="151:151" ht="14.4" x14ac:dyDescent="0.25">
      <c r="EU28080" s="104"/>
    </row>
    <row r="28081" spans="151:151" ht="14.4" x14ac:dyDescent="0.25">
      <c r="EU28081" s="104"/>
    </row>
    <row r="28082" spans="151:151" ht="14.4" x14ac:dyDescent="0.25">
      <c r="EU28082" s="104"/>
    </row>
    <row r="28083" spans="151:151" ht="14.4" x14ac:dyDescent="0.25">
      <c r="EU28083" s="104"/>
    </row>
    <row r="28084" spans="151:151" ht="14.4" x14ac:dyDescent="0.25">
      <c r="EU28084" s="104"/>
    </row>
    <row r="28085" spans="151:151" ht="14.4" x14ac:dyDescent="0.25">
      <c r="EU28085" s="104"/>
    </row>
    <row r="28086" spans="151:151" ht="14.4" x14ac:dyDescent="0.25">
      <c r="EU28086" s="104"/>
    </row>
    <row r="28087" spans="151:151" ht="14.4" x14ac:dyDescent="0.25">
      <c r="EU28087" s="104"/>
    </row>
    <row r="28088" spans="151:151" ht="14.4" x14ac:dyDescent="0.25">
      <c r="EU28088" s="104"/>
    </row>
    <row r="28089" spans="151:151" ht="14.4" x14ac:dyDescent="0.25">
      <c r="EU28089" s="104"/>
    </row>
    <row r="28090" spans="151:151" ht="14.4" x14ac:dyDescent="0.25">
      <c r="EU28090" s="104"/>
    </row>
    <row r="28091" spans="151:151" ht="14.4" x14ac:dyDescent="0.25">
      <c r="EU28091" s="104"/>
    </row>
    <row r="28092" spans="151:151" ht="14.4" x14ac:dyDescent="0.25">
      <c r="EU28092" s="104"/>
    </row>
    <row r="28093" spans="151:151" ht="14.4" x14ac:dyDescent="0.25">
      <c r="EU28093" s="104"/>
    </row>
    <row r="28094" spans="151:151" ht="14.4" x14ac:dyDescent="0.25">
      <c r="EU28094" s="104"/>
    </row>
    <row r="28095" spans="151:151" ht="14.4" x14ac:dyDescent="0.25">
      <c r="EU28095" s="104"/>
    </row>
    <row r="28096" spans="151:151" ht="14.4" x14ac:dyDescent="0.25">
      <c r="EU28096" s="104"/>
    </row>
    <row r="28097" spans="151:151" ht="14.4" x14ac:dyDescent="0.25">
      <c r="EU28097" s="104"/>
    </row>
    <row r="28098" spans="151:151" ht="14.4" x14ac:dyDescent="0.25">
      <c r="EU28098" s="104"/>
    </row>
    <row r="28099" spans="151:151" ht="14.4" x14ac:dyDescent="0.25">
      <c r="EU28099" s="104"/>
    </row>
    <row r="28100" spans="151:151" ht="14.4" x14ac:dyDescent="0.25">
      <c r="EU28100" s="104"/>
    </row>
    <row r="28101" spans="151:151" ht="14.4" x14ac:dyDescent="0.25">
      <c r="EU28101" s="104"/>
    </row>
    <row r="28102" spans="151:151" ht="14.4" x14ac:dyDescent="0.25">
      <c r="EU28102" s="104"/>
    </row>
    <row r="28103" spans="151:151" ht="14.4" x14ac:dyDescent="0.25">
      <c r="EU28103" s="104"/>
    </row>
    <row r="28104" spans="151:151" ht="14.4" x14ac:dyDescent="0.25">
      <c r="EU28104" s="104"/>
    </row>
    <row r="28105" spans="151:151" ht="14.4" x14ac:dyDescent="0.25">
      <c r="EU28105" s="104"/>
    </row>
    <row r="28106" spans="151:151" ht="14.4" x14ac:dyDescent="0.25">
      <c r="EU28106" s="104"/>
    </row>
    <row r="28107" spans="151:151" ht="14.4" x14ac:dyDescent="0.25">
      <c r="EU28107" s="104"/>
    </row>
    <row r="28108" spans="151:151" ht="14.4" x14ac:dyDescent="0.25">
      <c r="EU28108" s="104"/>
    </row>
    <row r="28109" spans="151:151" ht="14.4" x14ac:dyDescent="0.25">
      <c r="EU28109" s="104"/>
    </row>
    <row r="28110" spans="151:151" ht="14.4" x14ac:dyDescent="0.25">
      <c r="EU28110" s="104"/>
    </row>
    <row r="28111" spans="151:151" ht="14.4" x14ac:dyDescent="0.25">
      <c r="EU28111" s="104"/>
    </row>
    <row r="28112" spans="151:151" ht="14.4" x14ac:dyDescent="0.25">
      <c r="EU28112" s="104"/>
    </row>
    <row r="28113" spans="151:151" ht="14.4" x14ac:dyDescent="0.25">
      <c r="EU28113" s="104"/>
    </row>
    <row r="28114" spans="151:151" ht="14.4" x14ac:dyDescent="0.25">
      <c r="EU28114" s="104"/>
    </row>
    <row r="28115" spans="151:151" ht="14.4" x14ac:dyDescent="0.25">
      <c r="EU28115" s="104"/>
    </row>
    <row r="28116" spans="151:151" ht="14.4" x14ac:dyDescent="0.25">
      <c r="EU28116" s="104"/>
    </row>
    <row r="28117" spans="151:151" ht="14.4" x14ac:dyDescent="0.25">
      <c r="EU28117" s="104"/>
    </row>
    <row r="28118" spans="151:151" ht="14.4" x14ac:dyDescent="0.25">
      <c r="EU28118" s="104"/>
    </row>
    <row r="28119" spans="151:151" ht="14.4" x14ac:dyDescent="0.25">
      <c r="EU28119" s="104"/>
    </row>
    <row r="28120" spans="151:151" ht="14.4" x14ac:dyDescent="0.25">
      <c r="EU28120" s="104"/>
    </row>
    <row r="28121" spans="151:151" ht="14.4" x14ac:dyDescent="0.25">
      <c r="EU28121" s="104"/>
    </row>
    <row r="28122" spans="151:151" ht="14.4" x14ac:dyDescent="0.25">
      <c r="EU28122" s="104"/>
    </row>
    <row r="28123" spans="151:151" ht="14.4" x14ac:dyDescent="0.25">
      <c r="EU28123" s="104"/>
    </row>
    <row r="28124" spans="151:151" ht="14.4" x14ac:dyDescent="0.25">
      <c r="EU28124" s="104"/>
    </row>
    <row r="28125" spans="151:151" ht="14.4" x14ac:dyDescent="0.25">
      <c r="EU28125" s="104"/>
    </row>
    <row r="28126" spans="151:151" ht="14.4" x14ac:dyDescent="0.25">
      <c r="EU28126" s="104"/>
    </row>
    <row r="28127" spans="151:151" ht="14.4" x14ac:dyDescent="0.25">
      <c r="EU28127" s="104"/>
    </row>
    <row r="28128" spans="151:151" ht="14.4" x14ac:dyDescent="0.25">
      <c r="EU28128" s="104"/>
    </row>
    <row r="28129" spans="151:151" ht="14.4" x14ac:dyDescent="0.25">
      <c r="EU28129" s="104"/>
    </row>
    <row r="28130" spans="151:151" ht="14.4" x14ac:dyDescent="0.25">
      <c r="EU28130" s="104"/>
    </row>
    <row r="28131" spans="151:151" ht="14.4" x14ac:dyDescent="0.25">
      <c r="EU28131" s="104"/>
    </row>
    <row r="28132" spans="151:151" ht="14.4" x14ac:dyDescent="0.25">
      <c r="EU28132" s="104"/>
    </row>
    <row r="28133" spans="151:151" ht="14.4" x14ac:dyDescent="0.25">
      <c r="EU28133" s="104"/>
    </row>
    <row r="28134" spans="151:151" ht="14.4" x14ac:dyDescent="0.25">
      <c r="EU28134" s="104"/>
    </row>
    <row r="28135" spans="151:151" ht="14.4" x14ac:dyDescent="0.25">
      <c r="EU28135" s="104"/>
    </row>
    <row r="28136" spans="151:151" ht="14.4" x14ac:dyDescent="0.25">
      <c r="EU28136" s="104"/>
    </row>
    <row r="28137" spans="151:151" ht="14.4" x14ac:dyDescent="0.25">
      <c r="EU28137" s="104"/>
    </row>
    <row r="28138" spans="151:151" ht="14.4" x14ac:dyDescent="0.25">
      <c r="EU28138" s="104"/>
    </row>
    <row r="28139" spans="151:151" ht="14.4" x14ac:dyDescent="0.25">
      <c r="EU28139" s="104"/>
    </row>
    <row r="28140" spans="151:151" ht="14.4" x14ac:dyDescent="0.25">
      <c r="EU28140" s="104"/>
    </row>
    <row r="28141" spans="151:151" ht="14.4" x14ac:dyDescent="0.25">
      <c r="EU28141" s="104"/>
    </row>
    <row r="28142" spans="151:151" ht="14.4" x14ac:dyDescent="0.25">
      <c r="EU28142" s="104"/>
    </row>
    <row r="28143" spans="151:151" ht="14.4" x14ac:dyDescent="0.25">
      <c r="EU28143" s="104"/>
    </row>
    <row r="28144" spans="151:151" ht="14.4" x14ac:dyDescent="0.25">
      <c r="EU28144" s="104"/>
    </row>
    <row r="28145" spans="151:151" ht="14.4" x14ac:dyDescent="0.25">
      <c r="EU28145" s="104"/>
    </row>
    <row r="28146" spans="151:151" ht="14.4" x14ac:dyDescent="0.25">
      <c r="EU28146" s="104"/>
    </row>
    <row r="28147" spans="151:151" ht="14.4" x14ac:dyDescent="0.25">
      <c r="EU28147" s="104"/>
    </row>
    <row r="28148" spans="151:151" ht="14.4" x14ac:dyDescent="0.25">
      <c r="EU28148" s="104"/>
    </row>
    <row r="28149" spans="151:151" ht="14.4" x14ac:dyDescent="0.25">
      <c r="EU28149" s="104"/>
    </row>
    <row r="28150" spans="151:151" ht="14.4" x14ac:dyDescent="0.25">
      <c r="EU28150" s="104"/>
    </row>
    <row r="28151" spans="151:151" ht="14.4" x14ac:dyDescent="0.25">
      <c r="EU28151" s="104"/>
    </row>
    <row r="28152" spans="151:151" ht="14.4" x14ac:dyDescent="0.25">
      <c r="EU28152" s="104"/>
    </row>
    <row r="28153" spans="151:151" ht="14.4" x14ac:dyDescent="0.25">
      <c r="EU28153" s="104"/>
    </row>
    <row r="28154" spans="151:151" ht="14.4" x14ac:dyDescent="0.25">
      <c r="EU28154" s="104"/>
    </row>
    <row r="28155" spans="151:151" ht="14.4" x14ac:dyDescent="0.25">
      <c r="EU28155" s="104"/>
    </row>
    <row r="28156" spans="151:151" ht="14.4" x14ac:dyDescent="0.25">
      <c r="EU28156" s="104"/>
    </row>
    <row r="28157" spans="151:151" ht="14.4" x14ac:dyDescent="0.25">
      <c r="EU28157" s="104"/>
    </row>
    <row r="28158" spans="151:151" ht="14.4" x14ac:dyDescent="0.25">
      <c r="EU28158" s="104"/>
    </row>
    <row r="28159" spans="151:151" ht="14.4" x14ac:dyDescent="0.25">
      <c r="EU28159" s="104"/>
    </row>
    <row r="28160" spans="151:151" ht="14.4" x14ac:dyDescent="0.25">
      <c r="EU28160" s="104"/>
    </row>
    <row r="28161" spans="151:151" ht="14.4" x14ac:dyDescent="0.25">
      <c r="EU28161" s="104"/>
    </row>
    <row r="28162" spans="151:151" ht="14.4" x14ac:dyDescent="0.25">
      <c r="EU28162" s="104"/>
    </row>
    <row r="28163" spans="151:151" ht="14.4" x14ac:dyDescent="0.25">
      <c r="EU28163" s="104"/>
    </row>
    <row r="28164" spans="151:151" ht="14.4" x14ac:dyDescent="0.25">
      <c r="EU28164" s="104"/>
    </row>
    <row r="28165" spans="151:151" ht="14.4" x14ac:dyDescent="0.25">
      <c r="EU28165" s="104"/>
    </row>
    <row r="28166" spans="151:151" ht="14.4" x14ac:dyDescent="0.25">
      <c r="EU28166" s="104"/>
    </row>
    <row r="28167" spans="151:151" ht="14.4" x14ac:dyDescent="0.25">
      <c r="EU28167" s="104"/>
    </row>
    <row r="28168" spans="151:151" ht="14.4" x14ac:dyDescent="0.25">
      <c r="EU28168" s="104"/>
    </row>
    <row r="28169" spans="151:151" ht="14.4" x14ac:dyDescent="0.25">
      <c r="EU28169" s="104"/>
    </row>
    <row r="28170" spans="151:151" ht="14.4" x14ac:dyDescent="0.25">
      <c r="EU28170" s="104"/>
    </row>
    <row r="28171" spans="151:151" ht="14.4" x14ac:dyDescent="0.25">
      <c r="EU28171" s="104"/>
    </row>
    <row r="28172" spans="151:151" ht="14.4" x14ac:dyDescent="0.25">
      <c r="EU28172" s="104"/>
    </row>
    <row r="28173" spans="151:151" ht="14.4" x14ac:dyDescent="0.25">
      <c r="EU28173" s="104"/>
    </row>
    <row r="28174" spans="151:151" ht="14.4" x14ac:dyDescent="0.25">
      <c r="EU28174" s="104"/>
    </row>
    <row r="28175" spans="151:151" ht="14.4" x14ac:dyDescent="0.25">
      <c r="EU28175" s="104"/>
    </row>
    <row r="28176" spans="151:151" ht="14.4" x14ac:dyDescent="0.25">
      <c r="EU28176" s="104"/>
    </row>
    <row r="28177" spans="151:151" ht="14.4" x14ac:dyDescent="0.25">
      <c r="EU28177" s="104"/>
    </row>
    <row r="28178" spans="151:151" ht="14.4" x14ac:dyDescent="0.25">
      <c r="EU28178" s="104"/>
    </row>
    <row r="28179" spans="151:151" ht="14.4" x14ac:dyDescent="0.25">
      <c r="EU28179" s="104"/>
    </row>
    <row r="28180" spans="151:151" ht="14.4" x14ac:dyDescent="0.25">
      <c r="EU28180" s="104"/>
    </row>
    <row r="28181" spans="151:151" ht="14.4" x14ac:dyDescent="0.25">
      <c r="EU28181" s="104"/>
    </row>
    <row r="28182" spans="151:151" ht="14.4" x14ac:dyDescent="0.25">
      <c r="EU28182" s="104"/>
    </row>
    <row r="28183" spans="151:151" ht="14.4" x14ac:dyDescent="0.25">
      <c r="EU28183" s="104"/>
    </row>
    <row r="28184" spans="151:151" ht="14.4" x14ac:dyDescent="0.25">
      <c r="EU28184" s="104"/>
    </row>
    <row r="28185" spans="151:151" ht="14.4" x14ac:dyDescent="0.25">
      <c r="EU28185" s="104"/>
    </row>
    <row r="28186" spans="151:151" ht="14.4" x14ac:dyDescent="0.25">
      <c r="EU28186" s="104"/>
    </row>
    <row r="28187" spans="151:151" ht="14.4" x14ac:dyDescent="0.25">
      <c r="EU28187" s="104"/>
    </row>
    <row r="28188" spans="151:151" ht="14.4" x14ac:dyDescent="0.25">
      <c r="EU28188" s="104"/>
    </row>
    <row r="28189" spans="151:151" ht="14.4" x14ac:dyDescent="0.25">
      <c r="EU28189" s="104"/>
    </row>
    <row r="28190" spans="151:151" ht="14.4" x14ac:dyDescent="0.25">
      <c r="EU28190" s="104"/>
    </row>
    <row r="28191" spans="151:151" ht="14.4" x14ac:dyDescent="0.25">
      <c r="EU28191" s="104"/>
    </row>
    <row r="28192" spans="151:151" ht="14.4" x14ac:dyDescent="0.25">
      <c r="EU28192" s="104"/>
    </row>
    <row r="28193" spans="151:151" ht="14.4" x14ac:dyDescent="0.25">
      <c r="EU28193" s="104"/>
    </row>
    <row r="28194" spans="151:151" ht="14.4" x14ac:dyDescent="0.25">
      <c r="EU28194" s="104"/>
    </row>
    <row r="28195" spans="151:151" ht="14.4" x14ac:dyDescent="0.25">
      <c r="EU28195" s="104"/>
    </row>
    <row r="28196" spans="151:151" ht="14.4" x14ac:dyDescent="0.25">
      <c r="EU28196" s="104"/>
    </row>
    <row r="28197" spans="151:151" ht="14.4" x14ac:dyDescent="0.25">
      <c r="EU28197" s="104"/>
    </row>
    <row r="28198" spans="151:151" ht="14.4" x14ac:dyDescent="0.25">
      <c r="EU28198" s="104"/>
    </row>
    <row r="28199" spans="151:151" ht="14.4" x14ac:dyDescent="0.25">
      <c r="EU28199" s="104"/>
    </row>
    <row r="28200" spans="151:151" ht="14.4" x14ac:dyDescent="0.25">
      <c r="EU28200" s="104"/>
    </row>
    <row r="28201" spans="151:151" ht="14.4" x14ac:dyDescent="0.25">
      <c r="EU28201" s="104"/>
    </row>
    <row r="28202" spans="151:151" ht="14.4" x14ac:dyDescent="0.25">
      <c r="EU28202" s="104"/>
    </row>
    <row r="28203" spans="151:151" ht="14.4" x14ac:dyDescent="0.25">
      <c r="EU28203" s="104"/>
    </row>
    <row r="28204" spans="151:151" ht="14.4" x14ac:dyDescent="0.25">
      <c r="EU28204" s="104"/>
    </row>
    <row r="28205" spans="151:151" ht="14.4" x14ac:dyDescent="0.25">
      <c r="EU28205" s="104"/>
    </row>
    <row r="28206" spans="151:151" ht="14.4" x14ac:dyDescent="0.25">
      <c r="EU28206" s="104"/>
    </row>
    <row r="28207" spans="151:151" ht="14.4" x14ac:dyDescent="0.25">
      <c r="EU28207" s="104"/>
    </row>
    <row r="28208" spans="151:151" ht="14.4" x14ac:dyDescent="0.25">
      <c r="EU28208" s="104"/>
    </row>
    <row r="28209" spans="151:151" ht="14.4" x14ac:dyDescent="0.25">
      <c r="EU28209" s="104"/>
    </row>
    <row r="28210" spans="151:151" ht="14.4" x14ac:dyDescent="0.25">
      <c r="EU28210" s="104"/>
    </row>
    <row r="28211" spans="151:151" ht="14.4" x14ac:dyDescent="0.25">
      <c r="EU28211" s="104"/>
    </row>
    <row r="28212" spans="151:151" ht="14.4" x14ac:dyDescent="0.25">
      <c r="EU28212" s="104"/>
    </row>
    <row r="28213" spans="151:151" ht="14.4" x14ac:dyDescent="0.25">
      <c r="EU28213" s="104"/>
    </row>
    <row r="28214" spans="151:151" ht="14.4" x14ac:dyDescent="0.25">
      <c r="EU28214" s="104"/>
    </row>
    <row r="28215" spans="151:151" ht="14.4" x14ac:dyDescent="0.25">
      <c r="EU28215" s="104"/>
    </row>
    <row r="28216" spans="151:151" ht="14.4" x14ac:dyDescent="0.25">
      <c r="EU28216" s="104"/>
    </row>
    <row r="28217" spans="151:151" ht="14.4" x14ac:dyDescent="0.25">
      <c r="EU28217" s="104"/>
    </row>
    <row r="28218" spans="151:151" ht="14.4" x14ac:dyDescent="0.25">
      <c r="EU28218" s="104"/>
    </row>
    <row r="28219" spans="151:151" ht="14.4" x14ac:dyDescent="0.25">
      <c r="EU28219" s="104"/>
    </row>
    <row r="28220" spans="151:151" ht="14.4" x14ac:dyDescent="0.25">
      <c r="EU28220" s="104"/>
    </row>
    <row r="28221" spans="151:151" ht="14.4" x14ac:dyDescent="0.25">
      <c r="EU28221" s="104"/>
    </row>
    <row r="28222" spans="151:151" ht="14.4" x14ac:dyDescent="0.25">
      <c r="EU28222" s="104"/>
    </row>
    <row r="28223" spans="151:151" ht="14.4" x14ac:dyDescent="0.25">
      <c r="EU28223" s="104"/>
    </row>
    <row r="28224" spans="151:151" ht="14.4" x14ac:dyDescent="0.25">
      <c r="EU28224" s="104"/>
    </row>
    <row r="28225" spans="151:151" ht="14.4" x14ac:dyDescent="0.25">
      <c r="EU28225" s="104"/>
    </row>
    <row r="28226" spans="151:151" ht="14.4" x14ac:dyDescent="0.25">
      <c r="EU28226" s="104"/>
    </row>
    <row r="28227" spans="151:151" ht="14.4" x14ac:dyDescent="0.25">
      <c r="EU28227" s="104"/>
    </row>
    <row r="28228" spans="151:151" ht="14.4" x14ac:dyDescent="0.25">
      <c r="EU28228" s="104"/>
    </row>
    <row r="28229" spans="151:151" ht="14.4" x14ac:dyDescent="0.25">
      <c r="EU28229" s="104"/>
    </row>
    <row r="28230" spans="151:151" ht="14.4" x14ac:dyDescent="0.25">
      <c r="EU28230" s="104"/>
    </row>
    <row r="28231" spans="151:151" ht="14.4" x14ac:dyDescent="0.25">
      <c r="EU28231" s="104"/>
    </row>
    <row r="28232" spans="151:151" ht="14.4" x14ac:dyDescent="0.25">
      <c r="EU28232" s="104"/>
    </row>
    <row r="28233" spans="151:151" ht="14.4" x14ac:dyDescent="0.25">
      <c r="EU28233" s="104"/>
    </row>
    <row r="28234" spans="151:151" ht="14.4" x14ac:dyDescent="0.25">
      <c r="EU28234" s="104"/>
    </row>
    <row r="28235" spans="151:151" ht="14.4" x14ac:dyDescent="0.25">
      <c r="EU28235" s="104"/>
    </row>
    <row r="28236" spans="151:151" ht="14.4" x14ac:dyDescent="0.25">
      <c r="EU28236" s="104"/>
    </row>
    <row r="28237" spans="151:151" ht="14.4" x14ac:dyDescent="0.25">
      <c r="EU28237" s="104"/>
    </row>
    <row r="28238" spans="151:151" ht="14.4" x14ac:dyDescent="0.25">
      <c r="EU28238" s="104"/>
    </row>
    <row r="28239" spans="151:151" ht="14.4" x14ac:dyDescent="0.25">
      <c r="EU28239" s="104"/>
    </row>
    <row r="28240" spans="151:151" ht="14.4" x14ac:dyDescent="0.25">
      <c r="EU28240" s="104"/>
    </row>
    <row r="28241" spans="151:151" ht="14.4" x14ac:dyDescent="0.25">
      <c r="EU28241" s="104"/>
    </row>
    <row r="28242" spans="151:151" ht="14.4" x14ac:dyDescent="0.25">
      <c r="EU28242" s="104"/>
    </row>
    <row r="28243" spans="151:151" ht="14.4" x14ac:dyDescent="0.25">
      <c r="EU28243" s="104"/>
    </row>
    <row r="28244" spans="151:151" ht="14.4" x14ac:dyDescent="0.25">
      <c r="EU28244" s="104"/>
    </row>
    <row r="28245" spans="151:151" ht="14.4" x14ac:dyDescent="0.25">
      <c r="EU28245" s="104"/>
    </row>
    <row r="28246" spans="151:151" ht="14.4" x14ac:dyDescent="0.25">
      <c r="EU28246" s="104"/>
    </row>
    <row r="28247" spans="151:151" ht="14.4" x14ac:dyDescent="0.25">
      <c r="EU28247" s="104"/>
    </row>
    <row r="28248" spans="151:151" ht="14.4" x14ac:dyDescent="0.25">
      <c r="EU28248" s="104"/>
    </row>
    <row r="28249" spans="151:151" ht="14.4" x14ac:dyDescent="0.25">
      <c r="EU28249" s="104"/>
    </row>
    <row r="28250" spans="151:151" ht="14.4" x14ac:dyDescent="0.25">
      <c r="EU28250" s="104"/>
    </row>
    <row r="28251" spans="151:151" ht="14.4" x14ac:dyDescent="0.25">
      <c r="EU28251" s="104"/>
    </row>
    <row r="28252" spans="151:151" ht="14.4" x14ac:dyDescent="0.25">
      <c r="EU28252" s="104"/>
    </row>
    <row r="28253" spans="151:151" ht="14.4" x14ac:dyDescent="0.25">
      <c r="EU28253" s="104"/>
    </row>
    <row r="28254" spans="151:151" ht="14.4" x14ac:dyDescent="0.25">
      <c r="EU28254" s="104"/>
    </row>
    <row r="28255" spans="151:151" ht="14.4" x14ac:dyDescent="0.25">
      <c r="EU28255" s="104"/>
    </row>
    <row r="28256" spans="151:151" ht="14.4" x14ac:dyDescent="0.25">
      <c r="EU28256" s="104"/>
    </row>
    <row r="28257" spans="151:151" ht="14.4" x14ac:dyDescent="0.25">
      <c r="EU28257" s="104"/>
    </row>
    <row r="28258" spans="151:151" ht="14.4" x14ac:dyDescent="0.25">
      <c r="EU28258" s="104"/>
    </row>
    <row r="28259" spans="151:151" ht="14.4" x14ac:dyDescent="0.25">
      <c r="EU28259" s="104"/>
    </row>
    <row r="28260" spans="151:151" ht="14.4" x14ac:dyDescent="0.25">
      <c r="EU28260" s="104"/>
    </row>
    <row r="28261" spans="151:151" ht="14.4" x14ac:dyDescent="0.25">
      <c r="EU28261" s="104"/>
    </row>
    <row r="28262" spans="151:151" ht="14.4" x14ac:dyDescent="0.25">
      <c r="EU28262" s="104"/>
    </row>
    <row r="28263" spans="151:151" ht="14.4" x14ac:dyDescent="0.25">
      <c r="EU28263" s="104"/>
    </row>
    <row r="28264" spans="151:151" ht="14.4" x14ac:dyDescent="0.25">
      <c r="EU28264" s="104"/>
    </row>
    <row r="28265" spans="151:151" ht="14.4" x14ac:dyDescent="0.25">
      <c r="EU28265" s="104"/>
    </row>
    <row r="28266" spans="151:151" ht="14.4" x14ac:dyDescent="0.25">
      <c r="EU28266" s="104"/>
    </row>
    <row r="28267" spans="151:151" ht="14.4" x14ac:dyDescent="0.25">
      <c r="EU28267" s="104"/>
    </row>
    <row r="28268" spans="151:151" ht="14.4" x14ac:dyDescent="0.25">
      <c r="EU28268" s="104"/>
    </row>
    <row r="28269" spans="151:151" ht="14.4" x14ac:dyDescent="0.25">
      <c r="EU28269" s="104"/>
    </row>
    <row r="28270" spans="151:151" ht="14.4" x14ac:dyDescent="0.25">
      <c r="EU28270" s="104"/>
    </row>
    <row r="28271" spans="151:151" ht="14.4" x14ac:dyDescent="0.25">
      <c r="EU28271" s="104"/>
    </row>
    <row r="28272" spans="151:151" ht="14.4" x14ac:dyDescent="0.25">
      <c r="EU28272" s="104"/>
    </row>
    <row r="28273" spans="151:151" ht="14.4" x14ac:dyDescent="0.25">
      <c r="EU28273" s="104"/>
    </row>
    <row r="28274" spans="151:151" ht="14.4" x14ac:dyDescent="0.25">
      <c r="EU28274" s="104"/>
    </row>
    <row r="28275" spans="151:151" ht="14.4" x14ac:dyDescent="0.25">
      <c r="EU28275" s="104"/>
    </row>
    <row r="28276" spans="151:151" ht="14.4" x14ac:dyDescent="0.25">
      <c r="EU28276" s="104"/>
    </row>
    <row r="28277" spans="151:151" ht="14.4" x14ac:dyDescent="0.25">
      <c r="EU28277" s="104"/>
    </row>
    <row r="28278" spans="151:151" ht="14.4" x14ac:dyDescent="0.25">
      <c r="EU28278" s="104"/>
    </row>
    <row r="28279" spans="151:151" ht="14.4" x14ac:dyDescent="0.25">
      <c r="EU28279" s="104"/>
    </row>
    <row r="28280" spans="151:151" ht="14.4" x14ac:dyDescent="0.25">
      <c r="EU28280" s="104"/>
    </row>
    <row r="28281" spans="151:151" ht="14.4" x14ac:dyDescent="0.25">
      <c r="EU28281" s="104"/>
    </row>
    <row r="28282" spans="151:151" ht="14.4" x14ac:dyDescent="0.25">
      <c r="EU28282" s="104"/>
    </row>
    <row r="28283" spans="151:151" ht="14.4" x14ac:dyDescent="0.25">
      <c r="EU28283" s="104"/>
    </row>
    <row r="28284" spans="151:151" ht="14.4" x14ac:dyDescent="0.25">
      <c r="EU28284" s="104"/>
    </row>
    <row r="28285" spans="151:151" ht="14.4" x14ac:dyDescent="0.25">
      <c r="EU28285" s="104"/>
    </row>
    <row r="28286" spans="151:151" ht="14.4" x14ac:dyDescent="0.25">
      <c r="EU28286" s="104"/>
    </row>
    <row r="28287" spans="151:151" ht="14.4" x14ac:dyDescent="0.25">
      <c r="EU28287" s="104"/>
    </row>
    <row r="28288" spans="151:151" ht="14.4" x14ac:dyDescent="0.25">
      <c r="EU28288" s="104"/>
    </row>
    <row r="28289" spans="151:151" ht="14.4" x14ac:dyDescent="0.25">
      <c r="EU28289" s="104"/>
    </row>
    <row r="28290" spans="151:151" ht="14.4" x14ac:dyDescent="0.25">
      <c r="EU28290" s="104"/>
    </row>
    <row r="28291" spans="151:151" ht="14.4" x14ac:dyDescent="0.25">
      <c r="EU28291" s="104"/>
    </row>
    <row r="28292" spans="151:151" ht="14.4" x14ac:dyDescent="0.25">
      <c r="EU28292" s="104"/>
    </row>
    <row r="28293" spans="151:151" ht="14.4" x14ac:dyDescent="0.25">
      <c r="EU28293" s="104"/>
    </row>
    <row r="28294" spans="151:151" ht="14.4" x14ac:dyDescent="0.25">
      <c r="EU28294" s="104"/>
    </row>
    <row r="28295" spans="151:151" ht="14.4" x14ac:dyDescent="0.25">
      <c r="EU28295" s="104"/>
    </row>
    <row r="28296" spans="151:151" ht="14.4" x14ac:dyDescent="0.25">
      <c r="EU28296" s="104"/>
    </row>
    <row r="28297" spans="151:151" ht="14.4" x14ac:dyDescent="0.25">
      <c r="EU28297" s="104"/>
    </row>
    <row r="28298" spans="151:151" ht="14.4" x14ac:dyDescent="0.25">
      <c r="EU28298" s="104"/>
    </row>
    <row r="28299" spans="151:151" ht="14.4" x14ac:dyDescent="0.25">
      <c r="EU28299" s="104"/>
    </row>
    <row r="28300" spans="151:151" ht="14.4" x14ac:dyDescent="0.25">
      <c r="EU28300" s="104"/>
    </row>
    <row r="28301" spans="151:151" ht="14.4" x14ac:dyDescent="0.25">
      <c r="EU28301" s="104"/>
    </row>
    <row r="28302" spans="151:151" ht="14.4" x14ac:dyDescent="0.25">
      <c r="EU28302" s="104"/>
    </row>
    <row r="28303" spans="151:151" ht="14.4" x14ac:dyDescent="0.25">
      <c r="EU28303" s="104"/>
    </row>
    <row r="28304" spans="151:151" ht="14.4" x14ac:dyDescent="0.25">
      <c r="EU28304" s="104"/>
    </row>
    <row r="28305" spans="151:151" ht="14.4" x14ac:dyDescent="0.25">
      <c r="EU28305" s="104"/>
    </row>
    <row r="28306" spans="151:151" ht="14.4" x14ac:dyDescent="0.25">
      <c r="EU28306" s="104"/>
    </row>
    <row r="28307" spans="151:151" ht="14.4" x14ac:dyDescent="0.25">
      <c r="EU28307" s="104"/>
    </row>
    <row r="28308" spans="151:151" ht="14.4" x14ac:dyDescent="0.25">
      <c r="EU28308" s="104"/>
    </row>
    <row r="28309" spans="151:151" ht="14.4" x14ac:dyDescent="0.25">
      <c r="EU28309" s="104"/>
    </row>
    <row r="28310" spans="151:151" ht="14.4" x14ac:dyDescent="0.25">
      <c r="EU28310" s="104"/>
    </row>
    <row r="28311" spans="151:151" ht="14.4" x14ac:dyDescent="0.25">
      <c r="EU28311" s="104"/>
    </row>
    <row r="28312" spans="151:151" ht="14.4" x14ac:dyDescent="0.25">
      <c r="EU28312" s="104"/>
    </row>
    <row r="28313" spans="151:151" ht="14.4" x14ac:dyDescent="0.25">
      <c r="EU28313" s="104"/>
    </row>
    <row r="28314" spans="151:151" ht="14.4" x14ac:dyDescent="0.25">
      <c r="EU28314" s="104"/>
    </row>
    <row r="28315" spans="151:151" ht="14.4" x14ac:dyDescent="0.25">
      <c r="EU28315" s="104"/>
    </row>
    <row r="28316" spans="151:151" ht="14.4" x14ac:dyDescent="0.25">
      <c r="EU28316" s="104"/>
    </row>
    <row r="28317" spans="151:151" ht="14.4" x14ac:dyDescent="0.25">
      <c r="EU28317" s="104"/>
    </row>
    <row r="28318" spans="151:151" ht="14.4" x14ac:dyDescent="0.25">
      <c r="EU28318" s="104"/>
    </row>
    <row r="28319" spans="151:151" ht="14.4" x14ac:dyDescent="0.25">
      <c r="EU28319" s="104"/>
    </row>
    <row r="28320" spans="151:151" ht="14.4" x14ac:dyDescent="0.25">
      <c r="EU28320" s="104"/>
    </row>
    <row r="28321" spans="151:151" ht="14.4" x14ac:dyDescent="0.25">
      <c r="EU28321" s="104"/>
    </row>
    <row r="28322" spans="151:151" ht="14.4" x14ac:dyDescent="0.25">
      <c r="EU28322" s="104"/>
    </row>
    <row r="28323" spans="151:151" ht="14.4" x14ac:dyDescent="0.25">
      <c r="EU28323" s="104"/>
    </row>
    <row r="28324" spans="151:151" ht="14.4" x14ac:dyDescent="0.25">
      <c r="EU28324" s="104"/>
    </row>
    <row r="28325" spans="151:151" ht="14.4" x14ac:dyDescent="0.25">
      <c r="EU28325" s="104"/>
    </row>
    <row r="28326" spans="151:151" ht="14.4" x14ac:dyDescent="0.25">
      <c r="EU28326" s="104"/>
    </row>
    <row r="28327" spans="151:151" ht="14.4" x14ac:dyDescent="0.25">
      <c r="EU28327" s="104"/>
    </row>
    <row r="28328" spans="151:151" ht="14.4" x14ac:dyDescent="0.25">
      <c r="EU28328" s="104"/>
    </row>
    <row r="28329" spans="151:151" ht="14.4" x14ac:dyDescent="0.25">
      <c r="EU28329" s="104"/>
    </row>
    <row r="28330" spans="151:151" ht="14.4" x14ac:dyDescent="0.25">
      <c r="EU28330" s="104"/>
    </row>
    <row r="28331" spans="151:151" ht="14.4" x14ac:dyDescent="0.25">
      <c r="EU28331" s="104"/>
    </row>
    <row r="28332" spans="151:151" ht="14.4" x14ac:dyDescent="0.25">
      <c r="EU28332" s="104"/>
    </row>
    <row r="28333" spans="151:151" ht="14.4" x14ac:dyDescent="0.25">
      <c r="EU28333" s="104"/>
    </row>
    <row r="28334" spans="151:151" ht="14.4" x14ac:dyDescent="0.25">
      <c r="EU28334" s="104"/>
    </row>
    <row r="28335" spans="151:151" ht="14.4" x14ac:dyDescent="0.25">
      <c r="EU28335" s="104"/>
    </row>
    <row r="28336" spans="151:151" ht="14.4" x14ac:dyDescent="0.25">
      <c r="EU28336" s="104"/>
    </row>
    <row r="28337" spans="151:151" ht="14.4" x14ac:dyDescent="0.25">
      <c r="EU28337" s="104"/>
    </row>
    <row r="28338" spans="151:151" ht="14.4" x14ac:dyDescent="0.25">
      <c r="EU28338" s="104"/>
    </row>
    <row r="28339" spans="151:151" ht="14.4" x14ac:dyDescent="0.25">
      <c r="EU28339" s="104"/>
    </row>
    <row r="28340" spans="151:151" ht="14.4" x14ac:dyDescent="0.25">
      <c r="EU28340" s="104"/>
    </row>
    <row r="28341" spans="151:151" ht="14.4" x14ac:dyDescent="0.25">
      <c r="EU28341" s="104"/>
    </row>
    <row r="28342" spans="151:151" ht="14.4" x14ac:dyDescent="0.25">
      <c r="EU28342" s="104"/>
    </row>
    <row r="28343" spans="151:151" ht="14.4" x14ac:dyDescent="0.25">
      <c r="EU28343" s="104"/>
    </row>
    <row r="28344" spans="151:151" ht="14.4" x14ac:dyDescent="0.25">
      <c r="EU28344" s="104"/>
    </row>
    <row r="28345" spans="151:151" ht="14.4" x14ac:dyDescent="0.25">
      <c r="EU28345" s="104"/>
    </row>
    <row r="28346" spans="151:151" ht="14.4" x14ac:dyDescent="0.25">
      <c r="EU28346" s="104"/>
    </row>
    <row r="28347" spans="151:151" ht="14.4" x14ac:dyDescent="0.25">
      <c r="EU28347" s="104"/>
    </row>
    <row r="28348" spans="151:151" ht="14.4" x14ac:dyDescent="0.25">
      <c r="EU28348" s="104"/>
    </row>
    <row r="28349" spans="151:151" ht="14.4" x14ac:dyDescent="0.25">
      <c r="EU28349" s="104"/>
    </row>
    <row r="28350" spans="151:151" ht="14.4" x14ac:dyDescent="0.25">
      <c r="EU28350" s="104"/>
    </row>
    <row r="28351" spans="151:151" ht="14.4" x14ac:dyDescent="0.25">
      <c r="EU28351" s="104"/>
    </row>
    <row r="28352" spans="151:151" ht="14.4" x14ac:dyDescent="0.25">
      <c r="EU28352" s="104"/>
    </row>
    <row r="28353" spans="151:151" ht="14.4" x14ac:dyDescent="0.25">
      <c r="EU28353" s="104"/>
    </row>
    <row r="28354" spans="151:151" ht="14.4" x14ac:dyDescent="0.25">
      <c r="EU28354" s="104"/>
    </row>
    <row r="28355" spans="151:151" ht="14.4" x14ac:dyDescent="0.25">
      <c r="EU28355" s="104"/>
    </row>
    <row r="28356" spans="151:151" ht="14.4" x14ac:dyDescent="0.25">
      <c r="EU28356" s="104"/>
    </row>
    <row r="28357" spans="151:151" ht="14.4" x14ac:dyDescent="0.25">
      <c r="EU28357" s="104"/>
    </row>
    <row r="28358" spans="151:151" ht="14.4" x14ac:dyDescent="0.25">
      <c r="EU28358" s="104"/>
    </row>
    <row r="28359" spans="151:151" ht="14.4" x14ac:dyDescent="0.25">
      <c r="EU28359" s="104"/>
    </row>
    <row r="28360" spans="151:151" ht="14.4" x14ac:dyDescent="0.25">
      <c r="EU28360" s="104"/>
    </row>
    <row r="28361" spans="151:151" ht="14.4" x14ac:dyDescent="0.25">
      <c r="EU28361" s="104"/>
    </row>
    <row r="28362" spans="151:151" ht="14.4" x14ac:dyDescent="0.25">
      <c r="EU28362" s="104"/>
    </row>
    <row r="28363" spans="151:151" ht="14.4" x14ac:dyDescent="0.25">
      <c r="EU28363" s="104"/>
    </row>
    <row r="28364" spans="151:151" ht="14.4" x14ac:dyDescent="0.25">
      <c r="EU28364" s="104"/>
    </row>
    <row r="28365" spans="151:151" ht="14.4" x14ac:dyDescent="0.25">
      <c r="EU28365" s="104"/>
    </row>
    <row r="28366" spans="151:151" ht="14.4" x14ac:dyDescent="0.25">
      <c r="EU28366" s="104"/>
    </row>
    <row r="28367" spans="151:151" ht="14.4" x14ac:dyDescent="0.25">
      <c r="EU28367" s="104"/>
    </row>
    <row r="28368" spans="151:151" ht="14.4" x14ac:dyDescent="0.25">
      <c r="EU28368" s="104"/>
    </row>
    <row r="28369" spans="151:151" ht="14.4" x14ac:dyDescent="0.25">
      <c r="EU28369" s="104"/>
    </row>
    <row r="28370" spans="151:151" ht="14.4" x14ac:dyDescent="0.25">
      <c r="EU28370" s="104"/>
    </row>
    <row r="28371" spans="151:151" ht="14.4" x14ac:dyDescent="0.25">
      <c r="EU28371" s="104"/>
    </row>
    <row r="28372" spans="151:151" ht="14.4" x14ac:dyDescent="0.25">
      <c r="EU28372" s="104"/>
    </row>
    <row r="28373" spans="151:151" ht="14.4" x14ac:dyDescent="0.25">
      <c r="EU28373" s="104"/>
    </row>
    <row r="28374" spans="151:151" ht="14.4" x14ac:dyDescent="0.25">
      <c r="EU28374" s="104"/>
    </row>
    <row r="28375" spans="151:151" ht="14.4" x14ac:dyDescent="0.25">
      <c r="EU28375" s="104"/>
    </row>
    <row r="28376" spans="151:151" ht="14.4" x14ac:dyDescent="0.25">
      <c r="EU28376" s="104"/>
    </row>
    <row r="28377" spans="151:151" ht="14.4" x14ac:dyDescent="0.25">
      <c r="EU28377" s="104"/>
    </row>
    <row r="28378" spans="151:151" ht="14.4" x14ac:dyDescent="0.25">
      <c r="EU28378" s="104"/>
    </row>
    <row r="28379" spans="151:151" ht="14.4" x14ac:dyDescent="0.25">
      <c r="EU28379" s="104"/>
    </row>
    <row r="28380" spans="151:151" ht="14.4" x14ac:dyDescent="0.25">
      <c r="EU28380" s="104"/>
    </row>
    <row r="28381" spans="151:151" ht="14.4" x14ac:dyDescent="0.25">
      <c r="EU28381" s="104"/>
    </row>
    <row r="28382" spans="151:151" ht="14.4" x14ac:dyDescent="0.25">
      <c r="EU28382" s="104"/>
    </row>
    <row r="28383" spans="151:151" ht="14.4" x14ac:dyDescent="0.25">
      <c r="EU28383" s="104"/>
    </row>
    <row r="28384" spans="151:151" ht="14.4" x14ac:dyDescent="0.25">
      <c r="EU28384" s="104"/>
    </row>
    <row r="28385" spans="151:151" ht="14.4" x14ac:dyDescent="0.25">
      <c r="EU28385" s="104"/>
    </row>
    <row r="28386" spans="151:151" ht="14.4" x14ac:dyDescent="0.25">
      <c r="EU28386" s="104"/>
    </row>
    <row r="28387" spans="151:151" ht="14.4" x14ac:dyDescent="0.25">
      <c r="EU28387" s="104"/>
    </row>
    <row r="28388" spans="151:151" ht="14.4" x14ac:dyDescent="0.25">
      <c r="EU28388" s="104"/>
    </row>
    <row r="28389" spans="151:151" ht="14.4" x14ac:dyDescent="0.25">
      <c r="EU28389" s="104"/>
    </row>
    <row r="28390" spans="151:151" ht="14.4" x14ac:dyDescent="0.25">
      <c r="EU28390" s="104"/>
    </row>
    <row r="28391" spans="151:151" ht="14.4" x14ac:dyDescent="0.25">
      <c r="EU28391" s="104"/>
    </row>
    <row r="28392" spans="151:151" ht="14.4" x14ac:dyDescent="0.25">
      <c r="EU28392" s="104"/>
    </row>
    <row r="28393" spans="151:151" ht="14.4" x14ac:dyDescent="0.25">
      <c r="EU28393" s="104"/>
    </row>
    <row r="28394" spans="151:151" ht="14.4" x14ac:dyDescent="0.25">
      <c r="EU28394" s="104"/>
    </row>
    <row r="28395" spans="151:151" ht="14.4" x14ac:dyDescent="0.25">
      <c r="EU28395" s="104"/>
    </row>
    <row r="28396" spans="151:151" ht="14.4" x14ac:dyDescent="0.25">
      <c r="EU28396" s="104"/>
    </row>
    <row r="28397" spans="151:151" ht="14.4" x14ac:dyDescent="0.25">
      <c r="EU28397" s="104"/>
    </row>
    <row r="28398" spans="151:151" ht="14.4" x14ac:dyDescent="0.25">
      <c r="EU28398" s="104"/>
    </row>
    <row r="28399" spans="151:151" ht="14.4" x14ac:dyDescent="0.25">
      <c r="EU28399" s="104"/>
    </row>
    <row r="28400" spans="151:151" ht="14.4" x14ac:dyDescent="0.25">
      <c r="EU28400" s="104"/>
    </row>
    <row r="28401" spans="151:151" ht="14.4" x14ac:dyDescent="0.25">
      <c r="EU28401" s="104"/>
    </row>
    <row r="28402" spans="151:151" ht="14.4" x14ac:dyDescent="0.25">
      <c r="EU28402" s="104"/>
    </row>
    <row r="28403" spans="151:151" ht="14.4" x14ac:dyDescent="0.25">
      <c r="EU28403" s="104"/>
    </row>
    <row r="28404" spans="151:151" ht="14.4" x14ac:dyDescent="0.25">
      <c r="EU28404" s="104"/>
    </row>
    <row r="28405" spans="151:151" ht="14.4" x14ac:dyDescent="0.25">
      <c r="EU28405" s="104"/>
    </row>
    <row r="28406" spans="151:151" ht="14.4" x14ac:dyDescent="0.25">
      <c r="EU28406" s="104"/>
    </row>
    <row r="28407" spans="151:151" ht="14.4" x14ac:dyDescent="0.25">
      <c r="EU28407" s="104"/>
    </row>
    <row r="28408" spans="151:151" ht="14.4" x14ac:dyDescent="0.25">
      <c r="EU28408" s="104"/>
    </row>
    <row r="28409" spans="151:151" ht="14.4" x14ac:dyDescent="0.25">
      <c r="EU28409" s="104"/>
    </row>
    <row r="28410" spans="151:151" ht="14.4" x14ac:dyDescent="0.25">
      <c r="EU28410" s="104"/>
    </row>
    <row r="28411" spans="151:151" ht="14.4" x14ac:dyDescent="0.25">
      <c r="EU28411" s="104"/>
    </row>
    <row r="28412" spans="151:151" ht="14.4" x14ac:dyDescent="0.25">
      <c r="EU28412" s="104"/>
    </row>
    <row r="28413" spans="151:151" ht="14.4" x14ac:dyDescent="0.25">
      <c r="EU28413" s="104"/>
    </row>
    <row r="28414" spans="151:151" ht="14.4" x14ac:dyDescent="0.25">
      <c r="EU28414" s="104"/>
    </row>
    <row r="28415" spans="151:151" ht="14.4" x14ac:dyDescent="0.25">
      <c r="EU28415" s="104"/>
    </row>
    <row r="28416" spans="151:151" ht="14.4" x14ac:dyDescent="0.25">
      <c r="EU28416" s="104"/>
    </row>
    <row r="28417" spans="151:151" ht="14.4" x14ac:dyDescent="0.25">
      <c r="EU28417" s="104"/>
    </row>
    <row r="28418" spans="151:151" ht="14.4" x14ac:dyDescent="0.25">
      <c r="EU28418" s="104"/>
    </row>
    <row r="28419" spans="151:151" ht="14.4" x14ac:dyDescent="0.25">
      <c r="EU28419" s="104"/>
    </row>
    <row r="28420" spans="151:151" ht="14.4" x14ac:dyDescent="0.25">
      <c r="EU28420" s="104"/>
    </row>
    <row r="28421" spans="151:151" ht="14.4" x14ac:dyDescent="0.25">
      <c r="EU28421" s="104"/>
    </row>
    <row r="28422" spans="151:151" ht="14.4" x14ac:dyDescent="0.25">
      <c r="EU28422" s="104"/>
    </row>
    <row r="28423" spans="151:151" ht="14.4" x14ac:dyDescent="0.25">
      <c r="EU28423" s="104"/>
    </row>
    <row r="28424" spans="151:151" ht="14.4" x14ac:dyDescent="0.25">
      <c r="EU28424" s="104"/>
    </row>
    <row r="28425" spans="151:151" ht="14.4" x14ac:dyDescent="0.25">
      <c r="EU28425" s="104"/>
    </row>
    <row r="28426" spans="151:151" ht="14.4" x14ac:dyDescent="0.25">
      <c r="EU28426" s="104"/>
    </row>
    <row r="28427" spans="151:151" ht="14.4" x14ac:dyDescent="0.25">
      <c r="EU28427" s="104"/>
    </row>
    <row r="28428" spans="151:151" ht="14.4" x14ac:dyDescent="0.25">
      <c r="EU28428" s="104"/>
    </row>
    <row r="28429" spans="151:151" ht="14.4" x14ac:dyDescent="0.25">
      <c r="EU28429" s="104"/>
    </row>
    <row r="28430" spans="151:151" ht="14.4" x14ac:dyDescent="0.25">
      <c r="EU28430" s="104"/>
    </row>
    <row r="28431" spans="151:151" ht="14.4" x14ac:dyDescent="0.25">
      <c r="EU28431" s="104"/>
    </row>
    <row r="28432" spans="151:151" ht="14.4" x14ac:dyDescent="0.25">
      <c r="EU28432" s="104"/>
    </row>
    <row r="28433" spans="151:151" ht="14.4" x14ac:dyDescent="0.25">
      <c r="EU28433" s="104"/>
    </row>
    <row r="28434" spans="151:151" ht="14.4" x14ac:dyDescent="0.25">
      <c r="EU28434" s="104"/>
    </row>
    <row r="28435" spans="151:151" ht="14.4" x14ac:dyDescent="0.25">
      <c r="EU28435" s="104"/>
    </row>
    <row r="28436" spans="151:151" ht="14.4" x14ac:dyDescent="0.25">
      <c r="EU28436" s="104"/>
    </row>
    <row r="28437" spans="151:151" ht="14.4" x14ac:dyDescent="0.25">
      <c r="EU28437" s="104"/>
    </row>
    <row r="28438" spans="151:151" ht="14.4" x14ac:dyDescent="0.25">
      <c r="EU28438" s="104"/>
    </row>
    <row r="28439" spans="151:151" ht="14.4" x14ac:dyDescent="0.25">
      <c r="EU28439" s="104"/>
    </row>
    <row r="28440" spans="151:151" ht="14.4" x14ac:dyDescent="0.25">
      <c r="EU28440" s="104"/>
    </row>
    <row r="28441" spans="151:151" ht="14.4" x14ac:dyDescent="0.25">
      <c r="EU28441" s="104"/>
    </row>
    <row r="28442" spans="151:151" ht="14.4" x14ac:dyDescent="0.25">
      <c r="EU28442" s="104"/>
    </row>
    <row r="28443" spans="151:151" ht="14.4" x14ac:dyDescent="0.25">
      <c r="EU28443" s="104"/>
    </row>
    <row r="28444" spans="151:151" ht="14.4" x14ac:dyDescent="0.25">
      <c r="EU28444" s="104"/>
    </row>
    <row r="28445" spans="151:151" ht="14.4" x14ac:dyDescent="0.25">
      <c r="EU28445" s="104"/>
    </row>
    <row r="28446" spans="151:151" ht="14.4" x14ac:dyDescent="0.25">
      <c r="EU28446" s="104"/>
    </row>
    <row r="28447" spans="151:151" ht="14.4" x14ac:dyDescent="0.25">
      <c r="EU28447" s="104"/>
    </row>
    <row r="28448" spans="151:151" ht="14.4" x14ac:dyDescent="0.25">
      <c r="EU28448" s="104"/>
    </row>
    <row r="28449" spans="151:151" ht="14.4" x14ac:dyDescent="0.25">
      <c r="EU28449" s="104"/>
    </row>
    <row r="28450" spans="151:151" ht="14.4" x14ac:dyDescent="0.25">
      <c r="EU28450" s="104"/>
    </row>
    <row r="28451" spans="151:151" ht="14.4" x14ac:dyDescent="0.25">
      <c r="EU28451" s="104"/>
    </row>
    <row r="28452" spans="151:151" ht="14.4" x14ac:dyDescent="0.25">
      <c r="EU28452" s="104"/>
    </row>
    <row r="28453" spans="151:151" ht="14.4" x14ac:dyDescent="0.25">
      <c r="EU28453" s="104"/>
    </row>
    <row r="28454" spans="151:151" ht="14.4" x14ac:dyDescent="0.25">
      <c r="EU28454" s="104"/>
    </row>
    <row r="28455" spans="151:151" ht="14.4" x14ac:dyDescent="0.25">
      <c r="EU28455" s="104"/>
    </row>
    <row r="28456" spans="151:151" ht="14.4" x14ac:dyDescent="0.25">
      <c r="EU28456" s="104"/>
    </row>
    <row r="28457" spans="151:151" ht="14.4" x14ac:dyDescent="0.25">
      <c r="EU28457" s="104"/>
    </row>
    <row r="28458" spans="151:151" ht="14.4" x14ac:dyDescent="0.25">
      <c r="EU28458" s="104"/>
    </row>
    <row r="28459" spans="151:151" ht="14.4" x14ac:dyDescent="0.25">
      <c r="EU28459" s="104"/>
    </row>
    <row r="28460" spans="151:151" ht="14.4" x14ac:dyDescent="0.25">
      <c r="EU28460" s="104"/>
    </row>
    <row r="28461" spans="151:151" ht="14.4" x14ac:dyDescent="0.25">
      <c r="EU28461" s="104"/>
    </row>
    <row r="28462" spans="151:151" ht="14.4" x14ac:dyDescent="0.25">
      <c r="EU28462" s="104"/>
    </row>
    <row r="28463" spans="151:151" ht="14.4" x14ac:dyDescent="0.25">
      <c r="EU28463" s="104"/>
    </row>
    <row r="28464" spans="151:151" ht="14.4" x14ac:dyDescent="0.25">
      <c r="EU28464" s="104"/>
    </row>
    <row r="28465" spans="151:151" ht="14.4" x14ac:dyDescent="0.25">
      <c r="EU28465" s="104"/>
    </row>
    <row r="28466" spans="151:151" ht="14.4" x14ac:dyDescent="0.25">
      <c r="EU28466" s="104"/>
    </row>
    <row r="28467" spans="151:151" ht="14.4" x14ac:dyDescent="0.25">
      <c r="EU28467" s="104"/>
    </row>
    <row r="28468" spans="151:151" ht="14.4" x14ac:dyDescent="0.25">
      <c r="EU28468" s="104"/>
    </row>
    <row r="28469" spans="151:151" ht="14.4" x14ac:dyDescent="0.25">
      <c r="EU28469" s="104"/>
    </row>
    <row r="28470" spans="151:151" ht="14.4" x14ac:dyDescent="0.25">
      <c r="EU28470" s="104"/>
    </row>
    <row r="28471" spans="151:151" ht="14.4" x14ac:dyDescent="0.25">
      <c r="EU28471" s="104"/>
    </row>
    <row r="28472" spans="151:151" ht="14.4" x14ac:dyDescent="0.25">
      <c r="EU28472" s="104"/>
    </row>
    <row r="28473" spans="151:151" ht="14.4" x14ac:dyDescent="0.25">
      <c r="EU28473" s="104"/>
    </row>
    <row r="28474" spans="151:151" ht="14.4" x14ac:dyDescent="0.25">
      <c r="EU28474" s="104"/>
    </row>
    <row r="28475" spans="151:151" ht="14.4" x14ac:dyDescent="0.25">
      <c r="EU28475" s="104"/>
    </row>
    <row r="28476" spans="151:151" ht="14.4" x14ac:dyDescent="0.25">
      <c r="EU28476" s="104"/>
    </row>
    <row r="28477" spans="151:151" ht="14.4" x14ac:dyDescent="0.25">
      <c r="EU28477" s="104"/>
    </row>
    <row r="28478" spans="151:151" ht="14.4" x14ac:dyDescent="0.25">
      <c r="EU28478" s="104"/>
    </row>
    <row r="28479" spans="151:151" ht="14.4" x14ac:dyDescent="0.25">
      <c r="EU28479" s="104"/>
    </row>
    <row r="28480" spans="151:151" ht="14.4" x14ac:dyDescent="0.25">
      <c r="EU28480" s="104"/>
    </row>
    <row r="28481" spans="151:151" ht="14.4" x14ac:dyDescent="0.25">
      <c r="EU28481" s="104"/>
    </row>
    <row r="28482" spans="151:151" ht="14.4" x14ac:dyDescent="0.25">
      <c r="EU28482" s="104"/>
    </row>
    <row r="28483" spans="151:151" ht="14.4" x14ac:dyDescent="0.25">
      <c r="EU28483" s="104"/>
    </row>
    <row r="28484" spans="151:151" ht="14.4" x14ac:dyDescent="0.25">
      <c r="EU28484" s="104"/>
    </row>
    <row r="28485" spans="151:151" ht="14.4" x14ac:dyDescent="0.25">
      <c r="EU28485" s="104"/>
    </row>
    <row r="28486" spans="151:151" ht="14.4" x14ac:dyDescent="0.25">
      <c r="EU28486" s="104"/>
    </row>
    <row r="28487" spans="151:151" ht="14.4" x14ac:dyDescent="0.25">
      <c r="EU28487" s="104"/>
    </row>
    <row r="28488" spans="151:151" ht="14.4" x14ac:dyDescent="0.25">
      <c r="EU28488" s="104"/>
    </row>
    <row r="28489" spans="151:151" ht="14.4" x14ac:dyDescent="0.25">
      <c r="EU28489" s="104"/>
    </row>
    <row r="28490" spans="151:151" ht="14.4" x14ac:dyDescent="0.25">
      <c r="EU28490" s="104"/>
    </row>
    <row r="28491" spans="151:151" ht="14.4" x14ac:dyDescent="0.25">
      <c r="EU28491" s="104"/>
    </row>
    <row r="28492" spans="151:151" ht="14.4" x14ac:dyDescent="0.25">
      <c r="EU28492" s="104"/>
    </row>
    <row r="28493" spans="151:151" ht="14.4" x14ac:dyDescent="0.25">
      <c r="EU28493" s="104"/>
    </row>
    <row r="28494" spans="151:151" ht="14.4" x14ac:dyDescent="0.25">
      <c r="EU28494" s="104"/>
    </row>
    <row r="28495" spans="151:151" ht="14.4" x14ac:dyDescent="0.25">
      <c r="EU28495" s="104"/>
    </row>
    <row r="28496" spans="151:151" ht="14.4" x14ac:dyDescent="0.25">
      <c r="EU28496" s="104"/>
    </row>
    <row r="28497" spans="151:151" ht="14.4" x14ac:dyDescent="0.25">
      <c r="EU28497" s="104"/>
    </row>
    <row r="28498" spans="151:151" ht="14.4" x14ac:dyDescent="0.25">
      <c r="EU28498" s="104"/>
    </row>
    <row r="28499" spans="151:151" ht="14.4" x14ac:dyDescent="0.25">
      <c r="EU28499" s="104"/>
    </row>
    <row r="28500" spans="151:151" ht="14.4" x14ac:dyDescent="0.25">
      <c r="EU28500" s="104"/>
    </row>
    <row r="28501" spans="151:151" ht="14.4" x14ac:dyDescent="0.25">
      <c r="EU28501" s="104"/>
    </row>
    <row r="28502" spans="151:151" ht="14.4" x14ac:dyDescent="0.25">
      <c r="EU28502" s="104"/>
    </row>
    <row r="28503" spans="151:151" ht="14.4" x14ac:dyDescent="0.25">
      <c r="EU28503" s="104"/>
    </row>
    <row r="28504" spans="151:151" ht="14.4" x14ac:dyDescent="0.25">
      <c r="EU28504" s="104"/>
    </row>
    <row r="28505" spans="151:151" ht="14.4" x14ac:dyDescent="0.25">
      <c r="EU28505" s="104"/>
    </row>
    <row r="28506" spans="151:151" ht="14.4" x14ac:dyDescent="0.25">
      <c r="EU28506" s="104"/>
    </row>
    <row r="28507" spans="151:151" ht="14.4" x14ac:dyDescent="0.25">
      <c r="EU28507" s="104"/>
    </row>
    <row r="28508" spans="151:151" ht="14.4" x14ac:dyDescent="0.25">
      <c r="EU28508" s="104"/>
    </row>
    <row r="28509" spans="151:151" ht="14.4" x14ac:dyDescent="0.25">
      <c r="EU28509" s="104"/>
    </row>
    <row r="28510" spans="151:151" ht="14.4" x14ac:dyDescent="0.25">
      <c r="EU28510" s="104"/>
    </row>
    <row r="28511" spans="151:151" ht="14.4" x14ac:dyDescent="0.25">
      <c r="EU28511" s="104"/>
    </row>
    <row r="28512" spans="151:151" ht="14.4" x14ac:dyDescent="0.25">
      <c r="EU28512" s="104"/>
    </row>
    <row r="28513" spans="151:151" ht="14.4" x14ac:dyDescent="0.25">
      <c r="EU28513" s="104"/>
    </row>
    <row r="28514" spans="151:151" ht="14.4" x14ac:dyDescent="0.25">
      <c r="EU28514" s="104"/>
    </row>
    <row r="28515" spans="151:151" ht="14.4" x14ac:dyDescent="0.25">
      <c r="EU28515" s="104"/>
    </row>
    <row r="28516" spans="151:151" ht="14.4" x14ac:dyDescent="0.25">
      <c r="EU28516" s="104"/>
    </row>
    <row r="28517" spans="151:151" ht="14.4" x14ac:dyDescent="0.25">
      <c r="EU28517" s="104"/>
    </row>
    <row r="28518" spans="151:151" ht="14.4" x14ac:dyDescent="0.25">
      <c r="EU28518" s="104"/>
    </row>
    <row r="28519" spans="151:151" ht="14.4" x14ac:dyDescent="0.25">
      <c r="EU28519" s="104"/>
    </row>
    <row r="28520" spans="151:151" ht="14.4" x14ac:dyDescent="0.25">
      <c r="EU28520" s="104"/>
    </row>
    <row r="28521" spans="151:151" ht="14.4" x14ac:dyDescent="0.25">
      <c r="EU28521" s="104"/>
    </row>
    <row r="28522" spans="151:151" ht="14.4" x14ac:dyDescent="0.25">
      <c r="EU28522" s="104"/>
    </row>
    <row r="28523" spans="151:151" ht="14.4" x14ac:dyDescent="0.25">
      <c r="EU28523" s="104"/>
    </row>
    <row r="28524" spans="151:151" ht="14.4" x14ac:dyDescent="0.25">
      <c r="EU28524" s="104"/>
    </row>
    <row r="28525" spans="151:151" ht="14.4" x14ac:dyDescent="0.25">
      <c r="EU28525" s="104"/>
    </row>
    <row r="28526" spans="151:151" ht="14.4" x14ac:dyDescent="0.25">
      <c r="EU28526" s="104"/>
    </row>
    <row r="28527" spans="151:151" ht="14.4" x14ac:dyDescent="0.25">
      <c r="EU28527" s="104"/>
    </row>
    <row r="28528" spans="151:151" ht="14.4" x14ac:dyDescent="0.25">
      <c r="EU28528" s="104"/>
    </row>
    <row r="28529" spans="151:151" ht="14.4" x14ac:dyDescent="0.25">
      <c r="EU28529" s="104"/>
    </row>
    <row r="28530" spans="151:151" ht="14.4" x14ac:dyDescent="0.25">
      <c r="EU28530" s="104"/>
    </row>
    <row r="28531" spans="151:151" ht="14.4" x14ac:dyDescent="0.25">
      <c r="EU28531" s="104"/>
    </row>
    <row r="28532" spans="151:151" ht="14.4" x14ac:dyDescent="0.25">
      <c r="EU28532" s="104"/>
    </row>
    <row r="28533" spans="151:151" ht="14.4" x14ac:dyDescent="0.25">
      <c r="EU28533" s="104"/>
    </row>
    <row r="28534" spans="151:151" ht="14.4" x14ac:dyDescent="0.25">
      <c r="EU28534" s="104"/>
    </row>
    <row r="28535" spans="151:151" ht="14.4" x14ac:dyDescent="0.25">
      <c r="EU28535" s="104"/>
    </row>
    <row r="28536" spans="151:151" ht="14.4" x14ac:dyDescent="0.25">
      <c r="EU28536" s="104"/>
    </row>
    <row r="28537" spans="151:151" ht="14.4" x14ac:dyDescent="0.25">
      <c r="EU28537" s="104"/>
    </row>
    <row r="28538" spans="151:151" ht="14.4" x14ac:dyDescent="0.25">
      <c r="EU28538" s="104"/>
    </row>
    <row r="28539" spans="151:151" ht="14.4" x14ac:dyDescent="0.25">
      <c r="EU28539" s="104"/>
    </row>
    <row r="28540" spans="151:151" ht="14.4" x14ac:dyDescent="0.25">
      <c r="EU28540" s="104"/>
    </row>
    <row r="28541" spans="151:151" ht="14.4" x14ac:dyDescent="0.25">
      <c r="EU28541" s="104"/>
    </row>
    <row r="28542" spans="151:151" ht="14.4" x14ac:dyDescent="0.25">
      <c r="EU28542" s="104"/>
    </row>
    <row r="28543" spans="151:151" ht="14.4" x14ac:dyDescent="0.25">
      <c r="EU28543" s="104"/>
    </row>
    <row r="28544" spans="151:151" ht="14.4" x14ac:dyDescent="0.25">
      <c r="EU28544" s="104"/>
    </row>
    <row r="28545" spans="151:151" ht="14.4" x14ac:dyDescent="0.25">
      <c r="EU28545" s="104"/>
    </row>
    <row r="28546" spans="151:151" ht="14.4" x14ac:dyDescent="0.25">
      <c r="EU28546" s="104"/>
    </row>
    <row r="28547" spans="151:151" ht="14.4" x14ac:dyDescent="0.25">
      <c r="EU28547" s="104"/>
    </row>
    <row r="28548" spans="151:151" ht="14.4" x14ac:dyDescent="0.25">
      <c r="EU28548" s="104"/>
    </row>
    <row r="28549" spans="151:151" ht="14.4" x14ac:dyDescent="0.25">
      <c r="EU28549" s="104"/>
    </row>
    <row r="28550" spans="151:151" ht="14.4" x14ac:dyDescent="0.25">
      <c r="EU28550" s="104"/>
    </row>
    <row r="28551" spans="151:151" ht="14.4" x14ac:dyDescent="0.25">
      <c r="EU28551" s="104"/>
    </row>
    <row r="28552" spans="151:151" ht="14.4" x14ac:dyDescent="0.25">
      <c r="EU28552" s="104"/>
    </row>
    <row r="28553" spans="151:151" ht="14.4" x14ac:dyDescent="0.25">
      <c r="EU28553" s="104"/>
    </row>
    <row r="28554" spans="151:151" ht="14.4" x14ac:dyDescent="0.25">
      <c r="EU28554" s="104"/>
    </row>
    <row r="28555" spans="151:151" ht="14.4" x14ac:dyDescent="0.25">
      <c r="EU28555" s="104"/>
    </row>
    <row r="28556" spans="151:151" ht="14.4" x14ac:dyDescent="0.25">
      <c r="EU28556" s="104"/>
    </row>
    <row r="28557" spans="151:151" ht="14.4" x14ac:dyDescent="0.25">
      <c r="EU28557" s="104"/>
    </row>
    <row r="28558" spans="151:151" ht="14.4" x14ac:dyDescent="0.25">
      <c r="EU28558" s="104"/>
    </row>
    <row r="28559" spans="151:151" ht="14.4" x14ac:dyDescent="0.25">
      <c r="EU28559" s="104"/>
    </row>
    <row r="28560" spans="151:151" ht="14.4" x14ac:dyDescent="0.25">
      <c r="EU28560" s="104"/>
    </row>
    <row r="28561" spans="151:151" ht="14.4" x14ac:dyDescent="0.25">
      <c r="EU28561" s="104"/>
    </row>
    <row r="28562" spans="151:151" ht="14.4" x14ac:dyDescent="0.25">
      <c r="EU28562" s="104"/>
    </row>
    <row r="28563" spans="151:151" ht="14.4" x14ac:dyDescent="0.25">
      <c r="EU28563" s="104"/>
    </row>
    <row r="28564" spans="151:151" ht="14.4" x14ac:dyDescent="0.25">
      <c r="EU28564" s="104"/>
    </row>
    <row r="28565" spans="151:151" ht="14.4" x14ac:dyDescent="0.25">
      <c r="EU28565" s="104"/>
    </row>
    <row r="28566" spans="151:151" ht="14.4" x14ac:dyDescent="0.25">
      <c r="EU28566" s="104"/>
    </row>
    <row r="28567" spans="151:151" ht="14.4" x14ac:dyDescent="0.25">
      <c r="EU28567" s="104"/>
    </row>
    <row r="28568" spans="151:151" ht="14.4" x14ac:dyDescent="0.25">
      <c r="EU28568" s="104"/>
    </row>
    <row r="28569" spans="151:151" ht="14.4" x14ac:dyDescent="0.25">
      <c r="EU28569" s="104"/>
    </row>
    <row r="28570" spans="151:151" ht="14.4" x14ac:dyDescent="0.25">
      <c r="EU28570" s="104"/>
    </row>
    <row r="28571" spans="151:151" ht="14.4" x14ac:dyDescent="0.25">
      <c r="EU28571" s="104"/>
    </row>
    <row r="28572" spans="151:151" ht="14.4" x14ac:dyDescent="0.25">
      <c r="EU28572" s="104"/>
    </row>
    <row r="28573" spans="151:151" ht="14.4" x14ac:dyDescent="0.25">
      <c r="EU28573" s="104"/>
    </row>
    <row r="28574" spans="151:151" ht="14.4" x14ac:dyDescent="0.25">
      <c r="EU28574" s="104"/>
    </row>
    <row r="28575" spans="151:151" ht="14.4" x14ac:dyDescent="0.25">
      <c r="EU28575" s="104"/>
    </row>
    <row r="28576" spans="151:151" ht="14.4" x14ac:dyDescent="0.25">
      <c r="EU28576" s="104"/>
    </row>
    <row r="28577" spans="151:151" ht="14.4" x14ac:dyDescent="0.25">
      <c r="EU28577" s="104"/>
    </row>
    <row r="28578" spans="151:151" ht="14.4" x14ac:dyDescent="0.25">
      <c r="EU28578" s="104"/>
    </row>
    <row r="28579" spans="151:151" ht="14.4" x14ac:dyDescent="0.25">
      <c r="EU28579" s="104"/>
    </row>
    <row r="28580" spans="151:151" ht="14.4" x14ac:dyDescent="0.25">
      <c r="EU28580" s="104"/>
    </row>
    <row r="28581" spans="151:151" ht="14.4" x14ac:dyDescent="0.25">
      <c r="EU28581" s="104"/>
    </row>
    <row r="28582" spans="151:151" ht="14.4" x14ac:dyDescent="0.25">
      <c r="EU28582" s="104"/>
    </row>
    <row r="28583" spans="151:151" ht="14.4" x14ac:dyDescent="0.25">
      <c r="EU28583" s="104"/>
    </row>
    <row r="28584" spans="151:151" ht="14.4" x14ac:dyDescent="0.25">
      <c r="EU28584" s="104"/>
    </row>
    <row r="28585" spans="151:151" ht="14.4" x14ac:dyDescent="0.25">
      <c r="EU28585" s="104"/>
    </row>
    <row r="28586" spans="151:151" ht="14.4" x14ac:dyDescent="0.25">
      <c r="EU28586" s="104"/>
    </row>
    <row r="28587" spans="151:151" ht="14.4" x14ac:dyDescent="0.25">
      <c r="EU28587" s="104"/>
    </row>
    <row r="28588" spans="151:151" ht="14.4" x14ac:dyDescent="0.25">
      <c r="EU28588" s="104"/>
    </row>
    <row r="28589" spans="151:151" ht="14.4" x14ac:dyDescent="0.25">
      <c r="EU28589" s="104"/>
    </row>
    <row r="28590" spans="151:151" ht="14.4" x14ac:dyDescent="0.25">
      <c r="EU28590" s="104"/>
    </row>
    <row r="28591" spans="151:151" ht="14.4" x14ac:dyDescent="0.25">
      <c r="EU28591" s="104"/>
    </row>
    <row r="28592" spans="151:151" ht="14.4" x14ac:dyDescent="0.25">
      <c r="EU28592" s="104"/>
    </row>
    <row r="28593" spans="151:151" ht="14.4" x14ac:dyDescent="0.25">
      <c r="EU28593" s="104"/>
    </row>
    <row r="28594" spans="151:151" ht="14.4" x14ac:dyDescent="0.25">
      <c r="EU28594" s="104"/>
    </row>
    <row r="28595" spans="151:151" ht="14.4" x14ac:dyDescent="0.25">
      <c r="EU28595" s="104"/>
    </row>
    <row r="28596" spans="151:151" ht="14.4" x14ac:dyDescent="0.25">
      <c r="EU28596" s="104"/>
    </row>
    <row r="28597" spans="151:151" ht="14.4" x14ac:dyDescent="0.25">
      <c r="EU28597" s="104"/>
    </row>
    <row r="28598" spans="151:151" ht="14.4" x14ac:dyDescent="0.25">
      <c r="EU28598" s="104"/>
    </row>
    <row r="28599" spans="151:151" ht="14.4" x14ac:dyDescent="0.25">
      <c r="EU28599" s="104"/>
    </row>
    <row r="28600" spans="151:151" ht="14.4" x14ac:dyDescent="0.25">
      <c r="EU28600" s="104"/>
    </row>
    <row r="28601" spans="151:151" ht="14.4" x14ac:dyDescent="0.25">
      <c r="EU28601" s="104"/>
    </row>
    <row r="28602" spans="151:151" ht="14.4" x14ac:dyDescent="0.25">
      <c r="EU28602" s="104"/>
    </row>
    <row r="28603" spans="151:151" ht="14.4" x14ac:dyDescent="0.25">
      <c r="EU28603" s="104"/>
    </row>
    <row r="28604" spans="151:151" ht="14.4" x14ac:dyDescent="0.25">
      <c r="EU28604" s="104"/>
    </row>
    <row r="28605" spans="151:151" ht="14.4" x14ac:dyDescent="0.25">
      <c r="EU28605" s="104"/>
    </row>
    <row r="28606" spans="151:151" ht="14.4" x14ac:dyDescent="0.25">
      <c r="EU28606" s="104"/>
    </row>
    <row r="28607" spans="151:151" ht="14.4" x14ac:dyDescent="0.25">
      <c r="EU28607" s="104"/>
    </row>
    <row r="28608" spans="151:151" ht="14.4" x14ac:dyDescent="0.25">
      <c r="EU28608" s="104"/>
    </row>
    <row r="28609" spans="151:151" ht="14.4" x14ac:dyDescent="0.25">
      <c r="EU28609" s="104"/>
    </row>
    <row r="28610" spans="151:151" ht="14.4" x14ac:dyDescent="0.25">
      <c r="EU28610" s="104"/>
    </row>
    <row r="28611" spans="151:151" ht="14.4" x14ac:dyDescent="0.25">
      <c r="EU28611" s="104"/>
    </row>
    <row r="28612" spans="151:151" ht="14.4" x14ac:dyDescent="0.25">
      <c r="EU28612" s="104"/>
    </row>
    <row r="28613" spans="151:151" ht="14.4" x14ac:dyDescent="0.25">
      <c r="EU28613" s="104"/>
    </row>
    <row r="28614" spans="151:151" ht="14.4" x14ac:dyDescent="0.25">
      <c r="EU28614" s="104"/>
    </row>
    <row r="28615" spans="151:151" ht="14.4" x14ac:dyDescent="0.25">
      <c r="EU28615" s="104"/>
    </row>
    <row r="28616" spans="151:151" ht="14.4" x14ac:dyDescent="0.25">
      <c r="EU28616" s="104"/>
    </row>
    <row r="28617" spans="151:151" ht="14.4" x14ac:dyDescent="0.25">
      <c r="EU28617" s="104"/>
    </row>
    <row r="28618" spans="151:151" ht="14.4" x14ac:dyDescent="0.25">
      <c r="EU28618" s="104"/>
    </row>
    <row r="28619" spans="151:151" ht="14.4" x14ac:dyDescent="0.25">
      <c r="EU28619" s="104"/>
    </row>
    <row r="28620" spans="151:151" ht="14.4" x14ac:dyDescent="0.25">
      <c r="EU28620" s="104"/>
    </row>
    <row r="28621" spans="151:151" ht="14.4" x14ac:dyDescent="0.25">
      <c r="EU28621" s="104"/>
    </row>
    <row r="28622" spans="151:151" ht="14.4" x14ac:dyDescent="0.25">
      <c r="EU28622" s="104"/>
    </row>
    <row r="28623" spans="151:151" ht="14.4" x14ac:dyDescent="0.25">
      <c r="EU28623" s="104"/>
    </row>
    <row r="28624" spans="151:151" ht="14.4" x14ac:dyDescent="0.25">
      <c r="EU28624" s="104"/>
    </row>
    <row r="28625" spans="151:151" ht="14.4" x14ac:dyDescent="0.25">
      <c r="EU28625" s="104"/>
    </row>
    <row r="28626" spans="151:151" ht="14.4" x14ac:dyDescent="0.25">
      <c r="EU28626" s="104"/>
    </row>
    <row r="28627" spans="151:151" ht="14.4" x14ac:dyDescent="0.25">
      <c r="EU28627" s="104"/>
    </row>
    <row r="28628" spans="151:151" ht="14.4" x14ac:dyDescent="0.25">
      <c r="EU28628" s="104"/>
    </row>
    <row r="28629" spans="151:151" ht="14.4" x14ac:dyDescent="0.25">
      <c r="EU28629" s="104"/>
    </row>
    <row r="28630" spans="151:151" ht="14.4" x14ac:dyDescent="0.25">
      <c r="EU28630" s="104"/>
    </row>
    <row r="28631" spans="151:151" ht="14.4" x14ac:dyDescent="0.25">
      <c r="EU28631" s="104"/>
    </row>
    <row r="28632" spans="151:151" ht="14.4" x14ac:dyDescent="0.25">
      <c r="EU28632" s="104"/>
    </row>
    <row r="28633" spans="151:151" ht="14.4" x14ac:dyDescent="0.25">
      <c r="EU28633" s="104"/>
    </row>
    <row r="28634" spans="151:151" ht="14.4" x14ac:dyDescent="0.25">
      <c r="EU28634" s="104"/>
    </row>
    <row r="28635" spans="151:151" ht="14.4" x14ac:dyDescent="0.25">
      <c r="EU28635" s="104"/>
    </row>
    <row r="28636" spans="151:151" ht="14.4" x14ac:dyDescent="0.25">
      <c r="EU28636" s="104"/>
    </row>
    <row r="28637" spans="151:151" ht="14.4" x14ac:dyDescent="0.25">
      <c r="EU28637" s="104"/>
    </row>
    <row r="28638" spans="151:151" ht="14.4" x14ac:dyDescent="0.25">
      <c r="EU28638" s="104"/>
    </row>
    <row r="28639" spans="151:151" ht="14.4" x14ac:dyDescent="0.25">
      <c r="EU28639" s="104"/>
    </row>
    <row r="28640" spans="151:151" ht="14.4" x14ac:dyDescent="0.25">
      <c r="EU28640" s="104"/>
    </row>
    <row r="28641" spans="151:151" ht="14.4" x14ac:dyDescent="0.25">
      <c r="EU28641" s="104"/>
    </row>
    <row r="28642" spans="151:151" ht="14.4" x14ac:dyDescent="0.25">
      <c r="EU28642" s="104"/>
    </row>
    <row r="28643" spans="151:151" ht="14.4" x14ac:dyDescent="0.25">
      <c r="EU28643" s="104"/>
    </row>
    <row r="28644" spans="151:151" ht="14.4" x14ac:dyDescent="0.25">
      <c r="EU28644" s="104"/>
    </row>
    <row r="28645" spans="151:151" ht="14.4" x14ac:dyDescent="0.25">
      <c r="EU28645" s="104"/>
    </row>
    <row r="28646" spans="151:151" ht="14.4" x14ac:dyDescent="0.25">
      <c r="EU28646" s="104"/>
    </row>
    <row r="28647" spans="151:151" ht="14.4" x14ac:dyDescent="0.25">
      <c r="EU28647" s="104"/>
    </row>
    <row r="28648" spans="151:151" ht="14.4" x14ac:dyDescent="0.25">
      <c r="EU28648" s="104"/>
    </row>
    <row r="28649" spans="151:151" ht="14.4" x14ac:dyDescent="0.25">
      <c r="EU28649" s="104"/>
    </row>
    <row r="28650" spans="151:151" ht="14.4" x14ac:dyDescent="0.25">
      <c r="EU28650" s="104"/>
    </row>
    <row r="28651" spans="151:151" ht="14.4" x14ac:dyDescent="0.25">
      <c r="EU28651" s="104"/>
    </row>
    <row r="28652" spans="151:151" ht="14.4" x14ac:dyDescent="0.25">
      <c r="EU28652" s="104"/>
    </row>
    <row r="28653" spans="151:151" ht="14.4" x14ac:dyDescent="0.25">
      <c r="EU28653" s="104"/>
    </row>
    <row r="28654" spans="151:151" ht="14.4" x14ac:dyDescent="0.25">
      <c r="EU28654" s="104"/>
    </row>
    <row r="28655" spans="151:151" ht="14.4" x14ac:dyDescent="0.25">
      <c r="EU28655" s="104"/>
    </row>
    <row r="28656" spans="151:151" ht="14.4" x14ac:dyDescent="0.25">
      <c r="EU28656" s="104"/>
    </row>
    <row r="28657" spans="151:151" ht="14.4" x14ac:dyDescent="0.25">
      <c r="EU28657" s="104"/>
    </row>
    <row r="28658" spans="151:151" ht="14.4" x14ac:dyDescent="0.25">
      <c r="EU28658" s="104"/>
    </row>
    <row r="28659" spans="151:151" ht="14.4" x14ac:dyDescent="0.25">
      <c r="EU28659" s="104"/>
    </row>
    <row r="28660" spans="151:151" ht="14.4" x14ac:dyDescent="0.25">
      <c r="EU28660" s="104"/>
    </row>
    <row r="28661" spans="151:151" ht="14.4" x14ac:dyDescent="0.25">
      <c r="EU28661" s="104"/>
    </row>
    <row r="28662" spans="151:151" ht="14.4" x14ac:dyDescent="0.25">
      <c r="EU28662" s="104"/>
    </row>
    <row r="28663" spans="151:151" ht="14.4" x14ac:dyDescent="0.25">
      <c r="EU28663" s="104"/>
    </row>
    <row r="28664" spans="151:151" ht="14.4" x14ac:dyDescent="0.25">
      <c r="EU28664" s="104"/>
    </row>
    <row r="28665" spans="151:151" ht="14.4" x14ac:dyDescent="0.25">
      <c r="EU28665" s="104"/>
    </row>
    <row r="28666" spans="151:151" ht="14.4" x14ac:dyDescent="0.25">
      <c r="EU28666" s="104"/>
    </row>
    <row r="28667" spans="151:151" ht="14.4" x14ac:dyDescent="0.25">
      <c r="EU28667" s="104"/>
    </row>
    <row r="28668" spans="151:151" ht="14.4" x14ac:dyDescent="0.25">
      <c r="EU28668" s="104"/>
    </row>
    <row r="28669" spans="151:151" ht="14.4" x14ac:dyDescent="0.25">
      <c r="EU28669" s="104"/>
    </row>
    <row r="28670" spans="151:151" ht="14.4" x14ac:dyDescent="0.25">
      <c r="EU28670" s="104"/>
    </row>
    <row r="28671" spans="151:151" ht="14.4" x14ac:dyDescent="0.25">
      <c r="EU28671" s="104"/>
    </row>
    <row r="28672" spans="151:151" ht="14.4" x14ac:dyDescent="0.25">
      <c r="EU28672" s="104"/>
    </row>
    <row r="28673" spans="151:151" ht="14.4" x14ac:dyDescent="0.25">
      <c r="EU28673" s="104"/>
    </row>
    <row r="28674" spans="151:151" ht="14.4" x14ac:dyDescent="0.25">
      <c r="EU28674" s="104"/>
    </row>
    <row r="28675" spans="151:151" ht="14.4" x14ac:dyDescent="0.25">
      <c r="EU28675" s="104"/>
    </row>
    <row r="28676" spans="151:151" ht="14.4" x14ac:dyDescent="0.25">
      <c r="EU28676" s="104"/>
    </row>
    <row r="28677" spans="151:151" ht="14.4" x14ac:dyDescent="0.25">
      <c r="EU28677" s="104"/>
    </row>
    <row r="28678" spans="151:151" ht="14.4" x14ac:dyDescent="0.25">
      <c r="EU28678" s="104"/>
    </row>
    <row r="28679" spans="151:151" ht="14.4" x14ac:dyDescent="0.25">
      <c r="EU28679" s="104"/>
    </row>
    <row r="28680" spans="151:151" ht="14.4" x14ac:dyDescent="0.25">
      <c r="EU28680" s="104"/>
    </row>
    <row r="28681" spans="151:151" ht="14.4" x14ac:dyDescent="0.25">
      <c r="EU28681" s="104"/>
    </row>
    <row r="28682" spans="151:151" ht="14.4" x14ac:dyDescent="0.25">
      <c r="EU28682" s="104"/>
    </row>
    <row r="28683" spans="151:151" ht="14.4" x14ac:dyDescent="0.25">
      <c r="EU28683" s="104"/>
    </row>
    <row r="28684" spans="151:151" ht="14.4" x14ac:dyDescent="0.25">
      <c r="EU28684" s="104"/>
    </row>
    <row r="28685" spans="151:151" ht="14.4" x14ac:dyDescent="0.25">
      <c r="EU28685" s="104"/>
    </row>
    <row r="28686" spans="151:151" ht="14.4" x14ac:dyDescent="0.25">
      <c r="EU28686" s="104"/>
    </row>
    <row r="28687" spans="151:151" ht="14.4" x14ac:dyDescent="0.25">
      <c r="EU28687" s="104"/>
    </row>
    <row r="28688" spans="151:151" ht="14.4" x14ac:dyDescent="0.25">
      <c r="EU28688" s="104"/>
    </row>
    <row r="28689" spans="151:151" ht="14.4" x14ac:dyDescent="0.25">
      <c r="EU28689" s="104"/>
    </row>
    <row r="28690" spans="151:151" ht="14.4" x14ac:dyDescent="0.25">
      <c r="EU28690" s="104"/>
    </row>
    <row r="28691" spans="151:151" ht="14.4" x14ac:dyDescent="0.25">
      <c r="EU28691" s="104"/>
    </row>
    <row r="28692" spans="151:151" ht="14.4" x14ac:dyDescent="0.25">
      <c r="EU28692" s="104"/>
    </row>
    <row r="28693" spans="151:151" ht="14.4" x14ac:dyDescent="0.25">
      <c r="EU28693" s="104"/>
    </row>
    <row r="28694" spans="151:151" ht="14.4" x14ac:dyDescent="0.25">
      <c r="EU28694" s="104"/>
    </row>
    <row r="28695" spans="151:151" ht="14.4" x14ac:dyDescent="0.25">
      <c r="EU28695" s="104"/>
    </row>
    <row r="28696" spans="151:151" ht="14.4" x14ac:dyDescent="0.25">
      <c r="EU28696" s="104"/>
    </row>
    <row r="28697" spans="151:151" ht="14.4" x14ac:dyDescent="0.25">
      <c r="EU28697" s="104"/>
    </row>
    <row r="28698" spans="151:151" ht="14.4" x14ac:dyDescent="0.25">
      <c r="EU28698" s="104"/>
    </row>
    <row r="28699" spans="151:151" ht="14.4" x14ac:dyDescent="0.25">
      <c r="EU28699" s="104"/>
    </row>
    <row r="28700" spans="151:151" ht="14.4" x14ac:dyDescent="0.25">
      <c r="EU28700" s="104"/>
    </row>
    <row r="28701" spans="151:151" ht="14.4" x14ac:dyDescent="0.25">
      <c r="EU28701" s="104"/>
    </row>
    <row r="28702" spans="151:151" ht="14.4" x14ac:dyDescent="0.25">
      <c r="EU28702" s="104"/>
    </row>
    <row r="28703" spans="151:151" ht="14.4" x14ac:dyDescent="0.25">
      <c r="EU28703" s="104"/>
    </row>
    <row r="28704" spans="151:151" ht="14.4" x14ac:dyDescent="0.25">
      <c r="EU28704" s="104"/>
    </row>
    <row r="28705" spans="151:151" ht="14.4" x14ac:dyDescent="0.25">
      <c r="EU28705" s="104"/>
    </row>
    <row r="28706" spans="151:151" ht="14.4" x14ac:dyDescent="0.25">
      <c r="EU28706" s="104"/>
    </row>
    <row r="28707" spans="151:151" ht="14.4" x14ac:dyDescent="0.25">
      <c r="EU28707" s="104"/>
    </row>
    <row r="28708" spans="151:151" ht="14.4" x14ac:dyDescent="0.25">
      <c r="EU28708" s="104"/>
    </row>
    <row r="28709" spans="151:151" ht="14.4" x14ac:dyDescent="0.25">
      <c r="EU28709" s="104"/>
    </row>
    <row r="28710" spans="151:151" ht="14.4" x14ac:dyDescent="0.25">
      <c r="EU28710" s="104"/>
    </row>
    <row r="28711" spans="151:151" ht="14.4" x14ac:dyDescent="0.25">
      <c r="EU28711" s="104"/>
    </row>
    <row r="28712" spans="151:151" ht="14.4" x14ac:dyDescent="0.25">
      <c r="EU28712" s="104"/>
    </row>
    <row r="28713" spans="151:151" ht="14.4" x14ac:dyDescent="0.25">
      <c r="EU28713" s="104"/>
    </row>
    <row r="28714" spans="151:151" ht="14.4" x14ac:dyDescent="0.25">
      <c r="EU28714" s="104"/>
    </row>
    <row r="28715" spans="151:151" ht="14.4" x14ac:dyDescent="0.25">
      <c r="EU28715" s="104"/>
    </row>
    <row r="28716" spans="151:151" ht="14.4" x14ac:dyDescent="0.25">
      <c r="EU28716" s="104"/>
    </row>
    <row r="28717" spans="151:151" ht="14.4" x14ac:dyDescent="0.25">
      <c r="EU28717" s="104"/>
    </row>
    <row r="28718" spans="151:151" ht="14.4" x14ac:dyDescent="0.25">
      <c r="EU28718" s="104"/>
    </row>
    <row r="28719" spans="151:151" ht="14.4" x14ac:dyDescent="0.25">
      <c r="EU28719" s="104"/>
    </row>
    <row r="28720" spans="151:151" ht="14.4" x14ac:dyDescent="0.25">
      <c r="EU28720" s="104"/>
    </row>
    <row r="28721" spans="151:151" ht="14.4" x14ac:dyDescent="0.25">
      <c r="EU28721" s="104"/>
    </row>
    <row r="28722" spans="151:151" ht="14.4" x14ac:dyDescent="0.25">
      <c r="EU28722" s="104"/>
    </row>
    <row r="28723" spans="151:151" ht="14.4" x14ac:dyDescent="0.25">
      <c r="EU28723" s="104"/>
    </row>
    <row r="28724" spans="151:151" ht="14.4" x14ac:dyDescent="0.25">
      <c r="EU28724" s="104"/>
    </row>
    <row r="28725" spans="151:151" ht="14.4" x14ac:dyDescent="0.25">
      <c r="EU28725" s="104"/>
    </row>
    <row r="28726" spans="151:151" ht="14.4" x14ac:dyDescent="0.25">
      <c r="EU28726" s="104"/>
    </row>
    <row r="28727" spans="151:151" ht="14.4" x14ac:dyDescent="0.25">
      <c r="EU28727" s="104"/>
    </row>
    <row r="28728" spans="151:151" ht="14.4" x14ac:dyDescent="0.25">
      <c r="EU28728" s="104"/>
    </row>
    <row r="28729" spans="151:151" ht="14.4" x14ac:dyDescent="0.25">
      <c r="EU28729" s="104"/>
    </row>
    <row r="28730" spans="151:151" ht="14.4" x14ac:dyDescent="0.25">
      <c r="EU28730" s="104"/>
    </row>
    <row r="28731" spans="151:151" ht="14.4" x14ac:dyDescent="0.25">
      <c r="EU28731" s="104"/>
    </row>
    <row r="28732" spans="151:151" ht="14.4" x14ac:dyDescent="0.25">
      <c r="EU28732" s="104"/>
    </row>
    <row r="28733" spans="151:151" ht="14.4" x14ac:dyDescent="0.25">
      <c r="EU28733" s="104"/>
    </row>
    <row r="28734" spans="151:151" ht="14.4" x14ac:dyDescent="0.25">
      <c r="EU28734" s="104"/>
    </row>
    <row r="28735" spans="151:151" ht="14.4" x14ac:dyDescent="0.25">
      <c r="EU28735" s="104"/>
    </row>
    <row r="28736" spans="151:151" ht="14.4" x14ac:dyDescent="0.25">
      <c r="EU28736" s="104"/>
    </row>
    <row r="28737" spans="151:151" ht="14.4" x14ac:dyDescent="0.25">
      <c r="EU28737" s="104"/>
    </row>
    <row r="28738" spans="151:151" ht="14.4" x14ac:dyDescent="0.25">
      <c r="EU28738" s="104"/>
    </row>
    <row r="28739" spans="151:151" ht="14.4" x14ac:dyDescent="0.25">
      <c r="EU28739" s="104"/>
    </row>
    <row r="28740" spans="151:151" ht="14.4" x14ac:dyDescent="0.25">
      <c r="EU28740" s="104"/>
    </row>
    <row r="28741" spans="151:151" ht="14.4" x14ac:dyDescent="0.25">
      <c r="EU28741" s="104"/>
    </row>
    <row r="28742" spans="151:151" ht="14.4" x14ac:dyDescent="0.25">
      <c r="EU28742" s="104"/>
    </row>
    <row r="28743" spans="151:151" ht="14.4" x14ac:dyDescent="0.25">
      <c r="EU28743" s="104"/>
    </row>
    <row r="28744" spans="151:151" ht="14.4" x14ac:dyDescent="0.25">
      <c r="EU28744" s="104"/>
    </row>
    <row r="28745" spans="151:151" ht="14.4" x14ac:dyDescent="0.25">
      <c r="EU28745" s="104"/>
    </row>
    <row r="28746" spans="151:151" ht="14.4" x14ac:dyDescent="0.25">
      <c r="EU28746" s="104"/>
    </row>
    <row r="28747" spans="151:151" ht="14.4" x14ac:dyDescent="0.25">
      <c r="EU28747" s="104"/>
    </row>
    <row r="28748" spans="151:151" ht="14.4" x14ac:dyDescent="0.25">
      <c r="EU28748" s="104"/>
    </row>
    <row r="28749" spans="151:151" ht="14.4" x14ac:dyDescent="0.25">
      <c r="EU28749" s="104"/>
    </row>
    <row r="28750" spans="151:151" ht="14.4" x14ac:dyDescent="0.25">
      <c r="EU28750" s="104"/>
    </row>
    <row r="28751" spans="151:151" ht="14.4" x14ac:dyDescent="0.25">
      <c r="EU28751" s="104"/>
    </row>
    <row r="28752" spans="151:151" ht="14.4" x14ac:dyDescent="0.25">
      <c r="EU28752" s="104"/>
    </row>
    <row r="28753" spans="151:151" ht="14.4" x14ac:dyDescent="0.25">
      <c r="EU28753" s="104"/>
    </row>
    <row r="28754" spans="151:151" ht="14.4" x14ac:dyDescent="0.25">
      <c r="EU28754" s="104"/>
    </row>
    <row r="28755" spans="151:151" ht="14.4" x14ac:dyDescent="0.25">
      <c r="EU28755" s="104"/>
    </row>
    <row r="28756" spans="151:151" ht="14.4" x14ac:dyDescent="0.25">
      <c r="EU28756" s="104"/>
    </row>
    <row r="28757" spans="151:151" ht="14.4" x14ac:dyDescent="0.25">
      <c r="EU28757" s="104"/>
    </row>
    <row r="28758" spans="151:151" ht="14.4" x14ac:dyDescent="0.25">
      <c r="EU28758" s="104"/>
    </row>
    <row r="28759" spans="151:151" ht="14.4" x14ac:dyDescent="0.25">
      <c r="EU28759" s="104"/>
    </row>
    <row r="28760" spans="151:151" ht="14.4" x14ac:dyDescent="0.25">
      <c r="EU28760" s="104"/>
    </row>
    <row r="28761" spans="151:151" ht="14.4" x14ac:dyDescent="0.25">
      <c r="EU28761" s="104"/>
    </row>
    <row r="28762" spans="151:151" ht="14.4" x14ac:dyDescent="0.25">
      <c r="EU28762" s="104"/>
    </row>
    <row r="28763" spans="151:151" ht="14.4" x14ac:dyDescent="0.25">
      <c r="EU28763" s="104"/>
    </row>
    <row r="28764" spans="151:151" ht="14.4" x14ac:dyDescent="0.25">
      <c r="EU28764" s="104"/>
    </row>
    <row r="28765" spans="151:151" ht="14.4" x14ac:dyDescent="0.25">
      <c r="EU28765" s="104"/>
    </row>
    <row r="28766" spans="151:151" ht="14.4" x14ac:dyDescent="0.25">
      <c r="EU28766" s="104"/>
    </row>
    <row r="28767" spans="151:151" ht="14.4" x14ac:dyDescent="0.25">
      <c r="EU28767" s="104"/>
    </row>
    <row r="28768" spans="151:151" ht="14.4" x14ac:dyDescent="0.25">
      <c r="EU28768" s="104"/>
    </row>
    <row r="28769" spans="151:151" ht="14.4" x14ac:dyDescent="0.25">
      <c r="EU28769" s="104"/>
    </row>
    <row r="28770" spans="151:151" ht="14.4" x14ac:dyDescent="0.25">
      <c r="EU28770" s="104"/>
    </row>
    <row r="28771" spans="151:151" ht="14.4" x14ac:dyDescent="0.25">
      <c r="EU28771" s="104"/>
    </row>
    <row r="28772" spans="151:151" ht="14.4" x14ac:dyDescent="0.25">
      <c r="EU28772" s="104"/>
    </row>
    <row r="28773" spans="151:151" ht="14.4" x14ac:dyDescent="0.25">
      <c r="EU28773" s="104"/>
    </row>
    <row r="28774" spans="151:151" ht="14.4" x14ac:dyDescent="0.25">
      <c r="EU28774" s="104"/>
    </row>
    <row r="28775" spans="151:151" ht="14.4" x14ac:dyDescent="0.25">
      <c r="EU28775" s="104"/>
    </row>
    <row r="28776" spans="151:151" ht="14.4" x14ac:dyDescent="0.25">
      <c r="EU28776" s="104"/>
    </row>
    <row r="28777" spans="151:151" ht="14.4" x14ac:dyDescent="0.25">
      <c r="EU28777" s="104"/>
    </row>
    <row r="28778" spans="151:151" ht="14.4" x14ac:dyDescent="0.25">
      <c r="EU28778" s="104"/>
    </row>
    <row r="28779" spans="151:151" ht="14.4" x14ac:dyDescent="0.25">
      <c r="EU28779" s="104"/>
    </row>
    <row r="28780" spans="151:151" ht="14.4" x14ac:dyDescent="0.25">
      <c r="EU28780" s="104"/>
    </row>
    <row r="28781" spans="151:151" ht="14.4" x14ac:dyDescent="0.25">
      <c r="EU28781" s="104"/>
    </row>
    <row r="28782" spans="151:151" ht="14.4" x14ac:dyDescent="0.25">
      <c r="EU28782" s="104"/>
    </row>
    <row r="28783" spans="151:151" ht="14.4" x14ac:dyDescent="0.25">
      <c r="EU28783" s="104"/>
    </row>
    <row r="28784" spans="151:151" ht="14.4" x14ac:dyDescent="0.25">
      <c r="EU28784" s="104"/>
    </row>
    <row r="28785" spans="151:151" ht="14.4" x14ac:dyDescent="0.25">
      <c r="EU28785" s="104"/>
    </row>
    <row r="28786" spans="151:151" ht="14.4" x14ac:dyDescent="0.25">
      <c r="EU28786" s="104"/>
    </row>
    <row r="28787" spans="151:151" ht="14.4" x14ac:dyDescent="0.25">
      <c r="EU28787" s="104"/>
    </row>
    <row r="28788" spans="151:151" ht="14.4" x14ac:dyDescent="0.25">
      <c r="EU28788" s="104"/>
    </row>
    <row r="28789" spans="151:151" ht="14.4" x14ac:dyDescent="0.25">
      <c r="EU28789" s="104"/>
    </row>
    <row r="28790" spans="151:151" ht="14.4" x14ac:dyDescent="0.25">
      <c r="EU28790" s="104"/>
    </row>
    <row r="28791" spans="151:151" ht="14.4" x14ac:dyDescent="0.25">
      <c r="EU28791" s="104"/>
    </row>
    <row r="28792" spans="151:151" ht="14.4" x14ac:dyDescent="0.25">
      <c r="EU28792" s="104"/>
    </row>
    <row r="28793" spans="151:151" ht="14.4" x14ac:dyDescent="0.25">
      <c r="EU28793" s="104"/>
    </row>
    <row r="28794" spans="151:151" ht="14.4" x14ac:dyDescent="0.25">
      <c r="EU28794" s="104"/>
    </row>
    <row r="28795" spans="151:151" ht="14.4" x14ac:dyDescent="0.25">
      <c r="EU28795" s="104"/>
    </row>
    <row r="28796" spans="151:151" ht="14.4" x14ac:dyDescent="0.25">
      <c r="EU28796" s="104"/>
    </row>
    <row r="28797" spans="151:151" ht="14.4" x14ac:dyDescent="0.25">
      <c r="EU28797" s="104"/>
    </row>
    <row r="28798" spans="151:151" ht="14.4" x14ac:dyDescent="0.25">
      <c r="EU28798" s="104"/>
    </row>
    <row r="28799" spans="151:151" ht="14.4" x14ac:dyDescent="0.25">
      <c r="EU28799" s="104"/>
    </row>
    <row r="28800" spans="151:151" ht="14.4" x14ac:dyDescent="0.25">
      <c r="EU28800" s="104"/>
    </row>
    <row r="28801" spans="151:151" ht="14.4" x14ac:dyDescent="0.25">
      <c r="EU28801" s="104"/>
    </row>
    <row r="28802" spans="151:151" ht="14.4" x14ac:dyDescent="0.25">
      <c r="EU28802" s="104"/>
    </row>
    <row r="28803" spans="151:151" ht="14.4" x14ac:dyDescent="0.25">
      <c r="EU28803" s="104"/>
    </row>
    <row r="28804" spans="151:151" ht="14.4" x14ac:dyDescent="0.25">
      <c r="EU28804" s="104"/>
    </row>
    <row r="28805" spans="151:151" ht="14.4" x14ac:dyDescent="0.25">
      <c r="EU28805" s="104"/>
    </row>
    <row r="28806" spans="151:151" ht="14.4" x14ac:dyDescent="0.25">
      <c r="EU28806" s="104"/>
    </row>
    <row r="28807" spans="151:151" ht="14.4" x14ac:dyDescent="0.25">
      <c r="EU28807" s="104"/>
    </row>
    <row r="28808" spans="151:151" ht="14.4" x14ac:dyDescent="0.25">
      <c r="EU28808" s="104"/>
    </row>
    <row r="28809" spans="151:151" ht="14.4" x14ac:dyDescent="0.25">
      <c r="EU28809" s="104"/>
    </row>
    <row r="28810" spans="151:151" ht="14.4" x14ac:dyDescent="0.25">
      <c r="EU28810" s="104"/>
    </row>
    <row r="28811" spans="151:151" ht="14.4" x14ac:dyDescent="0.25">
      <c r="EU28811" s="104"/>
    </row>
    <row r="28812" spans="151:151" ht="14.4" x14ac:dyDescent="0.25">
      <c r="EU28812" s="104"/>
    </row>
    <row r="28813" spans="151:151" ht="14.4" x14ac:dyDescent="0.25">
      <c r="EU28813" s="104"/>
    </row>
    <row r="28814" spans="151:151" ht="14.4" x14ac:dyDescent="0.25">
      <c r="EU28814" s="104"/>
    </row>
    <row r="28815" spans="151:151" ht="14.4" x14ac:dyDescent="0.25">
      <c r="EU28815" s="104"/>
    </row>
    <row r="28816" spans="151:151" ht="14.4" x14ac:dyDescent="0.25">
      <c r="EU28816" s="104"/>
    </row>
    <row r="28817" spans="151:151" ht="14.4" x14ac:dyDescent="0.25">
      <c r="EU28817" s="104"/>
    </row>
    <row r="28818" spans="151:151" ht="14.4" x14ac:dyDescent="0.25">
      <c r="EU28818" s="104"/>
    </row>
    <row r="28819" spans="151:151" ht="14.4" x14ac:dyDescent="0.25">
      <c r="EU28819" s="104"/>
    </row>
    <row r="28820" spans="151:151" ht="14.4" x14ac:dyDescent="0.25">
      <c r="EU28820" s="104"/>
    </row>
    <row r="28821" spans="151:151" ht="14.4" x14ac:dyDescent="0.25">
      <c r="EU28821" s="104"/>
    </row>
    <row r="28822" spans="151:151" ht="14.4" x14ac:dyDescent="0.25">
      <c r="EU28822" s="104"/>
    </row>
    <row r="28823" spans="151:151" ht="14.4" x14ac:dyDescent="0.25">
      <c r="EU28823" s="104"/>
    </row>
    <row r="28824" spans="151:151" ht="14.4" x14ac:dyDescent="0.25">
      <c r="EU28824" s="104"/>
    </row>
    <row r="28825" spans="151:151" ht="14.4" x14ac:dyDescent="0.25">
      <c r="EU28825" s="104"/>
    </row>
    <row r="28826" spans="151:151" ht="14.4" x14ac:dyDescent="0.25">
      <c r="EU28826" s="104"/>
    </row>
    <row r="28827" spans="151:151" ht="14.4" x14ac:dyDescent="0.25">
      <c r="EU28827" s="104"/>
    </row>
    <row r="28828" spans="151:151" ht="14.4" x14ac:dyDescent="0.25">
      <c r="EU28828" s="104"/>
    </row>
    <row r="28829" spans="151:151" ht="14.4" x14ac:dyDescent="0.25">
      <c r="EU28829" s="104"/>
    </row>
    <row r="28830" spans="151:151" ht="14.4" x14ac:dyDescent="0.25">
      <c r="EU28830" s="104"/>
    </row>
    <row r="28831" spans="151:151" ht="14.4" x14ac:dyDescent="0.25">
      <c r="EU28831" s="104"/>
    </row>
    <row r="28832" spans="151:151" ht="14.4" x14ac:dyDescent="0.25">
      <c r="EU28832" s="104"/>
    </row>
    <row r="28833" spans="151:151" ht="14.4" x14ac:dyDescent="0.25">
      <c r="EU28833" s="104"/>
    </row>
    <row r="28834" spans="151:151" ht="14.4" x14ac:dyDescent="0.25">
      <c r="EU28834" s="104"/>
    </row>
    <row r="28835" spans="151:151" ht="14.4" x14ac:dyDescent="0.25">
      <c r="EU28835" s="104"/>
    </row>
    <row r="28836" spans="151:151" ht="14.4" x14ac:dyDescent="0.25">
      <c r="EU28836" s="104"/>
    </row>
    <row r="28837" spans="151:151" ht="14.4" x14ac:dyDescent="0.25">
      <c r="EU28837" s="104"/>
    </row>
    <row r="28838" spans="151:151" ht="14.4" x14ac:dyDescent="0.25">
      <c r="EU28838" s="104"/>
    </row>
    <row r="28839" spans="151:151" ht="14.4" x14ac:dyDescent="0.25">
      <c r="EU28839" s="104"/>
    </row>
    <row r="28840" spans="151:151" ht="14.4" x14ac:dyDescent="0.25">
      <c r="EU28840" s="104"/>
    </row>
    <row r="28841" spans="151:151" ht="14.4" x14ac:dyDescent="0.25">
      <c r="EU28841" s="104"/>
    </row>
    <row r="28842" spans="151:151" ht="14.4" x14ac:dyDescent="0.25">
      <c r="EU28842" s="104"/>
    </row>
    <row r="28843" spans="151:151" ht="14.4" x14ac:dyDescent="0.25">
      <c r="EU28843" s="104"/>
    </row>
    <row r="28844" spans="151:151" ht="14.4" x14ac:dyDescent="0.25">
      <c r="EU28844" s="104"/>
    </row>
    <row r="28845" spans="151:151" ht="14.4" x14ac:dyDescent="0.25">
      <c r="EU28845" s="104"/>
    </row>
    <row r="28846" spans="151:151" ht="14.4" x14ac:dyDescent="0.25">
      <c r="EU28846" s="104"/>
    </row>
    <row r="28847" spans="151:151" ht="14.4" x14ac:dyDescent="0.25">
      <c r="EU28847" s="104"/>
    </row>
    <row r="28848" spans="151:151" ht="14.4" x14ac:dyDescent="0.25">
      <c r="EU28848" s="104"/>
    </row>
    <row r="28849" spans="151:151" ht="14.4" x14ac:dyDescent="0.25">
      <c r="EU28849" s="104"/>
    </row>
    <row r="28850" spans="151:151" ht="14.4" x14ac:dyDescent="0.25">
      <c r="EU28850" s="104"/>
    </row>
    <row r="28851" spans="151:151" ht="14.4" x14ac:dyDescent="0.25">
      <c r="EU28851" s="104"/>
    </row>
    <row r="28852" spans="151:151" ht="14.4" x14ac:dyDescent="0.25">
      <c r="EU28852" s="104"/>
    </row>
    <row r="28853" spans="151:151" ht="14.4" x14ac:dyDescent="0.25">
      <c r="EU28853" s="104"/>
    </row>
    <row r="28854" spans="151:151" ht="14.4" x14ac:dyDescent="0.25">
      <c r="EU28854" s="104"/>
    </row>
    <row r="28855" spans="151:151" ht="14.4" x14ac:dyDescent="0.25">
      <c r="EU28855" s="104"/>
    </row>
    <row r="28856" spans="151:151" ht="14.4" x14ac:dyDescent="0.25">
      <c r="EU28856" s="104"/>
    </row>
    <row r="28857" spans="151:151" ht="14.4" x14ac:dyDescent="0.25">
      <c r="EU28857" s="104"/>
    </row>
    <row r="28858" spans="151:151" ht="14.4" x14ac:dyDescent="0.25">
      <c r="EU28858" s="104"/>
    </row>
    <row r="28859" spans="151:151" ht="14.4" x14ac:dyDescent="0.25">
      <c r="EU28859" s="104"/>
    </row>
    <row r="28860" spans="151:151" ht="14.4" x14ac:dyDescent="0.25">
      <c r="EU28860" s="104"/>
    </row>
    <row r="28861" spans="151:151" ht="14.4" x14ac:dyDescent="0.25">
      <c r="EU28861" s="104"/>
    </row>
    <row r="28862" spans="151:151" ht="14.4" x14ac:dyDescent="0.25">
      <c r="EU28862" s="104"/>
    </row>
    <row r="28863" spans="151:151" ht="14.4" x14ac:dyDescent="0.25">
      <c r="EU28863" s="104"/>
    </row>
    <row r="28864" spans="151:151" ht="14.4" x14ac:dyDescent="0.25">
      <c r="EU28864" s="104"/>
    </row>
    <row r="28865" spans="151:151" ht="14.4" x14ac:dyDescent="0.25">
      <c r="EU28865" s="104"/>
    </row>
    <row r="28866" spans="151:151" ht="14.4" x14ac:dyDescent="0.25">
      <c r="EU28866" s="104"/>
    </row>
    <row r="28867" spans="151:151" ht="14.4" x14ac:dyDescent="0.25">
      <c r="EU28867" s="104"/>
    </row>
    <row r="28868" spans="151:151" ht="14.4" x14ac:dyDescent="0.25">
      <c r="EU28868" s="104"/>
    </row>
    <row r="28869" spans="151:151" ht="14.4" x14ac:dyDescent="0.25">
      <c r="EU28869" s="104"/>
    </row>
    <row r="28870" spans="151:151" ht="14.4" x14ac:dyDescent="0.25">
      <c r="EU28870" s="104"/>
    </row>
    <row r="28871" spans="151:151" ht="14.4" x14ac:dyDescent="0.25">
      <c r="EU28871" s="104"/>
    </row>
    <row r="28872" spans="151:151" ht="14.4" x14ac:dyDescent="0.25">
      <c r="EU28872" s="104"/>
    </row>
    <row r="28873" spans="151:151" ht="14.4" x14ac:dyDescent="0.25">
      <c r="EU28873" s="104"/>
    </row>
    <row r="28874" spans="151:151" ht="14.4" x14ac:dyDescent="0.25">
      <c r="EU28874" s="104"/>
    </row>
    <row r="28875" spans="151:151" ht="14.4" x14ac:dyDescent="0.25">
      <c r="EU28875" s="104"/>
    </row>
    <row r="28876" spans="151:151" ht="14.4" x14ac:dyDescent="0.25">
      <c r="EU28876" s="104"/>
    </row>
    <row r="28877" spans="151:151" ht="14.4" x14ac:dyDescent="0.25">
      <c r="EU28877" s="104"/>
    </row>
    <row r="28878" spans="151:151" ht="14.4" x14ac:dyDescent="0.25">
      <c r="EU28878" s="104"/>
    </row>
    <row r="28879" spans="151:151" ht="14.4" x14ac:dyDescent="0.25">
      <c r="EU28879" s="104"/>
    </row>
    <row r="28880" spans="151:151" ht="14.4" x14ac:dyDescent="0.25">
      <c r="EU28880" s="104"/>
    </row>
    <row r="28881" spans="151:151" ht="14.4" x14ac:dyDescent="0.25">
      <c r="EU28881" s="104"/>
    </row>
    <row r="28882" spans="151:151" ht="14.4" x14ac:dyDescent="0.25">
      <c r="EU28882" s="104"/>
    </row>
    <row r="28883" spans="151:151" ht="14.4" x14ac:dyDescent="0.25">
      <c r="EU28883" s="104"/>
    </row>
    <row r="28884" spans="151:151" ht="14.4" x14ac:dyDescent="0.25">
      <c r="EU28884" s="104"/>
    </row>
    <row r="28885" spans="151:151" ht="14.4" x14ac:dyDescent="0.25">
      <c r="EU28885" s="104"/>
    </row>
    <row r="28886" spans="151:151" ht="14.4" x14ac:dyDescent="0.25">
      <c r="EU28886" s="104"/>
    </row>
    <row r="28887" spans="151:151" ht="14.4" x14ac:dyDescent="0.25">
      <c r="EU28887" s="104"/>
    </row>
    <row r="28888" spans="151:151" ht="14.4" x14ac:dyDescent="0.25">
      <c r="EU28888" s="104"/>
    </row>
    <row r="28889" spans="151:151" ht="14.4" x14ac:dyDescent="0.25">
      <c r="EU28889" s="104"/>
    </row>
    <row r="28890" spans="151:151" ht="14.4" x14ac:dyDescent="0.25">
      <c r="EU28890" s="104"/>
    </row>
    <row r="28891" spans="151:151" ht="14.4" x14ac:dyDescent="0.25">
      <c r="EU28891" s="104"/>
    </row>
    <row r="28892" spans="151:151" ht="14.4" x14ac:dyDescent="0.25">
      <c r="EU28892" s="104"/>
    </row>
    <row r="28893" spans="151:151" ht="14.4" x14ac:dyDescent="0.25">
      <c r="EU28893" s="104"/>
    </row>
    <row r="28894" spans="151:151" ht="14.4" x14ac:dyDescent="0.25">
      <c r="EU28894" s="104"/>
    </row>
    <row r="28895" spans="151:151" ht="14.4" x14ac:dyDescent="0.25">
      <c r="EU28895" s="104"/>
    </row>
    <row r="28896" spans="151:151" ht="14.4" x14ac:dyDescent="0.25">
      <c r="EU28896" s="104"/>
    </row>
    <row r="28897" spans="151:151" ht="14.4" x14ac:dyDescent="0.25">
      <c r="EU28897" s="104"/>
    </row>
    <row r="28898" spans="151:151" ht="14.4" x14ac:dyDescent="0.25">
      <c r="EU28898" s="104"/>
    </row>
    <row r="28899" spans="151:151" ht="14.4" x14ac:dyDescent="0.25">
      <c r="EU28899" s="104"/>
    </row>
    <row r="28900" spans="151:151" ht="14.4" x14ac:dyDescent="0.25">
      <c r="EU28900" s="104"/>
    </row>
    <row r="28901" spans="151:151" ht="14.4" x14ac:dyDescent="0.25">
      <c r="EU28901" s="104"/>
    </row>
    <row r="28902" spans="151:151" ht="14.4" x14ac:dyDescent="0.25">
      <c r="EU28902" s="104"/>
    </row>
    <row r="28903" spans="151:151" ht="14.4" x14ac:dyDescent="0.25">
      <c r="EU28903" s="104"/>
    </row>
    <row r="28904" spans="151:151" ht="14.4" x14ac:dyDescent="0.25">
      <c r="EU28904" s="104"/>
    </row>
    <row r="28905" spans="151:151" ht="14.4" x14ac:dyDescent="0.25">
      <c r="EU28905" s="104"/>
    </row>
    <row r="28906" spans="151:151" ht="14.4" x14ac:dyDescent="0.25">
      <c r="EU28906" s="104"/>
    </row>
    <row r="28907" spans="151:151" ht="14.4" x14ac:dyDescent="0.25">
      <c r="EU28907" s="104"/>
    </row>
    <row r="28908" spans="151:151" ht="14.4" x14ac:dyDescent="0.25">
      <c r="EU28908" s="104"/>
    </row>
    <row r="28909" spans="151:151" ht="14.4" x14ac:dyDescent="0.25">
      <c r="EU28909" s="104"/>
    </row>
    <row r="28910" spans="151:151" ht="14.4" x14ac:dyDescent="0.25">
      <c r="EU28910" s="104"/>
    </row>
    <row r="28911" spans="151:151" ht="14.4" x14ac:dyDescent="0.25">
      <c r="EU28911" s="104"/>
    </row>
    <row r="28912" spans="151:151" ht="14.4" x14ac:dyDescent="0.25">
      <c r="EU28912" s="104"/>
    </row>
    <row r="28913" spans="151:151" ht="14.4" x14ac:dyDescent="0.25">
      <c r="EU28913" s="104"/>
    </row>
    <row r="28914" spans="151:151" ht="14.4" x14ac:dyDescent="0.25">
      <c r="EU28914" s="104"/>
    </row>
    <row r="28915" spans="151:151" ht="14.4" x14ac:dyDescent="0.25">
      <c r="EU28915" s="104"/>
    </row>
    <row r="28916" spans="151:151" ht="14.4" x14ac:dyDescent="0.25">
      <c r="EU28916" s="104"/>
    </row>
    <row r="28917" spans="151:151" ht="14.4" x14ac:dyDescent="0.25">
      <c r="EU28917" s="104"/>
    </row>
    <row r="28918" spans="151:151" ht="14.4" x14ac:dyDescent="0.25">
      <c r="EU28918" s="104"/>
    </row>
    <row r="28919" spans="151:151" ht="14.4" x14ac:dyDescent="0.25">
      <c r="EU28919" s="104"/>
    </row>
    <row r="28920" spans="151:151" ht="14.4" x14ac:dyDescent="0.25">
      <c r="EU28920" s="104"/>
    </row>
    <row r="28921" spans="151:151" ht="14.4" x14ac:dyDescent="0.25">
      <c r="EU28921" s="104"/>
    </row>
    <row r="28922" spans="151:151" ht="14.4" x14ac:dyDescent="0.25">
      <c r="EU28922" s="104"/>
    </row>
    <row r="28923" spans="151:151" ht="14.4" x14ac:dyDescent="0.25">
      <c r="EU28923" s="104"/>
    </row>
    <row r="28924" spans="151:151" ht="14.4" x14ac:dyDescent="0.25">
      <c r="EU28924" s="104"/>
    </row>
    <row r="28925" spans="151:151" ht="14.4" x14ac:dyDescent="0.25">
      <c r="EU28925" s="104"/>
    </row>
    <row r="28926" spans="151:151" ht="14.4" x14ac:dyDescent="0.25">
      <c r="EU28926" s="104"/>
    </row>
    <row r="28927" spans="151:151" ht="14.4" x14ac:dyDescent="0.25">
      <c r="EU28927" s="104"/>
    </row>
    <row r="28928" spans="151:151" ht="14.4" x14ac:dyDescent="0.25">
      <c r="EU28928" s="104"/>
    </row>
    <row r="28929" spans="151:151" ht="14.4" x14ac:dyDescent="0.25">
      <c r="EU28929" s="104"/>
    </row>
    <row r="28930" spans="151:151" ht="14.4" x14ac:dyDescent="0.25">
      <c r="EU28930" s="104"/>
    </row>
    <row r="28931" spans="151:151" ht="14.4" x14ac:dyDescent="0.25">
      <c r="EU28931" s="104"/>
    </row>
    <row r="28932" spans="151:151" ht="14.4" x14ac:dyDescent="0.25">
      <c r="EU28932" s="104"/>
    </row>
    <row r="28933" spans="151:151" ht="14.4" x14ac:dyDescent="0.25">
      <c r="EU28933" s="104"/>
    </row>
    <row r="28934" spans="151:151" ht="14.4" x14ac:dyDescent="0.25">
      <c r="EU28934" s="104"/>
    </row>
    <row r="28935" spans="151:151" ht="14.4" x14ac:dyDescent="0.25">
      <c r="EU28935" s="104"/>
    </row>
    <row r="28936" spans="151:151" ht="14.4" x14ac:dyDescent="0.25">
      <c r="EU28936" s="104"/>
    </row>
    <row r="28937" spans="151:151" ht="14.4" x14ac:dyDescent="0.25">
      <c r="EU28937" s="104"/>
    </row>
    <row r="28938" spans="151:151" ht="14.4" x14ac:dyDescent="0.25">
      <c r="EU28938" s="104"/>
    </row>
    <row r="28939" spans="151:151" ht="14.4" x14ac:dyDescent="0.25">
      <c r="EU28939" s="104"/>
    </row>
    <row r="28940" spans="151:151" ht="14.4" x14ac:dyDescent="0.25">
      <c r="EU28940" s="104"/>
    </row>
    <row r="28941" spans="151:151" ht="14.4" x14ac:dyDescent="0.25">
      <c r="EU28941" s="104"/>
    </row>
    <row r="28942" spans="151:151" ht="14.4" x14ac:dyDescent="0.25">
      <c r="EU28942" s="104"/>
    </row>
    <row r="28943" spans="151:151" ht="14.4" x14ac:dyDescent="0.25">
      <c r="EU28943" s="104"/>
    </row>
    <row r="28944" spans="151:151" ht="14.4" x14ac:dyDescent="0.25">
      <c r="EU28944" s="104"/>
    </row>
    <row r="28945" spans="151:151" ht="14.4" x14ac:dyDescent="0.25">
      <c r="EU28945" s="104"/>
    </row>
    <row r="28946" spans="151:151" ht="14.4" x14ac:dyDescent="0.25">
      <c r="EU28946" s="104"/>
    </row>
    <row r="28947" spans="151:151" ht="14.4" x14ac:dyDescent="0.25">
      <c r="EU28947" s="104"/>
    </row>
    <row r="28948" spans="151:151" ht="14.4" x14ac:dyDescent="0.25">
      <c r="EU28948" s="104"/>
    </row>
    <row r="28949" spans="151:151" ht="14.4" x14ac:dyDescent="0.25">
      <c r="EU28949" s="104"/>
    </row>
    <row r="28950" spans="151:151" ht="14.4" x14ac:dyDescent="0.25">
      <c r="EU28950" s="104"/>
    </row>
    <row r="28951" spans="151:151" ht="14.4" x14ac:dyDescent="0.25">
      <c r="EU28951" s="104"/>
    </row>
    <row r="28952" spans="151:151" ht="14.4" x14ac:dyDescent="0.25">
      <c r="EU28952" s="104"/>
    </row>
    <row r="28953" spans="151:151" ht="14.4" x14ac:dyDescent="0.25">
      <c r="EU28953" s="104"/>
    </row>
    <row r="28954" spans="151:151" ht="14.4" x14ac:dyDescent="0.25">
      <c r="EU28954" s="104"/>
    </row>
    <row r="28955" spans="151:151" ht="14.4" x14ac:dyDescent="0.25">
      <c r="EU28955" s="104"/>
    </row>
    <row r="28956" spans="151:151" ht="14.4" x14ac:dyDescent="0.25">
      <c r="EU28956" s="104"/>
    </row>
    <row r="28957" spans="151:151" ht="14.4" x14ac:dyDescent="0.25">
      <c r="EU28957" s="104"/>
    </row>
    <row r="28958" spans="151:151" ht="14.4" x14ac:dyDescent="0.25">
      <c r="EU28958" s="104"/>
    </row>
    <row r="28959" spans="151:151" ht="14.4" x14ac:dyDescent="0.25">
      <c r="EU28959" s="104"/>
    </row>
    <row r="28960" spans="151:151" ht="14.4" x14ac:dyDescent="0.25">
      <c r="EU28960" s="104"/>
    </row>
    <row r="28961" spans="151:151" ht="14.4" x14ac:dyDescent="0.25">
      <c r="EU28961" s="104"/>
    </row>
    <row r="28962" spans="151:151" ht="14.4" x14ac:dyDescent="0.25">
      <c r="EU28962" s="104"/>
    </row>
    <row r="28963" spans="151:151" ht="14.4" x14ac:dyDescent="0.25">
      <c r="EU28963" s="104"/>
    </row>
    <row r="28964" spans="151:151" ht="14.4" x14ac:dyDescent="0.25">
      <c r="EU28964" s="104"/>
    </row>
    <row r="28965" spans="151:151" ht="14.4" x14ac:dyDescent="0.25">
      <c r="EU28965" s="104"/>
    </row>
    <row r="28966" spans="151:151" ht="14.4" x14ac:dyDescent="0.25">
      <c r="EU28966" s="104"/>
    </row>
    <row r="28967" spans="151:151" ht="14.4" x14ac:dyDescent="0.25">
      <c r="EU28967" s="104"/>
    </row>
    <row r="28968" spans="151:151" ht="14.4" x14ac:dyDescent="0.25">
      <c r="EU28968" s="104"/>
    </row>
    <row r="28969" spans="151:151" ht="14.4" x14ac:dyDescent="0.25">
      <c r="EU28969" s="104"/>
    </row>
    <row r="28970" spans="151:151" ht="14.4" x14ac:dyDescent="0.25">
      <c r="EU28970" s="104"/>
    </row>
    <row r="28971" spans="151:151" ht="14.4" x14ac:dyDescent="0.25">
      <c r="EU28971" s="104"/>
    </row>
    <row r="28972" spans="151:151" ht="14.4" x14ac:dyDescent="0.25">
      <c r="EU28972" s="104"/>
    </row>
    <row r="28973" spans="151:151" ht="14.4" x14ac:dyDescent="0.25">
      <c r="EU28973" s="104"/>
    </row>
    <row r="28974" spans="151:151" ht="14.4" x14ac:dyDescent="0.25">
      <c r="EU28974" s="104"/>
    </row>
    <row r="28975" spans="151:151" ht="14.4" x14ac:dyDescent="0.25">
      <c r="EU28975" s="104"/>
    </row>
    <row r="28976" spans="151:151" ht="14.4" x14ac:dyDescent="0.25">
      <c r="EU28976" s="104"/>
    </row>
    <row r="28977" spans="151:151" ht="14.4" x14ac:dyDescent="0.25">
      <c r="EU28977" s="104"/>
    </row>
    <row r="28978" spans="151:151" ht="14.4" x14ac:dyDescent="0.25">
      <c r="EU28978" s="104"/>
    </row>
    <row r="28979" spans="151:151" ht="14.4" x14ac:dyDescent="0.25">
      <c r="EU28979" s="104"/>
    </row>
    <row r="28980" spans="151:151" ht="14.4" x14ac:dyDescent="0.25">
      <c r="EU28980" s="104"/>
    </row>
    <row r="28981" spans="151:151" ht="14.4" x14ac:dyDescent="0.25">
      <c r="EU28981" s="104"/>
    </row>
    <row r="28982" spans="151:151" ht="14.4" x14ac:dyDescent="0.25">
      <c r="EU28982" s="104"/>
    </row>
    <row r="28983" spans="151:151" ht="14.4" x14ac:dyDescent="0.25">
      <c r="EU28983" s="104"/>
    </row>
    <row r="28984" spans="151:151" ht="14.4" x14ac:dyDescent="0.25">
      <c r="EU28984" s="104"/>
    </row>
    <row r="28985" spans="151:151" ht="14.4" x14ac:dyDescent="0.25">
      <c r="EU28985" s="104"/>
    </row>
    <row r="28986" spans="151:151" ht="14.4" x14ac:dyDescent="0.25">
      <c r="EU28986" s="104"/>
    </row>
    <row r="28987" spans="151:151" ht="14.4" x14ac:dyDescent="0.25">
      <c r="EU28987" s="104"/>
    </row>
    <row r="28988" spans="151:151" ht="14.4" x14ac:dyDescent="0.25">
      <c r="EU28988" s="104"/>
    </row>
    <row r="28989" spans="151:151" ht="14.4" x14ac:dyDescent="0.25">
      <c r="EU28989" s="104"/>
    </row>
    <row r="28990" spans="151:151" ht="14.4" x14ac:dyDescent="0.25">
      <c r="EU28990" s="104"/>
    </row>
    <row r="28991" spans="151:151" ht="14.4" x14ac:dyDescent="0.25">
      <c r="EU28991" s="104"/>
    </row>
    <row r="28992" spans="151:151" ht="14.4" x14ac:dyDescent="0.25">
      <c r="EU28992" s="104"/>
    </row>
    <row r="28993" spans="151:151" ht="14.4" x14ac:dyDescent="0.25">
      <c r="EU28993" s="104"/>
    </row>
    <row r="28994" spans="151:151" ht="14.4" x14ac:dyDescent="0.25">
      <c r="EU28994" s="104"/>
    </row>
    <row r="28995" spans="151:151" ht="14.4" x14ac:dyDescent="0.25">
      <c r="EU28995" s="104"/>
    </row>
    <row r="28996" spans="151:151" ht="14.4" x14ac:dyDescent="0.25">
      <c r="EU28996" s="104"/>
    </row>
    <row r="28997" spans="151:151" ht="14.4" x14ac:dyDescent="0.25">
      <c r="EU28997" s="104"/>
    </row>
    <row r="28998" spans="151:151" ht="14.4" x14ac:dyDescent="0.25">
      <c r="EU28998" s="104"/>
    </row>
    <row r="28999" spans="151:151" ht="14.4" x14ac:dyDescent="0.25">
      <c r="EU28999" s="104"/>
    </row>
    <row r="29000" spans="151:151" ht="14.4" x14ac:dyDescent="0.25">
      <c r="EU29000" s="104"/>
    </row>
    <row r="29001" spans="151:151" ht="14.4" x14ac:dyDescent="0.25">
      <c r="EU29001" s="104"/>
    </row>
    <row r="29002" spans="151:151" ht="14.4" x14ac:dyDescent="0.25">
      <c r="EU29002" s="104"/>
    </row>
    <row r="29003" spans="151:151" ht="14.4" x14ac:dyDescent="0.25">
      <c r="EU29003" s="104"/>
    </row>
    <row r="29004" spans="151:151" ht="14.4" x14ac:dyDescent="0.25">
      <c r="EU29004" s="104"/>
    </row>
    <row r="29005" spans="151:151" ht="14.4" x14ac:dyDescent="0.25">
      <c r="EU29005" s="104"/>
    </row>
    <row r="29006" spans="151:151" ht="14.4" x14ac:dyDescent="0.25">
      <c r="EU29006" s="104"/>
    </row>
    <row r="29007" spans="151:151" ht="14.4" x14ac:dyDescent="0.25">
      <c r="EU29007" s="104"/>
    </row>
    <row r="29008" spans="151:151" ht="14.4" x14ac:dyDescent="0.25">
      <c r="EU29008" s="104"/>
    </row>
    <row r="29009" spans="151:151" ht="14.4" x14ac:dyDescent="0.25">
      <c r="EU29009" s="104"/>
    </row>
    <row r="29010" spans="151:151" ht="14.4" x14ac:dyDescent="0.25">
      <c r="EU29010" s="104"/>
    </row>
    <row r="29011" spans="151:151" ht="14.4" x14ac:dyDescent="0.25">
      <c r="EU29011" s="104"/>
    </row>
    <row r="29012" spans="151:151" ht="14.4" x14ac:dyDescent="0.25">
      <c r="EU29012" s="104"/>
    </row>
    <row r="29013" spans="151:151" ht="14.4" x14ac:dyDescent="0.25">
      <c r="EU29013" s="104"/>
    </row>
    <row r="29014" spans="151:151" ht="14.4" x14ac:dyDescent="0.25">
      <c r="EU29014" s="104"/>
    </row>
    <row r="29015" spans="151:151" ht="14.4" x14ac:dyDescent="0.25">
      <c r="EU29015" s="104"/>
    </row>
    <row r="29016" spans="151:151" ht="14.4" x14ac:dyDescent="0.25">
      <c r="EU29016" s="104"/>
    </row>
    <row r="29017" spans="151:151" ht="14.4" x14ac:dyDescent="0.25">
      <c r="EU29017" s="104"/>
    </row>
    <row r="29018" spans="151:151" ht="14.4" x14ac:dyDescent="0.25">
      <c r="EU29018" s="104"/>
    </row>
    <row r="29019" spans="151:151" ht="14.4" x14ac:dyDescent="0.25">
      <c r="EU29019" s="104"/>
    </row>
    <row r="29020" spans="151:151" ht="14.4" x14ac:dyDescent="0.25">
      <c r="EU29020" s="104"/>
    </row>
    <row r="29021" spans="151:151" ht="14.4" x14ac:dyDescent="0.25">
      <c r="EU29021" s="104"/>
    </row>
    <row r="29022" spans="151:151" ht="14.4" x14ac:dyDescent="0.25">
      <c r="EU29022" s="104"/>
    </row>
    <row r="29023" spans="151:151" ht="14.4" x14ac:dyDescent="0.25">
      <c r="EU29023" s="104"/>
    </row>
    <row r="29024" spans="151:151" ht="14.4" x14ac:dyDescent="0.25">
      <c r="EU29024" s="104"/>
    </row>
    <row r="29025" spans="151:151" ht="14.4" x14ac:dyDescent="0.25">
      <c r="EU29025" s="104"/>
    </row>
    <row r="29026" spans="151:151" ht="14.4" x14ac:dyDescent="0.25">
      <c r="EU29026" s="104"/>
    </row>
    <row r="29027" spans="151:151" ht="14.4" x14ac:dyDescent="0.25">
      <c r="EU29027" s="104"/>
    </row>
    <row r="29028" spans="151:151" ht="14.4" x14ac:dyDescent="0.25">
      <c r="EU29028" s="104"/>
    </row>
    <row r="29029" spans="151:151" ht="14.4" x14ac:dyDescent="0.25">
      <c r="EU29029" s="104"/>
    </row>
    <row r="29030" spans="151:151" ht="14.4" x14ac:dyDescent="0.25">
      <c r="EU29030" s="104"/>
    </row>
    <row r="29031" spans="151:151" ht="14.4" x14ac:dyDescent="0.25">
      <c r="EU29031" s="104"/>
    </row>
    <row r="29032" spans="151:151" ht="14.4" x14ac:dyDescent="0.25">
      <c r="EU29032" s="104"/>
    </row>
    <row r="29033" spans="151:151" ht="14.4" x14ac:dyDescent="0.25">
      <c r="EU29033" s="104"/>
    </row>
    <row r="29034" spans="151:151" ht="14.4" x14ac:dyDescent="0.25">
      <c r="EU29034" s="104"/>
    </row>
    <row r="29035" spans="151:151" ht="14.4" x14ac:dyDescent="0.25">
      <c r="EU29035" s="104"/>
    </row>
    <row r="29036" spans="151:151" ht="14.4" x14ac:dyDescent="0.25">
      <c r="EU29036" s="104"/>
    </row>
    <row r="29037" spans="151:151" ht="14.4" x14ac:dyDescent="0.25">
      <c r="EU29037" s="104"/>
    </row>
    <row r="29038" spans="151:151" ht="14.4" x14ac:dyDescent="0.25">
      <c r="EU29038" s="104"/>
    </row>
    <row r="29039" spans="151:151" ht="14.4" x14ac:dyDescent="0.25">
      <c r="EU29039" s="104"/>
    </row>
    <row r="29040" spans="151:151" ht="14.4" x14ac:dyDescent="0.25">
      <c r="EU29040" s="104"/>
    </row>
    <row r="29041" spans="151:151" ht="14.4" x14ac:dyDescent="0.25">
      <c r="EU29041" s="104"/>
    </row>
    <row r="29042" spans="151:151" ht="14.4" x14ac:dyDescent="0.25">
      <c r="EU29042" s="104"/>
    </row>
    <row r="29043" spans="151:151" ht="14.4" x14ac:dyDescent="0.25">
      <c r="EU29043" s="104"/>
    </row>
    <row r="29044" spans="151:151" ht="14.4" x14ac:dyDescent="0.25">
      <c r="EU29044" s="104"/>
    </row>
    <row r="29045" spans="151:151" ht="14.4" x14ac:dyDescent="0.25">
      <c r="EU29045" s="104"/>
    </row>
    <row r="29046" spans="151:151" ht="14.4" x14ac:dyDescent="0.25">
      <c r="EU29046" s="104"/>
    </row>
    <row r="29047" spans="151:151" ht="14.4" x14ac:dyDescent="0.25">
      <c r="EU29047" s="104"/>
    </row>
    <row r="29048" spans="151:151" ht="14.4" x14ac:dyDescent="0.25">
      <c r="EU29048" s="104"/>
    </row>
    <row r="29049" spans="151:151" ht="14.4" x14ac:dyDescent="0.25">
      <c r="EU29049" s="104"/>
    </row>
    <row r="29050" spans="151:151" ht="14.4" x14ac:dyDescent="0.25">
      <c r="EU29050" s="104"/>
    </row>
    <row r="29051" spans="151:151" ht="14.4" x14ac:dyDescent="0.25">
      <c r="EU29051" s="104"/>
    </row>
    <row r="29052" spans="151:151" ht="14.4" x14ac:dyDescent="0.25">
      <c r="EU29052" s="104"/>
    </row>
    <row r="29053" spans="151:151" ht="14.4" x14ac:dyDescent="0.25">
      <c r="EU29053" s="104"/>
    </row>
    <row r="29054" spans="151:151" ht="14.4" x14ac:dyDescent="0.25">
      <c r="EU29054" s="104"/>
    </row>
    <row r="29055" spans="151:151" ht="14.4" x14ac:dyDescent="0.25">
      <c r="EU29055" s="104"/>
    </row>
    <row r="29056" spans="151:151" ht="14.4" x14ac:dyDescent="0.25">
      <c r="EU29056" s="104"/>
    </row>
    <row r="29057" spans="151:151" ht="14.4" x14ac:dyDescent="0.25">
      <c r="EU29057" s="104"/>
    </row>
    <row r="29058" spans="151:151" ht="14.4" x14ac:dyDescent="0.25">
      <c r="EU29058" s="104"/>
    </row>
    <row r="29059" spans="151:151" ht="14.4" x14ac:dyDescent="0.25">
      <c r="EU29059" s="104"/>
    </row>
    <row r="29060" spans="151:151" ht="14.4" x14ac:dyDescent="0.25">
      <c r="EU29060" s="104"/>
    </row>
    <row r="29061" spans="151:151" ht="14.4" x14ac:dyDescent="0.25">
      <c r="EU29061" s="104"/>
    </row>
    <row r="29062" spans="151:151" ht="14.4" x14ac:dyDescent="0.25">
      <c r="EU29062" s="104"/>
    </row>
    <row r="29063" spans="151:151" ht="14.4" x14ac:dyDescent="0.25">
      <c r="EU29063" s="104"/>
    </row>
    <row r="29064" spans="151:151" ht="14.4" x14ac:dyDescent="0.25">
      <c r="EU29064" s="104"/>
    </row>
    <row r="29065" spans="151:151" ht="14.4" x14ac:dyDescent="0.25">
      <c r="EU29065" s="104"/>
    </row>
    <row r="29066" spans="151:151" ht="14.4" x14ac:dyDescent="0.25">
      <c r="EU29066" s="104"/>
    </row>
    <row r="29067" spans="151:151" ht="14.4" x14ac:dyDescent="0.25">
      <c r="EU29067" s="104"/>
    </row>
    <row r="29068" spans="151:151" ht="14.4" x14ac:dyDescent="0.25">
      <c r="EU29068" s="104"/>
    </row>
    <row r="29069" spans="151:151" ht="14.4" x14ac:dyDescent="0.25">
      <c r="EU29069" s="104"/>
    </row>
    <row r="29070" spans="151:151" ht="14.4" x14ac:dyDescent="0.25">
      <c r="EU29070" s="104"/>
    </row>
    <row r="29071" spans="151:151" ht="14.4" x14ac:dyDescent="0.25">
      <c r="EU29071" s="104"/>
    </row>
    <row r="29072" spans="151:151" ht="14.4" x14ac:dyDescent="0.25">
      <c r="EU29072" s="104"/>
    </row>
    <row r="29073" spans="151:151" ht="14.4" x14ac:dyDescent="0.25">
      <c r="EU29073" s="104"/>
    </row>
    <row r="29074" spans="151:151" ht="14.4" x14ac:dyDescent="0.25">
      <c r="EU29074" s="104"/>
    </row>
    <row r="29075" spans="151:151" ht="14.4" x14ac:dyDescent="0.25">
      <c r="EU29075" s="104"/>
    </row>
    <row r="29076" spans="151:151" ht="14.4" x14ac:dyDescent="0.25">
      <c r="EU29076" s="104"/>
    </row>
    <row r="29077" spans="151:151" ht="14.4" x14ac:dyDescent="0.25">
      <c r="EU29077" s="104"/>
    </row>
    <row r="29078" spans="151:151" ht="14.4" x14ac:dyDescent="0.25">
      <c r="EU29078" s="104"/>
    </row>
    <row r="29079" spans="151:151" ht="14.4" x14ac:dyDescent="0.25">
      <c r="EU29079" s="104"/>
    </row>
    <row r="29080" spans="151:151" ht="14.4" x14ac:dyDescent="0.25">
      <c r="EU29080" s="104"/>
    </row>
    <row r="29081" spans="151:151" ht="14.4" x14ac:dyDescent="0.25">
      <c r="EU29081" s="104"/>
    </row>
    <row r="29082" spans="151:151" ht="14.4" x14ac:dyDescent="0.25">
      <c r="EU29082" s="104"/>
    </row>
    <row r="29083" spans="151:151" ht="14.4" x14ac:dyDescent="0.25">
      <c r="EU29083" s="104"/>
    </row>
    <row r="29084" spans="151:151" ht="14.4" x14ac:dyDescent="0.25">
      <c r="EU29084" s="104"/>
    </row>
    <row r="29085" spans="151:151" ht="14.4" x14ac:dyDescent="0.25">
      <c r="EU29085" s="104"/>
    </row>
    <row r="29086" spans="151:151" ht="14.4" x14ac:dyDescent="0.25">
      <c r="EU29086" s="104"/>
    </row>
    <row r="29087" spans="151:151" ht="14.4" x14ac:dyDescent="0.25">
      <c r="EU29087" s="104"/>
    </row>
    <row r="29088" spans="151:151" ht="14.4" x14ac:dyDescent="0.25">
      <c r="EU29088" s="104"/>
    </row>
    <row r="29089" spans="151:151" ht="14.4" x14ac:dyDescent="0.25">
      <c r="EU29089" s="104"/>
    </row>
    <row r="29090" spans="151:151" ht="14.4" x14ac:dyDescent="0.25">
      <c r="EU29090" s="104"/>
    </row>
    <row r="29091" spans="151:151" ht="14.4" x14ac:dyDescent="0.25">
      <c r="EU29091" s="104"/>
    </row>
    <row r="29092" spans="151:151" ht="14.4" x14ac:dyDescent="0.25">
      <c r="EU29092" s="104"/>
    </row>
    <row r="29093" spans="151:151" ht="14.4" x14ac:dyDescent="0.25">
      <c r="EU29093" s="104"/>
    </row>
    <row r="29094" spans="151:151" ht="14.4" x14ac:dyDescent="0.25">
      <c r="EU29094" s="104"/>
    </row>
    <row r="29095" spans="151:151" ht="14.4" x14ac:dyDescent="0.25">
      <c r="EU29095" s="104"/>
    </row>
    <row r="29096" spans="151:151" ht="14.4" x14ac:dyDescent="0.25">
      <c r="EU29096" s="104"/>
    </row>
    <row r="29097" spans="151:151" ht="14.4" x14ac:dyDescent="0.25">
      <c r="EU29097" s="104"/>
    </row>
    <row r="29098" spans="151:151" ht="14.4" x14ac:dyDescent="0.25">
      <c r="EU29098" s="104"/>
    </row>
    <row r="29099" spans="151:151" ht="14.4" x14ac:dyDescent="0.25">
      <c r="EU29099" s="104"/>
    </row>
    <row r="29100" spans="151:151" ht="14.4" x14ac:dyDescent="0.25">
      <c r="EU29100" s="104"/>
    </row>
    <row r="29101" spans="151:151" ht="14.4" x14ac:dyDescent="0.25">
      <c r="EU29101" s="104"/>
    </row>
    <row r="29102" spans="151:151" ht="14.4" x14ac:dyDescent="0.25">
      <c r="EU29102" s="104"/>
    </row>
    <row r="29103" spans="151:151" ht="14.4" x14ac:dyDescent="0.25">
      <c r="EU29103" s="104"/>
    </row>
    <row r="29104" spans="151:151" ht="14.4" x14ac:dyDescent="0.25">
      <c r="EU29104" s="104"/>
    </row>
    <row r="29105" spans="151:151" ht="14.4" x14ac:dyDescent="0.25">
      <c r="EU29105" s="104"/>
    </row>
    <row r="29106" spans="151:151" ht="14.4" x14ac:dyDescent="0.25">
      <c r="EU29106" s="104"/>
    </row>
    <row r="29107" spans="151:151" ht="14.4" x14ac:dyDescent="0.25">
      <c r="EU29107" s="104"/>
    </row>
    <row r="29108" spans="151:151" ht="14.4" x14ac:dyDescent="0.25">
      <c r="EU29108" s="104"/>
    </row>
    <row r="29109" spans="151:151" ht="14.4" x14ac:dyDescent="0.25">
      <c r="EU29109" s="104"/>
    </row>
    <row r="29110" spans="151:151" ht="14.4" x14ac:dyDescent="0.25">
      <c r="EU29110" s="104"/>
    </row>
    <row r="29111" spans="151:151" ht="14.4" x14ac:dyDescent="0.25">
      <c r="EU29111" s="104"/>
    </row>
    <row r="29112" spans="151:151" ht="14.4" x14ac:dyDescent="0.25">
      <c r="EU29112" s="104"/>
    </row>
    <row r="29113" spans="151:151" ht="14.4" x14ac:dyDescent="0.25">
      <c r="EU29113" s="104"/>
    </row>
    <row r="29114" spans="151:151" ht="14.4" x14ac:dyDescent="0.25">
      <c r="EU29114" s="104"/>
    </row>
    <row r="29115" spans="151:151" ht="14.4" x14ac:dyDescent="0.25">
      <c r="EU29115" s="104"/>
    </row>
    <row r="29116" spans="151:151" ht="14.4" x14ac:dyDescent="0.25">
      <c r="EU29116" s="104"/>
    </row>
    <row r="29117" spans="151:151" ht="14.4" x14ac:dyDescent="0.25">
      <c r="EU29117" s="104"/>
    </row>
    <row r="29118" spans="151:151" ht="14.4" x14ac:dyDescent="0.25">
      <c r="EU29118" s="104"/>
    </row>
    <row r="29119" spans="151:151" ht="14.4" x14ac:dyDescent="0.25">
      <c r="EU29119" s="104"/>
    </row>
    <row r="29120" spans="151:151" ht="14.4" x14ac:dyDescent="0.25">
      <c r="EU29120" s="104"/>
    </row>
    <row r="29121" spans="151:151" ht="14.4" x14ac:dyDescent="0.25">
      <c r="EU29121" s="104"/>
    </row>
    <row r="29122" spans="151:151" ht="14.4" x14ac:dyDescent="0.25">
      <c r="EU29122" s="104"/>
    </row>
    <row r="29123" spans="151:151" ht="14.4" x14ac:dyDescent="0.25">
      <c r="EU29123" s="104"/>
    </row>
    <row r="29124" spans="151:151" ht="14.4" x14ac:dyDescent="0.25">
      <c r="EU29124" s="104"/>
    </row>
    <row r="29125" spans="151:151" ht="14.4" x14ac:dyDescent="0.25">
      <c r="EU29125" s="104"/>
    </row>
    <row r="29126" spans="151:151" ht="14.4" x14ac:dyDescent="0.25">
      <c r="EU29126" s="104"/>
    </row>
    <row r="29127" spans="151:151" ht="14.4" x14ac:dyDescent="0.25">
      <c r="EU29127" s="104"/>
    </row>
    <row r="29128" spans="151:151" ht="14.4" x14ac:dyDescent="0.25">
      <c r="EU29128" s="104"/>
    </row>
    <row r="29129" spans="151:151" ht="14.4" x14ac:dyDescent="0.25">
      <c r="EU29129" s="104"/>
    </row>
    <row r="29130" spans="151:151" ht="14.4" x14ac:dyDescent="0.25">
      <c r="EU29130" s="104"/>
    </row>
    <row r="29131" spans="151:151" ht="14.4" x14ac:dyDescent="0.25">
      <c r="EU29131" s="104"/>
    </row>
    <row r="29132" spans="151:151" ht="14.4" x14ac:dyDescent="0.25">
      <c r="EU29132" s="104"/>
    </row>
    <row r="29133" spans="151:151" ht="14.4" x14ac:dyDescent="0.25">
      <c r="EU29133" s="104"/>
    </row>
    <row r="29134" spans="151:151" ht="14.4" x14ac:dyDescent="0.25">
      <c r="EU29134" s="104"/>
    </row>
    <row r="29135" spans="151:151" ht="14.4" x14ac:dyDescent="0.25">
      <c r="EU29135" s="104"/>
    </row>
    <row r="29136" spans="151:151" ht="14.4" x14ac:dyDescent="0.25">
      <c r="EU29136" s="104"/>
    </row>
    <row r="29137" spans="151:151" ht="14.4" x14ac:dyDescent="0.25">
      <c r="EU29137" s="104"/>
    </row>
    <row r="29138" spans="151:151" ht="14.4" x14ac:dyDescent="0.25">
      <c r="EU29138" s="104"/>
    </row>
    <row r="29139" spans="151:151" ht="14.4" x14ac:dyDescent="0.25">
      <c r="EU29139" s="104"/>
    </row>
    <row r="29140" spans="151:151" ht="14.4" x14ac:dyDescent="0.25">
      <c r="EU29140" s="104"/>
    </row>
    <row r="29141" spans="151:151" ht="14.4" x14ac:dyDescent="0.25">
      <c r="EU29141" s="104"/>
    </row>
    <row r="29142" spans="151:151" ht="14.4" x14ac:dyDescent="0.25">
      <c r="EU29142" s="104"/>
    </row>
    <row r="29143" spans="151:151" ht="14.4" x14ac:dyDescent="0.25">
      <c r="EU29143" s="104"/>
    </row>
    <row r="29144" spans="151:151" ht="14.4" x14ac:dyDescent="0.25">
      <c r="EU29144" s="104"/>
    </row>
    <row r="29145" spans="151:151" ht="14.4" x14ac:dyDescent="0.25">
      <c r="EU29145" s="104"/>
    </row>
    <row r="29146" spans="151:151" ht="14.4" x14ac:dyDescent="0.25">
      <c r="EU29146" s="104"/>
    </row>
    <row r="29147" spans="151:151" ht="14.4" x14ac:dyDescent="0.25">
      <c r="EU29147" s="104"/>
    </row>
    <row r="29148" spans="151:151" ht="14.4" x14ac:dyDescent="0.25">
      <c r="EU29148" s="104"/>
    </row>
    <row r="29149" spans="151:151" ht="14.4" x14ac:dyDescent="0.25">
      <c r="EU29149" s="104"/>
    </row>
    <row r="29150" spans="151:151" ht="14.4" x14ac:dyDescent="0.25">
      <c r="EU29150" s="104"/>
    </row>
    <row r="29151" spans="151:151" ht="14.4" x14ac:dyDescent="0.25">
      <c r="EU29151" s="104"/>
    </row>
    <row r="29152" spans="151:151" ht="14.4" x14ac:dyDescent="0.25">
      <c r="EU29152" s="104"/>
    </row>
    <row r="29153" spans="151:151" ht="14.4" x14ac:dyDescent="0.25">
      <c r="EU29153" s="104"/>
    </row>
    <row r="29154" spans="151:151" ht="14.4" x14ac:dyDescent="0.25">
      <c r="EU29154" s="104"/>
    </row>
    <row r="29155" spans="151:151" ht="14.4" x14ac:dyDescent="0.25">
      <c r="EU29155" s="104"/>
    </row>
    <row r="29156" spans="151:151" ht="14.4" x14ac:dyDescent="0.25">
      <c r="EU29156" s="104"/>
    </row>
    <row r="29157" spans="151:151" ht="14.4" x14ac:dyDescent="0.25">
      <c r="EU29157" s="104"/>
    </row>
    <row r="29158" spans="151:151" ht="14.4" x14ac:dyDescent="0.25">
      <c r="EU29158" s="104"/>
    </row>
    <row r="29159" spans="151:151" ht="14.4" x14ac:dyDescent="0.25">
      <c r="EU29159" s="104"/>
    </row>
    <row r="29160" spans="151:151" ht="14.4" x14ac:dyDescent="0.25">
      <c r="EU29160" s="104"/>
    </row>
    <row r="29161" spans="151:151" ht="14.4" x14ac:dyDescent="0.25">
      <c r="EU29161" s="104"/>
    </row>
    <row r="29162" spans="151:151" ht="14.4" x14ac:dyDescent="0.25">
      <c r="EU29162" s="104"/>
    </row>
    <row r="29163" spans="151:151" ht="14.4" x14ac:dyDescent="0.25">
      <c r="EU29163" s="104"/>
    </row>
    <row r="29164" spans="151:151" ht="14.4" x14ac:dyDescent="0.25">
      <c r="EU29164" s="104"/>
    </row>
    <row r="29165" spans="151:151" ht="14.4" x14ac:dyDescent="0.25">
      <c r="EU29165" s="104"/>
    </row>
    <row r="29166" spans="151:151" ht="14.4" x14ac:dyDescent="0.25">
      <c r="EU29166" s="104"/>
    </row>
    <row r="29167" spans="151:151" ht="14.4" x14ac:dyDescent="0.25">
      <c r="EU29167" s="104"/>
    </row>
    <row r="29168" spans="151:151" ht="14.4" x14ac:dyDescent="0.25">
      <c r="EU29168" s="104"/>
    </row>
    <row r="29169" spans="151:151" ht="14.4" x14ac:dyDescent="0.25">
      <c r="EU29169" s="104"/>
    </row>
    <row r="29170" spans="151:151" ht="14.4" x14ac:dyDescent="0.25">
      <c r="EU29170" s="104"/>
    </row>
    <row r="29171" spans="151:151" ht="14.4" x14ac:dyDescent="0.25">
      <c r="EU29171" s="104"/>
    </row>
    <row r="29172" spans="151:151" ht="14.4" x14ac:dyDescent="0.25">
      <c r="EU29172" s="104"/>
    </row>
    <row r="29173" spans="151:151" ht="14.4" x14ac:dyDescent="0.25">
      <c r="EU29173" s="104"/>
    </row>
    <row r="29174" spans="151:151" ht="14.4" x14ac:dyDescent="0.25">
      <c r="EU29174" s="104"/>
    </row>
    <row r="29175" spans="151:151" ht="14.4" x14ac:dyDescent="0.25">
      <c r="EU29175" s="104"/>
    </row>
    <row r="29176" spans="151:151" ht="14.4" x14ac:dyDescent="0.25">
      <c r="EU29176" s="104"/>
    </row>
    <row r="29177" spans="151:151" ht="14.4" x14ac:dyDescent="0.25">
      <c r="EU29177" s="104"/>
    </row>
    <row r="29178" spans="151:151" ht="14.4" x14ac:dyDescent="0.25">
      <c r="EU29178" s="104"/>
    </row>
    <row r="29179" spans="151:151" ht="14.4" x14ac:dyDescent="0.25">
      <c r="EU29179" s="104"/>
    </row>
    <row r="29180" spans="151:151" ht="14.4" x14ac:dyDescent="0.25">
      <c r="EU29180" s="104"/>
    </row>
    <row r="29181" spans="151:151" ht="14.4" x14ac:dyDescent="0.25">
      <c r="EU29181" s="104"/>
    </row>
    <row r="29182" spans="151:151" ht="14.4" x14ac:dyDescent="0.25">
      <c r="EU29182" s="104"/>
    </row>
    <row r="29183" spans="151:151" ht="14.4" x14ac:dyDescent="0.25">
      <c r="EU29183" s="104"/>
    </row>
    <row r="29184" spans="151:151" ht="14.4" x14ac:dyDescent="0.25">
      <c r="EU29184" s="104"/>
    </row>
    <row r="29185" spans="151:151" ht="14.4" x14ac:dyDescent="0.25">
      <c r="EU29185" s="104"/>
    </row>
    <row r="29186" spans="151:151" ht="14.4" x14ac:dyDescent="0.25">
      <c r="EU29186" s="104"/>
    </row>
    <row r="29187" spans="151:151" ht="14.4" x14ac:dyDescent="0.25">
      <c r="EU29187" s="104"/>
    </row>
    <row r="29188" spans="151:151" ht="14.4" x14ac:dyDescent="0.25">
      <c r="EU29188" s="104"/>
    </row>
    <row r="29189" spans="151:151" ht="14.4" x14ac:dyDescent="0.25">
      <c r="EU29189" s="104"/>
    </row>
    <row r="29190" spans="151:151" ht="14.4" x14ac:dyDescent="0.25">
      <c r="EU29190" s="104"/>
    </row>
    <row r="29191" spans="151:151" ht="14.4" x14ac:dyDescent="0.25">
      <c r="EU29191" s="104"/>
    </row>
    <row r="29192" spans="151:151" ht="14.4" x14ac:dyDescent="0.25">
      <c r="EU29192" s="104"/>
    </row>
    <row r="29193" spans="151:151" ht="14.4" x14ac:dyDescent="0.25">
      <c r="EU29193" s="104"/>
    </row>
    <row r="29194" spans="151:151" ht="14.4" x14ac:dyDescent="0.25">
      <c r="EU29194" s="104"/>
    </row>
    <row r="29195" spans="151:151" ht="14.4" x14ac:dyDescent="0.25">
      <c r="EU29195" s="104"/>
    </row>
    <row r="29196" spans="151:151" ht="14.4" x14ac:dyDescent="0.25">
      <c r="EU29196" s="104"/>
    </row>
    <row r="29197" spans="151:151" ht="14.4" x14ac:dyDescent="0.25">
      <c r="EU29197" s="104"/>
    </row>
    <row r="29198" spans="151:151" ht="14.4" x14ac:dyDescent="0.25">
      <c r="EU29198" s="104"/>
    </row>
    <row r="29199" spans="151:151" ht="14.4" x14ac:dyDescent="0.25">
      <c r="EU29199" s="104"/>
    </row>
    <row r="29200" spans="151:151" ht="14.4" x14ac:dyDescent="0.25">
      <c r="EU29200" s="104"/>
    </row>
    <row r="29201" spans="151:151" ht="14.4" x14ac:dyDescent="0.25">
      <c r="EU29201" s="104"/>
    </row>
    <row r="29202" spans="151:151" ht="14.4" x14ac:dyDescent="0.25">
      <c r="EU29202" s="104"/>
    </row>
    <row r="29203" spans="151:151" ht="14.4" x14ac:dyDescent="0.25">
      <c r="EU29203" s="104"/>
    </row>
    <row r="29204" spans="151:151" ht="14.4" x14ac:dyDescent="0.25">
      <c r="EU29204" s="104"/>
    </row>
    <row r="29205" spans="151:151" ht="14.4" x14ac:dyDescent="0.25">
      <c r="EU29205" s="104"/>
    </row>
    <row r="29206" spans="151:151" ht="14.4" x14ac:dyDescent="0.25">
      <c r="EU29206" s="104"/>
    </row>
    <row r="29207" spans="151:151" ht="14.4" x14ac:dyDescent="0.25">
      <c r="EU29207" s="104"/>
    </row>
    <row r="29208" spans="151:151" ht="14.4" x14ac:dyDescent="0.25">
      <c r="EU29208" s="104"/>
    </row>
    <row r="29209" spans="151:151" ht="14.4" x14ac:dyDescent="0.25">
      <c r="EU29209" s="104"/>
    </row>
    <row r="29210" spans="151:151" ht="14.4" x14ac:dyDescent="0.25">
      <c r="EU29210" s="104"/>
    </row>
    <row r="29211" spans="151:151" ht="14.4" x14ac:dyDescent="0.25">
      <c r="EU29211" s="104"/>
    </row>
    <row r="29212" spans="151:151" ht="14.4" x14ac:dyDescent="0.25">
      <c r="EU29212" s="104"/>
    </row>
    <row r="29213" spans="151:151" ht="14.4" x14ac:dyDescent="0.25">
      <c r="EU29213" s="104"/>
    </row>
    <row r="29214" spans="151:151" ht="14.4" x14ac:dyDescent="0.25">
      <c r="EU29214" s="104"/>
    </row>
    <row r="29215" spans="151:151" ht="14.4" x14ac:dyDescent="0.25">
      <c r="EU29215" s="104"/>
    </row>
    <row r="29216" spans="151:151" ht="14.4" x14ac:dyDescent="0.25">
      <c r="EU29216" s="104"/>
    </row>
    <row r="29217" spans="151:151" ht="14.4" x14ac:dyDescent="0.25">
      <c r="EU29217" s="104"/>
    </row>
    <row r="29218" spans="151:151" ht="14.4" x14ac:dyDescent="0.25">
      <c r="EU29218" s="104"/>
    </row>
    <row r="29219" spans="151:151" ht="14.4" x14ac:dyDescent="0.25">
      <c r="EU29219" s="104"/>
    </row>
    <row r="29220" spans="151:151" ht="14.4" x14ac:dyDescent="0.25">
      <c r="EU29220" s="104"/>
    </row>
    <row r="29221" spans="151:151" ht="14.4" x14ac:dyDescent="0.25">
      <c r="EU29221" s="104"/>
    </row>
    <row r="29222" spans="151:151" ht="14.4" x14ac:dyDescent="0.25">
      <c r="EU29222" s="104"/>
    </row>
    <row r="29223" spans="151:151" ht="14.4" x14ac:dyDescent="0.25">
      <c r="EU29223" s="104"/>
    </row>
    <row r="29224" spans="151:151" ht="14.4" x14ac:dyDescent="0.25">
      <c r="EU29224" s="104"/>
    </row>
    <row r="29225" spans="151:151" ht="14.4" x14ac:dyDescent="0.25">
      <c r="EU29225" s="104"/>
    </row>
    <row r="29226" spans="151:151" ht="14.4" x14ac:dyDescent="0.25">
      <c r="EU29226" s="104"/>
    </row>
    <row r="29227" spans="151:151" ht="14.4" x14ac:dyDescent="0.25">
      <c r="EU29227" s="104"/>
    </row>
    <row r="29228" spans="151:151" ht="14.4" x14ac:dyDescent="0.25">
      <c r="EU29228" s="104"/>
    </row>
    <row r="29229" spans="151:151" ht="14.4" x14ac:dyDescent="0.25">
      <c r="EU29229" s="104"/>
    </row>
    <row r="29230" spans="151:151" ht="14.4" x14ac:dyDescent="0.25">
      <c r="EU29230" s="104"/>
    </row>
    <row r="29231" spans="151:151" ht="14.4" x14ac:dyDescent="0.25">
      <c r="EU29231" s="104"/>
    </row>
    <row r="29232" spans="151:151" ht="14.4" x14ac:dyDescent="0.25">
      <c r="EU29232" s="104"/>
    </row>
    <row r="29233" spans="151:151" ht="14.4" x14ac:dyDescent="0.25">
      <c r="EU29233" s="104"/>
    </row>
    <row r="29234" spans="151:151" ht="14.4" x14ac:dyDescent="0.25">
      <c r="EU29234" s="104"/>
    </row>
    <row r="29235" spans="151:151" ht="14.4" x14ac:dyDescent="0.25">
      <c r="EU29235" s="104"/>
    </row>
    <row r="29236" spans="151:151" ht="14.4" x14ac:dyDescent="0.25">
      <c r="EU29236" s="104"/>
    </row>
    <row r="29237" spans="151:151" ht="14.4" x14ac:dyDescent="0.25">
      <c r="EU29237" s="104"/>
    </row>
    <row r="29238" spans="151:151" ht="14.4" x14ac:dyDescent="0.25">
      <c r="EU29238" s="104"/>
    </row>
    <row r="29239" spans="151:151" ht="14.4" x14ac:dyDescent="0.25">
      <c r="EU29239" s="104"/>
    </row>
    <row r="29240" spans="151:151" ht="14.4" x14ac:dyDescent="0.25">
      <c r="EU29240" s="104"/>
    </row>
    <row r="29241" spans="151:151" ht="14.4" x14ac:dyDescent="0.25">
      <c r="EU29241" s="104"/>
    </row>
    <row r="29242" spans="151:151" ht="14.4" x14ac:dyDescent="0.25">
      <c r="EU29242" s="104"/>
    </row>
    <row r="29243" spans="151:151" ht="14.4" x14ac:dyDescent="0.25">
      <c r="EU29243" s="104"/>
    </row>
    <row r="29244" spans="151:151" ht="14.4" x14ac:dyDescent="0.25">
      <c r="EU29244" s="104"/>
    </row>
    <row r="29245" spans="151:151" ht="14.4" x14ac:dyDescent="0.25">
      <c r="EU29245" s="104"/>
    </row>
    <row r="29246" spans="151:151" ht="14.4" x14ac:dyDescent="0.25">
      <c r="EU29246" s="104"/>
    </row>
    <row r="29247" spans="151:151" ht="14.4" x14ac:dyDescent="0.25">
      <c r="EU29247" s="104"/>
    </row>
    <row r="29248" spans="151:151" ht="14.4" x14ac:dyDescent="0.25">
      <c r="EU29248" s="104"/>
    </row>
    <row r="29249" spans="151:151" ht="14.4" x14ac:dyDescent="0.25">
      <c r="EU29249" s="104"/>
    </row>
    <row r="29250" spans="151:151" ht="14.4" x14ac:dyDescent="0.25">
      <c r="EU29250" s="104"/>
    </row>
    <row r="29251" spans="151:151" ht="14.4" x14ac:dyDescent="0.25">
      <c r="EU29251" s="104"/>
    </row>
    <row r="29252" spans="151:151" ht="14.4" x14ac:dyDescent="0.25">
      <c r="EU29252" s="104"/>
    </row>
    <row r="29253" spans="151:151" ht="14.4" x14ac:dyDescent="0.25">
      <c r="EU29253" s="104"/>
    </row>
    <row r="29254" spans="151:151" ht="14.4" x14ac:dyDescent="0.25">
      <c r="EU29254" s="104"/>
    </row>
    <row r="29255" spans="151:151" ht="14.4" x14ac:dyDescent="0.25">
      <c r="EU29255" s="104"/>
    </row>
    <row r="29256" spans="151:151" ht="14.4" x14ac:dyDescent="0.25">
      <c r="EU29256" s="104"/>
    </row>
    <row r="29257" spans="151:151" ht="14.4" x14ac:dyDescent="0.25">
      <c r="EU29257" s="104"/>
    </row>
    <row r="29258" spans="151:151" ht="14.4" x14ac:dyDescent="0.25">
      <c r="EU29258" s="104"/>
    </row>
    <row r="29259" spans="151:151" ht="14.4" x14ac:dyDescent="0.25">
      <c r="EU29259" s="104"/>
    </row>
    <row r="29260" spans="151:151" ht="14.4" x14ac:dyDescent="0.25">
      <c r="EU29260" s="104"/>
    </row>
    <row r="29261" spans="151:151" ht="14.4" x14ac:dyDescent="0.25">
      <c r="EU29261" s="104"/>
    </row>
    <row r="29262" spans="151:151" ht="14.4" x14ac:dyDescent="0.25">
      <c r="EU29262" s="104"/>
    </row>
    <row r="29263" spans="151:151" ht="14.4" x14ac:dyDescent="0.25">
      <c r="EU29263" s="104"/>
    </row>
    <row r="29264" spans="151:151" ht="14.4" x14ac:dyDescent="0.25">
      <c r="EU29264" s="104"/>
    </row>
    <row r="29265" spans="151:151" ht="14.4" x14ac:dyDescent="0.25">
      <c r="EU29265" s="104"/>
    </row>
    <row r="29266" spans="151:151" ht="14.4" x14ac:dyDescent="0.25">
      <c r="EU29266" s="104"/>
    </row>
    <row r="29267" spans="151:151" ht="14.4" x14ac:dyDescent="0.25">
      <c r="EU29267" s="104"/>
    </row>
    <row r="29268" spans="151:151" ht="14.4" x14ac:dyDescent="0.25">
      <c r="EU29268" s="104"/>
    </row>
    <row r="29269" spans="151:151" ht="14.4" x14ac:dyDescent="0.25">
      <c r="EU29269" s="104"/>
    </row>
    <row r="29270" spans="151:151" ht="14.4" x14ac:dyDescent="0.25">
      <c r="EU29270" s="104"/>
    </row>
    <row r="29271" spans="151:151" ht="14.4" x14ac:dyDescent="0.25">
      <c r="EU29271" s="104"/>
    </row>
    <row r="29272" spans="151:151" ht="14.4" x14ac:dyDescent="0.25">
      <c r="EU29272" s="104"/>
    </row>
    <row r="29273" spans="151:151" ht="14.4" x14ac:dyDescent="0.25">
      <c r="EU29273" s="104"/>
    </row>
    <row r="29274" spans="151:151" ht="14.4" x14ac:dyDescent="0.25">
      <c r="EU29274" s="104"/>
    </row>
    <row r="29275" spans="151:151" ht="14.4" x14ac:dyDescent="0.25">
      <c r="EU29275" s="104"/>
    </row>
    <row r="29276" spans="151:151" ht="14.4" x14ac:dyDescent="0.25">
      <c r="EU29276" s="104"/>
    </row>
    <row r="29277" spans="151:151" ht="14.4" x14ac:dyDescent="0.25">
      <c r="EU29277" s="104"/>
    </row>
    <row r="29278" spans="151:151" ht="14.4" x14ac:dyDescent="0.25">
      <c r="EU29278" s="104"/>
    </row>
    <row r="29279" spans="151:151" ht="14.4" x14ac:dyDescent="0.25">
      <c r="EU29279" s="104"/>
    </row>
    <row r="29280" spans="151:151" ht="14.4" x14ac:dyDescent="0.25">
      <c r="EU29280" s="104"/>
    </row>
    <row r="29281" spans="151:151" ht="14.4" x14ac:dyDescent="0.25">
      <c r="EU29281" s="104"/>
    </row>
    <row r="29282" spans="151:151" ht="14.4" x14ac:dyDescent="0.25">
      <c r="EU29282" s="104"/>
    </row>
    <row r="29283" spans="151:151" ht="14.4" x14ac:dyDescent="0.25">
      <c r="EU29283" s="104"/>
    </row>
    <row r="29284" spans="151:151" ht="14.4" x14ac:dyDescent="0.25">
      <c r="EU29284" s="104"/>
    </row>
    <row r="29285" spans="151:151" ht="14.4" x14ac:dyDescent="0.25">
      <c r="EU29285" s="104"/>
    </row>
    <row r="29286" spans="151:151" ht="14.4" x14ac:dyDescent="0.25">
      <c r="EU29286" s="104"/>
    </row>
    <row r="29287" spans="151:151" ht="14.4" x14ac:dyDescent="0.25">
      <c r="EU29287" s="104"/>
    </row>
    <row r="29288" spans="151:151" ht="14.4" x14ac:dyDescent="0.25">
      <c r="EU29288" s="104"/>
    </row>
    <row r="29289" spans="151:151" ht="14.4" x14ac:dyDescent="0.25">
      <c r="EU29289" s="104"/>
    </row>
    <row r="29290" spans="151:151" ht="14.4" x14ac:dyDescent="0.25">
      <c r="EU29290" s="104"/>
    </row>
    <row r="29291" spans="151:151" ht="14.4" x14ac:dyDescent="0.25">
      <c r="EU29291" s="104"/>
    </row>
    <row r="29292" spans="151:151" ht="14.4" x14ac:dyDescent="0.25">
      <c r="EU29292" s="104"/>
    </row>
    <row r="29293" spans="151:151" ht="14.4" x14ac:dyDescent="0.25">
      <c r="EU29293" s="104"/>
    </row>
    <row r="29294" spans="151:151" ht="14.4" x14ac:dyDescent="0.25">
      <c r="EU29294" s="104"/>
    </row>
    <row r="29295" spans="151:151" ht="14.4" x14ac:dyDescent="0.25">
      <c r="EU29295" s="104"/>
    </row>
    <row r="29296" spans="151:151" ht="14.4" x14ac:dyDescent="0.25">
      <c r="EU29296" s="104"/>
    </row>
    <row r="29297" spans="151:151" ht="14.4" x14ac:dyDescent="0.25">
      <c r="EU29297" s="104"/>
    </row>
    <row r="29298" spans="151:151" ht="14.4" x14ac:dyDescent="0.25">
      <c r="EU29298" s="104"/>
    </row>
    <row r="29299" spans="151:151" ht="14.4" x14ac:dyDescent="0.25">
      <c r="EU29299" s="104"/>
    </row>
    <row r="29300" spans="151:151" ht="14.4" x14ac:dyDescent="0.25">
      <c r="EU29300" s="104"/>
    </row>
    <row r="29301" spans="151:151" ht="14.4" x14ac:dyDescent="0.25">
      <c r="EU29301" s="104"/>
    </row>
    <row r="29302" spans="151:151" ht="14.4" x14ac:dyDescent="0.25">
      <c r="EU29302" s="104"/>
    </row>
    <row r="29303" spans="151:151" ht="14.4" x14ac:dyDescent="0.25">
      <c r="EU29303" s="104"/>
    </row>
    <row r="29304" spans="151:151" ht="14.4" x14ac:dyDescent="0.25">
      <c r="EU29304" s="104"/>
    </row>
    <row r="29305" spans="151:151" ht="14.4" x14ac:dyDescent="0.25">
      <c r="EU29305" s="104"/>
    </row>
    <row r="29306" spans="151:151" ht="14.4" x14ac:dyDescent="0.25">
      <c r="EU29306" s="104"/>
    </row>
    <row r="29307" spans="151:151" ht="14.4" x14ac:dyDescent="0.25">
      <c r="EU29307" s="104"/>
    </row>
    <row r="29308" spans="151:151" ht="14.4" x14ac:dyDescent="0.25">
      <c r="EU29308" s="104"/>
    </row>
    <row r="29309" spans="151:151" ht="14.4" x14ac:dyDescent="0.25">
      <c r="EU29309" s="104"/>
    </row>
    <row r="29310" spans="151:151" ht="14.4" x14ac:dyDescent="0.25">
      <c r="EU29310" s="104"/>
    </row>
    <row r="29311" spans="151:151" ht="14.4" x14ac:dyDescent="0.25">
      <c r="EU29311" s="104"/>
    </row>
    <row r="29312" spans="151:151" ht="14.4" x14ac:dyDescent="0.25">
      <c r="EU29312" s="104"/>
    </row>
    <row r="29313" spans="151:151" ht="14.4" x14ac:dyDescent="0.25">
      <c r="EU29313" s="104"/>
    </row>
    <row r="29314" spans="151:151" ht="14.4" x14ac:dyDescent="0.25">
      <c r="EU29314" s="104"/>
    </row>
    <row r="29315" spans="151:151" ht="14.4" x14ac:dyDescent="0.25">
      <c r="EU29315" s="104"/>
    </row>
    <row r="29316" spans="151:151" ht="14.4" x14ac:dyDescent="0.25">
      <c r="EU29316" s="104"/>
    </row>
    <row r="29317" spans="151:151" ht="14.4" x14ac:dyDescent="0.25">
      <c r="EU29317" s="104"/>
    </row>
    <row r="29318" spans="151:151" ht="14.4" x14ac:dyDescent="0.25">
      <c r="EU29318" s="104"/>
    </row>
    <row r="29319" spans="151:151" ht="14.4" x14ac:dyDescent="0.25">
      <c r="EU29319" s="104"/>
    </row>
    <row r="29320" spans="151:151" ht="14.4" x14ac:dyDescent="0.25">
      <c r="EU29320" s="104"/>
    </row>
    <row r="29321" spans="151:151" ht="14.4" x14ac:dyDescent="0.25">
      <c r="EU29321" s="104"/>
    </row>
    <row r="29322" spans="151:151" ht="14.4" x14ac:dyDescent="0.25">
      <c r="EU29322" s="104"/>
    </row>
    <row r="29323" spans="151:151" ht="14.4" x14ac:dyDescent="0.25">
      <c r="EU29323" s="104"/>
    </row>
    <row r="29324" spans="151:151" ht="14.4" x14ac:dyDescent="0.25">
      <c r="EU29324" s="104"/>
    </row>
    <row r="29325" spans="151:151" ht="14.4" x14ac:dyDescent="0.25">
      <c r="EU29325" s="104"/>
    </row>
    <row r="29326" spans="151:151" ht="14.4" x14ac:dyDescent="0.25">
      <c r="EU29326" s="104"/>
    </row>
    <row r="29327" spans="151:151" ht="14.4" x14ac:dyDescent="0.25">
      <c r="EU29327" s="104"/>
    </row>
    <row r="29328" spans="151:151" ht="14.4" x14ac:dyDescent="0.25">
      <c r="EU29328" s="104"/>
    </row>
    <row r="29329" spans="151:151" ht="14.4" x14ac:dyDescent="0.25">
      <c r="EU29329" s="104"/>
    </row>
    <row r="29330" spans="151:151" ht="14.4" x14ac:dyDescent="0.25">
      <c r="EU29330" s="104"/>
    </row>
    <row r="29331" spans="151:151" ht="14.4" x14ac:dyDescent="0.25">
      <c r="EU29331" s="104"/>
    </row>
    <row r="29332" spans="151:151" ht="14.4" x14ac:dyDescent="0.25">
      <c r="EU29332" s="104"/>
    </row>
    <row r="29333" spans="151:151" ht="14.4" x14ac:dyDescent="0.25">
      <c r="EU29333" s="104"/>
    </row>
    <row r="29334" spans="151:151" ht="14.4" x14ac:dyDescent="0.25">
      <c r="EU29334" s="104"/>
    </row>
    <row r="29335" spans="151:151" ht="14.4" x14ac:dyDescent="0.25">
      <c r="EU29335" s="104"/>
    </row>
    <row r="29336" spans="151:151" ht="14.4" x14ac:dyDescent="0.25">
      <c r="EU29336" s="104"/>
    </row>
    <row r="29337" spans="151:151" ht="14.4" x14ac:dyDescent="0.25">
      <c r="EU29337" s="104"/>
    </row>
    <row r="29338" spans="151:151" ht="14.4" x14ac:dyDescent="0.25">
      <c r="EU29338" s="104"/>
    </row>
    <row r="29339" spans="151:151" ht="14.4" x14ac:dyDescent="0.25">
      <c r="EU29339" s="104"/>
    </row>
    <row r="29340" spans="151:151" ht="14.4" x14ac:dyDescent="0.25">
      <c r="EU29340" s="104"/>
    </row>
    <row r="29341" spans="151:151" ht="14.4" x14ac:dyDescent="0.25">
      <c r="EU29341" s="104"/>
    </row>
    <row r="29342" spans="151:151" ht="14.4" x14ac:dyDescent="0.25">
      <c r="EU29342" s="104"/>
    </row>
    <row r="29343" spans="151:151" ht="14.4" x14ac:dyDescent="0.25">
      <c r="EU29343" s="104"/>
    </row>
    <row r="29344" spans="151:151" ht="14.4" x14ac:dyDescent="0.25">
      <c r="EU29344" s="104"/>
    </row>
    <row r="29345" spans="151:151" ht="14.4" x14ac:dyDescent="0.25">
      <c r="EU29345" s="104"/>
    </row>
    <row r="29346" spans="151:151" ht="14.4" x14ac:dyDescent="0.25">
      <c r="EU29346" s="104"/>
    </row>
    <row r="29347" spans="151:151" ht="14.4" x14ac:dyDescent="0.25">
      <c r="EU29347" s="104"/>
    </row>
    <row r="29348" spans="151:151" ht="14.4" x14ac:dyDescent="0.25">
      <c r="EU29348" s="104"/>
    </row>
    <row r="29349" spans="151:151" ht="14.4" x14ac:dyDescent="0.25">
      <c r="EU29349" s="104"/>
    </row>
    <row r="29350" spans="151:151" ht="14.4" x14ac:dyDescent="0.25">
      <c r="EU29350" s="104"/>
    </row>
    <row r="29351" spans="151:151" ht="14.4" x14ac:dyDescent="0.25">
      <c r="EU29351" s="104"/>
    </row>
    <row r="29352" spans="151:151" ht="14.4" x14ac:dyDescent="0.25">
      <c r="EU29352" s="104"/>
    </row>
    <row r="29353" spans="151:151" ht="14.4" x14ac:dyDescent="0.25">
      <c r="EU29353" s="104"/>
    </row>
    <row r="29354" spans="151:151" ht="14.4" x14ac:dyDescent="0.25">
      <c r="EU29354" s="104"/>
    </row>
    <row r="29355" spans="151:151" ht="14.4" x14ac:dyDescent="0.25">
      <c r="EU29355" s="104"/>
    </row>
    <row r="29356" spans="151:151" ht="14.4" x14ac:dyDescent="0.25">
      <c r="EU29356" s="104"/>
    </row>
    <row r="29357" spans="151:151" ht="14.4" x14ac:dyDescent="0.25">
      <c r="EU29357" s="104"/>
    </row>
    <row r="29358" spans="151:151" ht="14.4" x14ac:dyDescent="0.25">
      <c r="EU29358" s="104"/>
    </row>
    <row r="29359" spans="151:151" ht="14.4" x14ac:dyDescent="0.25">
      <c r="EU29359" s="104"/>
    </row>
    <row r="29360" spans="151:151" ht="14.4" x14ac:dyDescent="0.25">
      <c r="EU29360" s="104"/>
    </row>
    <row r="29361" spans="151:151" ht="14.4" x14ac:dyDescent="0.25">
      <c r="EU29361" s="104"/>
    </row>
    <row r="29362" spans="151:151" ht="14.4" x14ac:dyDescent="0.25">
      <c r="EU29362" s="104"/>
    </row>
    <row r="29363" spans="151:151" ht="14.4" x14ac:dyDescent="0.25">
      <c r="EU29363" s="104"/>
    </row>
    <row r="29364" spans="151:151" ht="14.4" x14ac:dyDescent="0.25">
      <c r="EU29364" s="104"/>
    </row>
    <row r="29365" spans="151:151" ht="14.4" x14ac:dyDescent="0.25">
      <c r="EU29365" s="104"/>
    </row>
    <row r="29366" spans="151:151" ht="14.4" x14ac:dyDescent="0.25">
      <c r="EU29366" s="104"/>
    </row>
    <row r="29367" spans="151:151" ht="14.4" x14ac:dyDescent="0.25">
      <c r="EU29367" s="104"/>
    </row>
    <row r="29368" spans="151:151" ht="14.4" x14ac:dyDescent="0.25">
      <c r="EU29368" s="104"/>
    </row>
    <row r="29369" spans="151:151" ht="14.4" x14ac:dyDescent="0.25">
      <c r="EU29369" s="104"/>
    </row>
    <row r="29370" spans="151:151" ht="14.4" x14ac:dyDescent="0.25">
      <c r="EU29370" s="104"/>
    </row>
    <row r="29371" spans="151:151" ht="14.4" x14ac:dyDescent="0.25">
      <c r="EU29371" s="104"/>
    </row>
    <row r="29372" spans="151:151" ht="14.4" x14ac:dyDescent="0.25">
      <c r="EU29372" s="104"/>
    </row>
    <row r="29373" spans="151:151" ht="14.4" x14ac:dyDescent="0.25">
      <c r="EU29373" s="104"/>
    </row>
    <row r="29374" spans="151:151" ht="14.4" x14ac:dyDescent="0.25">
      <c r="EU29374" s="104"/>
    </row>
    <row r="29375" spans="151:151" ht="14.4" x14ac:dyDescent="0.25">
      <c r="EU29375" s="104"/>
    </row>
    <row r="29376" spans="151:151" ht="14.4" x14ac:dyDescent="0.25">
      <c r="EU29376" s="104"/>
    </row>
    <row r="29377" spans="151:151" ht="14.4" x14ac:dyDescent="0.25">
      <c r="EU29377" s="104"/>
    </row>
    <row r="29378" spans="151:151" ht="14.4" x14ac:dyDescent="0.25">
      <c r="EU29378" s="104"/>
    </row>
    <row r="29379" spans="151:151" ht="14.4" x14ac:dyDescent="0.25">
      <c r="EU29379" s="104"/>
    </row>
    <row r="29380" spans="151:151" ht="14.4" x14ac:dyDescent="0.25">
      <c r="EU29380" s="104"/>
    </row>
    <row r="29381" spans="151:151" ht="14.4" x14ac:dyDescent="0.25">
      <c r="EU29381" s="104"/>
    </row>
    <row r="29382" spans="151:151" ht="14.4" x14ac:dyDescent="0.25">
      <c r="EU29382" s="104"/>
    </row>
    <row r="29383" spans="151:151" ht="14.4" x14ac:dyDescent="0.25">
      <c r="EU29383" s="104"/>
    </row>
    <row r="29384" spans="151:151" ht="14.4" x14ac:dyDescent="0.25">
      <c r="EU29384" s="104"/>
    </row>
    <row r="29385" spans="151:151" ht="14.4" x14ac:dyDescent="0.25">
      <c r="EU29385" s="104"/>
    </row>
    <row r="29386" spans="151:151" ht="14.4" x14ac:dyDescent="0.25">
      <c r="EU29386" s="104"/>
    </row>
    <row r="29387" spans="151:151" ht="14.4" x14ac:dyDescent="0.25">
      <c r="EU29387" s="104"/>
    </row>
    <row r="29388" spans="151:151" ht="14.4" x14ac:dyDescent="0.25">
      <c r="EU29388" s="104"/>
    </row>
    <row r="29389" spans="151:151" ht="14.4" x14ac:dyDescent="0.25">
      <c r="EU29389" s="104"/>
    </row>
    <row r="29390" spans="151:151" ht="14.4" x14ac:dyDescent="0.25">
      <c r="EU29390" s="104"/>
    </row>
    <row r="29391" spans="151:151" ht="14.4" x14ac:dyDescent="0.25">
      <c r="EU29391" s="104"/>
    </row>
    <row r="29392" spans="151:151" ht="14.4" x14ac:dyDescent="0.25">
      <c r="EU29392" s="104"/>
    </row>
    <row r="29393" spans="151:151" ht="14.4" x14ac:dyDescent="0.25">
      <c r="EU29393" s="104"/>
    </row>
    <row r="29394" spans="151:151" ht="14.4" x14ac:dyDescent="0.25">
      <c r="EU29394" s="104"/>
    </row>
    <row r="29395" spans="151:151" ht="14.4" x14ac:dyDescent="0.25">
      <c r="EU29395" s="104"/>
    </row>
    <row r="29396" spans="151:151" ht="14.4" x14ac:dyDescent="0.25">
      <c r="EU29396" s="104"/>
    </row>
    <row r="29397" spans="151:151" ht="14.4" x14ac:dyDescent="0.25">
      <c r="EU29397" s="104"/>
    </row>
    <row r="29398" spans="151:151" ht="14.4" x14ac:dyDescent="0.25">
      <c r="EU29398" s="104"/>
    </row>
    <row r="29399" spans="151:151" ht="14.4" x14ac:dyDescent="0.25">
      <c r="EU29399" s="104"/>
    </row>
    <row r="29400" spans="151:151" ht="14.4" x14ac:dyDescent="0.25">
      <c r="EU29400" s="104"/>
    </row>
    <row r="29401" spans="151:151" ht="14.4" x14ac:dyDescent="0.25">
      <c r="EU29401" s="104"/>
    </row>
    <row r="29402" spans="151:151" ht="14.4" x14ac:dyDescent="0.25">
      <c r="EU29402" s="104"/>
    </row>
    <row r="29403" spans="151:151" ht="14.4" x14ac:dyDescent="0.25">
      <c r="EU29403" s="104"/>
    </row>
    <row r="29404" spans="151:151" ht="14.4" x14ac:dyDescent="0.25">
      <c r="EU29404" s="104"/>
    </row>
    <row r="29405" spans="151:151" ht="14.4" x14ac:dyDescent="0.25">
      <c r="EU29405" s="104"/>
    </row>
    <row r="29406" spans="151:151" ht="14.4" x14ac:dyDescent="0.25">
      <c r="EU29406" s="104"/>
    </row>
    <row r="29407" spans="151:151" ht="14.4" x14ac:dyDescent="0.25">
      <c r="EU29407" s="104"/>
    </row>
    <row r="29408" spans="151:151" ht="14.4" x14ac:dyDescent="0.25">
      <c r="EU29408" s="104"/>
    </row>
    <row r="29409" spans="151:151" ht="14.4" x14ac:dyDescent="0.25">
      <c r="EU29409" s="104"/>
    </row>
    <row r="29410" spans="151:151" ht="14.4" x14ac:dyDescent="0.25">
      <c r="EU29410" s="104"/>
    </row>
    <row r="29411" spans="151:151" ht="14.4" x14ac:dyDescent="0.25">
      <c r="EU29411" s="104"/>
    </row>
    <row r="29412" spans="151:151" ht="14.4" x14ac:dyDescent="0.25">
      <c r="EU29412" s="104"/>
    </row>
    <row r="29413" spans="151:151" ht="14.4" x14ac:dyDescent="0.25">
      <c r="EU29413" s="104"/>
    </row>
    <row r="29414" spans="151:151" ht="14.4" x14ac:dyDescent="0.25">
      <c r="EU29414" s="104"/>
    </row>
    <row r="29415" spans="151:151" ht="14.4" x14ac:dyDescent="0.25">
      <c r="EU29415" s="104"/>
    </row>
    <row r="29416" spans="151:151" ht="14.4" x14ac:dyDescent="0.25">
      <c r="EU29416" s="104"/>
    </row>
    <row r="29417" spans="151:151" ht="14.4" x14ac:dyDescent="0.25">
      <c r="EU29417" s="104"/>
    </row>
    <row r="29418" spans="151:151" ht="14.4" x14ac:dyDescent="0.25">
      <c r="EU29418" s="104"/>
    </row>
    <row r="29419" spans="151:151" ht="14.4" x14ac:dyDescent="0.25">
      <c r="EU29419" s="104"/>
    </row>
    <row r="29420" spans="151:151" ht="14.4" x14ac:dyDescent="0.25">
      <c r="EU29420" s="104"/>
    </row>
    <row r="29421" spans="151:151" ht="14.4" x14ac:dyDescent="0.25">
      <c r="EU29421" s="104"/>
    </row>
    <row r="29422" spans="151:151" ht="14.4" x14ac:dyDescent="0.25">
      <c r="EU29422" s="104"/>
    </row>
    <row r="29423" spans="151:151" ht="14.4" x14ac:dyDescent="0.25">
      <c r="EU29423" s="104"/>
    </row>
    <row r="29424" spans="151:151" ht="14.4" x14ac:dyDescent="0.25">
      <c r="EU29424" s="104"/>
    </row>
    <row r="29425" spans="151:151" ht="14.4" x14ac:dyDescent="0.25">
      <c r="EU29425" s="104"/>
    </row>
    <row r="29426" spans="151:151" ht="14.4" x14ac:dyDescent="0.25">
      <c r="EU29426" s="104"/>
    </row>
    <row r="29427" spans="151:151" ht="14.4" x14ac:dyDescent="0.25">
      <c r="EU29427" s="104"/>
    </row>
    <row r="29428" spans="151:151" ht="14.4" x14ac:dyDescent="0.25">
      <c r="EU29428" s="104"/>
    </row>
    <row r="29429" spans="151:151" ht="14.4" x14ac:dyDescent="0.25">
      <c r="EU29429" s="104"/>
    </row>
    <row r="29430" spans="151:151" ht="14.4" x14ac:dyDescent="0.25">
      <c r="EU29430" s="104"/>
    </row>
    <row r="29431" spans="151:151" ht="14.4" x14ac:dyDescent="0.25">
      <c r="EU29431" s="104"/>
    </row>
    <row r="29432" spans="151:151" ht="14.4" x14ac:dyDescent="0.25">
      <c r="EU29432" s="104"/>
    </row>
    <row r="29433" spans="151:151" ht="14.4" x14ac:dyDescent="0.25">
      <c r="EU29433" s="104"/>
    </row>
    <row r="29434" spans="151:151" ht="14.4" x14ac:dyDescent="0.25">
      <c r="EU29434" s="104"/>
    </row>
    <row r="29435" spans="151:151" ht="14.4" x14ac:dyDescent="0.25">
      <c r="EU29435" s="104"/>
    </row>
    <row r="29436" spans="151:151" ht="14.4" x14ac:dyDescent="0.25">
      <c r="EU29436" s="104"/>
    </row>
    <row r="29437" spans="151:151" ht="14.4" x14ac:dyDescent="0.25">
      <c r="EU29437" s="104"/>
    </row>
    <row r="29438" spans="151:151" ht="14.4" x14ac:dyDescent="0.25">
      <c r="EU29438" s="104"/>
    </row>
    <row r="29439" spans="151:151" ht="14.4" x14ac:dyDescent="0.25">
      <c r="EU29439" s="104"/>
    </row>
    <row r="29440" spans="151:151" ht="14.4" x14ac:dyDescent="0.25">
      <c r="EU29440" s="104"/>
    </row>
    <row r="29441" spans="151:151" ht="14.4" x14ac:dyDescent="0.25">
      <c r="EU29441" s="104"/>
    </row>
    <row r="29442" spans="151:151" ht="14.4" x14ac:dyDescent="0.25">
      <c r="EU29442" s="104"/>
    </row>
    <row r="29443" spans="151:151" ht="14.4" x14ac:dyDescent="0.25">
      <c r="EU29443" s="104"/>
    </row>
    <row r="29444" spans="151:151" ht="14.4" x14ac:dyDescent="0.25">
      <c r="EU29444" s="104"/>
    </row>
    <row r="29445" spans="151:151" ht="14.4" x14ac:dyDescent="0.25">
      <c r="EU29445" s="104"/>
    </row>
    <row r="29446" spans="151:151" ht="14.4" x14ac:dyDescent="0.25">
      <c r="EU29446" s="104"/>
    </row>
    <row r="29447" spans="151:151" ht="14.4" x14ac:dyDescent="0.25">
      <c r="EU29447" s="104"/>
    </row>
    <row r="29448" spans="151:151" ht="14.4" x14ac:dyDescent="0.25">
      <c r="EU29448" s="104"/>
    </row>
    <row r="29449" spans="151:151" ht="14.4" x14ac:dyDescent="0.25">
      <c r="EU29449" s="104"/>
    </row>
    <row r="29450" spans="151:151" ht="14.4" x14ac:dyDescent="0.25">
      <c r="EU29450" s="104"/>
    </row>
    <row r="29451" spans="151:151" ht="14.4" x14ac:dyDescent="0.25">
      <c r="EU29451" s="104"/>
    </row>
    <row r="29452" spans="151:151" ht="14.4" x14ac:dyDescent="0.25">
      <c r="EU29452" s="104"/>
    </row>
    <row r="29453" spans="151:151" ht="14.4" x14ac:dyDescent="0.25">
      <c r="EU29453" s="104"/>
    </row>
    <row r="29454" spans="151:151" ht="14.4" x14ac:dyDescent="0.25">
      <c r="EU29454" s="104"/>
    </row>
    <row r="29455" spans="151:151" ht="14.4" x14ac:dyDescent="0.25">
      <c r="EU29455" s="104"/>
    </row>
    <row r="29456" spans="151:151" ht="14.4" x14ac:dyDescent="0.25">
      <c r="EU29456" s="104"/>
    </row>
    <row r="29457" spans="151:151" ht="14.4" x14ac:dyDescent="0.25">
      <c r="EU29457" s="104"/>
    </row>
    <row r="29458" spans="151:151" ht="14.4" x14ac:dyDescent="0.25">
      <c r="EU29458" s="104"/>
    </row>
    <row r="29459" spans="151:151" ht="14.4" x14ac:dyDescent="0.25">
      <c r="EU29459" s="104"/>
    </row>
    <row r="29460" spans="151:151" ht="14.4" x14ac:dyDescent="0.25">
      <c r="EU29460" s="104"/>
    </row>
    <row r="29461" spans="151:151" ht="14.4" x14ac:dyDescent="0.25">
      <c r="EU29461" s="104"/>
    </row>
    <row r="29462" spans="151:151" ht="14.4" x14ac:dyDescent="0.25">
      <c r="EU29462" s="104"/>
    </row>
    <row r="29463" spans="151:151" ht="14.4" x14ac:dyDescent="0.25">
      <c r="EU29463" s="104"/>
    </row>
    <row r="29464" spans="151:151" ht="14.4" x14ac:dyDescent="0.25">
      <c r="EU29464" s="104"/>
    </row>
    <row r="29465" spans="151:151" ht="14.4" x14ac:dyDescent="0.25">
      <c r="EU29465" s="104"/>
    </row>
    <row r="29466" spans="151:151" ht="14.4" x14ac:dyDescent="0.25">
      <c r="EU29466" s="104"/>
    </row>
    <row r="29467" spans="151:151" ht="14.4" x14ac:dyDescent="0.25">
      <c r="EU29467" s="104"/>
    </row>
    <row r="29468" spans="151:151" ht="14.4" x14ac:dyDescent="0.25">
      <c r="EU29468" s="104"/>
    </row>
    <row r="29469" spans="151:151" ht="14.4" x14ac:dyDescent="0.25">
      <c r="EU29469" s="104"/>
    </row>
    <row r="29470" spans="151:151" ht="14.4" x14ac:dyDescent="0.25">
      <c r="EU29470" s="104"/>
    </row>
    <row r="29471" spans="151:151" ht="14.4" x14ac:dyDescent="0.25">
      <c r="EU29471" s="104"/>
    </row>
    <row r="29472" spans="151:151" ht="14.4" x14ac:dyDescent="0.25">
      <c r="EU29472" s="104"/>
    </row>
    <row r="29473" spans="151:151" ht="14.4" x14ac:dyDescent="0.25">
      <c r="EU29473" s="104"/>
    </row>
    <row r="29474" spans="151:151" ht="14.4" x14ac:dyDescent="0.25">
      <c r="EU29474" s="104"/>
    </row>
    <row r="29475" spans="151:151" ht="14.4" x14ac:dyDescent="0.25">
      <c r="EU29475" s="104"/>
    </row>
    <row r="29476" spans="151:151" ht="14.4" x14ac:dyDescent="0.25">
      <c r="EU29476" s="104"/>
    </row>
    <row r="29477" spans="151:151" ht="14.4" x14ac:dyDescent="0.25">
      <c r="EU29477" s="104"/>
    </row>
    <row r="29478" spans="151:151" ht="14.4" x14ac:dyDescent="0.25">
      <c r="EU29478" s="104"/>
    </row>
    <row r="29479" spans="151:151" ht="14.4" x14ac:dyDescent="0.25">
      <c r="EU29479" s="104"/>
    </row>
    <row r="29480" spans="151:151" ht="14.4" x14ac:dyDescent="0.25">
      <c r="EU29480" s="104"/>
    </row>
    <row r="29481" spans="151:151" ht="14.4" x14ac:dyDescent="0.25">
      <c r="EU29481" s="104"/>
    </row>
    <row r="29482" spans="151:151" ht="14.4" x14ac:dyDescent="0.25">
      <c r="EU29482" s="104"/>
    </row>
    <row r="29483" spans="151:151" ht="14.4" x14ac:dyDescent="0.25">
      <c r="EU29483" s="104"/>
    </row>
    <row r="29484" spans="151:151" ht="14.4" x14ac:dyDescent="0.25">
      <c r="EU29484" s="104"/>
    </row>
    <row r="29485" spans="151:151" ht="14.4" x14ac:dyDescent="0.25">
      <c r="EU29485" s="104"/>
    </row>
    <row r="29486" spans="151:151" ht="14.4" x14ac:dyDescent="0.25">
      <c r="EU29486" s="104"/>
    </row>
    <row r="29487" spans="151:151" ht="14.4" x14ac:dyDescent="0.25">
      <c r="EU29487" s="104"/>
    </row>
    <row r="29488" spans="151:151" ht="14.4" x14ac:dyDescent="0.25">
      <c r="EU29488" s="104"/>
    </row>
    <row r="29489" spans="151:151" ht="14.4" x14ac:dyDescent="0.25">
      <c r="EU29489" s="104"/>
    </row>
    <row r="29490" spans="151:151" ht="14.4" x14ac:dyDescent="0.25">
      <c r="EU29490" s="104"/>
    </row>
    <row r="29491" spans="151:151" ht="14.4" x14ac:dyDescent="0.25">
      <c r="EU29491" s="104"/>
    </row>
    <row r="29492" spans="151:151" ht="14.4" x14ac:dyDescent="0.25">
      <c r="EU29492" s="104"/>
    </row>
    <row r="29493" spans="151:151" ht="14.4" x14ac:dyDescent="0.25">
      <c r="EU29493" s="104"/>
    </row>
    <row r="29494" spans="151:151" ht="14.4" x14ac:dyDescent="0.25">
      <c r="EU29494" s="104"/>
    </row>
    <row r="29495" spans="151:151" ht="14.4" x14ac:dyDescent="0.25">
      <c r="EU29495" s="104"/>
    </row>
    <row r="29496" spans="151:151" ht="14.4" x14ac:dyDescent="0.25">
      <c r="EU29496" s="104"/>
    </row>
    <row r="29497" spans="151:151" ht="14.4" x14ac:dyDescent="0.25">
      <c r="EU29497" s="104"/>
    </row>
    <row r="29498" spans="151:151" ht="14.4" x14ac:dyDescent="0.25">
      <c r="EU29498" s="104"/>
    </row>
    <row r="29499" spans="151:151" ht="14.4" x14ac:dyDescent="0.25">
      <c r="EU29499" s="104"/>
    </row>
    <row r="29500" spans="151:151" ht="14.4" x14ac:dyDescent="0.25">
      <c r="EU29500" s="104"/>
    </row>
    <row r="29501" spans="151:151" ht="14.4" x14ac:dyDescent="0.25">
      <c r="EU29501" s="104"/>
    </row>
    <row r="29502" spans="151:151" ht="14.4" x14ac:dyDescent="0.25">
      <c r="EU29502" s="104"/>
    </row>
    <row r="29503" spans="151:151" ht="14.4" x14ac:dyDescent="0.25">
      <c r="EU29503" s="104"/>
    </row>
    <row r="29504" spans="151:151" ht="14.4" x14ac:dyDescent="0.25">
      <c r="EU29504" s="104"/>
    </row>
    <row r="29505" spans="151:151" ht="14.4" x14ac:dyDescent="0.25">
      <c r="EU29505" s="104"/>
    </row>
    <row r="29506" spans="151:151" ht="14.4" x14ac:dyDescent="0.25">
      <c r="EU29506" s="104"/>
    </row>
    <row r="29507" spans="151:151" ht="14.4" x14ac:dyDescent="0.25">
      <c r="EU29507" s="104"/>
    </row>
    <row r="29508" spans="151:151" ht="14.4" x14ac:dyDescent="0.25">
      <c r="EU29508" s="104"/>
    </row>
    <row r="29509" spans="151:151" ht="14.4" x14ac:dyDescent="0.25">
      <c r="EU29509" s="104"/>
    </row>
    <row r="29510" spans="151:151" ht="14.4" x14ac:dyDescent="0.25">
      <c r="EU29510" s="104"/>
    </row>
    <row r="29511" spans="151:151" ht="14.4" x14ac:dyDescent="0.25">
      <c r="EU29511" s="104"/>
    </row>
    <row r="29512" spans="151:151" ht="14.4" x14ac:dyDescent="0.25">
      <c r="EU29512" s="104"/>
    </row>
    <row r="29513" spans="151:151" ht="14.4" x14ac:dyDescent="0.25">
      <c r="EU29513" s="104"/>
    </row>
    <row r="29514" spans="151:151" ht="14.4" x14ac:dyDescent="0.25">
      <c r="EU29514" s="104"/>
    </row>
    <row r="29515" spans="151:151" ht="14.4" x14ac:dyDescent="0.25">
      <c r="EU29515" s="104"/>
    </row>
    <row r="29516" spans="151:151" ht="14.4" x14ac:dyDescent="0.25">
      <c r="EU29516" s="104"/>
    </row>
    <row r="29517" spans="151:151" ht="14.4" x14ac:dyDescent="0.25">
      <c r="EU29517" s="104"/>
    </row>
    <row r="29518" spans="151:151" ht="14.4" x14ac:dyDescent="0.25">
      <c r="EU29518" s="104"/>
    </row>
    <row r="29519" spans="151:151" ht="14.4" x14ac:dyDescent="0.25">
      <c r="EU29519" s="104"/>
    </row>
    <row r="29520" spans="151:151" ht="14.4" x14ac:dyDescent="0.25">
      <c r="EU29520" s="104"/>
    </row>
    <row r="29521" spans="151:151" ht="14.4" x14ac:dyDescent="0.25">
      <c r="EU29521" s="104"/>
    </row>
    <row r="29522" spans="151:151" ht="14.4" x14ac:dyDescent="0.25">
      <c r="EU29522" s="104"/>
    </row>
    <row r="29523" spans="151:151" ht="14.4" x14ac:dyDescent="0.25">
      <c r="EU29523" s="104"/>
    </row>
    <row r="29524" spans="151:151" ht="14.4" x14ac:dyDescent="0.25">
      <c r="EU29524" s="104"/>
    </row>
    <row r="29525" spans="151:151" ht="14.4" x14ac:dyDescent="0.25">
      <c r="EU29525" s="104"/>
    </row>
    <row r="29526" spans="151:151" ht="14.4" x14ac:dyDescent="0.25">
      <c r="EU29526" s="104"/>
    </row>
    <row r="29527" spans="151:151" ht="14.4" x14ac:dyDescent="0.25">
      <c r="EU29527" s="104"/>
    </row>
    <row r="29528" spans="151:151" ht="14.4" x14ac:dyDescent="0.25">
      <c r="EU29528" s="104"/>
    </row>
    <row r="29529" spans="151:151" ht="14.4" x14ac:dyDescent="0.25">
      <c r="EU29529" s="104"/>
    </row>
    <row r="29530" spans="151:151" ht="14.4" x14ac:dyDescent="0.25">
      <c r="EU29530" s="104"/>
    </row>
    <row r="29531" spans="151:151" ht="14.4" x14ac:dyDescent="0.25">
      <c r="EU29531" s="104"/>
    </row>
    <row r="29532" spans="151:151" ht="14.4" x14ac:dyDescent="0.25">
      <c r="EU29532" s="104"/>
    </row>
    <row r="29533" spans="151:151" ht="14.4" x14ac:dyDescent="0.25">
      <c r="EU29533" s="104"/>
    </row>
    <row r="29534" spans="151:151" ht="14.4" x14ac:dyDescent="0.25">
      <c r="EU29534" s="104"/>
    </row>
    <row r="29535" spans="151:151" ht="14.4" x14ac:dyDescent="0.25">
      <c r="EU29535" s="104"/>
    </row>
    <row r="29536" spans="151:151" ht="14.4" x14ac:dyDescent="0.25">
      <c r="EU29536" s="104"/>
    </row>
    <row r="29537" spans="151:151" ht="14.4" x14ac:dyDescent="0.25">
      <c r="EU29537" s="104"/>
    </row>
    <row r="29538" spans="151:151" ht="14.4" x14ac:dyDescent="0.25">
      <c r="EU29538" s="104"/>
    </row>
    <row r="29539" spans="151:151" ht="14.4" x14ac:dyDescent="0.25">
      <c r="EU29539" s="104"/>
    </row>
    <row r="29540" spans="151:151" ht="14.4" x14ac:dyDescent="0.25">
      <c r="EU29540" s="104"/>
    </row>
    <row r="29541" spans="151:151" ht="14.4" x14ac:dyDescent="0.25">
      <c r="EU29541" s="104"/>
    </row>
    <row r="29542" spans="151:151" ht="14.4" x14ac:dyDescent="0.25">
      <c r="EU29542" s="104"/>
    </row>
    <row r="29543" spans="151:151" ht="14.4" x14ac:dyDescent="0.25">
      <c r="EU29543" s="104"/>
    </row>
    <row r="29544" spans="151:151" ht="14.4" x14ac:dyDescent="0.25">
      <c r="EU29544" s="104"/>
    </row>
    <row r="29545" spans="151:151" ht="14.4" x14ac:dyDescent="0.25">
      <c r="EU29545" s="104"/>
    </row>
    <row r="29546" spans="151:151" ht="14.4" x14ac:dyDescent="0.25">
      <c r="EU29546" s="104"/>
    </row>
    <row r="29547" spans="151:151" ht="14.4" x14ac:dyDescent="0.25">
      <c r="EU29547" s="104"/>
    </row>
    <row r="29548" spans="151:151" ht="14.4" x14ac:dyDescent="0.25">
      <c r="EU29548" s="104"/>
    </row>
    <row r="29549" spans="151:151" ht="14.4" x14ac:dyDescent="0.25">
      <c r="EU29549" s="104"/>
    </row>
    <row r="29550" spans="151:151" ht="14.4" x14ac:dyDescent="0.25">
      <c r="EU29550" s="104"/>
    </row>
    <row r="29551" spans="151:151" ht="14.4" x14ac:dyDescent="0.25">
      <c r="EU29551" s="104"/>
    </row>
    <row r="29552" spans="151:151" ht="14.4" x14ac:dyDescent="0.25">
      <c r="EU29552" s="104"/>
    </row>
    <row r="29553" spans="151:151" ht="14.4" x14ac:dyDescent="0.25">
      <c r="EU29553" s="104"/>
    </row>
    <row r="29554" spans="151:151" ht="14.4" x14ac:dyDescent="0.25">
      <c r="EU29554" s="104"/>
    </row>
    <row r="29555" spans="151:151" ht="14.4" x14ac:dyDescent="0.25">
      <c r="EU29555" s="104"/>
    </row>
    <row r="29556" spans="151:151" ht="14.4" x14ac:dyDescent="0.25">
      <c r="EU29556" s="104"/>
    </row>
    <row r="29557" spans="151:151" ht="14.4" x14ac:dyDescent="0.25">
      <c r="EU29557" s="104"/>
    </row>
    <row r="29558" spans="151:151" ht="14.4" x14ac:dyDescent="0.25">
      <c r="EU29558" s="104"/>
    </row>
    <row r="29559" spans="151:151" ht="14.4" x14ac:dyDescent="0.25">
      <c r="EU29559" s="104"/>
    </row>
    <row r="29560" spans="151:151" ht="14.4" x14ac:dyDescent="0.25">
      <c r="EU29560" s="104"/>
    </row>
    <row r="29561" spans="151:151" ht="14.4" x14ac:dyDescent="0.25">
      <c r="EU29561" s="104"/>
    </row>
    <row r="29562" spans="151:151" ht="14.4" x14ac:dyDescent="0.25">
      <c r="EU29562" s="104"/>
    </row>
    <row r="29563" spans="151:151" ht="14.4" x14ac:dyDescent="0.25">
      <c r="EU29563" s="104"/>
    </row>
    <row r="29564" spans="151:151" ht="14.4" x14ac:dyDescent="0.25">
      <c r="EU29564" s="104"/>
    </row>
    <row r="29565" spans="151:151" ht="14.4" x14ac:dyDescent="0.25">
      <c r="EU29565" s="104"/>
    </row>
    <row r="29566" spans="151:151" ht="14.4" x14ac:dyDescent="0.25">
      <c r="EU29566" s="104"/>
    </row>
    <row r="29567" spans="151:151" ht="14.4" x14ac:dyDescent="0.25">
      <c r="EU29567" s="104"/>
    </row>
    <row r="29568" spans="151:151" ht="14.4" x14ac:dyDescent="0.25">
      <c r="EU29568" s="104"/>
    </row>
    <row r="29569" spans="151:151" ht="14.4" x14ac:dyDescent="0.25">
      <c r="EU29569" s="104"/>
    </row>
    <row r="29570" spans="151:151" ht="14.4" x14ac:dyDescent="0.25">
      <c r="EU29570" s="104"/>
    </row>
    <row r="29571" spans="151:151" ht="14.4" x14ac:dyDescent="0.25">
      <c r="EU29571" s="104"/>
    </row>
    <row r="29572" spans="151:151" ht="14.4" x14ac:dyDescent="0.25">
      <c r="EU29572" s="104"/>
    </row>
    <row r="29573" spans="151:151" ht="14.4" x14ac:dyDescent="0.25">
      <c r="EU29573" s="104"/>
    </row>
    <row r="29574" spans="151:151" ht="14.4" x14ac:dyDescent="0.25">
      <c r="EU29574" s="104"/>
    </row>
    <row r="29575" spans="151:151" ht="14.4" x14ac:dyDescent="0.25">
      <c r="EU29575" s="104"/>
    </row>
    <row r="29576" spans="151:151" ht="14.4" x14ac:dyDescent="0.25">
      <c r="EU29576" s="104"/>
    </row>
    <row r="29577" spans="151:151" ht="14.4" x14ac:dyDescent="0.25">
      <c r="EU29577" s="104"/>
    </row>
    <row r="29578" spans="151:151" ht="14.4" x14ac:dyDescent="0.25">
      <c r="EU29578" s="104"/>
    </row>
    <row r="29579" spans="151:151" ht="14.4" x14ac:dyDescent="0.25">
      <c r="EU29579" s="104"/>
    </row>
    <row r="29580" spans="151:151" ht="14.4" x14ac:dyDescent="0.25">
      <c r="EU29580" s="104"/>
    </row>
    <row r="29581" spans="151:151" ht="14.4" x14ac:dyDescent="0.25">
      <c r="EU29581" s="104"/>
    </row>
    <row r="29582" spans="151:151" ht="14.4" x14ac:dyDescent="0.25">
      <c r="EU29582" s="104"/>
    </row>
    <row r="29583" spans="151:151" ht="14.4" x14ac:dyDescent="0.25">
      <c r="EU29583" s="104"/>
    </row>
    <row r="29584" spans="151:151" ht="14.4" x14ac:dyDescent="0.25">
      <c r="EU29584" s="104"/>
    </row>
    <row r="29585" spans="151:151" ht="14.4" x14ac:dyDescent="0.25">
      <c r="EU29585" s="104"/>
    </row>
    <row r="29586" spans="151:151" ht="14.4" x14ac:dyDescent="0.25">
      <c r="EU29586" s="104"/>
    </row>
    <row r="29587" spans="151:151" ht="14.4" x14ac:dyDescent="0.25">
      <c r="EU29587" s="104"/>
    </row>
    <row r="29588" spans="151:151" ht="14.4" x14ac:dyDescent="0.25">
      <c r="EU29588" s="104"/>
    </row>
    <row r="29589" spans="151:151" ht="14.4" x14ac:dyDescent="0.25">
      <c r="EU29589" s="104"/>
    </row>
    <row r="29590" spans="151:151" ht="14.4" x14ac:dyDescent="0.25">
      <c r="EU29590" s="104"/>
    </row>
    <row r="29591" spans="151:151" ht="14.4" x14ac:dyDescent="0.25">
      <c r="EU29591" s="104"/>
    </row>
    <row r="29592" spans="151:151" ht="14.4" x14ac:dyDescent="0.25">
      <c r="EU29592" s="104"/>
    </row>
    <row r="29593" spans="151:151" ht="14.4" x14ac:dyDescent="0.25">
      <c r="EU29593" s="104"/>
    </row>
    <row r="29594" spans="151:151" ht="14.4" x14ac:dyDescent="0.25">
      <c r="EU29594" s="104"/>
    </row>
    <row r="29595" spans="151:151" ht="14.4" x14ac:dyDescent="0.25">
      <c r="EU29595" s="104"/>
    </row>
    <row r="29596" spans="151:151" ht="14.4" x14ac:dyDescent="0.25">
      <c r="EU29596" s="104"/>
    </row>
    <row r="29597" spans="151:151" ht="14.4" x14ac:dyDescent="0.25">
      <c r="EU29597" s="104"/>
    </row>
    <row r="29598" spans="151:151" ht="14.4" x14ac:dyDescent="0.25">
      <c r="EU29598" s="104"/>
    </row>
    <row r="29599" spans="151:151" ht="14.4" x14ac:dyDescent="0.25">
      <c r="EU29599" s="104"/>
    </row>
    <row r="29600" spans="151:151" ht="14.4" x14ac:dyDescent="0.25">
      <c r="EU29600" s="104"/>
    </row>
    <row r="29601" spans="151:151" ht="14.4" x14ac:dyDescent="0.25">
      <c r="EU29601" s="104"/>
    </row>
    <row r="29602" spans="151:151" ht="14.4" x14ac:dyDescent="0.25">
      <c r="EU29602" s="104"/>
    </row>
    <row r="29603" spans="151:151" ht="14.4" x14ac:dyDescent="0.25">
      <c r="EU29603" s="104"/>
    </row>
    <row r="29604" spans="151:151" ht="14.4" x14ac:dyDescent="0.25">
      <c r="EU29604" s="104"/>
    </row>
    <row r="29605" spans="151:151" ht="14.4" x14ac:dyDescent="0.25">
      <c r="EU29605" s="104"/>
    </row>
    <row r="29606" spans="151:151" ht="14.4" x14ac:dyDescent="0.25">
      <c r="EU29606" s="104"/>
    </row>
    <row r="29607" spans="151:151" ht="14.4" x14ac:dyDescent="0.25">
      <c r="EU29607" s="104"/>
    </row>
    <row r="29608" spans="151:151" ht="14.4" x14ac:dyDescent="0.25">
      <c r="EU29608" s="104"/>
    </row>
    <row r="29609" spans="151:151" ht="14.4" x14ac:dyDescent="0.25">
      <c r="EU29609" s="104"/>
    </row>
    <row r="29610" spans="151:151" ht="14.4" x14ac:dyDescent="0.25">
      <c r="EU29610" s="104"/>
    </row>
    <row r="29611" spans="151:151" ht="14.4" x14ac:dyDescent="0.25">
      <c r="EU29611" s="104"/>
    </row>
    <row r="29612" spans="151:151" ht="14.4" x14ac:dyDescent="0.25">
      <c r="EU29612" s="104"/>
    </row>
    <row r="29613" spans="151:151" ht="14.4" x14ac:dyDescent="0.25">
      <c r="EU29613" s="104"/>
    </row>
    <row r="29614" spans="151:151" ht="14.4" x14ac:dyDescent="0.25">
      <c r="EU29614" s="104"/>
    </row>
    <row r="29615" spans="151:151" ht="14.4" x14ac:dyDescent="0.25">
      <c r="EU29615" s="104"/>
    </row>
    <row r="29616" spans="151:151" ht="14.4" x14ac:dyDescent="0.25">
      <c r="EU29616" s="104"/>
    </row>
    <row r="29617" spans="151:151" ht="14.4" x14ac:dyDescent="0.25">
      <c r="EU29617" s="104"/>
    </row>
    <row r="29618" spans="151:151" ht="14.4" x14ac:dyDescent="0.25">
      <c r="EU29618" s="104"/>
    </row>
    <row r="29619" spans="151:151" ht="14.4" x14ac:dyDescent="0.25">
      <c r="EU29619" s="104"/>
    </row>
    <row r="29620" spans="151:151" ht="14.4" x14ac:dyDescent="0.25">
      <c r="EU29620" s="104"/>
    </row>
    <row r="29621" spans="151:151" ht="14.4" x14ac:dyDescent="0.25">
      <c r="EU29621" s="104"/>
    </row>
    <row r="29622" spans="151:151" ht="14.4" x14ac:dyDescent="0.25">
      <c r="EU29622" s="104"/>
    </row>
    <row r="29623" spans="151:151" ht="14.4" x14ac:dyDescent="0.25">
      <c r="EU29623" s="104"/>
    </row>
    <row r="29624" spans="151:151" ht="14.4" x14ac:dyDescent="0.25">
      <c r="EU29624" s="104"/>
    </row>
    <row r="29625" spans="151:151" ht="14.4" x14ac:dyDescent="0.25">
      <c r="EU29625" s="104"/>
    </row>
    <row r="29626" spans="151:151" ht="14.4" x14ac:dyDescent="0.25">
      <c r="EU29626" s="104"/>
    </row>
    <row r="29627" spans="151:151" ht="14.4" x14ac:dyDescent="0.25">
      <c r="EU29627" s="104"/>
    </row>
    <row r="29628" spans="151:151" ht="14.4" x14ac:dyDescent="0.25">
      <c r="EU29628" s="104"/>
    </row>
    <row r="29629" spans="151:151" ht="14.4" x14ac:dyDescent="0.25">
      <c r="EU29629" s="104"/>
    </row>
    <row r="29630" spans="151:151" ht="14.4" x14ac:dyDescent="0.25">
      <c r="EU29630" s="104"/>
    </row>
    <row r="29631" spans="151:151" ht="14.4" x14ac:dyDescent="0.25">
      <c r="EU29631" s="104"/>
    </row>
    <row r="29632" spans="151:151" ht="14.4" x14ac:dyDescent="0.25">
      <c r="EU29632" s="104"/>
    </row>
    <row r="29633" spans="151:151" ht="14.4" x14ac:dyDescent="0.25">
      <c r="EU29633" s="104"/>
    </row>
    <row r="29634" spans="151:151" ht="14.4" x14ac:dyDescent="0.25">
      <c r="EU29634" s="104"/>
    </row>
    <row r="29635" spans="151:151" ht="14.4" x14ac:dyDescent="0.25">
      <c r="EU29635" s="104"/>
    </row>
    <row r="29636" spans="151:151" ht="14.4" x14ac:dyDescent="0.25">
      <c r="EU29636" s="104"/>
    </row>
    <row r="29637" spans="151:151" ht="14.4" x14ac:dyDescent="0.25">
      <c r="EU29637" s="104"/>
    </row>
    <row r="29638" spans="151:151" ht="14.4" x14ac:dyDescent="0.25">
      <c r="EU29638" s="104"/>
    </row>
    <row r="29639" spans="151:151" ht="14.4" x14ac:dyDescent="0.25">
      <c r="EU29639" s="104"/>
    </row>
    <row r="29640" spans="151:151" ht="14.4" x14ac:dyDescent="0.25">
      <c r="EU29640" s="104"/>
    </row>
    <row r="29641" spans="151:151" ht="14.4" x14ac:dyDescent="0.25">
      <c r="EU29641" s="104"/>
    </row>
    <row r="29642" spans="151:151" ht="14.4" x14ac:dyDescent="0.25">
      <c r="EU29642" s="104"/>
    </row>
    <row r="29643" spans="151:151" ht="14.4" x14ac:dyDescent="0.25">
      <c r="EU29643" s="104"/>
    </row>
    <row r="29644" spans="151:151" ht="14.4" x14ac:dyDescent="0.25">
      <c r="EU29644" s="104"/>
    </row>
    <row r="29645" spans="151:151" ht="14.4" x14ac:dyDescent="0.25">
      <c r="EU29645" s="104"/>
    </row>
    <row r="29646" spans="151:151" ht="14.4" x14ac:dyDescent="0.25">
      <c r="EU29646" s="104"/>
    </row>
    <row r="29647" spans="151:151" ht="14.4" x14ac:dyDescent="0.25">
      <c r="EU29647" s="104"/>
    </row>
    <row r="29648" spans="151:151" ht="14.4" x14ac:dyDescent="0.25">
      <c r="EU29648" s="104"/>
    </row>
    <row r="29649" spans="151:151" ht="14.4" x14ac:dyDescent="0.25">
      <c r="EU29649" s="104"/>
    </row>
    <row r="29650" spans="151:151" ht="14.4" x14ac:dyDescent="0.25">
      <c r="EU29650" s="104"/>
    </row>
    <row r="29651" spans="151:151" ht="14.4" x14ac:dyDescent="0.25">
      <c r="EU29651" s="104"/>
    </row>
    <row r="29652" spans="151:151" ht="14.4" x14ac:dyDescent="0.25">
      <c r="EU29652" s="104"/>
    </row>
    <row r="29653" spans="151:151" ht="14.4" x14ac:dyDescent="0.25">
      <c r="EU29653" s="104"/>
    </row>
    <row r="29654" spans="151:151" ht="14.4" x14ac:dyDescent="0.25">
      <c r="EU29654" s="104"/>
    </row>
    <row r="29655" spans="151:151" ht="14.4" x14ac:dyDescent="0.25">
      <c r="EU29655" s="104"/>
    </row>
    <row r="29656" spans="151:151" ht="14.4" x14ac:dyDescent="0.25">
      <c r="EU29656" s="104"/>
    </row>
    <row r="29657" spans="151:151" ht="14.4" x14ac:dyDescent="0.25">
      <c r="EU29657" s="104"/>
    </row>
    <row r="29658" spans="151:151" ht="14.4" x14ac:dyDescent="0.25">
      <c r="EU29658" s="104"/>
    </row>
    <row r="29659" spans="151:151" ht="14.4" x14ac:dyDescent="0.25">
      <c r="EU29659" s="104"/>
    </row>
    <row r="29660" spans="151:151" ht="14.4" x14ac:dyDescent="0.25">
      <c r="EU29660" s="104"/>
    </row>
    <row r="29661" spans="151:151" ht="14.4" x14ac:dyDescent="0.25">
      <c r="EU29661" s="104"/>
    </row>
    <row r="29662" spans="151:151" ht="14.4" x14ac:dyDescent="0.25">
      <c r="EU29662" s="104"/>
    </row>
    <row r="29663" spans="151:151" ht="14.4" x14ac:dyDescent="0.25">
      <c r="EU29663" s="104"/>
    </row>
    <row r="29664" spans="151:151" ht="14.4" x14ac:dyDescent="0.25">
      <c r="EU29664" s="104"/>
    </row>
    <row r="29665" spans="151:151" ht="14.4" x14ac:dyDescent="0.25">
      <c r="EU29665" s="104"/>
    </row>
    <row r="29666" spans="151:151" ht="14.4" x14ac:dyDescent="0.25">
      <c r="EU29666" s="104"/>
    </row>
    <row r="29667" spans="151:151" ht="14.4" x14ac:dyDescent="0.25">
      <c r="EU29667" s="104"/>
    </row>
    <row r="29668" spans="151:151" ht="14.4" x14ac:dyDescent="0.25">
      <c r="EU29668" s="104"/>
    </row>
    <row r="29669" spans="151:151" ht="14.4" x14ac:dyDescent="0.25">
      <c r="EU29669" s="104"/>
    </row>
    <row r="29670" spans="151:151" ht="14.4" x14ac:dyDescent="0.25">
      <c r="EU29670" s="104"/>
    </row>
    <row r="29671" spans="151:151" ht="14.4" x14ac:dyDescent="0.25">
      <c r="EU29671" s="104"/>
    </row>
    <row r="29672" spans="151:151" ht="14.4" x14ac:dyDescent="0.25">
      <c r="EU29672" s="104"/>
    </row>
    <row r="29673" spans="151:151" ht="14.4" x14ac:dyDescent="0.25">
      <c r="EU29673" s="104"/>
    </row>
    <row r="29674" spans="151:151" ht="14.4" x14ac:dyDescent="0.25">
      <c r="EU29674" s="104"/>
    </row>
    <row r="29675" spans="151:151" ht="14.4" x14ac:dyDescent="0.25">
      <c r="EU29675" s="104"/>
    </row>
    <row r="29676" spans="151:151" ht="14.4" x14ac:dyDescent="0.25">
      <c r="EU29676" s="104"/>
    </row>
    <row r="29677" spans="151:151" ht="14.4" x14ac:dyDescent="0.25">
      <c r="EU29677" s="104"/>
    </row>
    <row r="29678" spans="151:151" ht="14.4" x14ac:dyDescent="0.25">
      <c r="EU29678" s="104"/>
    </row>
    <row r="29679" spans="151:151" ht="14.4" x14ac:dyDescent="0.25">
      <c r="EU29679" s="104"/>
    </row>
    <row r="29680" spans="151:151" ht="14.4" x14ac:dyDescent="0.25">
      <c r="EU29680" s="104"/>
    </row>
    <row r="29681" spans="151:151" ht="14.4" x14ac:dyDescent="0.25">
      <c r="EU29681" s="104"/>
    </row>
    <row r="29682" spans="151:151" ht="14.4" x14ac:dyDescent="0.25">
      <c r="EU29682" s="104"/>
    </row>
    <row r="29683" spans="151:151" ht="14.4" x14ac:dyDescent="0.25">
      <c r="EU29683" s="104"/>
    </row>
    <row r="29684" spans="151:151" ht="14.4" x14ac:dyDescent="0.25">
      <c r="EU29684" s="104"/>
    </row>
    <row r="29685" spans="151:151" ht="14.4" x14ac:dyDescent="0.25">
      <c r="EU29685" s="104"/>
    </row>
    <row r="29686" spans="151:151" ht="14.4" x14ac:dyDescent="0.25">
      <c r="EU29686" s="104"/>
    </row>
    <row r="29687" spans="151:151" ht="14.4" x14ac:dyDescent="0.25">
      <c r="EU29687" s="104"/>
    </row>
    <row r="29688" spans="151:151" ht="14.4" x14ac:dyDescent="0.25">
      <c r="EU29688" s="104"/>
    </row>
    <row r="29689" spans="151:151" ht="14.4" x14ac:dyDescent="0.25">
      <c r="EU29689" s="104"/>
    </row>
    <row r="29690" spans="151:151" ht="14.4" x14ac:dyDescent="0.25">
      <c r="EU29690" s="104"/>
    </row>
    <row r="29691" spans="151:151" ht="14.4" x14ac:dyDescent="0.25">
      <c r="EU29691" s="104"/>
    </row>
    <row r="29692" spans="151:151" ht="14.4" x14ac:dyDescent="0.25">
      <c r="EU29692" s="104"/>
    </row>
    <row r="29693" spans="151:151" ht="14.4" x14ac:dyDescent="0.25">
      <c r="EU29693" s="104"/>
    </row>
    <row r="29694" spans="151:151" ht="14.4" x14ac:dyDescent="0.25">
      <c r="EU29694" s="104"/>
    </row>
    <row r="29695" spans="151:151" ht="14.4" x14ac:dyDescent="0.25">
      <c r="EU29695" s="104"/>
    </row>
    <row r="29696" spans="151:151" ht="14.4" x14ac:dyDescent="0.25">
      <c r="EU29696" s="104"/>
    </row>
    <row r="29697" spans="151:151" ht="14.4" x14ac:dyDescent="0.25">
      <c r="EU29697" s="104"/>
    </row>
    <row r="29698" spans="151:151" ht="14.4" x14ac:dyDescent="0.25">
      <c r="EU29698" s="104"/>
    </row>
    <row r="29699" spans="151:151" ht="14.4" x14ac:dyDescent="0.25">
      <c r="EU29699" s="104"/>
    </row>
    <row r="29700" spans="151:151" ht="14.4" x14ac:dyDescent="0.25">
      <c r="EU29700" s="104"/>
    </row>
    <row r="29701" spans="151:151" ht="14.4" x14ac:dyDescent="0.25">
      <c r="EU29701" s="104"/>
    </row>
    <row r="29702" spans="151:151" ht="14.4" x14ac:dyDescent="0.25">
      <c r="EU29702" s="104"/>
    </row>
    <row r="29703" spans="151:151" ht="14.4" x14ac:dyDescent="0.25">
      <c r="EU29703" s="104"/>
    </row>
    <row r="29704" spans="151:151" ht="14.4" x14ac:dyDescent="0.25">
      <c r="EU29704" s="104"/>
    </row>
    <row r="29705" spans="151:151" ht="14.4" x14ac:dyDescent="0.25">
      <c r="EU29705" s="104"/>
    </row>
    <row r="29706" spans="151:151" ht="14.4" x14ac:dyDescent="0.25">
      <c r="EU29706" s="104"/>
    </row>
    <row r="29707" spans="151:151" ht="14.4" x14ac:dyDescent="0.25">
      <c r="EU29707" s="104"/>
    </row>
    <row r="29708" spans="151:151" ht="14.4" x14ac:dyDescent="0.25">
      <c r="EU29708" s="104"/>
    </row>
    <row r="29709" spans="151:151" ht="14.4" x14ac:dyDescent="0.25">
      <c r="EU29709" s="104"/>
    </row>
    <row r="29710" spans="151:151" ht="14.4" x14ac:dyDescent="0.25">
      <c r="EU29710" s="104"/>
    </row>
    <row r="29711" spans="151:151" ht="14.4" x14ac:dyDescent="0.25">
      <c r="EU29711" s="104"/>
    </row>
    <row r="29712" spans="151:151" ht="14.4" x14ac:dyDescent="0.25">
      <c r="EU29712" s="104"/>
    </row>
    <row r="29713" spans="151:151" ht="14.4" x14ac:dyDescent="0.25">
      <c r="EU29713" s="104"/>
    </row>
    <row r="29714" spans="151:151" ht="14.4" x14ac:dyDescent="0.25">
      <c r="EU29714" s="104"/>
    </row>
    <row r="29715" spans="151:151" ht="14.4" x14ac:dyDescent="0.25">
      <c r="EU29715" s="104"/>
    </row>
    <row r="29716" spans="151:151" ht="14.4" x14ac:dyDescent="0.25">
      <c r="EU29716" s="104"/>
    </row>
    <row r="29717" spans="151:151" ht="14.4" x14ac:dyDescent="0.25">
      <c r="EU29717" s="104"/>
    </row>
    <row r="29718" spans="151:151" ht="14.4" x14ac:dyDescent="0.25">
      <c r="EU29718" s="104"/>
    </row>
    <row r="29719" spans="151:151" ht="14.4" x14ac:dyDescent="0.25">
      <c r="EU29719" s="104"/>
    </row>
    <row r="29720" spans="151:151" ht="14.4" x14ac:dyDescent="0.25">
      <c r="EU29720" s="104"/>
    </row>
    <row r="29721" spans="151:151" ht="14.4" x14ac:dyDescent="0.25">
      <c r="EU29721" s="104"/>
    </row>
    <row r="29722" spans="151:151" ht="14.4" x14ac:dyDescent="0.25">
      <c r="EU29722" s="104"/>
    </row>
    <row r="29723" spans="151:151" ht="14.4" x14ac:dyDescent="0.25">
      <c r="EU29723" s="104"/>
    </row>
    <row r="29724" spans="151:151" ht="14.4" x14ac:dyDescent="0.25">
      <c r="EU29724" s="104"/>
    </row>
    <row r="29725" spans="151:151" ht="14.4" x14ac:dyDescent="0.25">
      <c r="EU29725" s="104"/>
    </row>
    <row r="29726" spans="151:151" ht="14.4" x14ac:dyDescent="0.25">
      <c r="EU29726" s="104"/>
    </row>
    <row r="29727" spans="151:151" ht="14.4" x14ac:dyDescent="0.25">
      <c r="EU29727" s="104"/>
    </row>
    <row r="29728" spans="151:151" ht="14.4" x14ac:dyDescent="0.25">
      <c r="EU29728" s="104"/>
    </row>
    <row r="29729" spans="151:151" ht="14.4" x14ac:dyDescent="0.25">
      <c r="EU29729" s="104"/>
    </row>
    <row r="29730" spans="151:151" ht="14.4" x14ac:dyDescent="0.25">
      <c r="EU29730" s="104"/>
    </row>
    <row r="29731" spans="151:151" ht="14.4" x14ac:dyDescent="0.25">
      <c r="EU29731" s="104"/>
    </row>
    <row r="29732" spans="151:151" ht="14.4" x14ac:dyDescent="0.25">
      <c r="EU29732" s="104"/>
    </row>
    <row r="29733" spans="151:151" ht="14.4" x14ac:dyDescent="0.25">
      <c r="EU29733" s="104"/>
    </row>
    <row r="29734" spans="151:151" ht="14.4" x14ac:dyDescent="0.25">
      <c r="EU29734" s="104"/>
    </row>
    <row r="29735" spans="151:151" ht="14.4" x14ac:dyDescent="0.25">
      <c r="EU29735" s="104"/>
    </row>
    <row r="29736" spans="151:151" ht="14.4" x14ac:dyDescent="0.25">
      <c r="EU29736" s="104"/>
    </row>
    <row r="29737" spans="151:151" ht="14.4" x14ac:dyDescent="0.25">
      <c r="EU29737" s="104"/>
    </row>
    <row r="29738" spans="151:151" ht="14.4" x14ac:dyDescent="0.25">
      <c r="EU29738" s="104"/>
    </row>
    <row r="29739" spans="151:151" ht="14.4" x14ac:dyDescent="0.25">
      <c r="EU29739" s="104"/>
    </row>
    <row r="29740" spans="151:151" ht="14.4" x14ac:dyDescent="0.25">
      <c r="EU29740" s="104"/>
    </row>
    <row r="29741" spans="151:151" ht="14.4" x14ac:dyDescent="0.25">
      <c r="EU29741" s="104"/>
    </row>
    <row r="29742" spans="151:151" ht="14.4" x14ac:dyDescent="0.25">
      <c r="EU29742" s="104"/>
    </row>
    <row r="29743" spans="151:151" ht="14.4" x14ac:dyDescent="0.25">
      <c r="EU29743" s="104"/>
    </row>
    <row r="29744" spans="151:151" ht="14.4" x14ac:dyDescent="0.25">
      <c r="EU29744" s="104"/>
    </row>
    <row r="29745" spans="151:151" ht="14.4" x14ac:dyDescent="0.25">
      <c r="EU29745" s="104"/>
    </row>
    <row r="29746" spans="151:151" ht="14.4" x14ac:dyDescent="0.25">
      <c r="EU29746" s="104"/>
    </row>
    <row r="29747" spans="151:151" ht="14.4" x14ac:dyDescent="0.25">
      <c r="EU29747" s="104"/>
    </row>
    <row r="29748" spans="151:151" ht="14.4" x14ac:dyDescent="0.25">
      <c r="EU29748" s="104"/>
    </row>
    <row r="29749" spans="151:151" ht="14.4" x14ac:dyDescent="0.25">
      <c r="EU29749" s="104"/>
    </row>
    <row r="29750" spans="151:151" ht="14.4" x14ac:dyDescent="0.25">
      <c r="EU29750" s="104"/>
    </row>
    <row r="29751" spans="151:151" ht="14.4" x14ac:dyDescent="0.25">
      <c r="EU29751" s="104"/>
    </row>
    <row r="29752" spans="151:151" ht="14.4" x14ac:dyDescent="0.25">
      <c r="EU29752" s="104"/>
    </row>
    <row r="29753" spans="151:151" ht="14.4" x14ac:dyDescent="0.25">
      <c r="EU29753" s="104"/>
    </row>
    <row r="29754" spans="151:151" ht="14.4" x14ac:dyDescent="0.25">
      <c r="EU29754" s="104"/>
    </row>
    <row r="29755" spans="151:151" ht="14.4" x14ac:dyDescent="0.25">
      <c r="EU29755" s="104"/>
    </row>
    <row r="29756" spans="151:151" ht="14.4" x14ac:dyDescent="0.25">
      <c r="EU29756" s="104"/>
    </row>
    <row r="29757" spans="151:151" ht="14.4" x14ac:dyDescent="0.25">
      <c r="EU29757" s="104"/>
    </row>
    <row r="29758" spans="151:151" ht="14.4" x14ac:dyDescent="0.25">
      <c r="EU29758" s="104"/>
    </row>
    <row r="29759" spans="151:151" ht="14.4" x14ac:dyDescent="0.25">
      <c r="EU29759" s="104"/>
    </row>
    <row r="29760" spans="151:151" ht="14.4" x14ac:dyDescent="0.25">
      <c r="EU29760" s="104"/>
    </row>
    <row r="29761" spans="151:151" ht="14.4" x14ac:dyDescent="0.25">
      <c r="EU29761" s="104"/>
    </row>
    <row r="29762" spans="151:151" ht="14.4" x14ac:dyDescent="0.25">
      <c r="EU29762" s="104"/>
    </row>
    <row r="29763" spans="151:151" ht="14.4" x14ac:dyDescent="0.25">
      <c r="EU29763" s="104"/>
    </row>
    <row r="29764" spans="151:151" ht="14.4" x14ac:dyDescent="0.25">
      <c r="EU29764" s="104"/>
    </row>
    <row r="29765" spans="151:151" ht="14.4" x14ac:dyDescent="0.25">
      <c r="EU29765" s="104"/>
    </row>
    <row r="29766" spans="151:151" ht="14.4" x14ac:dyDescent="0.25">
      <c r="EU29766" s="104"/>
    </row>
    <row r="29767" spans="151:151" ht="14.4" x14ac:dyDescent="0.25">
      <c r="EU29767" s="104"/>
    </row>
    <row r="29768" spans="151:151" ht="14.4" x14ac:dyDescent="0.25">
      <c r="EU29768" s="104"/>
    </row>
    <row r="29769" spans="151:151" ht="14.4" x14ac:dyDescent="0.25">
      <c r="EU29769" s="104"/>
    </row>
    <row r="29770" spans="151:151" ht="14.4" x14ac:dyDescent="0.25">
      <c r="EU29770" s="104"/>
    </row>
    <row r="29771" spans="151:151" ht="14.4" x14ac:dyDescent="0.25">
      <c r="EU29771" s="104"/>
    </row>
    <row r="29772" spans="151:151" ht="14.4" x14ac:dyDescent="0.25">
      <c r="EU29772" s="104"/>
    </row>
    <row r="29773" spans="151:151" ht="14.4" x14ac:dyDescent="0.25">
      <c r="EU29773" s="104"/>
    </row>
    <row r="29774" spans="151:151" ht="14.4" x14ac:dyDescent="0.25">
      <c r="EU29774" s="104"/>
    </row>
    <row r="29775" spans="151:151" ht="14.4" x14ac:dyDescent="0.25">
      <c r="EU29775" s="104"/>
    </row>
    <row r="29776" spans="151:151" ht="14.4" x14ac:dyDescent="0.25">
      <c r="EU29776" s="104"/>
    </row>
    <row r="29777" spans="151:151" ht="14.4" x14ac:dyDescent="0.25">
      <c r="EU29777" s="104"/>
    </row>
    <row r="29778" spans="151:151" ht="14.4" x14ac:dyDescent="0.25">
      <c r="EU29778" s="104"/>
    </row>
    <row r="29779" spans="151:151" ht="14.4" x14ac:dyDescent="0.25">
      <c r="EU29779" s="104"/>
    </row>
    <row r="29780" spans="151:151" ht="14.4" x14ac:dyDescent="0.25">
      <c r="EU29780" s="104"/>
    </row>
    <row r="29781" spans="151:151" ht="14.4" x14ac:dyDescent="0.25">
      <c r="EU29781" s="104"/>
    </row>
    <row r="29782" spans="151:151" ht="14.4" x14ac:dyDescent="0.25">
      <c r="EU29782" s="104"/>
    </row>
    <row r="29783" spans="151:151" ht="14.4" x14ac:dyDescent="0.25">
      <c r="EU29783" s="104"/>
    </row>
    <row r="29784" spans="151:151" ht="14.4" x14ac:dyDescent="0.25">
      <c r="EU29784" s="104"/>
    </row>
    <row r="29785" spans="151:151" ht="14.4" x14ac:dyDescent="0.25">
      <c r="EU29785" s="104"/>
    </row>
    <row r="29786" spans="151:151" ht="14.4" x14ac:dyDescent="0.25">
      <c r="EU29786" s="104"/>
    </row>
    <row r="29787" spans="151:151" ht="14.4" x14ac:dyDescent="0.25">
      <c r="EU29787" s="104"/>
    </row>
    <row r="29788" spans="151:151" ht="14.4" x14ac:dyDescent="0.25">
      <c r="EU29788" s="104"/>
    </row>
    <row r="29789" spans="151:151" ht="14.4" x14ac:dyDescent="0.25">
      <c r="EU29789" s="104"/>
    </row>
    <row r="29790" spans="151:151" ht="14.4" x14ac:dyDescent="0.25">
      <c r="EU29790" s="104"/>
    </row>
    <row r="29791" spans="151:151" ht="14.4" x14ac:dyDescent="0.25">
      <c r="EU29791" s="104"/>
    </row>
    <row r="29792" spans="151:151" ht="14.4" x14ac:dyDescent="0.25">
      <c r="EU29792" s="104"/>
    </row>
    <row r="29793" spans="151:151" ht="14.4" x14ac:dyDescent="0.25">
      <c r="EU29793" s="104"/>
    </row>
    <row r="29794" spans="151:151" ht="14.4" x14ac:dyDescent="0.25">
      <c r="EU29794" s="104"/>
    </row>
    <row r="29795" spans="151:151" ht="14.4" x14ac:dyDescent="0.25">
      <c r="EU29795" s="104"/>
    </row>
    <row r="29796" spans="151:151" ht="14.4" x14ac:dyDescent="0.25">
      <c r="EU29796" s="104"/>
    </row>
    <row r="29797" spans="151:151" ht="14.4" x14ac:dyDescent="0.25">
      <c r="EU29797" s="104"/>
    </row>
    <row r="29798" spans="151:151" ht="14.4" x14ac:dyDescent="0.25">
      <c r="EU29798" s="104"/>
    </row>
    <row r="29799" spans="151:151" ht="14.4" x14ac:dyDescent="0.25">
      <c r="EU29799" s="104"/>
    </row>
    <row r="29800" spans="151:151" ht="14.4" x14ac:dyDescent="0.25">
      <c r="EU29800" s="104"/>
    </row>
    <row r="29801" spans="151:151" ht="14.4" x14ac:dyDescent="0.25">
      <c r="EU29801" s="104"/>
    </row>
    <row r="29802" spans="151:151" ht="14.4" x14ac:dyDescent="0.25">
      <c r="EU29802" s="104"/>
    </row>
    <row r="29803" spans="151:151" ht="14.4" x14ac:dyDescent="0.25">
      <c r="EU29803" s="104"/>
    </row>
    <row r="29804" spans="151:151" ht="14.4" x14ac:dyDescent="0.25">
      <c r="EU29804" s="104"/>
    </row>
    <row r="29805" spans="151:151" ht="14.4" x14ac:dyDescent="0.25">
      <c r="EU29805" s="104"/>
    </row>
    <row r="29806" spans="151:151" ht="14.4" x14ac:dyDescent="0.25">
      <c r="EU29806" s="104"/>
    </row>
    <row r="29807" spans="151:151" ht="14.4" x14ac:dyDescent="0.25">
      <c r="EU29807" s="104"/>
    </row>
    <row r="29808" spans="151:151" ht="14.4" x14ac:dyDescent="0.25">
      <c r="EU29808" s="104"/>
    </row>
    <row r="29809" spans="151:151" ht="14.4" x14ac:dyDescent="0.25">
      <c r="EU29809" s="104"/>
    </row>
    <row r="29810" spans="151:151" ht="14.4" x14ac:dyDescent="0.25">
      <c r="EU29810" s="104"/>
    </row>
    <row r="29811" spans="151:151" ht="14.4" x14ac:dyDescent="0.25">
      <c r="EU29811" s="104"/>
    </row>
    <row r="29812" spans="151:151" ht="14.4" x14ac:dyDescent="0.25">
      <c r="EU29812" s="104"/>
    </row>
    <row r="29813" spans="151:151" ht="14.4" x14ac:dyDescent="0.25">
      <c r="EU29813" s="104"/>
    </row>
    <row r="29814" spans="151:151" ht="14.4" x14ac:dyDescent="0.25">
      <c r="EU29814" s="104"/>
    </row>
    <row r="29815" spans="151:151" ht="14.4" x14ac:dyDescent="0.25">
      <c r="EU29815" s="104"/>
    </row>
    <row r="29816" spans="151:151" ht="14.4" x14ac:dyDescent="0.25">
      <c r="EU29816" s="104"/>
    </row>
    <row r="29817" spans="151:151" ht="14.4" x14ac:dyDescent="0.25">
      <c r="EU29817" s="104"/>
    </row>
    <row r="29818" spans="151:151" ht="14.4" x14ac:dyDescent="0.25">
      <c r="EU29818" s="104"/>
    </row>
    <row r="29819" spans="151:151" ht="14.4" x14ac:dyDescent="0.25">
      <c r="EU29819" s="104"/>
    </row>
    <row r="29820" spans="151:151" ht="14.4" x14ac:dyDescent="0.25">
      <c r="EU29820" s="104"/>
    </row>
    <row r="29821" spans="151:151" ht="14.4" x14ac:dyDescent="0.25">
      <c r="EU29821" s="104"/>
    </row>
    <row r="29822" spans="151:151" ht="14.4" x14ac:dyDescent="0.25">
      <c r="EU29822" s="104"/>
    </row>
    <row r="29823" spans="151:151" ht="14.4" x14ac:dyDescent="0.25">
      <c r="EU29823" s="104"/>
    </row>
    <row r="29824" spans="151:151" ht="14.4" x14ac:dyDescent="0.25">
      <c r="EU29824" s="104"/>
    </row>
    <row r="29825" spans="151:151" ht="14.4" x14ac:dyDescent="0.25">
      <c r="EU29825" s="104"/>
    </row>
    <row r="29826" spans="151:151" ht="14.4" x14ac:dyDescent="0.25">
      <c r="EU29826" s="104"/>
    </row>
    <row r="29827" spans="151:151" ht="14.4" x14ac:dyDescent="0.25">
      <c r="EU29827" s="104"/>
    </row>
    <row r="29828" spans="151:151" ht="14.4" x14ac:dyDescent="0.25">
      <c r="EU29828" s="104"/>
    </row>
    <row r="29829" spans="151:151" ht="14.4" x14ac:dyDescent="0.25">
      <c r="EU29829" s="104"/>
    </row>
    <row r="29830" spans="151:151" ht="14.4" x14ac:dyDescent="0.25">
      <c r="EU29830" s="104"/>
    </row>
    <row r="29831" spans="151:151" ht="14.4" x14ac:dyDescent="0.25">
      <c r="EU29831" s="104"/>
    </row>
    <row r="29832" spans="151:151" ht="14.4" x14ac:dyDescent="0.25">
      <c r="EU29832" s="104"/>
    </row>
    <row r="29833" spans="151:151" ht="14.4" x14ac:dyDescent="0.25">
      <c r="EU29833" s="104"/>
    </row>
    <row r="29834" spans="151:151" ht="14.4" x14ac:dyDescent="0.25">
      <c r="EU29834" s="104"/>
    </row>
    <row r="29835" spans="151:151" ht="14.4" x14ac:dyDescent="0.25">
      <c r="EU29835" s="104"/>
    </row>
    <row r="29836" spans="151:151" ht="14.4" x14ac:dyDescent="0.25">
      <c r="EU29836" s="104"/>
    </row>
    <row r="29837" spans="151:151" ht="14.4" x14ac:dyDescent="0.25">
      <c r="EU29837" s="104"/>
    </row>
    <row r="29838" spans="151:151" ht="14.4" x14ac:dyDescent="0.25">
      <c r="EU29838" s="104"/>
    </row>
    <row r="29839" spans="151:151" ht="14.4" x14ac:dyDescent="0.25">
      <c r="EU29839" s="104"/>
    </row>
    <row r="29840" spans="151:151" ht="14.4" x14ac:dyDescent="0.25">
      <c r="EU29840" s="104"/>
    </row>
    <row r="29841" spans="151:151" ht="14.4" x14ac:dyDescent="0.25">
      <c r="EU29841" s="104"/>
    </row>
    <row r="29842" spans="151:151" ht="14.4" x14ac:dyDescent="0.25">
      <c r="EU29842" s="104"/>
    </row>
    <row r="29843" spans="151:151" ht="14.4" x14ac:dyDescent="0.25">
      <c r="EU29843" s="104"/>
    </row>
    <row r="29844" spans="151:151" ht="14.4" x14ac:dyDescent="0.25">
      <c r="EU29844" s="104"/>
    </row>
    <row r="29845" spans="151:151" ht="14.4" x14ac:dyDescent="0.25">
      <c r="EU29845" s="104"/>
    </row>
    <row r="29846" spans="151:151" ht="14.4" x14ac:dyDescent="0.25">
      <c r="EU29846" s="104"/>
    </row>
    <row r="29847" spans="151:151" ht="14.4" x14ac:dyDescent="0.25">
      <c r="EU29847" s="104"/>
    </row>
    <row r="29848" spans="151:151" ht="14.4" x14ac:dyDescent="0.25">
      <c r="EU29848" s="104"/>
    </row>
    <row r="29849" spans="151:151" ht="14.4" x14ac:dyDescent="0.25">
      <c r="EU29849" s="104"/>
    </row>
    <row r="29850" spans="151:151" ht="14.4" x14ac:dyDescent="0.25">
      <c r="EU29850" s="104"/>
    </row>
    <row r="29851" spans="151:151" ht="14.4" x14ac:dyDescent="0.25">
      <c r="EU29851" s="104"/>
    </row>
    <row r="29852" spans="151:151" ht="14.4" x14ac:dyDescent="0.25">
      <c r="EU29852" s="104"/>
    </row>
    <row r="29853" spans="151:151" ht="14.4" x14ac:dyDescent="0.25">
      <c r="EU29853" s="104"/>
    </row>
    <row r="29854" spans="151:151" ht="14.4" x14ac:dyDescent="0.25">
      <c r="EU29854" s="104"/>
    </row>
    <row r="29855" spans="151:151" ht="14.4" x14ac:dyDescent="0.25">
      <c r="EU29855" s="104"/>
    </row>
    <row r="29856" spans="151:151" ht="14.4" x14ac:dyDescent="0.25">
      <c r="EU29856" s="104"/>
    </row>
    <row r="29857" spans="151:151" ht="14.4" x14ac:dyDescent="0.25">
      <c r="EU29857" s="104"/>
    </row>
    <row r="29858" spans="151:151" ht="14.4" x14ac:dyDescent="0.25">
      <c r="EU29858" s="104"/>
    </row>
    <row r="29859" spans="151:151" ht="14.4" x14ac:dyDescent="0.25">
      <c r="EU29859" s="104"/>
    </row>
    <row r="29860" spans="151:151" ht="14.4" x14ac:dyDescent="0.25">
      <c r="EU29860" s="104"/>
    </row>
    <row r="29861" spans="151:151" ht="14.4" x14ac:dyDescent="0.25">
      <c r="EU29861" s="104"/>
    </row>
    <row r="29862" spans="151:151" ht="14.4" x14ac:dyDescent="0.25">
      <c r="EU29862" s="104"/>
    </row>
    <row r="29863" spans="151:151" ht="14.4" x14ac:dyDescent="0.25">
      <c r="EU29863" s="104"/>
    </row>
    <row r="29864" spans="151:151" ht="14.4" x14ac:dyDescent="0.25">
      <c r="EU29864" s="104"/>
    </row>
    <row r="29865" spans="151:151" ht="14.4" x14ac:dyDescent="0.25">
      <c r="EU29865" s="104"/>
    </row>
    <row r="29866" spans="151:151" ht="14.4" x14ac:dyDescent="0.25">
      <c r="EU29866" s="104"/>
    </row>
    <row r="29867" spans="151:151" ht="14.4" x14ac:dyDescent="0.25">
      <c r="EU29867" s="104"/>
    </row>
    <row r="29868" spans="151:151" ht="14.4" x14ac:dyDescent="0.25">
      <c r="EU29868" s="104"/>
    </row>
    <row r="29869" spans="151:151" ht="14.4" x14ac:dyDescent="0.25">
      <c r="EU29869" s="104"/>
    </row>
    <row r="29870" spans="151:151" ht="14.4" x14ac:dyDescent="0.25">
      <c r="EU29870" s="104"/>
    </row>
    <row r="29871" spans="151:151" ht="14.4" x14ac:dyDescent="0.25">
      <c r="EU29871" s="104"/>
    </row>
    <row r="29872" spans="151:151" ht="14.4" x14ac:dyDescent="0.25">
      <c r="EU29872" s="104"/>
    </row>
    <row r="29873" spans="151:151" ht="14.4" x14ac:dyDescent="0.25">
      <c r="EU29873" s="104"/>
    </row>
    <row r="29874" spans="151:151" ht="14.4" x14ac:dyDescent="0.25">
      <c r="EU29874" s="104"/>
    </row>
    <row r="29875" spans="151:151" ht="14.4" x14ac:dyDescent="0.25">
      <c r="EU29875" s="104"/>
    </row>
    <row r="29876" spans="151:151" ht="14.4" x14ac:dyDescent="0.25">
      <c r="EU29876" s="104"/>
    </row>
    <row r="29877" spans="151:151" ht="14.4" x14ac:dyDescent="0.25">
      <c r="EU29877" s="104"/>
    </row>
    <row r="29878" spans="151:151" ht="14.4" x14ac:dyDescent="0.25">
      <c r="EU29878" s="104"/>
    </row>
    <row r="29879" spans="151:151" ht="14.4" x14ac:dyDescent="0.25">
      <c r="EU29879" s="104"/>
    </row>
    <row r="29880" spans="151:151" ht="14.4" x14ac:dyDescent="0.25">
      <c r="EU29880" s="104"/>
    </row>
    <row r="29881" spans="151:151" ht="14.4" x14ac:dyDescent="0.25">
      <c r="EU29881" s="104"/>
    </row>
    <row r="29882" spans="151:151" ht="14.4" x14ac:dyDescent="0.25">
      <c r="EU29882" s="104"/>
    </row>
    <row r="29883" spans="151:151" ht="14.4" x14ac:dyDescent="0.25">
      <c r="EU29883" s="104"/>
    </row>
    <row r="29884" spans="151:151" ht="14.4" x14ac:dyDescent="0.25">
      <c r="EU29884" s="104"/>
    </row>
    <row r="29885" spans="151:151" ht="14.4" x14ac:dyDescent="0.25">
      <c r="EU29885" s="104"/>
    </row>
    <row r="29886" spans="151:151" ht="14.4" x14ac:dyDescent="0.25">
      <c r="EU29886" s="104"/>
    </row>
    <row r="29887" spans="151:151" ht="14.4" x14ac:dyDescent="0.25">
      <c r="EU29887" s="104"/>
    </row>
    <row r="29888" spans="151:151" ht="14.4" x14ac:dyDescent="0.25">
      <c r="EU29888" s="104"/>
    </row>
    <row r="29889" spans="151:151" ht="14.4" x14ac:dyDescent="0.25">
      <c r="EU29889" s="104"/>
    </row>
    <row r="29890" spans="151:151" ht="14.4" x14ac:dyDescent="0.25">
      <c r="EU29890" s="104"/>
    </row>
    <row r="29891" spans="151:151" ht="14.4" x14ac:dyDescent="0.25">
      <c r="EU29891" s="104"/>
    </row>
    <row r="29892" spans="151:151" ht="14.4" x14ac:dyDescent="0.25">
      <c r="EU29892" s="104"/>
    </row>
    <row r="29893" spans="151:151" ht="14.4" x14ac:dyDescent="0.25">
      <c r="EU29893" s="104"/>
    </row>
    <row r="29894" spans="151:151" ht="14.4" x14ac:dyDescent="0.25">
      <c r="EU29894" s="104"/>
    </row>
    <row r="29895" spans="151:151" ht="14.4" x14ac:dyDescent="0.25">
      <c r="EU29895" s="104"/>
    </row>
    <row r="29896" spans="151:151" ht="14.4" x14ac:dyDescent="0.25">
      <c r="EU29896" s="104"/>
    </row>
    <row r="29897" spans="151:151" ht="14.4" x14ac:dyDescent="0.25">
      <c r="EU29897" s="104"/>
    </row>
    <row r="29898" spans="151:151" ht="14.4" x14ac:dyDescent="0.25">
      <c r="EU29898" s="104"/>
    </row>
    <row r="29899" spans="151:151" ht="14.4" x14ac:dyDescent="0.25">
      <c r="EU29899" s="104"/>
    </row>
    <row r="29900" spans="151:151" ht="14.4" x14ac:dyDescent="0.25">
      <c r="EU29900" s="104"/>
    </row>
    <row r="29901" spans="151:151" ht="14.4" x14ac:dyDescent="0.25">
      <c r="EU29901" s="104"/>
    </row>
    <row r="29902" spans="151:151" ht="14.4" x14ac:dyDescent="0.25">
      <c r="EU29902" s="104"/>
    </row>
    <row r="29903" spans="151:151" ht="14.4" x14ac:dyDescent="0.25">
      <c r="EU29903" s="104"/>
    </row>
    <row r="29904" spans="151:151" ht="14.4" x14ac:dyDescent="0.25">
      <c r="EU29904" s="104"/>
    </row>
    <row r="29905" spans="151:151" ht="14.4" x14ac:dyDescent="0.25">
      <c r="EU29905" s="104"/>
    </row>
    <row r="29906" spans="151:151" ht="14.4" x14ac:dyDescent="0.25">
      <c r="EU29906" s="104"/>
    </row>
    <row r="29907" spans="151:151" ht="14.4" x14ac:dyDescent="0.25">
      <c r="EU29907" s="104"/>
    </row>
    <row r="29908" spans="151:151" ht="14.4" x14ac:dyDescent="0.25">
      <c r="EU29908" s="104"/>
    </row>
    <row r="29909" spans="151:151" ht="14.4" x14ac:dyDescent="0.25">
      <c r="EU29909" s="104"/>
    </row>
    <row r="29910" spans="151:151" ht="14.4" x14ac:dyDescent="0.25">
      <c r="EU29910" s="104"/>
    </row>
    <row r="29911" spans="151:151" ht="14.4" x14ac:dyDescent="0.25">
      <c r="EU29911" s="104"/>
    </row>
    <row r="29912" spans="151:151" ht="14.4" x14ac:dyDescent="0.25">
      <c r="EU29912" s="104"/>
    </row>
    <row r="29913" spans="151:151" ht="14.4" x14ac:dyDescent="0.25">
      <c r="EU29913" s="104"/>
    </row>
    <row r="29914" spans="151:151" ht="14.4" x14ac:dyDescent="0.25">
      <c r="EU29914" s="104"/>
    </row>
    <row r="29915" spans="151:151" ht="14.4" x14ac:dyDescent="0.25">
      <c r="EU29915" s="104"/>
    </row>
    <row r="29916" spans="151:151" ht="14.4" x14ac:dyDescent="0.25">
      <c r="EU29916" s="104"/>
    </row>
    <row r="29917" spans="151:151" ht="14.4" x14ac:dyDescent="0.25">
      <c r="EU29917" s="104"/>
    </row>
    <row r="29918" spans="151:151" ht="14.4" x14ac:dyDescent="0.25">
      <c r="EU29918" s="104"/>
    </row>
    <row r="29919" spans="151:151" ht="14.4" x14ac:dyDescent="0.25">
      <c r="EU29919" s="104"/>
    </row>
    <row r="29920" spans="151:151" ht="14.4" x14ac:dyDescent="0.25">
      <c r="EU29920" s="104"/>
    </row>
    <row r="29921" spans="151:151" ht="14.4" x14ac:dyDescent="0.25">
      <c r="EU29921" s="104"/>
    </row>
    <row r="29922" spans="151:151" ht="14.4" x14ac:dyDescent="0.25">
      <c r="EU29922" s="104"/>
    </row>
    <row r="29923" spans="151:151" ht="14.4" x14ac:dyDescent="0.25">
      <c r="EU29923" s="104"/>
    </row>
    <row r="29924" spans="151:151" ht="14.4" x14ac:dyDescent="0.25">
      <c r="EU29924" s="104"/>
    </row>
    <row r="29925" spans="151:151" ht="14.4" x14ac:dyDescent="0.25">
      <c r="EU29925" s="104"/>
    </row>
    <row r="29926" spans="151:151" ht="14.4" x14ac:dyDescent="0.25">
      <c r="EU29926" s="104"/>
    </row>
    <row r="29927" spans="151:151" ht="14.4" x14ac:dyDescent="0.25">
      <c r="EU29927" s="104"/>
    </row>
    <row r="29928" spans="151:151" ht="14.4" x14ac:dyDescent="0.25">
      <c r="EU29928" s="104"/>
    </row>
    <row r="29929" spans="151:151" ht="14.4" x14ac:dyDescent="0.25">
      <c r="EU29929" s="104"/>
    </row>
    <row r="29930" spans="151:151" ht="14.4" x14ac:dyDescent="0.25">
      <c r="EU29930" s="104"/>
    </row>
    <row r="29931" spans="151:151" ht="14.4" x14ac:dyDescent="0.25">
      <c r="EU29931" s="104"/>
    </row>
    <row r="29932" spans="151:151" ht="14.4" x14ac:dyDescent="0.25">
      <c r="EU29932" s="104"/>
    </row>
    <row r="29933" spans="151:151" ht="14.4" x14ac:dyDescent="0.25">
      <c r="EU29933" s="104"/>
    </row>
    <row r="29934" spans="151:151" ht="14.4" x14ac:dyDescent="0.25">
      <c r="EU29934" s="104"/>
    </row>
    <row r="29935" spans="151:151" ht="14.4" x14ac:dyDescent="0.25">
      <c r="EU29935" s="104"/>
    </row>
    <row r="29936" spans="151:151" ht="14.4" x14ac:dyDescent="0.25">
      <c r="EU29936" s="104"/>
    </row>
    <row r="29937" spans="151:151" ht="14.4" x14ac:dyDescent="0.25">
      <c r="EU29937" s="104"/>
    </row>
    <row r="29938" spans="151:151" ht="14.4" x14ac:dyDescent="0.25">
      <c r="EU29938" s="104"/>
    </row>
    <row r="29939" spans="151:151" ht="14.4" x14ac:dyDescent="0.25">
      <c r="EU29939" s="104"/>
    </row>
    <row r="29940" spans="151:151" ht="14.4" x14ac:dyDescent="0.25">
      <c r="EU29940" s="104"/>
    </row>
    <row r="29941" spans="151:151" ht="14.4" x14ac:dyDescent="0.25">
      <c r="EU29941" s="104"/>
    </row>
    <row r="29942" spans="151:151" ht="14.4" x14ac:dyDescent="0.25">
      <c r="EU29942" s="104"/>
    </row>
    <row r="29943" spans="151:151" ht="14.4" x14ac:dyDescent="0.25">
      <c r="EU29943" s="104"/>
    </row>
    <row r="29944" spans="151:151" ht="14.4" x14ac:dyDescent="0.25">
      <c r="EU29944" s="104"/>
    </row>
    <row r="29945" spans="151:151" ht="14.4" x14ac:dyDescent="0.25">
      <c r="EU29945" s="104"/>
    </row>
    <row r="29946" spans="151:151" ht="14.4" x14ac:dyDescent="0.25">
      <c r="EU29946" s="104"/>
    </row>
    <row r="29947" spans="151:151" ht="14.4" x14ac:dyDescent="0.25">
      <c r="EU29947" s="104"/>
    </row>
    <row r="29948" spans="151:151" ht="14.4" x14ac:dyDescent="0.25">
      <c r="EU29948" s="104"/>
    </row>
    <row r="29949" spans="151:151" ht="14.4" x14ac:dyDescent="0.25">
      <c r="EU29949" s="104"/>
    </row>
    <row r="29950" spans="151:151" ht="14.4" x14ac:dyDescent="0.25">
      <c r="EU29950" s="104"/>
    </row>
    <row r="29951" spans="151:151" ht="14.4" x14ac:dyDescent="0.25">
      <c r="EU29951" s="104"/>
    </row>
    <row r="29952" spans="151:151" ht="14.4" x14ac:dyDescent="0.25">
      <c r="EU29952" s="104"/>
    </row>
    <row r="29953" spans="151:151" ht="14.4" x14ac:dyDescent="0.25">
      <c r="EU29953" s="104"/>
    </row>
    <row r="29954" spans="151:151" ht="14.4" x14ac:dyDescent="0.25">
      <c r="EU29954" s="104"/>
    </row>
    <row r="29955" spans="151:151" ht="14.4" x14ac:dyDescent="0.25">
      <c r="EU29955" s="104"/>
    </row>
    <row r="29956" spans="151:151" ht="14.4" x14ac:dyDescent="0.25">
      <c r="EU29956" s="104"/>
    </row>
    <row r="29957" spans="151:151" ht="14.4" x14ac:dyDescent="0.25">
      <c r="EU29957" s="104"/>
    </row>
    <row r="29958" spans="151:151" ht="14.4" x14ac:dyDescent="0.25">
      <c r="EU29958" s="104"/>
    </row>
    <row r="29959" spans="151:151" ht="14.4" x14ac:dyDescent="0.25">
      <c r="EU29959" s="104"/>
    </row>
    <row r="29960" spans="151:151" ht="14.4" x14ac:dyDescent="0.25">
      <c r="EU29960" s="104"/>
    </row>
    <row r="29961" spans="151:151" ht="14.4" x14ac:dyDescent="0.25">
      <c r="EU29961" s="104"/>
    </row>
    <row r="29962" spans="151:151" ht="14.4" x14ac:dyDescent="0.25">
      <c r="EU29962" s="104"/>
    </row>
    <row r="29963" spans="151:151" ht="14.4" x14ac:dyDescent="0.25">
      <c r="EU29963" s="104"/>
    </row>
    <row r="29964" spans="151:151" ht="14.4" x14ac:dyDescent="0.25">
      <c r="EU29964" s="104"/>
    </row>
    <row r="29965" spans="151:151" ht="14.4" x14ac:dyDescent="0.25">
      <c r="EU29965" s="104"/>
    </row>
    <row r="29966" spans="151:151" ht="14.4" x14ac:dyDescent="0.25">
      <c r="EU29966" s="104"/>
    </row>
    <row r="29967" spans="151:151" ht="14.4" x14ac:dyDescent="0.25">
      <c r="EU29967" s="104"/>
    </row>
    <row r="29968" spans="151:151" ht="14.4" x14ac:dyDescent="0.25">
      <c r="EU29968" s="104"/>
    </row>
    <row r="29969" spans="151:151" ht="14.4" x14ac:dyDescent="0.25">
      <c r="EU29969" s="104"/>
    </row>
    <row r="29970" spans="151:151" ht="14.4" x14ac:dyDescent="0.25">
      <c r="EU29970" s="104"/>
    </row>
    <row r="29971" spans="151:151" ht="14.4" x14ac:dyDescent="0.25">
      <c r="EU29971" s="104"/>
    </row>
    <row r="29972" spans="151:151" ht="14.4" x14ac:dyDescent="0.25">
      <c r="EU29972" s="104"/>
    </row>
    <row r="29973" spans="151:151" ht="14.4" x14ac:dyDescent="0.25">
      <c r="EU29973" s="104"/>
    </row>
    <row r="29974" spans="151:151" ht="14.4" x14ac:dyDescent="0.25">
      <c r="EU29974" s="104"/>
    </row>
    <row r="29975" spans="151:151" ht="14.4" x14ac:dyDescent="0.25">
      <c r="EU29975" s="104"/>
    </row>
    <row r="29976" spans="151:151" ht="14.4" x14ac:dyDescent="0.25">
      <c r="EU29976" s="104"/>
    </row>
    <row r="29977" spans="151:151" ht="14.4" x14ac:dyDescent="0.25">
      <c r="EU29977" s="104"/>
    </row>
    <row r="29978" spans="151:151" ht="14.4" x14ac:dyDescent="0.25">
      <c r="EU29978" s="104"/>
    </row>
    <row r="29979" spans="151:151" ht="14.4" x14ac:dyDescent="0.25">
      <c r="EU29979" s="104"/>
    </row>
    <row r="29980" spans="151:151" ht="14.4" x14ac:dyDescent="0.25">
      <c r="EU29980" s="104"/>
    </row>
    <row r="29981" spans="151:151" ht="14.4" x14ac:dyDescent="0.25">
      <c r="EU29981" s="104"/>
    </row>
    <row r="29982" spans="151:151" ht="14.4" x14ac:dyDescent="0.25">
      <c r="EU29982" s="104"/>
    </row>
    <row r="29983" spans="151:151" ht="14.4" x14ac:dyDescent="0.25">
      <c r="EU29983" s="104"/>
    </row>
    <row r="29984" spans="151:151" ht="14.4" x14ac:dyDescent="0.25">
      <c r="EU29984" s="104"/>
    </row>
    <row r="29985" spans="151:151" ht="14.4" x14ac:dyDescent="0.25">
      <c r="EU29985" s="104"/>
    </row>
    <row r="29986" spans="151:151" ht="14.4" x14ac:dyDescent="0.25">
      <c r="EU29986" s="104"/>
    </row>
    <row r="29987" spans="151:151" ht="14.4" x14ac:dyDescent="0.25">
      <c r="EU29987" s="104"/>
    </row>
    <row r="29988" spans="151:151" ht="14.4" x14ac:dyDescent="0.25">
      <c r="EU29988" s="104"/>
    </row>
    <row r="29989" spans="151:151" ht="14.4" x14ac:dyDescent="0.25">
      <c r="EU29989" s="104"/>
    </row>
    <row r="29990" spans="151:151" ht="14.4" x14ac:dyDescent="0.25">
      <c r="EU29990" s="104"/>
    </row>
    <row r="29991" spans="151:151" ht="14.4" x14ac:dyDescent="0.25">
      <c r="EU29991" s="104"/>
    </row>
    <row r="29992" spans="151:151" ht="14.4" x14ac:dyDescent="0.25">
      <c r="EU29992" s="104"/>
    </row>
    <row r="29993" spans="151:151" ht="14.4" x14ac:dyDescent="0.25">
      <c r="EU29993" s="104"/>
    </row>
    <row r="29994" spans="151:151" ht="14.4" x14ac:dyDescent="0.25">
      <c r="EU29994" s="104"/>
    </row>
    <row r="29995" spans="151:151" ht="14.4" x14ac:dyDescent="0.25">
      <c r="EU29995" s="104"/>
    </row>
    <row r="29996" spans="151:151" ht="14.4" x14ac:dyDescent="0.25">
      <c r="EU29996" s="104"/>
    </row>
    <row r="29997" spans="151:151" ht="14.4" x14ac:dyDescent="0.25">
      <c r="EU29997" s="104"/>
    </row>
    <row r="29998" spans="151:151" ht="14.4" x14ac:dyDescent="0.25">
      <c r="EU29998" s="104"/>
    </row>
    <row r="29999" spans="151:151" ht="14.4" x14ac:dyDescent="0.25">
      <c r="EU29999" s="104"/>
    </row>
    <row r="30000" spans="151:151" ht="14.4" x14ac:dyDescent="0.25">
      <c r="EU30000" s="104"/>
    </row>
    <row r="30001" spans="151:151" ht="14.4" x14ac:dyDescent="0.25">
      <c r="EU30001" s="104"/>
    </row>
    <row r="30002" spans="151:151" ht="14.4" x14ac:dyDescent="0.25">
      <c r="EU30002" s="104"/>
    </row>
    <row r="30003" spans="151:151" ht="14.4" x14ac:dyDescent="0.25">
      <c r="EU30003" s="104"/>
    </row>
    <row r="30004" spans="151:151" ht="14.4" x14ac:dyDescent="0.25">
      <c r="EU30004" s="104"/>
    </row>
    <row r="30005" spans="151:151" ht="14.4" x14ac:dyDescent="0.25">
      <c r="EU30005" s="104"/>
    </row>
    <row r="30006" spans="151:151" ht="14.4" x14ac:dyDescent="0.25">
      <c r="EU30006" s="104"/>
    </row>
    <row r="30007" spans="151:151" ht="14.4" x14ac:dyDescent="0.25">
      <c r="EU30007" s="104"/>
    </row>
    <row r="30008" spans="151:151" ht="14.4" x14ac:dyDescent="0.25">
      <c r="EU30008" s="104"/>
    </row>
    <row r="30009" spans="151:151" ht="14.4" x14ac:dyDescent="0.25">
      <c r="EU30009" s="104"/>
    </row>
    <row r="30010" spans="151:151" ht="14.4" x14ac:dyDescent="0.25">
      <c r="EU30010" s="104"/>
    </row>
    <row r="30011" spans="151:151" ht="14.4" x14ac:dyDescent="0.25">
      <c r="EU30011" s="104"/>
    </row>
    <row r="30012" spans="151:151" ht="14.4" x14ac:dyDescent="0.25">
      <c r="EU30012" s="104"/>
    </row>
    <row r="30013" spans="151:151" ht="14.4" x14ac:dyDescent="0.25">
      <c r="EU30013" s="104"/>
    </row>
    <row r="30014" spans="151:151" ht="14.4" x14ac:dyDescent="0.25">
      <c r="EU30014" s="104"/>
    </row>
    <row r="30015" spans="151:151" ht="14.4" x14ac:dyDescent="0.25">
      <c r="EU30015" s="104"/>
    </row>
    <row r="30016" spans="151:151" ht="14.4" x14ac:dyDescent="0.25">
      <c r="EU30016" s="104"/>
    </row>
    <row r="30017" spans="151:151" ht="14.4" x14ac:dyDescent="0.25">
      <c r="EU30017" s="104"/>
    </row>
    <row r="30018" spans="151:151" ht="14.4" x14ac:dyDescent="0.25">
      <c r="EU30018" s="104"/>
    </row>
    <row r="30019" spans="151:151" ht="14.4" x14ac:dyDescent="0.25">
      <c r="EU30019" s="104"/>
    </row>
    <row r="30020" spans="151:151" ht="14.4" x14ac:dyDescent="0.25">
      <c r="EU30020" s="104"/>
    </row>
    <row r="30021" spans="151:151" ht="14.4" x14ac:dyDescent="0.25">
      <c r="EU30021" s="104"/>
    </row>
    <row r="30022" spans="151:151" ht="14.4" x14ac:dyDescent="0.25">
      <c r="EU30022" s="104"/>
    </row>
    <row r="30023" spans="151:151" ht="14.4" x14ac:dyDescent="0.25">
      <c r="EU30023" s="104"/>
    </row>
    <row r="30024" spans="151:151" ht="14.4" x14ac:dyDescent="0.25">
      <c r="EU30024" s="104"/>
    </row>
    <row r="30025" spans="151:151" ht="14.4" x14ac:dyDescent="0.25">
      <c r="EU30025" s="104"/>
    </row>
    <row r="30026" spans="151:151" ht="14.4" x14ac:dyDescent="0.25">
      <c r="EU30026" s="104"/>
    </row>
    <row r="30027" spans="151:151" ht="14.4" x14ac:dyDescent="0.25">
      <c r="EU30027" s="104"/>
    </row>
    <row r="30028" spans="151:151" ht="14.4" x14ac:dyDescent="0.25">
      <c r="EU30028" s="104"/>
    </row>
    <row r="30029" spans="151:151" ht="14.4" x14ac:dyDescent="0.25">
      <c r="EU30029" s="104"/>
    </row>
    <row r="30030" spans="151:151" ht="14.4" x14ac:dyDescent="0.25">
      <c r="EU30030" s="104"/>
    </row>
    <row r="30031" spans="151:151" ht="14.4" x14ac:dyDescent="0.25">
      <c r="EU30031" s="104"/>
    </row>
    <row r="30032" spans="151:151" ht="14.4" x14ac:dyDescent="0.25">
      <c r="EU30032" s="104"/>
    </row>
    <row r="30033" spans="151:151" ht="14.4" x14ac:dyDescent="0.25">
      <c r="EU30033" s="104"/>
    </row>
    <row r="30034" spans="151:151" ht="14.4" x14ac:dyDescent="0.25">
      <c r="EU30034" s="104"/>
    </row>
    <row r="30035" spans="151:151" ht="14.4" x14ac:dyDescent="0.25">
      <c r="EU30035" s="104"/>
    </row>
    <row r="30036" spans="151:151" ht="14.4" x14ac:dyDescent="0.25">
      <c r="EU30036" s="104"/>
    </row>
    <row r="30037" spans="151:151" ht="14.4" x14ac:dyDescent="0.25">
      <c r="EU30037" s="104"/>
    </row>
    <row r="30038" spans="151:151" ht="14.4" x14ac:dyDescent="0.25">
      <c r="EU30038" s="104"/>
    </row>
    <row r="30039" spans="151:151" ht="14.4" x14ac:dyDescent="0.25">
      <c r="EU30039" s="104"/>
    </row>
    <row r="30040" spans="151:151" ht="14.4" x14ac:dyDescent="0.25">
      <c r="EU30040" s="104"/>
    </row>
    <row r="30041" spans="151:151" ht="14.4" x14ac:dyDescent="0.25">
      <c r="EU30041" s="104"/>
    </row>
    <row r="30042" spans="151:151" ht="14.4" x14ac:dyDescent="0.25">
      <c r="EU30042" s="104"/>
    </row>
    <row r="30043" spans="151:151" ht="14.4" x14ac:dyDescent="0.25">
      <c r="EU30043" s="104"/>
    </row>
    <row r="30044" spans="151:151" ht="14.4" x14ac:dyDescent="0.25">
      <c r="EU30044" s="104"/>
    </row>
    <row r="30045" spans="151:151" ht="14.4" x14ac:dyDescent="0.25">
      <c r="EU30045" s="104"/>
    </row>
    <row r="30046" spans="151:151" ht="14.4" x14ac:dyDescent="0.25">
      <c r="EU30046" s="104"/>
    </row>
    <row r="30047" spans="151:151" ht="14.4" x14ac:dyDescent="0.25">
      <c r="EU30047" s="104"/>
    </row>
    <row r="30048" spans="151:151" ht="14.4" x14ac:dyDescent="0.25">
      <c r="EU30048" s="104"/>
    </row>
    <row r="30049" spans="151:151" ht="14.4" x14ac:dyDescent="0.25">
      <c r="EU30049" s="104"/>
    </row>
    <row r="30050" spans="151:151" ht="14.4" x14ac:dyDescent="0.25">
      <c r="EU30050" s="104"/>
    </row>
    <row r="30051" spans="151:151" ht="14.4" x14ac:dyDescent="0.25">
      <c r="EU30051" s="104"/>
    </row>
    <row r="30052" spans="151:151" ht="14.4" x14ac:dyDescent="0.25">
      <c r="EU30052" s="104"/>
    </row>
    <row r="30053" spans="151:151" ht="14.4" x14ac:dyDescent="0.25">
      <c r="EU30053" s="104"/>
    </row>
    <row r="30054" spans="151:151" ht="14.4" x14ac:dyDescent="0.25">
      <c r="EU30054" s="104"/>
    </row>
    <row r="30055" spans="151:151" ht="14.4" x14ac:dyDescent="0.25">
      <c r="EU30055" s="104"/>
    </row>
    <row r="30056" spans="151:151" ht="14.4" x14ac:dyDescent="0.25">
      <c r="EU30056" s="104"/>
    </row>
    <row r="30057" spans="151:151" ht="14.4" x14ac:dyDescent="0.25">
      <c r="EU30057" s="104"/>
    </row>
    <row r="30058" spans="151:151" ht="14.4" x14ac:dyDescent="0.25">
      <c r="EU30058" s="104"/>
    </row>
    <row r="30059" spans="151:151" ht="14.4" x14ac:dyDescent="0.25">
      <c r="EU30059" s="104"/>
    </row>
    <row r="30060" spans="151:151" ht="14.4" x14ac:dyDescent="0.25">
      <c r="EU30060" s="104"/>
    </row>
    <row r="30061" spans="151:151" ht="14.4" x14ac:dyDescent="0.25">
      <c r="EU30061" s="104"/>
    </row>
    <row r="30062" spans="151:151" ht="14.4" x14ac:dyDescent="0.25">
      <c r="EU30062" s="104"/>
    </row>
    <row r="30063" spans="151:151" ht="14.4" x14ac:dyDescent="0.25">
      <c r="EU30063" s="104"/>
    </row>
    <row r="30064" spans="151:151" ht="14.4" x14ac:dyDescent="0.25">
      <c r="EU30064" s="104"/>
    </row>
    <row r="30065" spans="151:151" ht="14.4" x14ac:dyDescent="0.25">
      <c r="EU30065" s="104"/>
    </row>
    <row r="30066" spans="151:151" ht="14.4" x14ac:dyDescent="0.25">
      <c r="EU30066" s="104"/>
    </row>
    <row r="30067" spans="151:151" ht="14.4" x14ac:dyDescent="0.25">
      <c r="EU30067" s="104"/>
    </row>
    <row r="30068" spans="151:151" ht="14.4" x14ac:dyDescent="0.25">
      <c r="EU30068" s="104"/>
    </row>
    <row r="30069" spans="151:151" ht="14.4" x14ac:dyDescent="0.25">
      <c r="EU30069" s="104"/>
    </row>
    <row r="30070" spans="151:151" ht="14.4" x14ac:dyDescent="0.25">
      <c r="EU30070" s="104"/>
    </row>
    <row r="30071" spans="151:151" ht="14.4" x14ac:dyDescent="0.25">
      <c r="EU30071" s="104"/>
    </row>
    <row r="30072" spans="151:151" ht="14.4" x14ac:dyDescent="0.25">
      <c r="EU30072" s="104"/>
    </row>
    <row r="30073" spans="151:151" ht="14.4" x14ac:dyDescent="0.25">
      <c r="EU30073" s="104"/>
    </row>
    <row r="30074" spans="151:151" ht="14.4" x14ac:dyDescent="0.25">
      <c r="EU30074" s="104"/>
    </row>
    <row r="30075" spans="151:151" ht="14.4" x14ac:dyDescent="0.25">
      <c r="EU30075" s="104"/>
    </row>
    <row r="30076" spans="151:151" ht="14.4" x14ac:dyDescent="0.25">
      <c r="EU30076" s="104"/>
    </row>
    <row r="30077" spans="151:151" ht="14.4" x14ac:dyDescent="0.25">
      <c r="EU30077" s="104"/>
    </row>
    <row r="30078" spans="151:151" ht="14.4" x14ac:dyDescent="0.25">
      <c r="EU30078" s="104"/>
    </row>
    <row r="30079" spans="151:151" ht="14.4" x14ac:dyDescent="0.25">
      <c r="EU30079" s="104"/>
    </row>
    <row r="30080" spans="151:151" ht="14.4" x14ac:dyDescent="0.25">
      <c r="EU30080" s="104"/>
    </row>
    <row r="30081" spans="151:151" ht="14.4" x14ac:dyDescent="0.25">
      <c r="EU30081" s="104"/>
    </row>
    <row r="30082" spans="151:151" ht="14.4" x14ac:dyDescent="0.25">
      <c r="EU30082" s="104"/>
    </row>
    <row r="30083" spans="151:151" ht="14.4" x14ac:dyDescent="0.25">
      <c r="EU30083" s="104"/>
    </row>
    <row r="30084" spans="151:151" ht="14.4" x14ac:dyDescent="0.25">
      <c r="EU30084" s="104"/>
    </row>
    <row r="30085" spans="151:151" ht="14.4" x14ac:dyDescent="0.25">
      <c r="EU30085" s="104"/>
    </row>
    <row r="30086" spans="151:151" ht="14.4" x14ac:dyDescent="0.25">
      <c r="EU30086" s="104"/>
    </row>
    <row r="30087" spans="151:151" ht="14.4" x14ac:dyDescent="0.25">
      <c r="EU30087" s="104"/>
    </row>
    <row r="30088" spans="151:151" ht="14.4" x14ac:dyDescent="0.25">
      <c r="EU30088" s="104"/>
    </row>
    <row r="30089" spans="151:151" ht="14.4" x14ac:dyDescent="0.25">
      <c r="EU30089" s="104"/>
    </row>
    <row r="30090" spans="151:151" ht="14.4" x14ac:dyDescent="0.25">
      <c r="EU30090" s="104"/>
    </row>
    <row r="30091" spans="151:151" ht="14.4" x14ac:dyDescent="0.25">
      <c r="EU30091" s="104"/>
    </row>
    <row r="30092" spans="151:151" ht="14.4" x14ac:dyDescent="0.25">
      <c r="EU30092" s="104"/>
    </row>
    <row r="30093" spans="151:151" ht="14.4" x14ac:dyDescent="0.25">
      <c r="EU30093" s="104"/>
    </row>
    <row r="30094" spans="151:151" ht="14.4" x14ac:dyDescent="0.25">
      <c r="EU30094" s="104"/>
    </row>
    <row r="30095" spans="151:151" ht="14.4" x14ac:dyDescent="0.25">
      <c r="EU30095" s="104"/>
    </row>
    <row r="30096" spans="151:151" ht="14.4" x14ac:dyDescent="0.25">
      <c r="EU30096" s="104"/>
    </row>
    <row r="30097" spans="151:151" ht="14.4" x14ac:dyDescent="0.25">
      <c r="EU30097" s="104"/>
    </row>
    <row r="30098" spans="151:151" ht="14.4" x14ac:dyDescent="0.25">
      <c r="EU30098" s="104"/>
    </row>
    <row r="30099" spans="151:151" ht="14.4" x14ac:dyDescent="0.25">
      <c r="EU30099" s="104"/>
    </row>
    <row r="30100" spans="151:151" ht="14.4" x14ac:dyDescent="0.25">
      <c r="EU30100" s="104"/>
    </row>
    <row r="30101" spans="151:151" ht="14.4" x14ac:dyDescent="0.25">
      <c r="EU30101" s="104"/>
    </row>
    <row r="30102" spans="151:151" ht="14.4" x14ac:dyDescent="0.25">
      <c r="EU30102" s="104"/>
    </row>
    <row r="30103" spans="151:151" ht="14.4" x14ac:dyDescent="0.25">
      <c r="EU30103" s="104"/>
    </row>
    <row r="30104" spans="151:151" ht="14.4" x14ac:dyDescent="0.25">
      <c r="EU30104" s="104"/>
    </row>
    <row r="30105" spans="151:151" ht="14.4" x14ac:dyDescent="0.25">
      <c r="EU30105" s="104"/>
    </row>
    <row r="30106" spans="151:151" ht="14.4" x14ac:dyDescent="0.25">
      <c r="EU30106" s="104"/>
    </row>
    <row r="30107" spans="151:151" ht="14.4" x14ac:dyDescent="0.25">
      <c r="EU30107" s="104"/>
    </row>
    <row r="30108" spans="151:151" ht="14.4" x14ac:dyDescent="0.25">
      <c r="EU30108" s="104"/>
    </row>
    <row r="30109" spans="151:151" ht="14.4" x14ac:dyDescent="0.25">
      <c r="EU30109" s="104"/>
    </row>
    <row r="30110" spans="151:151" ht="14.4" x14ac:dyDescent="0.25">
      <c r="EU30110" s="104"/>
    </row>
    <row r="30111" spans="151:151" ht="14.4" x14ac:dyDescent="0.25">
      <c r="EU30111" s="104"/>
    </row>
    <row r="30112" spans="151:151" ht="14.4" x14ac:dyDescent="0.25">
      <c r="EU30112" s="104"/>
    </row>
    <row r="30113" spans="151:151" ht="14.4" x14ac:dyDescent="0.25">
      <c r="EU30113" s="104"/>
    </row>
    <row r="30114" spans="151:151" ht="14.4" x14ac:dyDescent="0.25">
      <c r="EU30114" s="104"/>
    </row>
    <row r="30115" spans="151:151" ht="14.4" x14ac:dyDescent="0.25">
      <c r="EU30115" s="104"/>
    </row>
    <row r="30116" spans="151:151" ht="14.4" x14ac:dyDescent="0.25">
      <c r="EU30116" s="104"/>
    </row>
    <row r="30117" spans="151:151" ht="14.4" x14ac:dyDescent="0.25">
      <c r="EU30117" s="104"/>
    </row>
    <row r="30118" spans="151:151" ht="14.4" x14ac:dyDescent="0.25">
      <c r="EU30118" s="104"/>
    </row>
    <row r="30119" spans="151:151" ht="14.4" x14ac:dyDescent="0.25">
      <c r="EU30119" s="104"/>
    </row>
    <row r="30120" spans="151:151" ht="14.4" x14ac:dyDescent="0.25">
      <c r="EU30120" s="104"/>
    </row>
    <row r="30121" spans="151:151" ht="14.4" x14ac:dyDescent="0.25">
      <c r="EU30121" s="104"/>
    </row>
    <row r="30122" spans="151:151" ht="14.4" x14ac:dyDescent="0.25">
      <c r="EU30122" s="104"/>
    </row>
    <row r="30123" spans="151:151" ht="14.4" x14ac:dyDescent="0.25">
      <c r="EU30123" s="104"/>
    </row>
    <row r="30124" spans="151:151" ht="14.4" x14ac:dyDescent="0.25">
      <c r="EU30124" s="104"/>
    </row>
    <row r="30125" spans="151:151" ht="14.4" x14ac:dyDescent="0.25">
      <c r="EU30125" s="104"/>
    </row>
    <row r="30126" spans="151:151" ht="14.4" x14ac:dyDescent="0.25">
      <c r="EU30126" s="104"/>
    </row>
    <row r="30127" spans="151:151" ht="14.4" x14ac:dyDescent="0.25">
      <c r="EU30127" s="104"/>
    </row>
    <row r="30128" spans="151:151" ht="14.4" x14ac:dyDescent="0.25">
      <c r="EU30128" s="104"/>
    </row>
    <row r="30129" spans="151:151" ht="14.4" x14ac:dyDescent="0.25">
      <c r="EU30129" s="104"/>
    </row>
    <row r="30130" spans="151:151" ht="14.4" x14ac:dyDescent="0.25">
      <c r="EU30130" s="104"/>
    </row>
    <row r="30131" spans="151:151" ht="14.4" x14ac:dyDescent="0.25">
      <c r="EU30131" s="104"/>
    </row>
    <row r="30132" spans="151:151" ht="14.4" x14ac:dyDescent="0.25">
      <c r="EU30132" s="104"/>
    </row>
    <row r="30133" spans="151:151" ht="14.4" x14ac:dyDescent="0.25">
      <c r="EU30133" s="104"/>
    </row>
    <row r="30134" spans="151:151" ht="14.4" x14ac:dyDescent="0.25">
      <c r="EU30134" s="104"/>
    </row>
    <row r="30135" spans="151:151" ht="14.4" x14ac:dyDescent="0.25">
      <c r="EU30135" s="104"/>
    </row>
    <row r="30136" spans="151:151" ht="14.4" x14ac:dyDescent="0.25">
      <c r="EU30136" s="104"/>
    </row>
    <row r="30137" spans="151:151" ht="14.4" x14ac:dyDescent="0.25">
      <c r="EU30137" s="104"/>
    </row>
    <row r="30138" spans="151:151" ht="14.4" x14ac:dyDescent="0.25">
      <c r="EU30138" s="104"/>
    </row>
    <row r="30139" spans="151:151" ht="14.4" x14ac:dyDescent="0.25">
      <c r="EU30139" s="104"/>
    </row>
    <row r="30140" spans="151:151" ht="14.4" x14ac:dyDescent="0.25">
      <c r="EU30140" s="104"/>
    </row>
    <row r="30141" spans="151:151" ht="14.4" x14ac:dyDescent="0.25">
      <c r="EU30141" s="104"/>
    </row>
    <row r="30142" spans="151:151" ht="14.4" x14ac:dyDescent="0.25">
      <c r="EU30142" s="104"/>
    </row>
    <row r="30143" spans="151:151" ht="14.4" x14ac:dyDescent="0.25">
      <c r="EU30143" s="104"/>
    </row>
    <row r="30144" spans="151:151" ht="14.4" x14ac:dyDescent="0.25">
      <c r="EU30144" s="104"/>
    </row>
    <row r="30145" spans="151:151" ht="14.4" x14ac:dyDescent="0.25">
      <c r="EU30145" s="104"/>
    </row>
    <row r="30146" spans="151:151" ht="14.4" x14ac:dyDescent="0.25">
      <c r="EU30146" s="104"/>
    </row>
    <row r="30147" spans="151:151" ht="14.4" x14ac:dyDescent="0.25">
      <c r="EU30147" s="104"/>
    </row>
    <row r="30148" spans="151:151" ht="14.4" x14ac:dyDescent="0.25">
      <c r="EU30148" s="104"/>
    </row>
    <row r="30149" spans="151:151" ht="14.4" x14ac:dyDescent="0.25">
      <c r="EU30149" s="104"/>
    </row>
    <row r="30150" spans="151:151" ht="14.4" x14ac:dyDescent="0.25">
      <c r="EU30150" s="104"/>
    </row>
    <row r="30151" spans="151:151" ht="14.4" x14ac:dyDescent="0.25">
      <c r="EU30151" s="104"/>
    </row>
    <row r="30152" spans="151:151" ht="14.4" x14ac:dyDescent="0.25">
      <c r="EU30152" s="104"/>
    </row>
    <row r="30153" spans="151:151" ht="14.4" x14ac:dyDescent="0.25">
      <c r="EU30153" s="104"/>
    </row>
    <row r="30154" spans="151:151" ht="14.4" x14ac:dyDescent="0.25">
      <c r="EU30154" s="104"/>
    </row>
    <row r="30155" spans="151:151" ht="14.4" x14ac:dyDescent="0.25">
      <c r="EU30155" s="104"/>
    </row>
    <row r="30156" spans="151:151" ht="14.4" x14ac:dyDescent="0.25">
      <c r="EU30156" s="104"/>
    </row>
    <row r="30157" spans="151:151" ht="14.4" x14ac:dyDescent="0.25">
      <c r="EU30157" s="104"/>
    </row>
    <row r="30158" spans="151:151" ht="14.4" x14ac:dyDescent="0.25">
      <c r="EU30158" s="104"/>
    </row>
    <row r="30159" spans="151:151" ht="14.4" x14ac:dyDescent="0.25">
      <c r="EU30159" s="104"/>
    </row>
    <row r="30160" spans="151:151" ht="14.4" x14ac:dyDescent="0.25">
      <c r="EU30160" s="104"/>
    </row>
    <row r="30161" spans="151:151" ht="14.4" x14ac:dyDescent="0.25">
      <c r="EU30161" s="104"/>
    </row>
    <row r="30162" spans="151:151" ht="14.4" x14ac:dyDescent="0.25">
      <c r="EU30162" s="104"/>
    </row>
    <row r="30163" spans="151:151" ht="14.4" x14ac:dyDescent="0.25">
      <c r="EU30163" s="104"/>
    </row>
    <row r="30164" spans="151:151" ht="14.4" x14ac:dyDescent="0.25">
      <c r="EU30164" s="104"/>
    </row>
    <row r="30165" spans="151:151" ht="14.4" x14ac:dyDescent="0.25">
      <c r="EU30165" s="104"/>
    </row>
    <row r="30166" spans="151:151" ht="14.4" x14ac:dyDescent="0.25">
      <c r="EU30166" s="104"/>
    </row>
    <row r="30167" spans="151:151" ht="14.4" x14ac:dyDescent="0.25">
      <c r="EU30167" s="104"/>
    </row>
    <row r="30168" spans="151:151" ht="14.4" x14ac:dyDescent="0.25">
      <c r="EU30168" s="104"/>
    </row>
    <row r="30169" spans="151:151" ht="14.4" x14ac:dyDescent="0.25">
      <c r="EU30169" s="104"/>
    </row>
    <row r="30170" spans="151:151" ht="14.4" x14ac:dyDescent="0.25">
      <c r="EU30170" s="104"/>
    </row>
    <row r="30171" spans="151:151" ht="14.4" x14ac:dyDescent="0.25">
      <c r="EU30171" s="104"/>
    </row>
    <row r="30172" spans="151:151" ht="14.4" x14ac:dyDescent="0.25">
      <c r="EU30172" s="104"/>
    </row>
    <row r="30173" spans="151:151" ht="14.4" x14ac:dyDescent="0.25">
      <c r="EU30173" s="104"/>
    </row>
    <row r="30174" spans="151:151" ht="14.4" x14ac:dyDescent="0.25">
      <c r="EU30174" s="104"/>
    </row>
    <row r="30175" spans="151:151" ht="14.4" x14ac:dyDescent="0.25">
      <c r="EU30175" s="104"/>
    </row>
    <row r="30176" spans="151:151" ht="14.4" x14ac:dyDescent="0.25">
      <c r="EU30176" s="104"/>
    </row>
    <row r="30177" spans="151:151" ht="14.4" x14ac:dyDescent="0.25">
      <c r="EU30177" s="104"/>
    </row>
    <row r="30178" spans="151:151" ht="14.4" x14ac:dyDescent="0.25">
      <c r="EU30178" s="104"/>
    </row>
    <row r="30179" spans="151:151" ht="14.4" x14ac:dyDescent="0.25">
      <c r="EU30179" s="104"/>
    </row>
    <row r="30180" spans="151:151" ht="14.4" x14ac:dyDescent="0.25">
      <c r="EU30180" s="104"/>
    </row>
    <row r="30181" spans="151:151" ht="14.4" x14ac:dyDescent="0.25">
      <c r="EU30181" s="104"/>
    </row>
    <row r="30182" spans="151:151" ht="14.4" x14ac:dyDescent="0.25">
      <c r="EU30182" s="104"/>
    </row>
    <row r="30183" spans="151:151" ht="14.4" x14ac:dyDescent="0.25">
      <c r="EU30183" s="104"/>
    </row>
    <row r="30184" spans="151:151" ht="14.4" x14ac:dyDescent="0.25">
      <c r="EU30184" s="104"/>
    </row>
    <row r="30185" spans="151:151" ht="14.4" x14ac:dyDescent="0.25">
      <c r="EU30185" s="104"/>
    </row>
    <row r="30186" spans="151:151" ht="14.4" x14ac:dyDescent="0.25">
      <c r="EU30186" s="104"/>
    </row>
    <row r="30187" spans="151:151" ht="14.4" x14ac:dyDescent="0.25">
      <c r="EU30187" s="104"/>
    </row>
    <row r="30188" spans="151:151" ht="14.4" x14ac:dyDescent="0.25">
      <c r="EU30188" s="104"/>
    </row>
    <row r="30189" spans="151:151" ht="14.4" x14ac:dyDescent="0.25">
      <c r="EU30189" s="104"/>
    </row>
    <row r="30190" spans="151:151" ht="14.4" x14ac:dyDescent="0.25">
      <c r="EU30190" s="104"/>
    </row>
    <row r="30191" spans="151:151" ht="14.4" x14ac:dyDescent="0.25">
      <c r="EU30191" s="104"/>
    </row>
    <row r="30192" spans="151:151" ht="14.4" x14ac:dyDescent="0.25">
      <c r="EU30192" s="104"/>
    </row>
    <row r="30193" spans="151:151" ht="14.4" x14ac:dyDescent="0.25">
      <c r="EU30193" s="104"/>
    </row>
    <row r="30194" spans="151:151" ht="14.4" x14ac:dyDescent="0.25">
      <c r="EU30194" s="104"/>
    </row>
    <row r="30195" spans="151:151" ht="14.4" x14ac:dyDescent="0.25">
      <c r="EU30195" s="104"/>
    </row>
    <row r="30196" spans="151:151" ht="14.4" x14ac:dyDescent="0.25">
      <c r="EU30196" s="104"/>
    </row>
    <row r="30197" spans="151:151" ht="14.4" x14ac:dyDescent="0.25">
      <c r="EU30197" s="104"/>
    </row>
    <row r="30198" spans="151:151" ht="14.4" x14ac:dyDescent="0.25">
      <c r="EU30198" s="104"/>
    </row>
    <row r="30199" spans="151:151" ht="14.4" x14ac:dyDescent="0.25">
      <c r="EU30199" s="104"/>
    </row>
    <row r="30200" spans="151:151" ht="14.4" x14ac:dyDescent="0.25">
      <c r="EU30200" s="104"/>
    </row>
    <row r="30201" spans="151:151" ht="14.4" x14ac:dyDescent="0.25">
      <c r="EU30201" s="104"/>
    </row>
    <row r="30202" spans="151:151" ht="14.4" x14ac:dyDescent="0.25">
      <c r="EU30202" s="104"/>
    </row>
    <row r="30203" spans="151:151" ht="14.4" x14ac:dyDescent="0.25">
      <c r="EU30203" s="104"/>
    </row>
    <row r="30204" spans="151:151" ht="14.4" x14ac:dyDescent="0.25">
      <c r="EU30204" s="104"/>
    </row>
    <row r="30205" spans="151:151" ht="14.4" x14ac:dyDescent="0.25">
      <c r="EU30205" s="104"/>
    </row>
    <row r="30206" spans="151:151" ht="14.4" x14ac:dyDescent="0.25">
      <c r="EU30206" s="104"/>
    </row>
    <row r="30207" spans="151:151" ht="14.4" x14ac:dyDescent="0.25">
      <c r="EU30207" s="104"/>
    </row>
    <row r="30208" spans="151:151" ht="14.4" x14ac:dyDescent="0.25">
      <c r="EU30208" s="104"/>
    </row>
    <row r="30209" spans="151:151" ht="14.4" x14ac:dyDescent="0.25">
      <c r="EU30209" s="104"/>
    </row>
    <row r="30210" spans="151:151" ht="14.4" x14ac:dyDescent="0.25">
      <c r="EU30210" s="104"/>
    </row>
    <row r="30211" spans="151:151" ht="14.4" x14ac:dyDescent="0.25">
      <c r="EU30211" s="104"/>
    </row>
    <row r="30212" spans="151:151" ht="14.4" x14ac:dyDescent="0.25">
      <c r="EU30212" s="104"/>
    </row>
    <row r="30213" spans="151:151" ht="14.4" x14ac:dyDescent="0.25">
      <c r="EU30213" s="104"/>
    </row>
    <row r="30214" spans="151:151" ht="14.4" x14ac:dyDescent="0.25">
      <c r="EU30214" s="104"/>
    </row>
    <row r="30215" spans="151:151" ht="14.4" x14ac:dyDescent="0.25">
      <c r="EU30215" s="104"/>
    </row>
    <row r="30216" spans="151:151" ht="14.4" x14ac:dyDescent="0.25">
      <c r="EU30216" s="104"/>
    </row>
    <row r="30217" spans="151:151" ht="14.4" x14ac:dyDescent="0.25">
      <c r="EU30217" s="104"/>
    </row>
    <row r="30218" spans="151:151" ht="14.4" x14ac:dyDescent="0.25">
      <c r="EU30218" s="104"/>
    </row>
    <row r="30219" spans="151:151" ht="14.4" x14ac:dyDescent="0.25">
      <c r="EU30219" s="104"/>
    </row>
    <row r="30220" spans="151:151" ht="14.4" x14ac:dyDescent="0.25">
      <c r="EU30220" s="104"/>
    </row>
    <row r="30221" spans="151:151" ht="14.4" x14ac:dyDescent="0.25">
      <c r="EU30221" s="104"/>
    </row>
    <row r="30222" spans="151:151" ht="14.4" x14ac:dyDescent="0.25">
      <c r="EU30222" s="104"/>
    </row>
    <row r="30223" spans="151:151" ht="14.4" x14ac:dyDescent="0.25">
      <c r="EU30223" s="104"/>
    </row>
    <row r="30224" spans="151:151" ht="14.4" x14ac:dyDescent="0.25">
      <c r="EU30224" s="104"/>
    </row>
    <row r="30225" spans="151:151" ht="14.4" x14ac:dyDescent="0.25">
      <c r="EU30225" s="104"/>
    </row>
    <row r="30226" spans="151:151" ht="14.4" x14ac:dyDescent="0.25">
      <c r="EU30226" s="104"/>
    </row>
    <row r="30227" spans="151:151" ht="14.4" x14ac:dyDescent="0.25">
      <c r="EU30227" s="104"/>
    </row>
    <row r="30228" spans="151:151" ht="14.4" x14ac:dyDescent="0.25">
      <c r="EU30228" s="104"/>
    </row>
    <row r="30229" spans="151:151" ht="14.4" x14ac:dyDescent="0.25">
      <c r="EU30229" s="104"/>
    </row>
    <row r="30230" spans="151:151" ht="14.4" x14ac:dyDescent="0.25">
      <c r="EU30230" s="104"/>
    </row>
    <row r="30231" spans="151:151" ht="14.4" x14ac:dyDescent="0.25">
      <c r="EU30231" s="104"/>
    </row>
    <row r="30232" spans="151:151" ht="14.4" x14ac:dyDescent="0.25">
      <c r="EU30232" s="104"/>
    </row>
    <row r="30233" spans="151:151" ht="14.4" x14ac:dyDescent="0.25">
      <c r="EU30233" s="104"/>
    </row>
    <row r="30234" spans="151:151" ht="14.4" x14ac:dyDescent="0.25">
      <c r="EU30234" s="104"/>
    </row>
    <row r="30235" spans="151:151" ht="14.4" x14ac:dyDescent="0.25">
      <c r="EU30235" s="104"/>
    </row>
    <row r="30236" spans="151:151" ht="14.4" x14ac:dyDescent="0.25">
      <c r="EU30236" s="104"/>
    </row>
    <row r="30237" spans="151:151" ht="14.4" x14ac:dyDescent="0.25">
      <c r="EU30237" s="104"/>
    </row>
    <row r="30238" spans="151:151" ht="14.4" x14ac:dyDescent="0.25">
      <c r="EU30238" s="104"/>
    </row>
    <row r="30239" spans="151:151" ht="14.4" x14ac:dyDescent="0.25">
      <c r="EU30239" s="104"/>
    </row>
    <row r="30240" spans="151:151" ht="14.4" x14ac:dyDescent="0.25">
      <c r="EU30240" s="104"/>
    </row>
    <row r="30241" spans="151:151" ht="14.4" x14ac:dyDescent="0.25">
      <c r="EU30241" s="104"/>
    </row>
    <row r="30242" spans="151:151" ht="14.4" x14ac:dyDescent="0.25">
      <c r="EU30242" s="104"/>
    </row>
    <row r="30243" spans="151:151" ht="14.4" x14ac:dyDescent="0.25">
      <c r="EU30243" s="104"/>
    </row>
    <row r="30244" spans="151:151" ht="14.4" x14ac:dyDescent="0.25">
      <c r="EU30244" s="104"/>
    </row>
    <row r="30245" spans="151:151" ht="14.4" x14ac:dyDescent="0.25">
      <c r="EU30245" s="104"/>
    </row>
    <row r="30246" spans="151:151" ht="14.4" x14ac:dyDescent="0.25">
      <c r="EU30246" s="104"/>
    </row>
    <row r="30247" spans="151:151" ht="14.4" x14ac:dyDescent="0.25">
      <c r="EU30247" s="104"/>
    </row>
    <row r="30248" spans="151:151" ht="14.4" x14ac:dyDescent="0.25">
      <c r="EU30248" s="104"/>
    </row>
    <row r="30249" spans="151:151" ht="14.4" x14ac:dyDescent="0.25">
      <c r="EU30249" s="104"/>
    </row>
    <row r="30250" spans="151:151" ht="14.4" x14ac:dyDescent="0.25">
      <c r="EU30250" s="104"/>
    </row>
    <row r="30251" spans="151:151" ht="14.4" x14ac:dyDescent="0.25">
      <c r="EU30251" s="104"/>
    </row>
    <row r="30252" spans="151:151" ht="14.4" x14ac:dyDescent="0.25">
      <c r="EU30252" s="104"/>
    </row>
    <row r="30253" spans="151:151" ht="14.4" x14ac:dyDescent="0.25">
      <c r="EU30253" s="104"/>
    </row>
    <row r="30254" spans="151:151" ht="14.4" x14ac:dyDescent="0.25">
      <c r="EU30254" s="104"/>
    </row>
    <row r="30255" spans="151:151" ht="14.4" x14ac:dyDescent="0.25">
      <c r="EU30255" s="104"/>
    </row>
    <row r="30256" spans="151:151" ht="14.4" x14ac:dyDescent="0.25">
      <c r="EU30256" s="104"/>
    </row>
    <row r="30257" spans="151:151" ht="14.4" x14ac:dyDescent="0.25">
      <c r="EU30257" s="104"/>
    </row>
    <row r="30258" spans="151:151" ht="14.4" x14ac:dyDescent="0.25">
      <c r="EU30258" s="104"/>
    </row>
    <row r="30259" spans="151:151" ht="14.4" x14ac:dyDescent="0.25">
      <c r="EU30259" s="104"/>
    </row>
    <row r="30260" spans="151:151" ht="14.4" x14ac:dyDescent="0.25">
      <c r="EU30260" s="104"/>
    </row>
    <row r="30261" spans="151:151" ht="14.4" x14ac:dyDescent="0.25">
      <c r="EU30261" s="104"/>
    </row>
    <row r="30262" spans="151:151" ht="14.4" x14ac:dyDescent="0.25">
      <c r="EU30262" s="104"/>
    </row>
    <row r="30263" spans="151:151" ht="14.4" x14ac:dyDescent="0.25">
      <c r="EU30263" s="104"/>
    </row>
    <row r="30264" spans="151:151" ht="14.4" x14ac:dyDescent="0.25">
      <c r="EU30264" s="104"/>
    </row>
    <row r="30265" spans="151:151" ht="14.4" x14ac:dyDescent="0.25">
      <c r="EU30265" s="104"/>
    </row>
    <row r="30266" spans="151:151" ht="14.4" x14ac:dyDescent="0.25">
      <c r="EU30266" s="104"/>
    </row>
    <row r="30267" spans="151:151" ht="14.4" x14ac:dyDescent="0.25">
      <c r="EU30267" s="104"/>
    </row>
    <row r="30268" spans="151:151" ht="14.4" x14ac:dyDescent="0.25">
      <c r="EU30268" s="104"/>
    </row>
    <row r="30269" spans="151:151" ht="14.4" x14ac:dyDescent="0.25">
      <c r="EU30269" s="104"/>
    </row>
    <row r="30270" spans="151:151" ht="14.4" x14ac:dyDescent="0.25">
      <c r="EU30270" s="104"/>
    </row>
    <row r="30271" spans="151:151" ht="14.4" x14ac:dyDescent="0.25">
      <c r="EU30271" s="104"/>
    </row>
    <row r="30272" spans="151:151" ht="14.4" x14ac:dyDescent="0.25">
      <c r="EU30272" s="104"/>
    </row>
    <row r="30273" spans="151:151" ht="14.4" x14ac:dyDescent="0.25">
      <c r="EU30273" s="104"/>
    </row>
    <row r="30274" spans="151:151" ht="14.4" x14ac:dyDescent="0.25">
      <c r="EU30274" s="104"/>
    </row>
    <row r="30275" spans="151:151" ht="14.4" x14ac:dyDescent="0.25">
      <c r="EU30275" s="104"/>
    </row>
    <row r="30276" spans="151:151" ht="14.4" x14ac:dyDescent="0.25">
      <c r="EU30276" s="104"/>
    </row>
    <row r="30277" spans="151:151" ht="14.4" x14ac:dyDescent="0.25">
      <c r="EU30277" s="104"/>
    </row>
    <row r="30278" spans="151:151" ht="14.4" x14ac:dyDescent="0.25">
      <c r="EU30278" s="104"/>
    </row>
    <row r="30279" spans="151:151" ht="14.4" x14ac:dyDescent="0.25">
      <c r="EU30279" s="104"/>
    </row>
    <row r="30280" spans="151:151" ht="14.4" x14ac:dyDescent="0.25">
      <c r="EU30280" s="104"/>
    </row>
    <row r="30281" spans="151:151" ht="14.4" x14ac:dyDescent="0.25">
      <c r="EU30281" s="104"/>
    </row>
    <row r="30282" spans="151:151" ht="14.4" x14ac:dyDescent="0.25">
      <c r="EU30282" s="104"/>
    </row>
    <row r="30283" spans="151:151" ht="14.4" x14ac:dyDescent="0.25">
      <c r="EU30283" s="104"/>
    </row>
    <row r="30284" spans="151:151" ht="14.4" x14ac:dyDescent="0.25">
      <c r="EU30284" s="104"/>
    </row>
    <row r="30285" spans="151:151" ht="14.4" x14ac:dyDescent="0.25">
      <c r="EU30285" s="104"/>
    </row>
    <row r="30286" spans="151:151" ht="14.4" x14ac:dyDescent="0.25">
      <c r="EU30286" s="104"/>
    </row>
    <row r="30287" spans="151:151" ht="14.4" x14ac:dyDescent="0.25">
      <c r="EU30287" s="104"/>
    </row>
    <row r="30288" spans="151:151" ht="14.4" x14ac:dyDescent="0.25">
      <c r="EU30288" s="104"/>
    </row>
    <row r="30289" spans="151:151" ht="14.4" x14ac:dyDescent="0.25">
      <c r="EU30289" s="104"/>
    </row>
    <row r="30290" spans="151:151" ht="14.4" x14ac:dyDescent="0.25">
      <c r="EU30290" s="104"/>
    </row>
    <row r="30291" spans="151:151" ht="14.4" x14ac:dyDescent="0.25">
      <c r="EU30291" s="104"/>
    </row>
    <row r="30292" spans="151:151" ht="14.4" x14ac:dyDescent="0.25">
      <c r="EU30292" s="104"/>
    </row>
    <row r="30293" spans="151:151" ht="14.4" x14ac:dyDescent="0.25">
      <c r="EU30293" s="104"/>
    </row>
    <row r="30294" spans="151:151" ht="14.4" x14ac:dyDescent="0.25">
      <c r="EU30294" s="104"/>
    </row>
    <row r="30295" spans="151:151" ht="14.4" x14ac:dyDescent="0.25">
      <c r="EU30295" s="104"/>
    </row>
    <row r="30296" spans="151:151" ht="14.4" x14ac:dyDescent="0.25">
      <c r="EU30296" s="104"/>
    </row>
    <row r="30297" spans="151:151" ht="14.4" x14ac:dyDescent="0.25">
      <c r="EU30297" s="104"/>
    </row>
    <row r="30298" spans="151:151" ht="14.4" x14ac:dyDescent="0.25">
      <c r="EU30298" s="104"/>
    </row>
    <row r="30299" spans="151:151" ht="14.4" x14ac:dyDescent="0.25">
      <c r="EU30299" s="104"/>
    </row>
    <row r="30300" spans="151:151" ht="14.4" x14ac:dyDescent="0.25">
      <c r="EU30300" s="104"/>
    </row>
    <row r="30301" spans="151:151" ht="14.4" x14ac:dyDescent="0.25">
      <c r="EU30301" s="104"/>
    </row>
    <row r="30302" spans="151:151" ht="14.4" x14ac:dyDescent="0.25">
      <c r="EU30302" s="104"/>
    </row>
    <row r="30303" spans="151:151" ht="14.4" x14ac:dyDescent="0.25">
      <c r="EU30303" s="104"/>
    </row>
    <row r="30304" spans="151:151" ht="14.4" x14ac:dyDescent="0.25">
      <c r="EU30304" s="104"/>
    </row>
    <row r="30305" spans="151:151" ht="14.4" x14ac:dyDescent="0.25">
      <c r="EU30305" s="104"/>
    </row>
    <row r="30306" spans="151:151" ht="14.4" x14ac:dyDescent="0.25">
      <c r="EU30306" s="104"/>
    </row>
    <row r="30307" spans="151:151" ht="14.4" x14ac:dyDescent="0.25">
      <c r="EU30307" s="104"/>
    </row>
    <row r="30308" spans="151:151" ht="14.4" x14ac:dyDescent="0.25">
      <c r="EU30308" s="104"/>
    </row>
    <row r="30309" spans="151:151" ht="14.4" x14ac:dyDescent="0.25">
      <c r="EU30309" s="104"/>
    </row>
    <row r="30310" spans="151:151" ht="14.4" x14ac:dyDescent="0.25">
      <c r="EU30310" s="104"/>
    </row>
    <row r="30311" spans="151:151" ht="14.4" x14ac:dyDescent="0.25">
      <c r="EU30311" s="104"/>
    </row>
    <row r="30312" spans="151:151" ht="14.4" x14ac:dyDescent="0.25">
      <c r="EU30312" s="104"/>
    </row>
    <row r="30313" spans="151:151" ht="14.4" x14ac:dyDescent="0.25">
      <c r="EU30313" s="104"/>
    </row>
    <row r="30314" spans="151:151" ht="14.4" x14ac:dyDescent="0.25">
      <c r="EU30314" s="104"/>
    </row>
    <row r="30315" spans="151:151" ht="14.4" x14ac:dyDescent="0.25">
      <c r="EU30315" s="104"/>
    </row>
    <row r="30316" spans="151:151" ht="14.4" x14ac:dyDescent="0.25">
      <c r="EU30316" s="104"/>
    </row>
    <row r="30317" spans="151:151" ht="14.4" x14ac:dyDescent="0.25">
      <c r="EU30317" s="104"/>
    </row>
    <row r="30318" spans="151:151" ht="14.4" x14ac:dyDescent="0.25">
      <c r="EU30318" s="104"/>
    </row>
    <row r="30319" spans="151:151" ht="14.4" x14ac:dyDescent="0.25">
      <c r="EU30319" s="104"/>
    </row>
    <row r="30320" spans="151:151" ht="14.4" x14ac:dyDescent="0.25">
      <c r="EU30320" s="104"/>
    </row>
    <row r="30321" spans="151:151" ht="14.4" x14ac:dyDescent="0.25">
      <c r="EU30321" s="104"/>
    </row>
    <row r="30322" spans="151:151" ht="14.4" x14ac:dyDescent="0.25">
      <c r="EU30322" s="104"/>
    </row>
    <row r="30323" spans="151:151" ht="14.4" x14ac:dyDescent="0.25">
      <c r="EU30323" s="104"/>
    </row>
    <row r="30324" spans="151:151" ht="14.4" x14ac:dyDescent="0.25">
      <c r="EU30324" s="104"/>
    </row>
    <row r="30325" spans="151:151" ht="14.4" x14ac:dyDescent="0.25">
      <c r="EU30325" s="104"/>
    </row>
    <row r="30326" spans="151:151" ht="14.4" x14ac:dyDescent="0.25">
      <c r="EU30326" s="104"/>
    </row>
    <row r="30327" spans="151:151" ht="14.4" x14ac:dyDescent="0.25">
      <c r="EU30327" s="104"/>
    </row>
    <row r="30328" spans="151:151" ht="14.4" x14ac:dyDescent="0.25">
      <c r="EU30328" s="104"/>
    </row>
    <row r="30329" spans="151:151" ht="14.4" x14ac:dyDescent="0.25">
      <c r="EU30329" s="104"/>
    </row>
    <row r="30330" spans="151:151" ht="14.4" x14ac:dyDescent="0.25">
      <c r="EU30330" s="104"/>
    </row>
    <row r="30331" spans="151:151" ht="14.4" x14ac:dyDescent="0.25">
      <c r="EU30331" s="104"/>
    </row>
    <row r="30332" spans="151:151" ht="14.4" x14ac:dyDescent="0.25">
      <c r="EU30332" s="104"/>
    </row>
    <row r="30333" spans="151:151" ht="14.4" x14ac:dyDescent="0.25">
      <c r="EU30333" s="104"/>
    </row>
    <row r="30334" spans="151:151" ht="14.4" x14ac:dyDescent="0.25">
      <c r="EU30334" s="104"/>
    </row>
    <row r="30335" spans="151:151" ht="14.4" x14ac:dyDescent="0.25">
      <c r="EU30335" s="104"/>
    </row>
    <row r="30336" spans="151:151" ht="14.4" x14ac:dyDescent="0.25">
      <c r="EU30336" s="104"/>
    </row>
    <row r="30337" spans="151:151" ht="14.4" x14ac:dyDescent="0.25">
      <c r="EU30337" s="104"/>
    </row>
    <row r="30338" spans="151:151" ht="14.4" x14ac:dyDescent="0.25">
      <c r="EU30338" s="104"/>
    </row>
    <row r="30339" spans="151:151" ht="14.4" x14ac:dyDescent="0.25">
      <c r="EU30339" s="104"/>
    </row>
    <row r="30340" spans="151:151" ht="14.4" x14ac:dyDescent="0.25">
      <c r="EU30340" s="104"/>
    </row>
    <row r="30341" spans="151:151" ht="14.4" x14ac:dyDescent="0.25">
      <c r="EU30341" s="104"/>
    </row>
    <row r="30342" spans="151:151" ht="14.4" x14ac:dyDescent="0.25">
      <c r="EU30342" s="104"/>
    </row>
    <row r="30343" spans="151:151" ht="14.4" x14ac:dyDescent="0.25">
      <c r="EU30343" s="104"/>
    </row>
    <row r="30344" spans="151:151" ht="14.4" x14ac:dyDescent="0.25">
      <c r="EU30344" s="104"/>
    </row>
    <row r="30345" spans="151:151" ht="14.4" x14ac:dyDescent="0.25">
      <c r="EU30345" s="104"/>
    </row>
    <row r="30346" spans="151:151" ht="14.4" x14ac:dyDescent="0.25">
      <c r="EU30346" s="104"/>
    </row>
    <row r="30347" spans="151:151" ht="14.4" x14ac:dyDescent="0.25">
      <c r="EU30347" s="104"/>
    </row>
    <row r="30348" spans="151:151" ht="14.4" x14ac:dyDescent="0.25">
      <c r="EU30348" s="104"/>
    </row>
    <row r="30349" spans="151:151" ht="14.4" x14ac:dyDescent="0.25">
      <c r="EU30349" s="104"/>
    </row>
    <row r="30350" spans="151:151" ht="14.4" x14ac:dyDescent="0.25">
      <c r="EU30350" s="104"/>
    </row>
    <row r="30351" spans="151:151" ht="14.4" x14ac:dyDescent="0.25">
      <c r="EU30351" s="104"/>
    </row>
    <row r="30352" spans="151:151" ht="14.4" x14ac:dyDescent="0.25">
      <c r="EU30352" s="104"/>
    </row>
    <row r="30353" spans="151:151" ht="14.4" x14ac:dyDescent="0.25">
      <c r="EU30353" s="104"/>
    </row>
    <row r="30354" spans="151:151" ht="14.4" x14ac:dyDescent="0.25">
      <c r="EU30354" s="104"/>
    </row>
    <row r="30355" spans="151:151" ht="14.4" x14ac:dyDescent="0.25">
      <c r="EU30355" s="104"/>
    </row>
    <row r="30356" spans="151:151" ht="14.4" x14ac:dyDescent="0.25">
      <c r="EU30356" s="104"/>
    </row>
    <row r="30357" spans="151:151" ht="14.4" x14ac:dyDescent="0.25">
      <c r="EU30357" s="104"/>
    </row>
    <row r="30358" spans="151:151" ht="14.4" x14ac:dyDescent="0.25">
      <c r="EU30358" s="104"/>
    </row>
    <row r="30359" spans="151:151" ht="14.4" x14ac:dyDescent="0.25">
      <c r="EU30359" s="104"/>
    </row>
    <row r="30360" spans="151:151" ht="14.4" x14ac:dyDescent="0.25">
      <c r="EU30360" s="104"/>
    </row>
    <row r="30361" spans="151:151" ht="14.4" x14ac:dyDescent="0.25">
      <c r="EU30361" s="104"/>
    </row>
    <row r="30362" spans="151:151" ht="14.4" x14ac:dyDescent="0.25">
      <c r="EU30362" s="104"/>
    </row>
    <row r="30363" spans="151:151" ht="14.4" x14ac:dyDescent="0.25">
      <c r="EU30363" s="104"/>
    </row>
    <row r="30364" spans="151:151" ht="14.4" x14ac:dyDescent="0.25">
      <c r="EU30364" s="104"/>
    </row>
    <row r="30365" spans="151:151" ht="14.4" x14ac:dyDescent="0.25">
      <c r="EU30365" s="104"/>
    </row>
    <row r="30366" spans="151:151" ht="14.4" x14ac:dyDescent="0.25">
      <c r="EU30366" s="104"/>
    </row>
    <row r="30367" spans="151:151" ht="14.4" x14ac:dyDescent="0.25">
      <c r="EU30367" s="104"/>
    </row>
    <row r="30368" spans="151:151" ht="14.4" x14ac:dyDescent="0.25">
      <c r="EU30368" s="104"/>
    </row>
    <row r="30369" spans="151:151" ht="14.4" x14ac:dyDescent="0.25">
      <c r="EU30369" s="104"/>
    </row>
    <row r="30370" spans="151:151" ht="14.4" x14ac:dyDescent="0.25">
      <c r="EU30370" s="104"/>
    </row>
    <row r="30371" spans="151:151" ht="14.4" x14ac:dyDescent="0.25">
      <c r="EU30371" s="104"/>
    </row>
    <row r="30372" spans="151:151" ht="14.4" x14ac:dyDescent="0.25">
      <c r="EU30372" s="104"/>
    </row>
    <row r="30373" spans="151:151" ht="14.4" x14ac:dyDescent="0.25">
      <c r="EU30373" s="104"/>
    </row>
    <row r="30374" spans="151:151" ht="14.4" x14ac:dyDescent="0.25">
      <c r="EU30374" s="104"/>
    </row>
    <row r="30375" spans="151:151" ht="14.4" x14ac:dyDescent="0.25">
      <c r="EU30375" s="104"/>
    </row>
    <row r="30376" spans="151:151" ht="14.4" x14ac:dyDescent="0.25">
      <c r="EU30376" s="104"/>
    </row>
    <row r="30377" spans="151:151" ht="14.4" x14ac:dyDescent="0.25">
      <c r="EU30377" s="104"/>
    </row>
    <row r="30378" spans="151:151" ht="14.4" x14ac:dyDescent="0.25">
      <c r="EU30378" s="104"/>
    </row>
    <row r="30379" spans="151:151" ht="14.4" x14ac:dyDescent="0.25">
      <c r="EU30379" s="104"/>
    </row>
    <row r="30380" spans="151:151" ht="14.4" x14ac:dyDescent="0.25">
      <c r="EU30380" s="104"/>
    </row>
    <row r="30381" spans="151:151" ht="14.4" x14ac:dyDescent="0.25">
      <c r="EU30381" s="104"/>
    </row>
    <row r="30382" spans="151:151" ht="14.4" x14ac:dyDescent="0.25">
      <c r="EU30382" s="104"/>
    </row>
    <row r="30383" spans="151:151" ht="14.4" x14ac:dyDescent="0.25">
      <c r="EU30383" s="104"/>
    </row>
    <row r="30384" spans="151:151" ht="14.4" x14ac:dyDescent="0.25">
      <c r="EU30384" s="104"/>
    </row>
    <row r="30385" spans="151:151" ht="14.4" x14ac:dyDescent="0.25">
      <c r="EU30385" s="104"/>
    </row>
    <row r="30386" spans="151:151" ht="14.4" x14ac:dyDescent="0.25">
      <c r="EU30386" s="104"/>
    </row>
    <row r="30387" spans="151:151" ht="14.4" x14ac:dyDescent="0.25">
      <c r="EU30387" s="104"/>
    </row>
    <row r="30388" spans="151:151" ht="14.4" x14ac:dyDescent="0.25">
      <c r="EU30388" s="104"/>
    </row>
    <row r="30389" spans="151:151" ht="14.4" x14ac:dyDescent="0.25">
      <c r="EU30389" s="104"/>
    </row>
    <row r="30390" spans="151:151" ht="14.4" x14ac:dyDescent="0.25">
      <c r="EU30390" s="104"/>
    </row>
    <row r="30391" spans="151:151" ht="14.4" x14ac:dyDescent="0.25">
      <c r="EU30391" s="104"/>
    </row>
    <row r="30392" spans="151:151" ht="14.4" x14ac:dyDescent="0.25">
      <c r="EU30392" s="104"/>
    </row>
    <row r="30393" spans="151:151" ht="14.4" x14ac:dyDescent="0.25">
      <c r="EU30393" s="104"/>
    </row>
    <row r="30394" spans="151:151" ht="14.4" x14ac:dyDescent="0.25">
      <c r="EU30394" s="104"/>
    </row>
    <row r="30395" spans="151:151" ht="14.4" x14ac:dyDescent="0.25">
      <c r="EU30395" s="104"/>
    </row>
    <row r="30396" spans="151:151" ht="14.4" x14ac:dyDescent="0.25">
      <c r="EU30396" s="104"/>
    </row>
    <row r="30397" spans="151:151" ht="14.4" x14ac:dyDescent="0.25">
      <c r="EU30397" s="104"/>
    </row>
    <row r="30398" spans="151:151" ht="14.4" x14ac:dyDescent="0.25">
      <c r="EU30398" s="104"/>
    </row>
    <row r="30399" spans="151:151" ht="14.4" x14ac:dyDescent="0.25">
      <c r="EU30399" s="104"/>
    </row>
    <row r="30400" spans="151:151" ht="14.4" x14ac:dyDescent="0.25">
      <c r="EU30400" s="104"/>
    </row>
    <row r="30401" spans="151:151" ht="14.4" x14ac:dyDescent="0.25">
      <c r="EU30401" s="104"/>
    </row>
    <row r="30402" spans="151:151" ht="14.4" x14ac:dyDescent="0.25">
      <c r="EU30402" s="104"/>
    </row>
    <row r="30403" spans="151:151" ht="14.4" x14ac:dyDescent="0.25">
      <c r="EU30403" s="104"/>
    </row>
    <row r="30404" spans="151:151" ht="14.4" x14ac:dyDescent="0.25">
      <c r="EU30404" s="104"/>
    </row>
    <row r="30405" spans="151:151" ht="14.4" x14ac:dyDescent="0.25">
      <c r="EU30405" s="104"/>
    </row>
    <row r="30406" spans="151:151" ht="14.4" x14ac:dyDescent="0.25">
      <c r="EU30406" s="104"/>
    </row>
    <row r="30407" spans="151:151" ht="14.4" x14ac:dyDescent="0.25">
      <c r="EU30407" s="104"/>
    </row>
    <row r="30408" spans="151:151" ht="14.4" x14ac:dyDescent="0.25">
      <c r="EU30408" s="104"/>
    </row>
    <row r="30409" spans="151:151" ht="14.4" x14ac:dyDescent="0.25">
      <c r="EU30409" s="104"/>
    </row>
    <row r="30410" spans="151:151" ht="14.4" x14ac:dyDescent="0.25">
      <c r="EU30410" s="104"/>
    </row>
    <row r="30411" spans="151:151" ht="14.4" x14ac:dyDescent="0.25">
      <c r="EU30411" s="104"/>
    </row>
    <row r="30412" spans="151:151" ht="14.4" x14ac:dyDescent="0.25">
      <c r="EU30412" s="104"/>
    </row>
    <row r="30413" spans="151:151" ht="14.4" x14ac:dyDescent="0.25">
      <c r="EU30413" s="104"/>
    </row>
    <row r="30414" spans="151:151" ht="14.4" x14ac:dyDescent="0.25">
      <c r="EU30414" s="104"/>
    </row>
    <row r="30415" spans="151:151" ht="14.4" x14ac:dyDescent="0.25">
      <c r="EU30415" s="104"/>
    </row>
    <row r="30416" spans="151:151" ht="14.4" x14ac:dyDescent="0.25">
      <c r="EU30416" s="104"/>
    </row>
    <row r="30417" spans="151:151" ht="14.4" x14ac:dyDescent="0.25">
      <c r="EU30417" s="104"/>
    </row>
    <row r="30418" spans="151:151" ht="14.4" x14ac:dyDescent="0.25">
      <c r="EU30418" s="104"/>
    </row>
    <row r="30419" spans="151:151" ht="14.4" x14ac:dyDescent="0.25">
      <c r="EU30419" s="104"/>
    </row>
    <row r="30420" spans="151:151" ht="14.4" x14ac:dyDescent="0.25">
      <c r="EU30420" s="104"/>
    </row>
    <row r="30421" spans="151:151" ht="14.4" x14ac:dyDescent="0.25">
      <c r="EU30421" s="104"/>
    </row>
    <row r="30422" spans="151:151" ht="14.4" x14ac:dyDescent="0.25">
      <c r="EU30422" s="104"/>
    </row>
    <row r="30423" spans="151:151" ht="14.4" x14ac:dyDescent="0.25">
      <c r="EU30423" s="104"/>
    </row>
    <row r="30424" spans="151:151" ht="14.4" x14ac:dyDescent="0.25">
      <c r="EU30424" s="104"/>
    </row>
    <row r="30425" spans="151:151" ht="14.4" x14ac:dyDescent="0.25">
      <c r="EU30425" s="104"/>
    </row>
    <row r="30426" spans="151:151" ht="14.4" x14ac:dyDescent="0.25">
      <c r="EU30426" s="104"/>
    </row>
    <row r="30427" spans="151:151" ht="14.4" x14ac:dyDescent="0.25">
      <c r="EU30427" s="104"/>
    </row>
    <row r="30428" spans="151:151" ht="14.4" x14ac:dyDescent="0.25">
      <c r="EU30428" s="104"/>
    </row>
    <row r="30429" spans="151:151" ht="14.4" x14ac:dyDescent="0.25">
      <c r="EU30429" s="104"/>
    </row>
    <row r="30430" spans="151:151" ht="14.4" x14ac:dyDescent="0.25">
      <c r="EU30430" s="104"/>
    </row>
    <row r="30431" spans="151:151" ht="14.4" x14ac:dyDescent="0.25">
      <c r="EU30431" s="104"/>
    </row>
    <row r="30432" spans="151:151" ht="14.4" x14ac:dyDescent="0.25">
      <c r="EU30432" s="104"/>
    </row>
    <row r="30433" spans="151:151" ht="14.4" x14ac:dyDescent="0.25">
      <c r="EU30433" s="104"/>
    </row>
    <row r="30434" spans="151:151" ht="14.4" x14ac:dyDescent="0.25">
      <c r="EU30434" s="104"/>
    </row>
    <row r="30435" spans="151:151" ht="14.4" x14ac:dyDescent="0.25">
      <c r="EU30435" s="104"/>
    </row>
    <row r="30436" spans="151:151" ht="14.4" x14ac:dyDescent="0.25">
      <c r="EU30436" s="104"/>
    </row>
    <row r="30437" spans="151:151" ht="14.4" x14ac:dyDescent="0.25">
      <c r="EU30437" s="104"/>
    </row>
    <row r="30438" spans="151:151" ht="14.4" x14ac:dyDescent="0.25">
      <c r="EU30438" s="104"/>
    </row>
    <row r="30439" spans="151:151" ht="14.4" x14ac:dyDescent="0.25">
      <c r="EU30439" s="104"/>
    </row>
    <row r="30440" spans="151:151" ht="14.4" x14ac:dyDescent="0.25">
      <c r="EU30440" s="104"/>
    </row>
    <row r="30441" spans="151:151" ht="14.4" x14ac:dyDescent="0.25">
      <c r="EU30441" s="104"/>
    </row>
    <row r="30442" spans="151:151" ht="14.4" x14ac:dyDescent="0.25">
      <c r="EU30442" s="104"/>
    </row>
    <row r="30443" spans="151:151" ht="14.4" x14ac:dyDescent="0.25">
      <c r="EU30443" s="104"/>
    </row>
    <row r="30444" spans="151:151" ht="14.4" x14ac:dyDescent="0.25">
      <c r="EU30444" s="104"/>
    </row>
    <row r="30445" spans="151:151" ht="14.4" x14ac:dyDescent="0.25">
      <c r="EU30445" s="104"/>
    </row>
    <row r="30446" spans="151:151" ht="14.4" x14ac:dyDescent="0.25">
      <c r="EU30446" s="104"/>
    </row>
    <row r="30447" spans="151:151" ht="14.4" x14ac:dyDescent="0.25">
      <c r="EU30447" s="104"/>
    </row>
    <row r="30448" spans="151:151" ht="14.4" x14ac:dyDescent="0.25">
      <c r="EU30448" s="104"/>
    </row>
    <row r="30449" spans="151:151" ht="14.4" x14ac:dyDescent="0.25">
      <c r="EU30449" s="104"/>
    </row>
    <row r="30450" spans="151:151" ht="14.4" x14ac:dyDescent="0.25">
      <c r="EU30450" s="104"/>
    </row>
    <row r="30451" spans="151:151" ht="14.4" x14ac:dyDescent="0.25">
      <c r="EU30451" s="104"/>
    </row>
    <row r="30452" spans="151:151" ht="14.4" x14ac:dyDescent="0.25">
      <c r="EU30452" s="104"/>
    </row>
    <row r="30453" spans="151:151" ht="14.4" x14ac:dyDescent="0.25">
      <c r="EU30453" s="104"/>
    </row>
    <row r="30454" spans="151:151" ht="14.4" x14ac:dyDescent="0.25">
      <c r="EU30454" s="104"/>
    </row>
    <row r="30455" spans="151:151" ht="14.4" x14ac:dyDescent="0.25">
      <c r="EU30455" s="104"/>
    </row>
    <row r="30456" spans="151:151" ht="14.4" x14ac:dyDescent="0.25">
      <c r="EU30456" s="104"/>
    </row>
    <row r="30457" spans="151:151" ht="14.4" x14ac:dyDescent="0.25">
      <c r="EU30457" s="104"/>
    </row>
    <row r="30458" spans="151:151" ht="14.4" x14ac:dyDescent="0.25">
      <c r="EU30458" s="104"/>
    </row>
    <row r="30459" spans="151:151" ht="14.4" x14ac:dyDescent="0.25">
      <c r="EU30459" s="104"/>
    </row>
    <row r="30460" spans="151:151" ht="14.4" x14ac:dyDescent="0.25">
      <c r="EU30460" s="104"/>
    </row>
    <row r="30461" spans="151:151" ht="14.4" x14ac:dyDescent="0.25">
      <c r="EU30461" s="104"/>
    </row>
    <row r="30462" spans="151:151" ht="14.4" x14ac:dyDescent="0.25">
      <c r="EU30462" s="104"/>
    </row>
    <row r="30463" spans="151:151" ht="14.4" x14ac:dyDescent="0.25">
      <c r="EU30463" s="104"/>
    </row>
    <row r="30464" spans="151:151" ht="14.4" x14ac:dyDescent="0.25">
      <c r="EU30464" s="104"/>
    </row>
    <row r="30465" spans="151:151" ht="14.4" x14ac:dyDescent="0.25">
      <c r="EU30465" s="104"/>
    </row>
    <row r="30466" spans="151:151" ht="14.4" x14ac:dyDescent="0.25">
      <c r="EU30466" s="104"/>
    </row>
    <row r="30467" spans="151:151" ht="14.4" x14ac:dyDescent="0.25">
      <c r="EU30467" s="104"/>
    </row>
    <row r="30468" spans="151:151" ht="14.4" x14ac:dyDescent="0.25">
      <c r="EU30468" s="104"/>
    </row>
    <row r="30469" spans="151:151" ht="14.4" x14ac:dyDescent="0.25">
      <c r="EU30469" s="104"/>
    </row>
    <row r="30470" spans="151:151" ht="14.4" x14ac:dyDescent="0.25">
      <c r="EU30470" s="104"/>
    </row>
    <row r="30471" spans="151:151" ht="14.4" x14ac:dyDescent="0.25">
      <c r="EU30471" s="104"/>
    </row>
    <row r="30472" spans="151:151" ht="14.4" x14ac:dyDescent="0.25">
      <c r="EU30472" s="104"/>
    </row>
    <row r="30473" spans="151:151" ht="14.4" x14ac:dyDescent="0.25">
      <c r="EU30473" s="104"/>
    </row>
    <row r="30474" spans="151:151" ht="14.4" x14ac:dyDescent="0.25">
      <c r="EU30474" s="104"/>
    </row>
    <row r="30475" spans="151:151" ht="14.4" x14ac:dyDescent="0.25">
      <c r="EU30475" s="104"/>
    </row>
    <row r="30476" spans="151:151" ht="14.4" x14ac:dyDescent="0.25">
      <c r="EU30476" s="104"/>
    </row>
    <row r="30477" spans="151:151" ht="14.4" x14ac:dyDescent="0.25">
      <c r="EU30477" s="104"/>
    </row>
    <row r="30478" spans="151:151" ht="14.4" x14ac:dyDescent="0.25">
      <c r="EU30478" s="104"/>
    </row>
    <row r="30479" spans="151:151" ht="14.4" x14ac:dyDescent="0.25">
      <c r="EU30479" s="104"/>
    </row>
    <row r="30480" spans="151:151" ht="14.4" x14ac:dyDescent="0.25">
      <c r="EU30480" s="104"/>
    </row>
    <row r="30481" spans="151:151" ht="14.4" x14ac:dyDescent="0.25">
      <c r="EU30481" s="104"/>
    </row>
    <row r="30482" spans="151:151" ht="14.4" x14ac:dyDescent="0.25">
      <c r="EU30482" s="104"/>
    </row>
    <row r="30483" spans="151:151" ht="14.4" x14ac:dyDescent="0.25">
      <c r="EU30483" s="104"/>
    </row>
    <row r="30484" spans="151:151" ht="14.4" x14ac:dyDescent="0.25">
      <c r="EU30484" s="104"/>
    </row>
    <row r="30485" spans="151:151" ht="14.4" x14ac:dyDescent="0.25">
      <c r="EU30485" s="104"/>
    </row>
    <row r="30486" spans="151:151" ht="14.4" x14ac:dyDescent="0.25">
      <c r="EU30486" s="104"/>
    </row>
    <row r="30487" spans="151:151" ht="14.4" x14ac:dyDescent="0.25">
      <c r="EU30487" s="104"/>
    </row>
    <row r="30488" spans="151:151" ht="14.4" x14ac:dyDescent="0.25">
      <c r="EU30488" s="104"/>
    </row>
    <row r="30489" spans="151:151" ht="14.4" x14ac:dyDescent="0.25">
      <c r="EU30489" s="104"/>
    </row>
    <row r="30490" spans="151:151" ht="14.4" x14ac:dyDescent="0.25">
      <c r="EU30490" s="104"/>
    </row>
    <row r="30491" spans="151:151" ht="14.4" x14ac:dyDescent="0.25">
      <c r="EU30491" s="104"/>
    </row>
    <row r="30492" spans="151:151" ht="14.4" x14ac:dyDescent="0.25">
      <c r="EU30492" s="104"/>
    </row>
    <row r="30493" spans="151:151" ht="14.4" x14ac:dyDescent="0.25">
      <c r="EU30493" s="104"/>
    </row>
    <row r="30494" spans="151:151" ht="14.4" x14ac:dyDescent="0.25">
      <c r="EU30494" s="104"/>
    </row>
    <row r="30495" spans="151:151" ht="14.4" x14ac:dyDescent="0.25">
      <c r="EU30495" s="104"/>
    </row>
    <row r="30496" spans="151:151" ht="14.4" x14ac:dyDescent="0.25">
      <c r="EU30496" s="104"/>
    </row>
    <row r="30497" spans="151:151" ht="14.4" x14ac:dyDescent="0.25">
      <c r="EU30497" s="104"/>
    </row>
    <row r="30498" spans="151:151" ht="14.4" x14ac:dyDescent="0.25">
      <c r="EU30498" s="104"/>
    </row>
    <row r="30499" spans="151:151" ht="14.4" x14ac:dyDescent="0.25">
      <c r="EU30499" s="104"/>
    </row>
    <row r="30500" spans="151:151" ht="14.4" x14ac:dyDescent="0.25">
      <c r="EU30500" s="104"/>
    </row>
    <row r="30501" spans="151:151" ht="14.4" x14ac:dyDescent="0.25">
      <c r="EU30501" s="104"/>
    </row>
    <row r="30502" spans="151:151" ht="14.4" x14ac:dyDescent="0.25">
      <c r="EU30502" s="104"/>
    </row>
    <row r="30503" spans="151:151" ht="14.4" x14ac:dyDescent="0.25">
      <c r="EU30503" s="104"/>
    </row>
    <row r="30504" spans="151:151" ht="14.4" x14ac:dyDescent="0.25">
      <c r="EU30504" s="104"/>
    </row>
    <row r="30505" spans="151:151" ht="14.4" x14ac:dyDescent="0.25">
      <c r="EU30505" s="104"/>
    </row>
    <row r="30506" spans="151:151" ht="14.4" x14ac:dyDescent="0.25">
      <c r="EU30506" s="104"/>
    </row>
    <row r="30507" spans="151:151" ht="14.4" x14ac:dyDescent="0.25">
      <c r="EU30507" s="104"/>
    </row>
    <row r="30508" spans="151:151" ht="14.4" x14ac:dyDescent="0.25">
      <c r="EU30508" s="104"/>
    </row>
    <row r="30509" spans="151:151" ht="14.4" x14ac:dyDescent="0.25">
      <c r="EU30509" s="104"/>
    </row>
    <row r="30510" spans="151:151" ht="14.4" x14ac:dyDescent="0.25">
      <c r="EU30510" s="104"/>
    </row>
    <row r="30511" spans="151:151" ht="14.4" x14ac:dyDescent="0.25">
      <c r="EU30511" s="104"/>
    </row>
    <row r="30512" spans="151:151" ht="14.4" x14ac:dyDescent="0.25">
      <c r="EU30512" s="104"/>
    </row>
    <row r="30513" spans="151:151" ht="14.4" x14ac:dyDescent="0.25">
      <c r="EU30513" s="104"/>
    </row>
    <row r="30514" spans="151:151" ht="14.4" x14ac:dyDescent="0.25">
      <c r="EU30514" s="104"/>
    </row>
    <row r="30515" spans="151:151" ht="14.4" x14ac:dyDescent="0.25">
      <c r="EU30515" s="104"/>
    </row>
    <row r="30516" spans="151:151" ht="14.4" x14ac:dyDescent="0.25">
      <c r="EU30516" s="104"/>
    </row>
    <row r="30517" spans="151:151" ht="14.4" x14ac:dyDescent="0.25">
      <c r="EU30517" s="104"/>
    </row>
    <row r="30518" spans="151:151" ht="14.4" x14ac:dyDescent="0.25">
      <c r="EU30518" s="104"/>
    </row>
    <row r="30519" spans="151:151" ht="14.4" x14ac:dyDescent="0.25">
      <c r="EU30519" s="104"/>
    </row>
    <row r="30520" spans="151:151" ht="14.4" x14ac:dyDescent="0.25">
      <c r="EU30520" s="104"/>
    </row>
    <row r="30521" spans="151:151" ht="14.4" x14ac:dyDescent="0.25">
      <c r="EU30521" s="104"/>
    </row>
    <row r="30522" spans="151:151" ht="14.4" x14ac:dyDescent="0.25">
      <c r="EU30522" s="104"/>
    </row>
    <row r="30523" spans="151:151" ht="14.4" x14ac:dyDescent="0.25">
      <c r="EU30523" s="104"/>
    </row>
    <row r="30524" spans="151:151" ht="14.4" x14ac:dyDescent="0.25">
      <c r="EU30524" s="104"/>
    </row>
    <row r="30525" spans="151:151" ht="14.4" x14ac:dyDescent="0.25">
      <c r="EU30525" s="104"/>
    </row>
    <row r="30526" spans="151:151" ht="14.4" x14ac:dyDescent="0.25">
      <c r="EU30526" s="104"/>
    </row>
    <row r="30527" spans="151:151" ht="14.4" x14ac:dyDescent="0.25">
      <c r="EU30527" s="104"/>
    </row>
    <row r="30528" spans="151:151" ht="14.4" x14ac:dyDescent="0.25">
      <c r="EU30528" s="104"/>
    </row>
    <row r="30529" spans="151:151" ht="14.4" x14ac:dyDescent="0.25">
      <c r="EU30529" s="104"/>
    </row>
    <row r="30530" spans="151:151" ht="14.4" x14ac:dyDescent="0.25">
      <c r="EU30530" s="104"/>
    </row>
    <row r="30531" spans="151:151" ht="14.4" x14ac:dyDescent="0.25">
      <c r="EU30531" s="104"/>
    </row>
    <row r="30532" spans="151:151" ht="14.4" x14ac:dyDescent="0.25">
      <c r="EU30532" s="104"/>
    </row>
    <row r="30533" spans="151:151" ht="14.4" x14ac:dyDescent="0.25">
      <c r="EU30533" s="104"/>
    </row>
    <row r="30534" spans="151:151" ht="14.4" x14ac:dyDescent="0.25">
      <c r="EU30534" s="104"/>
    </row>
    <row r="30535" spans="151:151" ht="14.4" x14ac:dyDescent="0.25">
      <c r="EU30535" s="104"/>
    </row>
    <row r="30536" spans="151:151" ht="14.4" x14ac:dyDescent="0.25">
      <c r="EU30536" s="104"/>
    </row>
    <row r="30537" spans="151:151" ht="14.4" x14ac:dyDescent="0.25">
      <c r="EU30537" s="104"/>
    </row>
    <row r="30538" spans="151:151" ht="14.4" x14ac:dyDescent="0.25">
      <c r="EU30538" s="104"/>
    </row>
    <row r="30539" spans="151:151" ht="14.4" x14ac:dyDescent="0.25">
      <c r="EU30539" s="104"/>
    </row>
    <row r="30540" spans="151:151" ht="14.4" x14ac:dyDescent="0.25">
      <c r="EU30540" s="104"/>
    </row>
    <row r="30541" spans="151:151" ht="14.4" x14ac:dyDescent="0.25">
      <c r="EU30541" s="104"/>
    </row>
    <row r="30542" spans="151:151" ht="14.4" x14ac:dyDescent="0.25">
      <c r="EU30542" s="104"/>
    </row>
    <row r="30543" spans="151:151" ht="14.4" x14ac:dyDescent="0.25">
      <c r="EU30543" s="104"/>
    </row>
    <row r="30544" spans="151:151" ht="14.4" x14ac:dyDescent="0.25">
      <c r="EU30544" s="104"/>
    </row>
    <row r="30545" spans="151:151" ht="14.4" x14ac:dyDescent="0.25">
      <c r="EU30545" s="104"/>
    </row>
    <row r="30546" spans="151:151" ht="14.4" x14ac:dyDescent="0.25">
      <c r="EU30546" s="104"/>
    </row>
    <row r="30547" spans="151:151" ht="14.4" x14ac:dyDescent="0.25">
      <c r="EU30547" s="104"/>
    </row>
    <row r="30548" spans="151:151" ht="14.4" x14ac:dyDescent="0.25">
      <c r="EU30548" s="104"/>
    </row>
    <row r="30549" spans="151:151" ht="14.4" x14ac:dyDescent="0.25">
      <c r="EU30549" s="104"/>
    </row>
    <row r="30550" spans="151:151" ht="14.4" x14ac:dyDescent="0.25">
      <c r="EU30550" s="104"/>
    </row>
    <row r="30551" spans="151:151" ht="14.4" x14ac:dyDescent="0.25">
      <c r="EU30551" s="104"/>
    </row>
    <row r="30552" spans="151:151" ht="14.4" x14ac:dyDescent="0.25">
      <c r="EU30552" s="104"/>
    </row>
    <row r="30553" spans="151:151" ht="14.4" x14ac:dyDescent="0.25">
      <c r="EU30553" s="104"/>
    </row>
    <row r="30554" spans="151:151" ht="14.4" x14ac:dyDescent="0.25">
      <c r="EU30554" s="104"/>
    </row>
    <row r="30555" spans="151:151" ht="14.4" x14ac:dyDescent="0.25">
      <c r="EU30555" s="104"/>
    </row>
    <row r="30556" spans="151:151" ht="14.4" x14ac:dyDescent="0.25">
      <c r="EU30556" s="104"/>
    </row>
    <row r="30557" spans="151:151" ht="14.4" x14ac:dyDescent="0.25">
      <c r="EU30557" s="104"/>
    </row>
    <row r="30558" spans="151:151" ht="14.4" x14ac:dyDescent="0.25">
      <c r="EU30558" s="104"/>
    </row>
    <row r="30559" spans="151:151" ht="14.4" x14ac:dyDescent="0.25">
      <c r="EU30559" s="104"/>
    </row>
    <row r="30560" spans="151:151" ht="14.4" x14ac:dyDescent="0.25">
      <c r="EU30560" s="104"/>
    </row>
    <row r="30561" spans="151:151" ht="14.4" x14ac:dyDescent="0.25">
      <c r="EU30561" s="104"/>
    </row>
    <row r="30562" spans="151:151" ht="14.4" x14ac:dyDescent="0.25">
      <c r="EU30562" s="104"/>
    </row>
    <row r="30563" spans="151:151" ht="14.4" x14ac:dyDescent="0.25">
      <c r="EU30563" s="104"/>
    </row>
    <row r="30564" spans="151:151" ht="14.4" x14ac:dyDescent="0.25">
      <c r="EU30564" s="104"/>
    </row>
    <row r="30565" spans="151:151" ht="14.4" x14ac:dyDescent="0.25">
      <c r="EU30565" s="104"/>
    </row>
    <row r="30566" spans="151:151" ht="14.4" x14ac:dyDescent="0.25">
      <c r="EU30566" s="104"/>
    </row>
    <row r="30567" spans="151:151" ht="14.4" x14ac:dyDescent="0.25">
      <c r="EU30567" s="104"/>
    </row>
    <row r="30568" spans="151:151" ht="14.4" x14ac:dyDescent="0.25">
      <c r="EU30568" s="104"/>
    </row>
    <row r="30569" spans="151:151" ht="14.4" x14ac:dyDescent="0.25">
      <c r="EU30569" s="104"/>
    </row>
    <row r="30570" spans="151:151" ht="14.4" x14ac:dyDescent="0.25">
      <c r="EU30570" s="104"/>
    </row>
    <row r="30571" spans="151:151" ht="14.4" x14ac:dyDescent="0.25">
      <c r="EU30571" s="104"/>
    </row>
    <row r="30572" spans="151:151" ht="14.4" x14ac:dyDescent="0.25">
      <c r="EU30572" s="104"/>
    </row>
    <row r="30573" spans="151:151" ht="14.4" x14ac:dyDescent="0.25">
      <c r="EU30573" s="104"/>
    </row>
    <row r="30574" spans="151:151" ht="14.4" x14ac:dyDescent="0.25">
      <c r="EU30574" s="104"/>
    </row>
    <row r="30575" spans="151:151" ht="14.4" x14ac:dyDescent="0.25">
      <c r="EU30575" s="104"/>
    </row>
    <row r="30576" spans="151:151" ht="14.4" x14ac:dyDescent="0.25">
      <c r="EU30576" s="104"/>
    </row>
    <row r="30577" spans="151:151" ht="14.4" x14ac:dyDescent="0.25">
      <c r="EU30577" s="104"/>
    </row>
    <row r="30578" spans="151:151" ht="14.4" x14ac:dyDescent="0.25">
      <c r="EU30578" s="104"/>
    </row>
    <row r="30579" spans="151:151" ht="14.4" x14ac:dyDescent="0.25">
      <c r="EU30579" s="104"/>
    </row>
    <row r="30580" spans="151:151" ht="14.4" x14ac:dyDescent="0.25">
      <c r="EU30580" s="104"/>
    </row>
    <row r="30581" spans="151:151" ht="14.4" x14ac:dyDescent="0.25">
      <c r="EU30581" s="104"/>
    </row>
    <row r="30582" spans="151:151" ht="14.4" x14ac:dyDescent="0.25">
      <c r="EU30582" s="104"/>
    </row>
    <row r="30583" spans="151:151" ht="14.4" x14ac:dyDescent="0.25">
      <c r="EU30583" s="104"/>
    </row>
    <row r="30584" spans="151:151" ht="14.4" x14ac:dyDescent="0.25">
      <c r="EU30584" s="104"/>
    </row>
    <row r="30585" spans="151:151" ht="14.4" x14ac:dyDescent="0.25">
      <c r="EU30585" s="104"/>
    </row>
    <row r="30586" spans="151:151" ht="14.4" x14ac:dyDescent="0.25">
      <c r="EU30586" s="104"/>
    </row>
    <row r="30587" spans="151:151" ht="14.4" x14ac:dyDescent="0.25">
      <c r="EU30587" s="104"/>
    </row>
    <row r="30588" spans="151:151" ht="14.4" x14ac:dyDescent="0.25">
      <c r="EU30588" s="104"/>
    </row>
    <row r="30589" spans="151:151" ht="14.4" x14ac:dyDescent="0.25">
      <c r="EU30589" s="104"/>
    </row>
    <row r="30590" spans="151:151" ht="14.4" x14ac:dyDescent="0.25">
      <c r="EU30590" s="104"/>
    </row>
    <row r="30591" spans="151:151" ht="14.4" x14ac:dyDescent="0.25">
      <c r="EU30591" s="104"/>
    </row>
    <row r="30592" spans="151:151" ht="14.4" x14ac:dyDescent="0.25">
      <c r="EU30592" s="104"/>
    </row>
    <row r="30593" spans="151:151" ht="14.4" x14ac:dyDescent="0.25">
      <c r="EU30593" s="104"/>
    </row>
    <row r="30594" spans="151:151" ht="14.4" x14ac:dyDescent="0.25">
      <c r="EU30594" s="104"/>
    </row>
    <row r="30595" spans="151:151" ht="14.4" x14ac:dyDescent="0.25">
      <c r="EU30595" s="104"/>
    </row>
    <row r="30596" spans="151:151" ht="14.4" x14ac:dyDescent="0.25">
      <c r="EU30596" s="104"/>
    </row>
    <row r="30597" spans="151:151" ht="14.4" x14ac:dyDescent="0.25">
      <c r="EU30597" s="104"/>
    </row>
    <row r="30598" spans="151:151" ht="14.4" x14ac:dyDescent="0.25">
      <c r="EU30598" s="104"/>
    </row>
    <row r="30599" spans="151:151" ht="14.4" x14ac:dyDescent="0.25">
      <c r="EU30599" s="104"/>
    </row>
    <row r="30600" spans="151:151" ht="14.4" x14ac:dyDescent="0.25">
      <c r="EU30600" s="104"/>
    </row>
    <row r="30601" spans="151:151" ht="14.4" x14ac:dyDescent="0.25">
      <c r="EU30601" s="104"/>
    </row>
    <row r="30602" spans="151:151" ht="14.4" x14ac:dyDescent="0.25">
      <c r="EU30602" s="104"/>
    </row>
    <row r="30603" spans="151:151" ht="14.4" x14ac:dyDescent="0.25">
      <c r="EU30603" s="104"/>
    </row>
    <row r="30604" spans="151:151" ht="14.4" x14ac:dyDescent="0.25">
      <c r="EU30604" s="104"/>
    </row>
    <row r="30605" spans="151:151" ht="14.4" x14ac:dyDescent="0.25">
      <c r="EU30605" s="104"/>
    </row>
    <row r="30606" spans="151:151" ht="14.4" x14ac:dyDescent="0.25">
      <c r="EU30606" s="104"/>
    </row>
    <row r="30607" spans="151:151" ht="14.4" x14ac:dyDescent="0.25">
      <c r="EU30607" s="104"/>
    </row>
    <row r="30608" spans="151:151" ht="14.4" x14ac:dyDescent="0.25">
      <c r="EU30608" s="104"/>
    </row>
    <row r="30609" spans="151:151" ht="14.4" x14ac:dyDescent="0.25">
      <c r="EU30609" s="104"/>
    </row>
    <row r="30610" spans="151:151" ht="14.4" x14ac:dyDescent="0.25">
      <c r="EU30610" s="104"/>
    </row>
    <row r="30611" spans="151:151" ht="14.4" x14ac:dyDescent="0.25">
      <c r="EU30611" s="104"/>
    </row>
    <row r="30612" spans="151:151" ht="14.4" x14ac:dyDescent="0.25">
      <c r="EU30612" s="104"/>
    </row>
    <row r="30613" spans="151:151" ht="14.4" x14ac:dyDescent="0.25">
      <c r="EU30613" s="104"/>
    </row>
    <row r="30614" spans="151:151" ht="14.4" x14ac:dyDescent="0.25">
      <c r="EU30614" s="104"/>
    </row>
    <row r="30615" spans="151:151" ht="14.4" x14ac:dyDescent="0.25">
      <c r="EU30615" s="104"/>
    </row>
    <row r="30616" spans="151:151" ht="14.4" x14ac:dyDescent="0.25">
      <c r="EU30616" s="104"/>
    </row>
    <row r="30617" spans="151:151" ht="14.4" x14ac:dyDescent="0.25">
      <c r="EU30617" s="104"/>
    </row>
    <row r="30618" spans="151:151" ht="14.4" x14ac:dyDescent="0.25">
      <c r="EU30618" s="104"/>
    </row>
    <row r="30619" spans="151:151" ht="14.4" x14ac:dyDescent="0.25">
      <c r="EU30619" s="104"/>
    </row>
    <row r="30620" spans="151:151" ht="14.4" x14ac:dyDescent="0.25">
      <c r="EU30620" s="104"/>
    </row>
    <row r="30621" spans="151:151" ht="14.4" x14ac:dyDescent="0.25">
      <c r="EU30621" s="104"/>
    </row>
    <row r="30622" spans="151:151" ht="14.4" x14ac:dyDescent="0.25">
      <c r="EU30622" s="104"/>
    </row>
    <row r="30623" spans="151:151" ht="14.4" x14ac:dyDescent="0.25">
      <c r="EU30623" s="104"/>
    </row>
    <row r="30624" spans="151:151" ht="14.4" x14ac:dyDescent="0.25">
      <c r="EU30624" s="104"/>
    </row>
    <row r="30625" spans="151:151" ht="14.4" x14ac:dyDescent="0.25">
      <c r="EU30625" s="104"/>
    </row>
    <row r="30626" spans="151:151" ht="14.4" x14ac:dyDescent="0.25">
      <c r="EU30626" s="104"/>
    </row>
    <row r="30627" spans="151:151" ht="14.4" x14ac:dyDescent="0.25">
      <c r="EU30627" s="104"/>
    </row>
    <row r="30628" spans="151:151" ht="14.4" x14ac:dyDescent="0.25">
      <c r="EU30628" s="104"/>
    </row>
    <row r="30629" spans="151:151" ht="14.4" x14ac:dyDescent="0.25">
      <c r="EU30629" s="104"/>
    </row>
    <row r="30630" spans="151:151" ht="14.4" x14ac:dyDescent="0.25">
      <c r="EU30630" s="104"/>
    </row>
    <row r="30631" spans="151:151" ht="14.4" x14ac:dyDescent="0.25">
      <c r="EU30631" s="104"/>
    </row>
    <row r="30632" spans="151:151" ht="14.4" x14ac:dyDescent="0.25">
      <c r="EU30632" s="104"/>
    </row>
    <row r="30633" spans="151:151" ht="14.4" x14ac:dyDescent="0.25">
      <c r="EU30633" s="104"/>
    </row>
    <row r="30634" spans="151:151" ht="14.4" x14ac:dyDescent="0.25">
      <c r="EU30634" s="104"/>
    </row>
    <row r="30635" spans="151:151" ht="14.4" x14ac:dyDescent="0.25">
      <c r="EU30635" s="104"/>
    </row>
    <row r="30636" spans="151:151" ht="14.4" x14ac:dyDescent="0.25">
      <c r="EU30636" s="104"/>
    </row>
    <row r="30637" spans="151:151" ht="14.4" x14ac:dyDescent="0.25">
      <c r="EU30637" s="104"/>
    </row>
    <row r="30638" spans="151:151" ht="14.4" x14ac:dyDescent="0.25">
      <c r="EU30638" s="104"/>
    </row>
    <row r="30639" spans="151:151" ht="14.4" x14ac:dyDescent="0.25">
      <c r="EU30639" s="104"/>
    </row>
    <row r="30640" spans="151:151" ht="14.4" x14ac:dyDescent="0.25">
      <c r="EU30640" s="104"/>
    </row>
    <row r="30641" spans="151:151" ht="14.4" x14ac:dyDescent="0.25">
      <c r="EU30641" s="104"/>
    </row>
    <row r="30642" spans="151:151" ht="14.4" x14ac:dyDescent="0.25">
      <c r="EU30642" s="104"/>
    </row>
    <row r="30643" spans="151:151" ht="14.4" x14ac:dyDescent="0.25">
      <c r="EU30643" s="104"/>
    </row>
    <row r="30644" spans="151:151" ht="14.4" x14ac:dyDescent="0.25">
      <c r="EU30644" s="104"/>
    </row>
    <row r="30645" spans="151:151" ht="14.4" x14ac:dyDescent="0.25">
      <c r="EU30645" s="104"/>
    </row>
    <row r="30646" spans="151:151" ht="14.4" x14ac:dyDescent="0.25">
      <c r="EU30646" s="104"/>
    </row>
    <row r="30647" spans="151:151" ht="14.4" x14ac:dyDescent="0.25">
      <c r="EU30647" s="104"/>
    </row>
    <row r="30648" spans="151:151" ht="14.4" x14ac:dyDescent="0.25">
      <c r="EU30648" s="104"/>
    </row>
    <row r="30649" spans="151:151" ht="14.4" x14ac:dyDescent="0.25">
      <c r="EU30649" s="104"/>
    </row>
    <row r="30650" spans="151:151" ht="14.4" x14ac:dyDescent="0.25">
      <c r="EU30650" s="104"/>
    </row>
    <row r="30651" spans="151:151" ht="14.4" x14ac:dyDescent="0.25">
      <c r="EU30651" s="104"/>
    </row>
    <row r="30652" spans="151:151" ht="14.4" x14ac:dyDescent="0.25">
      <c r="EU30652" s="104"/>
    </row>
    <row r="30653" spans="151:151" ht="14.4" x14ac:dyDescent="0.25">
      <c r="EU30653" s="104"/>
    </row>
    <row r="30654" spans="151:151" ht="14.4" x14ac:dyDescent="0.25">
      <c r="EU30654" s="104"/>
    </row>
    <row r="30655" spans="151:151" ht="14.4" x14ac:dyDescent="0.25">
      <c r="EU30655" s="104"/>
    </row>
    <row r="30656" spans="151:151" ht="14.4" x14ac:dyDescent="0.25">
      <c r="EU30656" s="104"/>
    </row>
    <row r="30657" spans="151:151" ht="14.4" x14ac:dyDescent="0.25">
      <c r="EU30657" s="104"/>
    </row>
    <row r="30658" spans="151:151" ht="14.4" x14ac:dyDescent="0.25">
      <c r="EU30658" s="104"/>
    </row>
    <row r="30659" spans="151:151" ht="14.4" x14ac:dyDescent="0.25">
      <c r="EU30659" s="104"/>
    </row>
    <row r="30660" spans="151:151" ht="14.4" x14ac:dyDescent="0.25">
      <c r="EU30660" s="104"/>
    </row>
    <row r="30661" spans="151:151" ht="14.4" x14ac:dyDescent="0.25">
      <c r="EU30661" s="104"/>
    </row>
    <row r="30662" spans="151:151" ht="14.4" x14ac:dyDescent="0.25">
      <c r="EU30662" s="104"/>
    </row>
    <row r="30663" spans="151:151" ht="14.4" x14ac:dyDescent="0.25">
      <c r="EU30663" s="104"/>
    </row>
    <row r="30664" spans="151:151" ht="14.4" x14ac:dyDescent="0.25">
      <c r="EU30664" s="104"/>
    </row>
    <row r="30665" spans="151:151" ht="14.4" x14ac:dyDescent="0.25">
      <c r="EU30665" s="104"/>
    </row>
    <row r="30666" spans="151:151" ht="14.4" x14ac:dyDescent="0.25">
      <c r="EU30666" s="104"/>
    </row>
    <row r="30667" spans="151:151" ht="14.4" x14ac:dyDescent="0.25">
      <c r="EU30667" s="104"/>
    </row>
    <row r="30668" spans="151:151" ht="14.4" x14ac:dyDescent="0.25">
      <c r="EU30668" s="104"/>
    </row>
    <row r="30669" spans="151:151" ht="14.4" x14ac:dyDescent="0.25">
      <c r="EU30669" s="104"/>
    </row>
    <row r="30670" spans="151:151" ht="14.4" x14ac:dyDescent="0.25">
      <c r="EU30670" s="104"/>
    </row>
    <row r="30671" spans="151:151" ht="14.4" x14ac:dyDescent="0.25">
      <c r="EU30671" s="104"/>
    </row>
    <row r="30672" spans="151:151" ht="14.4" x14ac:dyDescent="0.25">
      <c r="EU30672" s="104"/>
    </row>
    <row r="30673" spans="151:151" ht="14.4" x14ac:dyDescent="0.25">
      <c r="EU30673" s="104"/>
    </row>
    <row r="30674" spans="151:151" ht="14.4" x14ac:dyDescent="0.25">
      <c r="EU30674" s="104"/>
    </row>
    <row r="30675" spans="151:151" ht="14.4" x14ac:dyDescent="0.25">
      <c r="EU30675" s="104"/>
    </row>
    <row r="30676" spans="151:151" ht="14.4" x14ac:dyDescent="0.25">
      <c r="EU30676" s="104"/>
    </row>
    <row r="30677" spans="151:151" ht="14.4" x14ac:dyDescent="0.25">
      <c r="EU30677" s="104"/>
    </row>
    <row r="30678" spans="151:151" ht="14.4" x14ac:dyDescent="0.25">
      <c r="EU30678" s="104"/>
    </row>
    <row r="30679" spans="151:151" ht="14.4" x14ac:dyDescent="0.25">
      <c r="EU30679" s="104"/>
    </row>
    <row r="30680" spans="151:151" ht="14.4" x14ac:dyDescent="0.25">
      <c r="EU30680" s="104"/>
    </row>
    <row r="30681" spans="151:151" ht="14.4" x14ac:dyDescent="0.25">
      <c r="EU30681" s="104"/>
    </row>
    <row r="30682" spans="151:151" ht="14.4" x14ac:dyDescent="0.25">
      <c r="EU30682" s="104"/>
    </row>
    <row r="30683" spans="151:151" ht="14.4" x14ac:dyDescent="0.25">
      <c r="EU30683" s="104"/>
    </row>
    <row r="30684" spans="151:151" ht="14.4" x14ac:dyDescent="0.25">
      <c r="EU30684" s="104"/>
    </row>
    <row r="30685" spans="151:151" ht="14.4" x14ac:dyDescent="0.25">
      <c r="EU30685" s="104"/>
    </row>
    <row r="30686" spans="151:151" ht="14.4" x14ac:dyDescent="0.25">
      <c r="EU30686" s="104"/>
    </row>
    <row r="30687" spans="151:151" ht="14.4" x14ac:dyDescent="0.25">
      <c r="EU30687" s="104"/>
    </row>
    <row r="30688" spans="151:151" ht="14.4" x14ac:dyDescent="0.25">
      <c r="EU30688" s="104"/>
    </row>
    <row r="30689" spans="151:151" ht="14.4" x14ac:dyDescent="0.25">
      <c r="EU30689" s="104"/>
    </row>
    <row r="30690" spans="151:151" ht="14.4" x14ac:dyDescent="0.25">
      <c r="EU30690" s="104"/>
    </row>
    <row r="30691" spans="151:151" ht="14.4" x14ac:dyDescent="0.25">
      <c r="EU30691" s="104"/>
    </row>
    <row r="30692" spans="151:151" ht="14.4" x14ac:dyDescent="0.25">
      <c r="EU30692" s="104"/>
    </row>
    <row r="30693" spans="151:151" ht="14.4" x14ac:dyDescent="0.25">
      <c r="EU30693" s="104"/>
    </row>
    <row r="30694" spans="151:151" ht="14.4" x14ac:dyDescent="0.25">
      <c r="EU30694" s="104"/>
    </row>
    <row r="30695" spans="151:151" ht="14.4" x14ac:dyDescent="0.25">
      <c r="EU30695" s="104"/>
    </row>
    <row r="30696" spans="151:151" ht="14.4" x14ac:dyDescent="0.25">
      <c r="EU30696" s="104"/>
    </row>
    <row r="30697" spans="151:151" ht="14.4" x14ac:dyDescent="0.25">
      <c r="EU30697" s="104"/>
    </row>
    <row r="30698" spans="151:151" ht="14.4" x14ac:dyDescent="0.25">
      <c r="EU30698" s="104"/>
    </row>
    <row r="30699" spans="151:151" ht="14.4" x14ac:dyDescent="0.25">
      <c r="EU30699" s="104"/>
    </row>
    <row r="30700" spans="151:151" ht="14.4" x14ac:dyDescent="0.25">
      <c r="EU30700" s="104"/>
    </row>
    <row r="30701" spans="151:151" ht="14.4" x14ac:dyDescent="0.25">
      <c r="EU30701" s="104"/>
    </row>
    <row r="30702" spans="151:151" ht="14.4" x14ac:dyDescent="0.25">
      <c r="EU30702" s="104"/>
    </row>
    <row r="30703" spans="151:151" ht="14.4" x14ac:dyDescent="0.25">
      <c r="EU30703" s="104"/>
    </row>
    <row r="30704" spans="151:151" ht="14.4" x14ac:dyDescent="0.25">
      <c r="EU30704" s="104"/>
    </row>
    <row r="30705" spans="151:151" ht="14.4" x14ac:dyDescent="0.25">
      <c r="EU30705" s="104"/>
    </row>
    <row r="30706" spans="151:151" ht="14.4" x14ac:dyDescent="0.25">
      <c r="EU30706" s="104"/>
    </row>
    <row r="30707" spans="151:151" ht="14.4" x14ac:dyDescent="0.25">
      <c r="EU30707" s="104"/>
    </row>
    <row r="30708" spans="151:151" ht="14.4" x14ac:dyDescent="0.25">
      <c r="EU30708" s="104"/>
    </row>
    <row r="30709" spans="151:151" ht="14.4" x14ac:dyDescent="0.25">
      <c r="EU30709" s="104"/>
    </row>
    <row r="30710" spans="151:151" ht="14.4" x14ac:dyDescent="0.25">
      <c r="EU30710" s="104"/>
    </row>
    <row r="30711" spans="151:151" ht="14.4" x14ac:dyDescent="0.25">
      <c r="EU30711" s="104"/>
    </row>
    <row r="30712" spans="151:151" ht="14.4" x14ac:dyDescent="0.25">
      <c r="EU30712" s="104"/>
    </row>
    <row r="30713" spans="151:151" ht="14.4" x14ac:dyDescent="0.25">
      <c r="EU30713" s="104"/>
    </row>
    <row r="30714" spans="151:151" ht="14.4" x14ac:dyDescent="0.25">
      <c r="EU30714" s="104"/>
    </row>
    <row r="30715" spans="151:151" ht="14.4" x14ac:dyDescent="0.25">
      <c r="EU30715" s="104"/>
    </row>
    <row r="30716" spans="151:151" ht="14.4" x14ac:dyDescent="0.25">
      <c r="EU30716" s="104"/>
    </row>
    <row r="30717" spans="151:151" ht="14.4" x14ac:dyDescent="0.25">
      <c r="EU30717" s="104"/>
    </row>
    <row r="30718" spans="151:151" ht="14.4" x14ac:dyDescent="0.25">
      <c r="EU30718" s="104"/>
    </row>
    <row r="30719" spans="151:151" ht="14.4" x14ac:dyDescent="0.25">
      <c r="EU30719" s="104"/>
    </row>
    <row r="30720" spans="151:151" ht="14.4" x14ac:dyDescent="0.25">
      <c r="EU30720" s="104"/>
    </row>
    <row r="30721" spans="151:151" ht="14.4" x14ac:dyDescent="0.25">
      <c r="EU30721" s="104"/>
    </row>
    <row r="30722" spans="151:151" ht="14.4" x14ac:dyDescent="0.25">
      <c r="EU30722" s="104"/>
    </row>
    <row r="30723" spans="151:151" ht="14.4" x14ac:dyDescent="0.25">
      <c r="EU30723" s="104"/>
    </row>
    <row r="30724" spans="151:151" ht="14.4" x14ac:dyDescent="0.25">
      <c r="EU30724" s="104"/>
    </row>
    <row r="30725" spans="151:151" ht="14.4" x14ac:dyDescent="0.25">
      <c r="EU30725" s="104"/>
    </row>
    <row r="30726" spans="151:151" ht="14.4" x14ac:dyDescent="0.25">
      <c r="EU30726" s="104"/>
    </row>
    <row r="30727" spans="151:151" ht="14.4" x14ac:dyDescent="0.25">
      <c r="EU30727" s="104"/>
    </row>
    <row r="30728" spans="151:151" ht="14.4" x14ac:dyDescent="0.25">
      <c r="EU30728" s="104"/>
    </row>
    <row r="30729" spans="151:151" ht="14.4" x14ac:dyDescent="0.25">
      <c r="EU30729" s="104"/>
    </row>
    <row r="30730" spans="151:151" ht="14.4" x14ac:dyDescent="0.25">
      <c r="EU30730" s="104"/>
    </row>
    <row r="30731" spans="151:151" ht="14.4" x14ac:dyDescent="0.25">
      <c r="EU30731" s="104"/>
    </row>
    <row r="30732" spans="151:151" ht="14.4" x14ac:dyDescent="0.25">
      <c r="EU30732" s="104"/>
    </row>
    <row r="30733" spans="151:151" ht="14.4" x14ac:dyDescent="0.25">
      <c r="EU30733" s="104"/>
    </row>
    <row r="30734" spans="151:151" ht="14.4" x14ac:dyDescent="0.25">
      <c r="EU30734" s="104"/>
    </row>
    <row r="30735" spans="151:151" ht="14.4" x14ac:dyDescent="0.25">
      <c r="EU30735" s="104"/>
    </row>
    <row r="30736" spans="151:151" ht="14.4" x14ac:dyDescent="0.25">
      <c r="EU30736" s="104"/>
    </row>
    <row r="30737" spans="151:151" ht="14.4" x14ac:dyDescent="0.25">
      <c r="EU30737" s="104"/>
    </row>
    <row r="30738" spans="151:151" ht="14.4" x14ac:dyDescent="0.25">
      <c r="EU30738" s="104"/>
    </row>
    <row r="30739" spans="151:151" ht="14.4" x14ac:dyDescent="0.25">
      <c r="EU30739" s="104"/>
    </row>
    <row r="30740" spans="151:151" ht="14.4" x14ac:dyDescent="0.25">
      <c r="EU30740" s="104"/>
    </row>
    <row r="30741" spans="151:151" ht="14.4" x14ac:dyDescent="0.25">
      <c r="EU30741" s="104"/>
    </row>
    <row r="30742" spans="151:151" ht="14.4" x14ac:dyDescent="0.25">
      <c r="EU30742" s="104"/>
    </row>
    <row r="30743" spans="151:151" ht="14.4" x14ac:dyDescent="0.25">
      <c r="EU30743" s="104"/>
    </row>
    <row r="30744" spans="151:151" ht="14.4" x14ac:dyDescent="0.25">
      <c r="EU30744" s="104"/>
    </row>
    <row r="30745" spans="151:151" ht="14.4" x14ac:dyDescent="0.25">
      <c r="EU30745" s="104"/>
    </row>
    <row r="30746" spans="151:151" ht="14.4" x14ac:dyDescent="0.25">
      <c r="EU30746" s="104"/>
    </row>
    <row r="30747" spans="151:151" ht="14.4" x14ac:dyDescent="0.25">
      <c r="EU30747" s="104"/>
    </row>
    <row r="30748" spans="151:151" ht="14.4" x14ac:dyDescent="0.25">
      <c r="EU30748" s="104"/>
    </row>
    <row r="30749" spans="151:151" ht="14.4" x14ac:dyDescent="0.25">
      <c r="EU30749" s="104"/>
    </row>
    <row r="30750" spans="151:151" ht="14.4" x14ac:dyDescent="0.25">
      <c r="EU30750" s="104"/>
    </row>
    <row r="30751" spans="151:151" ht="14.4" x14ac:dyDescent="0.25">
      <c r="EU30751" s="104"/>
    </row>
    <row r="30752" spans="151:151" ht="14.4" x14ac:dyDescent="0.25">
      <c r="EU30752" s="104"/>
    </row>
    <row r="30753" spans="151:151" ht="14.4" x14ac:dyDescent="0.25">
      <c r="EU30753" s="104"/>
    </row>
    <row r="30754" spans="151:151" ht="14.4" x14ac:dyDescent="0.25">
      <c r="EU30754" s="104"/>
    </row>
    <row r="30755" spans="151:151" ht="14.4" x14ac:dyDescent="0.25">
      <c r="EU30755" s="104"/>
    </row>
    <row r="30756" spans="151:151" ht="14.4" x14ac:dyDescent="0.25">
      <c r="EU30756" s="104"/>
    </row>
    <row r="30757" spans="151:151" ht="14.4" x14ac:dyDescent="0.25">
      <c r="EU30757" s="104"/>
    </row>
    <row r="30758" spans="151:151" ht="14.4" x14ac:dyDescent="0.25">
      <c r="EU30758" s="104"/>
    </row>
    <row r="30759" spans="151:151" ht="14.4" x14ac:dyDescent="0.25">
      <c r="EU30759" s="104"/>
    </row>
    <row r="30760" spans="151:151" ht="14.4" x14ac:dyDescent="0.25">
      <c r="EU30760" s="104"/>
    </row>
    <row r="30761" spans="151:151" ht="14.4" x14ac:dyDescent="0.25">
      <c r="EU30761" s="104"/>
    </row>
    <row r="30762" spans="151:151" ht="14.4" x14ac:dyDescent="0.25">
      <c r="EU30762" s="104"/>
    </row>
    <row r="30763" spans="151:151" ht="14.4" x14ac:dyDescent="0.25">
      <c r="EU30763" s="104"/>
    </row>
    <row r="30764" spans="151:151" ht="14.4" x14ac:dyDescent="0.25">
      <c r="EU30764" s="104"/>
    </row>
    <row r="30765" spans="151:151" ht="14.4" x14ac:dyDescent="0.25">
      <c r="EU30765" s="104"/>
    </row>
    <row r="30766" spans="151:151" ht="14.4" x14ac:dyDescent="0.25">
      <c r="EU30766" s="104"/>
    </row>
    <row r="30767" spans="151:151" ht="14.4" x14ac:dyDescent="0.25">
      <c r="EU30767" s="104"/>
    </row>
    <row r="30768" spans="151:151" ht="14.4" x14ac:dyDescent="0.25">
      <c r="EU30768" s="104"/>
    </row>
    <row r="30769" spans="151:151" ht="14.4" x14ac:dyDescent="0.25">
      <c r="EU30769" s="104"/>
    </row>
    <row r="30770" spans="151:151" ht="14.4" x14ac:dyDescent="0.25">
      <c r="EU30770" s="104"/>
    </row>
    <row r="30771" spans="151:151" ht="14.4" x14ac:dyDescent="0.25">
      <c r="EU30771" s="104"/>
    </row>
    <row r="30772" spans="151:151" ht="14.4" x14ac:dyDescent="0.25">
      <c r="EU30772" s="104"/>
    </row>
    <row r="30773" spans="151:151" ht="14.4" x14ac:dyDescent="0.25">
      <c r="EU30773" s="104"/>
    </row>
    <row r="30774" spans="151:151" ht="14.4" x14ac:dyDescent="0.25">
      <c r="EU30774" s="104"/>
    </row>
    <row r="30775" spans="151:151" ht="14.4" x14ac:dyDescent="0.25">
      <c r="EU30775" s="104"/>
    </row>
    <row r="30776" spans="151:151" ht="14.4" x14ac:dyDescent="0.25">
      <c r="EU30776" s="104"/>
    </row>
    <row r="30777" spans="151:151" ht="14.4" x14ac:dyDescent="0.25">
      <c r="EU30777" s="104"/>
    </row>
    <row r="30778" spans="151:151" ht="14.4" x14ac:dyDescent="0.25">
      <c r="EU30778" s="104"/>
    </row>
    <row r="30779" spans="151:151" ht="14.4" x14ac:dyDescent="0.25">
      <c r="EU30779" s="104"/>
    </row>
    <row r="30780" spans="151:151" ht="14.4" x14ac:dyDescent="0.25">
      <c r="EU30780" s="104"/>
    </row>
    <row r="30781" spans="151:151" ht="14.4" x14ac:dyDescent="0.25">
      <c r="EU30781" s="104"/>
    </row>
    <row r="30782" spans="151:151" ht="14.4" x14ac:dyDescent="0.25">
      <c r="EU30782" s="104"/>
    </row>
    <row r="30783" spans="151:151" ht="14.4" x14ac:dyDescent="0.25">
      <c r="EU30783" s="104"/>
    </row>
    <row r="30784" spans="151:151" ht="14.4" x14ac:dyDescent="0.25">
      <c r="EU30784" s="104"/>
    </row>
    <row r="30785" spans="151:151" ht="14.4" x14ac:dyDescent="0.25">
      <c r="EU30785" s="104"/>
    </row>
    <row r="30786" spans="151:151" ht="14.4" x14ac:dyDescent="0.25">
      <c r="EU30786" s="104"/>
    </row>
    <row r="30787" spans="151:151" ht="14.4" x14ac:dyDescent="0.25">
      <c r="EU30787" s="104"/>
    </row>
    <row r="30788" spans="151:151" ht="14.4" x14ac:dyDescent="0.25">
      <c r="EU30788" s="104"/>
    </row>
    <row r="30789" spans="151:151" ht="14.4" x14ac:dyDescent="0.25">
      <c r="EU30789" s="104"/>
    </row>
    <row r="30790" spans="151:151" ht="14.4" x14ac:dyDescent="0.25">
      <c r="EU30790" s="104"/>
    </row>
    <row r="30791" spans="151:151" ht="14.4" x14ac:dyDescent="0.25">
      <c r="EU30791" s="104"/>
    </row>
    <row r="30792" spans="151:151" ht="14.4" x14ac:dyDescent="0.25">
      <c r="EU30792" s="104"/>
    </row>
    <row r="30793" spans="151:151" ht="14.4" x14ac:dyDescent="0.25">
      <c r="EU30793" s="104"/>
    </row>
    <row r="30794" spans="151:151" ht="14.4" x14ac:dyDescent="0.25">
      <c r="EU30794" s="104"/>
    </row>
    <row r="30795" spans="151:151" ht="14.4" x14ac:dyDescent="0.25">
      <c r="EU30795" s="104"/>
    </row>
    <row r="30796" spans="151:151" ht="14.4" x14ac:dyDescent="0.25">
      <c r="EU30796" s="104"/>
    </row>
    <row r="30797" spans="151:151" ht="14.4" x14ac:dyDescent="0.25">
      <c r="EU30797" s="104"/>
    </row>
    <row r="30798" spans="151:151" ht="14.4" x14ac:dyDescent="0.25">
      <c r="EU30798" s="104"/>
    </row>
    <row r="30799" spans="151:151" ht="14.4" x14ac:dyDescent="0.25">
      <c r="EU30799" s="104"/>
    </row>
    <row r="30800" spans="151:151" ht="14.4" x14ac:dyDescent="0.25">
      <c r="EU30800" s="104"/>
    </row>
    <row r="30801" spans="151:151" ht="14.4" x14ac:dyDescent="0.25">
      <c r="EU30801" s="104"/>
    </row>
    <row r="30802" spans="151:151" ht="14.4" x14ac:dyDescent="0.25">
      <c r="EU30802" s="104"/>
    </row>
    <row r="30803" spans="151:151" ht="14.4" x14ac:dyDescent="0.25">
      <c r="EU30803" s="104"/>
    </row>
    <row r="30804" spans="151:151" ht="14.4" x14ac:dyDescent="0.25">
      <c r="EU30804" s="104"/>
    </row>
    <row r="30805" spans="151:151" ht="14.4" x14ac:dyDescent="0.25">
      <c r="EU30805" s="104"/>
    </row>
    <row r="30806" spans="151:151" ht="14.4" x14ac:dyDescent="0.25">
      <c r="EU30806" s="104"/>
    </row>
    <row r="30807" spans="151:151" ht="14.4" x14ac:dyDescent="0.25">
      <c r="EU30807" s="104"/>
    </row>
    <row r="30808" spans="151:151" ht="14.4" x14ac:dyDescent="0.25">
      <c r="EU30808" s="104"/>
    </row>
    <row r="30809" spans="151:151" ht="14.4" x14ac:dyDescent="0.25">
      <c r="EU30809" s="104"/>
    </row>
    <row r="30810" spans="151:151" ht="14.4" x14ac:dyDescent="0.25">
      <c r="EU30810" s="104"/>
    </row>
    <row r="30811" spans="151:151" ht="14.4" x14ac:dyDescent="0.25">
      <c r="EU30811" s="104"/>
    </row>
    <row r="30812" spans="151:151" ht="14.4" x14ac:dyDescent="0.25">
      <c r="EU30812" s="104"/>
    </row>
    <row r="30813" spans="151:151" ht="14.4" x14ac:dyDescent="0.25">
      <c r="EU30813" s="104"/>
    </row>
    <row r="30814" spans="151:151" ht="14.4" x14ac:dyDescent="0.25">
      <c r="EU30814" s="104"/>
    </row>
    <row r="30815" spans="151:151" ht="14.4" x14ac:dyDescent="0.25">
      <c r="EU30815" s="104"/>
    </row>
    <row r="30816" spans="151:151" ht="14.4" x14ac:dyDescent="0.25">
      <c r="EU30816" s="104"/>
    </row>
    <row r="30817" spans="151:151" ht="14.4" x14ac:dyDescent="0.25">
      <c r="EU30817" s="104"/>
    </row>
    <row r="30818" spans="151:151" ht="14.4" x14ac:dyDescent="0.25">
      <c r="EU30818" s="104"/>
    </row>
    <row r="30819" spans="151:151" ht="14.4" x14ac:dyDescent="0.25">
      <c r="EU30819" s="104"/>
    </row>
    <row r="30820" spans="151:151" ht="14.4" x14ac:dyDescent="0.25">
      <c r="EU30820" s="104"/>
    </row>
    <row r="30821" spans="151:151" ht="14.4" x14ac:dyDescent="0.25">
      <c r="EU30821" s="104"/>
    </row>
    <row r="30822" spans="151:151" ht="14.4" x14ac:dyDescent="0.25">
      <c r="EU30822" s="104"/>
    </row>
    <row r="30823" spans="151:151" ht="14.4" x14ac:dyDescent="0.25">
      <c r="EU30823" s="104"/>
    </row>
    <row r="30824" spans="151:151" ht="14.4" x14ac:dyDescent="0.25">
      <c r="EU30824" s="104"/>
    </row>
    <row r="30825" spans="151:151" ht="14.4" x14ac:dyDescent="0.25">
      <c r="EU30825" s="104"/>
    </row>
    <row r="30826" spans="151:151" ht="14.4" x14ac:dyDescent="0.25">
      <c r="EU30826" s="104"/>
    </row>
    <row r="30827" spans="151:151" ht="14.4" x14ac:dyDescent="0.25">
      <c r="EU30827" s="104"/>
    </row>
    <row r="30828" spans="151:151" ht="14.4" x14ac:dyDescent="0.25">
      <c r="EU30828" s="104"/>
    </row>
    <row r="30829" spans="151:151" ht="14.4" x14ac:dyDescent="0.25">
      <c r="EU30829" s="104"/>
    </row>
    <row r="30830" spans="151:151" ht="14.4" x14ac:dyDescent="0.25">
      <c r="EU30830" s="104"/>
    </row>
    <row r="30831" spans="151:151" ht="14.4" x14ac:dyDescent="0.25">
      <c r="EU30831" s="104"/>
    </row>
    <row r="30832" spans="151:151" ht="14.4" x14ac:dyDescent="0.25">
      <c r="EU30832" s="104"/>
    </row>
    <row r="30833" spans="151:151" ht="14.4" x14ac:dyDescent="0.25">
      <c r="EU30833" s="104"/>
    </row>
    <row r="30834" spans="151:151" ht="14.4" x14ac:dyDescent="0.25">
      <c r="EU30834" s="104"/>
    </row>
    <row r="30835" spans="151:151" ht="14.4" x14ac:dyDescent="0.25">
      <c r="EU30835" s="104"/>
    </row>
    <row r="30836" spans="151:151" ht="14.4" x14ac:dyDescent="0.25">
      <c r="EU30836" s="104"/>
    </row>
    <row r="30837" spans="151:151" ht="14.4" x14ac:dyDescent="0.25">
      <c r="EU30837" s="104"/>
    </row>
    <row r="30838" spans="151:151" ht="14.4" x14ac:dyDescent="0.25">
      <c r="EU30838" s="104"/>
    </row>
    <row r="30839" spans="151:151" ht="14.4" x14ac:dyDescent="0.25">
      <c r="EU30839" s="104"/>
    </row>
    <row r="30840" spans="151:151" ht="14.4" x14ac:dyDescent="0.25">
      <c r="EU30840" s="104"/>
    </row>
    <row r="30841" spans="151:151" ht="14.4" x14ac:dyDescent="0.25">
      <c r="EU30841" s="104"/>
    </row>
    <row r="30842" spans="151:151" ht="14.4" x14ac:dyDescent="0.25">
      <c r="EU30842" s="104"/>
    </row>
    <row r="30843" spans="151:151" ht="14.4" x14ac:dyDescent="0.25">
      <c r="EU30843" s="104"/>
    </row>
    <row r="30844" spans="151:151" ht="14.4" x14ac:dyDescent="0.25">
      <c r="EU30844" s="104"/>
    </row>
    <row r="30845" spans="151:151" ht="14.4" x14ac:dyDescent="0.25">
      <c r="EU30845" s="104"/>
    </row>
    <row r="30846" spans="151:151" ht="14.4" x14ac:dyDescent="0.25">
      <c r="EU30846" s="104"/>
    </row>
    <row r="30847" spans="151:151" ht="14.4" x14ac:dyDescent="0.25">
      <c r="EU30847" s="104"/>
    </row>
    <row r="30848" spans="151:151" ht="14.4" x14ac:dyDescent="0.25">
      <c r="EU30848" s="104"/>
    </row>
    <row r="30849" spans="151:151" ht="14.4" x14ac:dyDescent="0.25">
      <c r="EU30849" s="104"/>
    </row>
    <row r="30850" spans="151:151" ht="14.4" x14ac:dyDescent="0.25">
      <c r="EU30850" s="104"/>
    </row>
    <row r="30851" spans="151:151" ht="14.4" x14ac:dyDescent="0.25">
      <c r="EU30851" s="104"/>
    </row>
    <row r="30852" spans="151:151" ht="14.4" x14ac:dyDescent="0.25">
      <c r="EU30852" s="104"/>
    </row>
    <row r="30853" spans="151:151" ht="14.4" x14ac:dyDescent="0.25">
      <c r="EU30853" s="104"/>
    </row>
    <row r="30854" spans="151:151" ht="14.4" x14ac:dyDescent="0.25">
      <c r="EU30854" s="104"/>
    </row>
    <row r="30855" spans="151:151" ht="14.4" x14ac:dyDescent="0.25">
      <c r="EU30855" s="104"/>
    </row>
    <row r="30856" spans="151:151" ht="14.4" x14ac:dyDescent="0.25">
      <c r="EU30856" s="104"/>
    </row>
    <row r="30857" spans="151:151" ht="14.4" x14ac:dyDescent="0.25">
      <c r="EU30857" s="104"/>
    </row>
    <row r="30858" spans="151:151" ht="14.4" x14ac:dyDescent="0.25">
      <c r="EU30858" s="104"/>
    </row>
    <row r="30859" spans="151:151" ht="14.4" x14ac:dyDescent="0.25">
      <c r="EU30859" s="104"/>
    </row>
    <row r="30860" spans="151:151" ht="14.4" x14ac:dyDescent="0.25">
      <c r="EU30860" s="104"/>
    </row>
    <row r="30861" spans="151:151" ht="14.4" x14ac:dyDescent="0.25">
      <c r="EU30861" s="104"/>
    </row>
    <row r="30862" spans="151:151" ht="14.4" x14ac:dyDescent="0.25">
      <c r="EU30862" s="104"/>
    </row>
    <row r="30863" spans="151:151" ht="14.4" x14ac:dyDescent="0.25">
      <c r="EU30863" s="104"/>
    </row>
    <row r="30864" spans="151:151" ht="14.4" x14ac:dyDescent="0.25">
      <c r="EU30864" s="104"/>
    </row>
    <row r="30865" spans="151:151" ht="14.4" x14ac:dyDescent="0.25">
      <c r="EU30865" s="104"/>
    </row>
    <row r="30866" spans="151:151" ht="14.4" x14ac:dyDescent="0.25">
      <c r="EU30866" s="104"/>
    </row>
    <row r="30867" spans="151:151" ht="14.4" x14ac:dyDescent="0.25">
      <c r="EU30867" s="104"/>
    </row>
    <row r="30868" spans="151:151" ht="14.4" x14ac:dyDescent="0.25">
      <c r="EU30868" s="104"/>
    </row>
    <row r="30869" spans="151:151" ht="14.4" x14ac:dyDescent="0.25">
      <c r="EU30869" s="104"/>
    </row>
    <row r="30870" spans="151:151" ht="14.4" x14ac:dyDescent="0.25">
      <c r="EU30870" s="104"/>
    </row>
    <row r="30871" spans="151:151" ht="14.4" x14ac:dyDescent="0.25">
      <c r="EU30871" s="104"/>
    </row>
    <row r="30872" spans="151:151" ht="14.4" x14ac:dyDescent="0.25">
      <c r="EU30872" s="104"/>
    </row>
    <row r="30873" spans="151:151" ht="14.4" x14ac:dyDescent="0.25">
      <c r="EU30873" s="104"/>
    </row>
    <row r="30874" spans="151:151" ht="14.4" x14ac:dyDescent="0.25">
      <c r="EU30874" s="104"/>
    </row>
    <row r="30875" spans="151:151" ht="14.4" x14ac:dyDescent="0.25">
      <c r="EU30875" s="104"/>
    </row>
    <row r="30876" spans="151:151" ht="14.4" x14ac:dyDescent="0.25">
      <c r="EU30876" s="104"/>
    </row>
    <row r="30877" spans="151:151" ht="14.4" x14ac:dyDescent="0.25">
      <c r="EU30877" s="104"/>
    </row>
    <row r="30878" spans="151:151" ht="14.4" x14ac:dyDescent="0.25">
      <c r="EU30878" s="104"/>
    </row>
    <row r="30879" spans="151:151" ht="14.4" x14ac:dyDescent="0.25">
      <c r="EU30879" s="104"/>
    </row>
    <row r="30880" spans="151:151" ht="14.4" x14ac:dyDescent="0.25">
      <c r="EU30880" s="104"/>
    </row>
    <row r="30881" spans="151:151" ht="14.4" x14ac:dyDescent="0.25">
      <c r="EU30881" s="104"/>
    </row>
    <row r="30882" spans="151:151" ht="14.4" x14ac:dyDescent="0.25">
      <c r="EU30882" s="104"/>
    </row>
    <row r="30883" spans="151:151" ht="14.4" x14ac:dyDescent="0.25">
      <c r="EU30883" s="104"/>
    </row>
    <row r="30884" spans="151:151" ht="14.4" x14ac:dyDescent="0.25">
      <c r="EU30884" s="104"/>
    </row>
    <row r="30885" spans="151:151" ht="14.4" x14ac:dyDescent="0.25">
      <c r="EU30885" s="104"/>
    </row>
    <row r="30886" spans="151:151" ht="14.4" x14ac:dyDescent="0.25">
      <c r="EU30886" s="104"/>
    </row>
    <row r="30887" spans="151:151" ht="14.4" x14ac:dyDescent="0.25">
      <c r="EU30887" s="104"/>
    </row>
    <row r="30888" spans="151:151" ht="14.4" x14ac:dyDescent="0.25">
      <c r="EU30888" s="104"/>
    </row>
    <row r="30889" spans="151:151" ht="14.4" x14ac:dyDescent="0.25">
      <c r="EU30889" s="104"/>
    </row>
    <row r="30890" spans="151:151" ht="14.4" x14ac:dyDescent="0.25">
      <c r="EU30890" s="104"/>
    </row>
    <row r="30891" spans="151:151" ht="14.4" x14ac:dyDescent="0.25">
      <c r="EU30891" s="104"/>
    </row>
    <row r="30892" spans="151:151" ht="14.4" x14ac:dyDescent="0.25">
      <c r="EU30892" s="104"/>
    </row>
    <row r="30893" spans="151:151" ht="14.4" x14ac:dyDescent="0.25">
      <c r="EU30893" s="104"/>
    </row>
    <row r="30894" spans="151:151" ht="14.4" x14ac:dyDescent="0.25">
      <c r="EU30894" s="104"/>
    </row>
    <row r="30895" spans="151:151" ht="14.4" x14ac:dyDescent="0.25">
      <c r="EU30895" s="104"/>
    </row>
    <row r="30896" spans="151:151" ht="14.4" x14ac:dyDescent="0.25">
      <c r="EU30896" s="104"/>
    </row>
    <row r="30897" spans="151:151" ht="14.4" x14ac:dyDescent="0.25">
      <c r="EU30897" s="104"/>
    </row>
    <row r="30898" spans="151:151" ht="14.4" x14ac:dyDescent="0.25">
      <c r="EU30898" s="104"/>
    </row>
    <row r="30899" spans="151:151" ht="14.4" x14ac:dyDescent="0.25">
      <c r="EU30899" s="104"/>
    </row>
    <row r="30900" spans="151:151" ht="14.4" x14ac:dyDescent="0.25">
      <c r="EU30900" s="104"/>
    </row>
    <row r="30901" spans="151:151" ht="14.4" x14ac:dyDescent="0.25">
      <c r="EU30901" s="104"/>
    </row>
    <row r="30902" spans="151:151" ht="14.4" x14ac:dyDescent="0.25">
      <c r="EU30902" s="104"/>
    </row>
    <row r="30903" spans="151:151" ht="14.4" x14ac:dyDescent="0.25">
      <c r="EU30903" s="104"/>
    </row>
    <row r="30904" spans="151:151" ht="14.4" x14ac:dyDescent="0.25">
      <c r="EU30904" s="104"/>
    </row>
    <row r="30905" spans="151:151" ht="14.4" x14ac:dyDescent="0.25">
      <c r="EU30905" s="104"/>
    </row>
    <row r="30906" spans="151:151" ht="14.4" x14ac:dyDescent="0.25">
      <c r="EU30906" s="104"/>
    </row>
    <row r="30907" spans="151:151" ht="14.4" x14ac:dyDescent="0.25">
      <c r="EU30907" s="104"/>
    </row>
    <row r="30908" spans="151:151" ht="14.4" x14ac:dyDescent="0.25">
      <c r="EU30908" s="104"/>
    </row>
    <row r="30909" spans="151:151" ht="14.4" x14ac:dyDescent="0.25">
      <c r="EU30909" s="104"/>
    </row>
    <row r="30910" spans="151:151" ht="14.4" x14ac:dyDescent="0.25">
      <c r="EU30910" s="104"/>
    </row>
    <row r="30911" spans="151:151" ht="14.4" x14ac:dyDescent="0.25">
      <c r="EU30911" s="104"/>
    </row>
    <row r="30912" spans="151:151" ht="14.4" x14ac:dyDescent="0.25">
      <c r="EU30912" s="104"/>
    </row>
    <row r="30913" spans="151:151" ht="14.4" x14ac:dyDescent="0.25">
      <c r="EU30913" s="104"/>
    </row>
    <row r="30914" spans="151:151" ht="14.4" x14ac:dyDescent="0.25">
      <c r="EU30914" s="104"/>
    </row>
    <row r="30915" spans="151:151" ht="14.4" x14ac:dyDescent="0.25">
      <c r="EU30915" s="104"/>
    </row>
    <row r="30916" spans="151:151" ht="14.4" x14ac:dyDescent="0.25">
      <c r="EU30916" s="104"/>
    </row>
    <row r="30917" spans="151:151" ht="14.4" x14ac:dyDescent="0.25">
      <c r="EU30917" s="104"/>
    </row>
    <row r="30918" spans="151:151" ht="14.4" x14ac:dyDescent="0.25">
      <c r="EU30918" s="104"/>
    </row>
    <row r="30919" spans="151:151" ht="14.4" x14ac:dyDescent="0.25">
      <c r="EU30919" s="104"/>
    </row>
    <row r="30920" spans="151:151" ht="14.4" x14ac:dyDescent="0.25">
      <c r="EU30920" s="104"/>
    </row>
    <row r="30921" spans="151:151" ht="14.4" x14ac:dyDescent="0.25">
      <c r="EU30921" s="104"/>
    </row>
    <row r="30922" spans="151:151" ht="14.4" x14ac:dyDescent="0.25">
      <c r="EU30922" s="104"/>
    </row>
    <row r="30923" spans="151:151" ht="14.4" x14ac:dyDescent="0.25">
      <c r="EU30923" s="104"/>
    </row>
    <row r="30924" spans="151:151" ht="14.4" x14ac:dyDescent="0.25">
      <c r="EU30924" s="104"/>
    </row>
    <row r="30925" spans="151:151" ht="14.4" x14ac:dyDescent="0.25">
      <c r="EU30925" s="104"/>
    </row>
    <row r="30926" spans="151:151" ht="14.4" x14ac:dyDescent="0.25">
      <c r="EU30926" s="104"/>
    </row>
    <row r="30927" spans="151:151" ht="14.4" x14ac:dyDescent="0.25">
      <c r="EU30927" s="104"/>
    </row>
    <row r="30928" spans="151:151" ht="14.4" x14ac:dyDescent="0.25">
      <c r="EU30928" s="104"/>
    </row>
    <row r="30929" spans="151:151" ht="14.4" x14ac:dyDescent="0.25">
      <c r="EU30929" s="104"/>
    </row>
    <row r="30930" spans="151:151" ht="14.4" x14ac:dyDescent="0.25">
      <c r="EU30930" s="104"/>
    </row>
    <row r="30931" spans="151:151" ht="14.4" x14ac:dyDescent="0.25">
      <c r="EU30931" s="104"/>
    </row>
    <row r="30932" spans="151:151" ht="14.4" x14ac:dyDescent="0.25">
      <c r="EU30932" s="104"/>
    </row>
    <row r="30933" spans="151:151" ht="14.4" x14ac:dyDescent="0.25">
      <c r="EU30933" s="104"/>
    </row>
    <row r="30934" spans="151:151" ht="14.4" x14ac:dyDescent="0.25">
      <c r="EU30934" s="104"/>
    </row>
    <row r="30935" spans="151:151" ht="14.4" x14ac:dyDescent="0.25">
      <c r="EU30935" s="104"/>
    </row>
    <row r="30936" spans="151:151" ht="14.4" x14ac:dyDescent="0.25">
      <c r="EU30936" s="104"/>
    </row>
    <row r="30937" spans="151:151" ht="14.4" x14ac:dyDescent="0.25">
      <c r="EU30937" s="104"/>
    </row>
    <row r="30938" spans="151:151" ht="14.4" x14ac:dyDescent="0.25">
      <c r="EU30938" s="104"/>
    </row>
    <row r="30939" spans="151:151" ht="14.4" x14ac:dyDescent="0.25">
      <c r="EU30939" s="104"/>
    </row>
    <row r="30940" spans="151:151" ht="14.4" x14ac:dyDescent="0.25">
      <c r="EU30940" s="104"/>
    </row>
    <row r="30941" spans="151:151" ht="14.4" x14ac:dyDescent="0.25">
      <c r="EU30941" s="104"/>
    </row>
    <row r="30942" spans="151:151" ht="14.4" x14ac:dyDescent="0.25">
      <c r="EU30942" s="104"/>
    </row>
    <row r="30943" spans="151:151" ht="14.4" x14ac:dyDescent="0.25">
      <c r="EU30943" s="104"/>
    </row>
    <row r="30944" spans="151:151" ht="14.4" x14ac:dyDescent="0.25">
      <c r="EU30944" s="104"/>
    </row>
    <row r="30945" spans="151:151" ht="14.4" x14ac:dyDescent="0.25">
      <c r="EU30945" s="104"/>
    </row>
    <row r="30946" spans="151:151" ht="14.4" x14ac:dyDescent="0.25">
      <c r="EU30946" s="104"/>
    </row>
    <row r="30947" spans="151:151" ht="14.4" x14ac:dyDescent="0.25">
      <c r="EU30947" s="104"/>
    </row>
    <row r="30948" spans="151:151" ht="14.4" x14ac:dyDescent="0.25">
      <c r="EU30948" s="104"/>
    </row>
    <row r="30949" spans="151:151" ht="14.4" x14ac:dyDescent="0.25">
      <c r="EU30949" s="104"/>
    </row>
    <row r="30950" spans="151:151" ht="14.4" x14ac:dyDescent="0.25">
      <c r="EU30950" s="104"/>
    </row>
    <row r="30951" spans="151:151" ht="14.4" x14ac:dyDescent="0.25">
      <c r="EU30951" s="104"/>
    </row>
    <row r="30952" spans="151:151" ht="14.4" x14ac:dyDescent="0.25">
      <c r="EU30952" s="104"/>
    </row>
    <row r="30953" spans="151:151" ht="14.4" x14ac:dyDescent="0.25">
      <c r="EU30953" s="104"/>
    </row>
    <row r="30954" spans="151:151" ht="14.4" x14ac:dyDescent="0.25">
      <c r="EU30954" s="104"/>
    </row>
    <row r="30955" spans="151:151" ht="14.4" x14ac:dyDescent="0.25">
      <c r="EU30955" s="104"/>
    </row>
    <row r="30956" spans="151:151" ht="14.4" x14ac:dyDescent="0.25">
      <c r="EU30956" s="104"/>
    </row>
    <row r="30957" spans="151:151" ht="14.4" x14ac:dyDescent="0.25">
      <c r="EU30957" s="104"/>
    </row>
    <row r="30958" spans="151:151" ht="14.4" x14ac:dyDescent="0.25">
      <c r="EU30958" s="104"/>
    </row>
    <row r="30959" spans="151:151" ht="14.4" x14ac:dyDescent="0.25">
      <c r="EU30959" s="104"/>
    </row>
    <row r="30960" spans="151:151" ht="14.4" x14ac:dyDescent="0.25">
      <c r="EU30960" s="104"/>
    </row>
    <row r="30961" spans="151:151" ht="14.4" x14ac:dyDescent="0.25">
      <c r="EU30961" s="104"/>
    </row>
    <row r="30962" spans="151:151" ht="14.4" x14ac:dyDescent="0.25">
      <c r="EU30962" s="104"/>
    </row>
    <row r="30963" spans="151:151" ht="14.4" x14ac:dyDescent="0.25">
      <c r="EU30963" s="104"/>
    </row>
    <row r="30964" spans="151:151" ht="14.4" x14ac:dyDescent="0.25">
      <c r="EU30964" s="104"/>
    </row>
    <row r="30965" spans="151:151" ht="14.4" x14ac:dyDescent="0.25">
      <c r="EU30965" s="104"/>
    </row>
    <row r="30966" spans="151:151" ht="14.4" x14ac:dyDescent="0.25">
      <c r="EU30966" s="104"/>
    </row>
    <row r="30967" spans="151:151" ht="14.4" x14ac:dyDescent="0.25">
      <c r="EU30967" s="104"/>
    </row>
    <row r="30968" spans="151:151" ht="14.4" x14ac:dyDescent="0.25">
      <c r="EU30968" s="104"/>
    </row>
    <row r="30969" spans="151:151" ht="14.4" x14ac:dyDescent="0.25">
      <c r="EU30969" s="104"/>
    </row>
    <row r="30970" spans="151:151" ht="14.4" x14ac:dyDescent="0.25">
      <c r="EU30970" s="104"/>
    </row>
    <row r="30971" spans="151:151" ht="14.4" x14ac:dyDescent="0.25">
      <c r="EU30971" s="104"/>
    </row>
    <row r="30972" spans="151:151" ht="14.4" x14ac:dyDescent="0.25">
      <c r="EU30972" s="104"/>
    </row>
    <row r="30973" spans="151:151" ht="14.4" x14ac:dyDescent="0.25">
      <c r="EU30973" s="104"/>
    </row>
    <row r="30974" spans="151:151" ht="14.4" x14ac:dyDescent="0.25">
      <c r="EU30974" s="104"/>
    </row>
    <row r="30975" spans="151:151" ht="14.4" x14ac:dyDescent="0.25">
      <c r="EU30975" s="104"/>
    </row>
    <row r="30976" spans="151:151" ht="14.4" x14ac:dyDescent="0.25">
      <c r="EU30976" s="104"/>
    </row>
    <row r="30977" spans="151:151" ht="14.4" x14ac:dyDescent="0.25">
      <c r="EU30977" s="104"/>
    </row>
    <row r="30978" spans="151:151" ht="14.4" x14ac:dyDescent="0.25">
      <c r="EU30978" s="104"/>
    </row>
    <row r="30979" spans="151:151" ht="14.4" x14ac:dyDescent="0.25">
      <c r="EU30979" s="104"/>
    </row>
    <row r="30980" spans="151:151" ht="14.4" x14ac:dyDescent="0.25">
      <c r="EU30980" s="104"/>
    </row>
    <row r="30981" spans="151:151" ht="14.4" x14ac:dyDescent="0.25">
      <c r="EU30981" s="104"/>
    </row>
    <row r="30982" spans="151:151" ht="14.4" x14ac:dyDescent="0.25">
      <c r="EU30982" s="104"/>
    </row>
    <row r="30983" spans="151:151" ht="14.4" x14ac:dyDescent="0.25">
      <c r="EU30983" s="104"/>
    </row>
    <row r="30984" spans="151:151" ht="14.4" x14ac:dyDescent="0.25">
      <c r="EU30984" s="104"/>
    </row>
    <row r="30985" spans="151:151" ht="14.4" x14ac:dyDescent="0.25">
      <c r="EU30985" s="104"/>
    </row>
    <row r="30986" spans="151:151" ht="14.4" x14ac:dyDescent="0.25">
      <c r="EU30986" s="104"/>
    </row>
    <row r="30987" spans="151:151" ht="14.4" x14ac:dyDescent="0.25">
      <c r="EU30987" s="104"/>
    </row>
    <row r="30988" spans="151:151" ht="14.4" x14ac:dyDescent="0.25">
      <c r="EU30988" s="104"/>
    </row>
    <row r="30989" spans="151:151" ht="14.4" x14ac:dyDescent="0.25">
      <c r="EU30989" s="104"/>
    </row>
    <row r="30990" spans="151:151" ht="14.4" x14ac:dyDescent="0.25">
      <c r="EU30990" s="104"/>
    </row>
    <row r="30991" spans="151:151" ht="14.4" x14ac:dyDescent="0.25">
      <c r="EU30991" s="104"/>
    </row>
    <row r="30992" spans="151:151" ht="14.4" x14ac:dyDescent="0.25">
      <c r="EU30992" s="104"/>
    </row>
    <row r="30993" spans="151:151" ht="14.4" x14ac:dyDescent="0.25">
      <c r="EU30993" s="104"/>
    </row>
    <row r="30994" spans="151:151" ht="14.4" x14ac:dyDescent="0.25">
      <c r="EU30994" s="104"/>
    </row>
    <row r="30995" spans="151:151" ht="14.4" x14ac:dyDescent="0.25">
      <c r="EU30995" s="104"/>
    </row>
    <row r="30996" spans="151:151" ht="14.4" x14ac:dyDescent="0.25">
      <c r="EU30996" s="104"/>
    </row>
    <row r="30997" spans="151:151" ht="14.4" x14ac:dyDescent="0.25">
      <c r="EU30997" s="104"/>
    </row>
    <row r="30998" spans="151:151" ht="14.4" x14ac:dyDescent="0.25">
      <c r="EU30998" s="104"/>
    </row>
    <row r="30999" spans="151:151" ht="14.4" x14ac:dyDescent="0.25">
      <c r="EU30999" s="104"/>
    </row>
    <row r="31000" spans="151:151" ht="14.4" x14ac:dyDescent="0.25">
      <c r="EU31000" s="104"/>
    </row>
    <row r="31001" spans="151:151" ht="14.4" x14ac:dyDescent="0.25">
      <c r="EU31001" s="104"/>
    </row>
    <row r="31002" spans="151:151" ht="14.4" x14ac:dyDescent="0.25">
      <c r="EU31002" s="104"/>
    </row>
    <row r="31003" spans="151:151" ht="14.4" x14ac:dyDescent="0.25">
      <c r="EU31003" s="104"/>
    </row>
    <row r="31004" spans="151:151" ht="14.4" x14ac:dyDescent="0.25">
      <c r="EU31004" s="104"/>
    </row>
    <row r="31005" spans="151:151" ht="14.4" x14ac:dyDescent="0.25">
      <c r="EU31005" s="104"/>
    </row>
    <row r="31006" spans="151:151" ht="14.4" x14ac:dyDescent="0.25">
      <c r="EU31006" s="104"/>
    </row>
    <row r="31007" spans="151:151" ht="14.4" x14ac:dyDescent="0.25">
      <c r="EU31007" s="104"/>
    </row>
    <row r="31008" spans="151:151" ht="14.4" x14ac:dyDescent="0.25">
      <c r="EU31008" s="104"/>
    </row>
    <row r="31009" spans="151:151" ht="14.4" x14ac:dyDescent="0.25">
      <c r="EU31009" s="104"/>
    </row>
    <row r="31010" spans="151:151" ht="14.4" x14ac:dyDescent="0.25">
      <c r="EU31010" s="104"/>
    </row>
    <row r="31011" spans="151:151" ht="14.4" x14ac:dyDescent="0.25">
      <c r="EU31011" s="104"/>
    </row>
    <row r="31012" spans="151:151" ht="14.4" x14ac:dyDescent="0.25">
      <c r="EU31012" s="104"/>
    </row>
    <row r="31013" spans="151:151" ht="14.4" x14ac:dyDescent="0.25">
      <c r="EU31013" s="104"/>
    </row>
    <row r="31014" spans="151:151" ht="14.4" x14ac:dyDescent="0.25">
      <c r="EU31014" s="104"/>
    </row>
    <row r="31015" spans="151:151" ht="14.4" x14ac:dyDescent="0.25">
      <c r="EU31015" s="104"/>
    </row>
    <row r="31016" spans="151:151" ht="14.4" x14ac:dyDescent="0.25">
      <c r="EU31016" s="104"/>
    </row>
    <row r="31017" spans="151:151" ht="14.4" x14ac:dyDescent="0.25">
      <c r="EU31017" s="104"/>
    </row>
    <row r="31018" spans="151:151" ht="14.4" x14ac:dyDescent="0.25">
      <c r="EU31018" s="104"/>
    </row>
    <row r="31019" spans="151:151" ht="14.4" x14ac:dyDescent="0.25">
      <c r="EU31019" s="104"/>
    </row>
    <row r="31020" spans="151:151" ht="14.4" x14ac:dyDescent="0.25">
      <c r="EU31020" s="104"/>
    </row>
    <row r="31021" spans="151:151" ht="14.4" x14ac:dyDescent="0.25">
      <c r="EU31021" s="104"/>
    </row>
    <row r="31022" spans="151:151" ht="14.4" x14ac:dyDescent="0.25">
      <c r="EU31022" s="104"/>
    </row>
    <row r="31023" spans="151:151" ht="14.4" x14ac:dyDescent="0.25">
      <c r="EU31023" s="104"/>
    </row>
    <row r="31024" spans="151:151" ht="14.4" x14ac:dyDescent="0.25">
      <c r="EU31024" s="104"/>
    </row>
    <row r="31025" spans="151:151" ht="14.4" x14ac:dyDescent="0.25">
      <c r="EU31025" s="104"/>
    </row>
    <row r="31026" spans="151:151" ht="14.4" x14ac:dyDescent="0.25">
      <c r="EU31026" s="104"/>
    </row>
    <row r="31027" spans="151:151" ht="14.4" x14ac:dyDescent="0.25">
      <c r="EU31027" s="104"/>
    </row>
    <row r="31028" spans="151:151" ht="14.4" x14ac:dyDescent="0.25">
      <c r="EU31028" s="104"/>
    </row>
    <row r="31029" spans="151:151" ht="14.4" x14ac:dyDescent="0.25">
      <c r="EU31029" s="104"/>
    </row>
    <row r="31030" spans="151:151" ht="14.4" x14ac:dyDescent="0.25">
      <c r="EU31030" s="104"/>
    </row>
    <row r="31031" spans="151:151" ht="14.4" x14ac:dyDescent="0.25">
      <c r="EU31031" s="104"/>
    </row>
    <row r="31032" spans="151:151" ht="14.4" x14ac:dyDescent="0.25">
      <c r="EU31032" s="104"/>
    </row>
    <row r="31033" spans="151:151" ht="14.4" x14ac:dyDescent="0.25">
      <c r="EU31033" s="104"/>
    </row>
    <row r="31034" spans="151:151" ht="14.4" x14ac:dyDescent="0.25">
      <c r="EU31034" s="104"/>
    </row>
    <row r="31035" spans="151:151" ht="14.4" x14ac:dyDescent="0.25">
      <c r="EU31035" s="104"/>
    </row>
    <row r="31036" spans="151:151" ht="14.4" x14ac:dyDescent="0.25">
      <c r="EU31036" s="104"/>
    </row>
    <row r="31037" spans="151:151" ht="14.4" x14ac:dyDescent="0.25">
      <c r="EU31037" s="104"/>
    </row>
    <row r="31038" spans="151:151" ht="14.4" x14ac:dyDescent="0.25">
      <c r="EU31038" s="104"/>
    </row>
    <row r="31039" spans="151:151" ht="14.4" x14ac:dyDescent="0.25">
      <c r="EU31039" s="104"/>
    </row>
    <row r="31040" spans="151:151" ht="14.4" x14ac:dyDescent="0.25">
      <c r="EU31040" s="104"/>
    </row>
    <row r="31041" spans="151:151" ht="14.4" x14ac:dyDescent="0.25">
      <c r="EU31041" s="104"/>
    </row>
    <row r="31042" spans="151:151" ht="14.4" x14ac:dyDescent="0.25">
      <c r="EU31042" s="104"/>
    </row>
    <row r="31043" spans="151:151" ht="14.4" x14ac:dyDescent="0.25">
      <c r="EU31043" s="104"/>
    </row>
    <row r="31044" spans="151:151" ht="14.4" x14ac:dyDescent="0.25">
      <c r="EU31044" s="104"/>
    </row>
    <row r="31045" spans="151:151" ht="14.4" x14ac:dyDescent="0.25">
      <c r="EU31045" s="104"/>
    </row>
    <row r="31046" spans="151:151" ht="14.4" x14ac:dyDescent="0.25">
      <c r="EU31046" s="104"/>
    </row>
    <row r="31047" spans="151:151" ht="14.4" x14ac:dyDescent="0.25">
      <c r="EU31047" s="104"/>
    </row>
    <row r="31048" spans="151:151" ht="14.4" x14ac:dyDescent="0.25">
      <c r="EU31048" s="104"/>
    </row>
    <row r="31049" spans="151:151" ht="14.4" x14ac:dyDescent="0.25">
      <c r="EU31049" s="104"/>
    </row>
    <row r="31050" spans="151:151" ht="14.4" x14ac:dyDescent="0.25">
      <c r="EU31050" s="104"/>
    </row>
    <row r="31051" spans="151:151" ht="14.4" x14ac:dyDescent="0.25">
      <c r="EU31051" s="104"/>
    </row>
    <row r="31052" spans="151:151" ht="14.4" x14ac:dyDescent="0.25">
      <c r="EU31052" s="104"/>
    </row>
    <row r="31053" spans="151:151" ht="14.4" x14ac:dyDescent="0.25">
      <c r="EU31053" s="104"/>
    </row>
    <row r="31054" spans="151:151" ht="14.4" x14ac:dyDescent="0.25">
      <c r="EU31054" s="104"/>
    </row>
    <row r="31055" spans="151:151" ht="14.4" x14ac:dyDescent="0.25">
      <c r="EU31055" s="104"/>
    </row>
    <row r="31056" spans="151:151" ht="14.4" x14ac:dyDescent="0.25">
      <c r="EU31056" s="104"/>
    </row>
    <row r="31057" spans="151:151" ht="14.4" x14ac:dyDescent="0.25">
      <c r="EU31057" s="104"/>
    </row>
    <row r="31058" spans="151:151" ht="14.4" x14ac:dyDescent="0.25">
      <c r="EU31058" s="104"/>
    </row>
    <row r="31059" spans="151:151" ht="14.4" x14ac:dyDescent="0.25">
      <c r="EU31059" s="104"/>
    </row>
    <row r="31060" spans="151:151" ht="14.4" x14ac:dyDescent="0.25">
      <c r="EU31060" s="104"/>
    </row>
    <row r="31061" spans="151:151" ht="14.4" x14ac:dyDescent="0.25">
      <c r="EU31061" s="104"/>
    </row>
    <row r="31062" spans="151:151" ht="14.4" x14ac:dyDescent="0.25">
      <c r="EU31062" s="104"/>
    </row>
    <row r="31063" spans="151:151" ht="14.4" x14ac:dyDescent="0.25">
      <c r="EU31063" s="104"/>
    </row>
    <row r="31064" spans="151:151" ht="14.4" x14ac:dyDescent="0.25">
      <c r="EU31064" s="104"/>
    </row>
    <row r="31065" spans="151:151" ht="14.4" x14ac:dyDescent="0.25">
      <c r="EU31065" s="104"/>
    </row>
    <row r="31066" spans="151:151" ht="14.4" x14ac:dyDescent="0.25">
      <c r="EU31066" s="104"/>
    </row>
    <row r="31067" spans="151:151" ht="14.4" x14ac:dyDescent="0.25">
      <c r="EU31067" s="104"/>
    </row>
    <row r="31068" spans="151:151" ht="14.4" x14ac:dyDescent="0.25">
      <c r="EU31068" s="104"/>
    </row>
    <row r="31069" spans="151:151" ht="14.4" x14ac:dyDescent="0.25">
      <c r="EU31069" s="104"/>
    </row>
    <row r="31070" spans="151:151" ht="14.4" x14ac:dyDescent="0.25">
      <c r="EU31070" s="104"/>
    </row>
    <row r="31071" spans="151:151" ht="14.4" x14ac:dyDescent="0.25">
      <c r="EU31071" s="104"/>
    </row>
    <row r="31072" spans="151:151" ht="14.4" x14ac:dyDescent="0.25">
      <c r="EU31072" s="104"/>
    </row>
    <row r="31073" spans="151:151" ht="14.4" x14ac:dyDescent="0.25">
      <c r="EU31073" s="104"/>
    </row>
    <row r="31074" spans="151:151" ht="14.4" x14ac:dyDescent="0.25">
      <c r="EU31074" s="104"/>
    </row>
    <row r="31075" spans="151:151" ht="14.4" x14ac:dyDescent="0.25">
      <c r="EU31075" s="104"/>
    </row>
    <row r="31076" spans="151:151" ht="14.4" x14ac:dyDescent="0.25">
      <c r="EU31076" s="104"/>
    </row>
    <row r="31077" spans="151:151" ht="14.4" x14ac:dyDescent="0.25">
      <c r="EU31077" s="104"/>
    </row>
    <row r="31078" spans="151:151" ht="14.4" x14ac:dyDescent="0.25">
      <c r="EU31078" s="104"/>
    </row>
    <row r="31079" spans="151:151" ht="14.4" x14ac:dyDescent="0.25">
      <c r="EU31079" s="104"/>
    </row>
    <row r="31080" spans="151:151" ht="14.4" x14ac:dyDescent="0.25">
      <c r="EU31080" s="104"/>
    </row>
    <row r="31081" spans="151:151" ht="14.4" x14ac:dyDescent="0.25">
      <c r="EU31081" s="104"/>
    </row>
    <row r="31082" spans="151:151" ht="14.4" x14ac:dyDescent="0.25">
      <c r="EU31082" s="104"/>
    </row>
    <row r="31083" spans="151:151" ht="14.4" x14ac:dyDescent="0.25">
      <c r="EU31083" s="104"/>
    </row>
    <row r="31084" spans="151:151" ht="14.4" x14ac:dyDescent="0.25">
      <c r="EU31084" s="104"/>
    </row>
    <row r="31085" spans="151:151" ht="14.4" x14ac:dyDescent="0.25">
      <c r="EU31085" s="104"/>
    </row>
    <row r="31086" spans="151:151" ht="14.4" x14ac:dyDescent="0.25">
      <c r="EU31086" s="104"/>
    </row>
    <row r="31087" spans="151:151" ht="14.4" x14ac:dyDescent="0.25">
      <c r="EU31087" s="104"/>
    </row>
    <row r="31088" spans="151:151" ht="14.4" x14ac:dyDescent="0.25">
      <c r="EU31088" s="104"/>
    </row>
    <row r="31089" spans="151:151" ht="14.4" x14ac:dyDescent="0.25">
      <c r="EU31089" s="104"/>
    </row>
    <row r="31090" spans="151:151" ht="14.4" x14ac:dyDescent="0.25">
      <c r="EU31090" s="104"/>
    </row>
    <row r="31091" spans="151:151" ht="14.4" x14ac:dyDescent="0.25">
      <c r="EU31091" s="104"/>
    </row>
    <row r="31092" spans="151:151" ht="14.4" x14ac:dyDescent="0.25">
      <c r="EU31092" s="104"/>
    </row>
    <row r="31093" spans="151:151" ht="14.4" x14ac:dyDescent="0.25">
      <c r="EU31093" s="104"/>
    </row>
    <row r="31094" spans="151:151" ht="14.4" x14ac:dyDescent="0.25">
      <c r="EU31094" s="104"/>
    </row>
    <row r="31095" spans="151:151" ht="14.4" x14ac:dyDescent="0.25">
      <c r="EU31095" s="104"/>
    </row>
    <row r="31096" spans="151:151" ht="14.4" x14ac:dyDescent="0.25">
      <c r="EU31096" s="104"/>
    </row>
    <row r="31097" spans="151:151" ht="14.4" x14ac:dyDescent="0.25">
      <c r="EU31097" s="104"/>
    </row>
    <row r="31098" spans="151:151" ht="14.4" x14ac:dyDescent="0.25">
      <c r="EU31098" s="104"/>
    </row>
    <row r="31099" spans="151:151" ht="14.4" x14ac:dyDescent="0.25">
      <c r="EU31099" s="104"/>
    </row>
    <row r="31100" spans="151:151" ht="14.4" x14ac:dyDescent="0.25">
      <c r="EU31100" s="104"/>
    </row>
    <row r="31101" spans="151:151" ht="14.4" x14ac:dyDescent="0.25">
      <c r="EU31101" s="104"/>
    </row>
    <row r="31102" spans="151:151" ht="14.4" x14ac:dyDescent="0.25">
      <c r="EU31102" s="104"/>
    </row>
    <row r="31103" spans="151:151" ht="14.4" x14ac:dyDescent="0.25">
      <c r="EU31103" s="104"/>
    </row>
    <row r="31104" spans="151:151" ht="14.4" x14ac:dyDescent="0.25">
      <c r="EU31104" s="104"/>
    </row>
    <row r="31105" spans="151:151" ht="14.4" x14ac:dyDescent="0.25">
      <c r="EU31105" s="104"/>
    </row>
    <row r="31106" spans="151:151" ht="14.4" x14ac:dyDescent="0.25">
      <c r="EU31106" s="104"/>
    </row>
    <row r="31107" spans="151:151" ht="14.4" x14ac:dyDescent="0.25">
      <c r="EU31107" s="104"/>
    </row>
    <row r="31108" spans="151:151" ht="14.4" x14ac:dyDescent="0.25">
      <c r="EU31108" s="104"/>
    </row>
    <row r="31109" spans="151:151" ht="14.4" x14ac:dyDescent="0.25">
      <c r="EU31109" s="104"/>
    </row>
    <row r="31110" spans="151:151" ht="14.4" x14ac:dyDescent="0.25">
      <c r="EU31110" s="104"/>
    </row>
    <row r="31111" spans="151:151" ht="14.4" x14ac:dyDescent="0.25">
      <c r="EU31111" s="104"/>
    </row>
    <row r="31112" spans="151:151" ht="14.4" x14ac:dyDescent="0.25">
      <c r="EU31112" s="104"/>
    </row>
    <row r="31113" spans="151:151" ht="14.4" x14ac:dyDescent="0.25">
      <c r="EU31113" s="104"/>
    </row>
    <row r="31114" spans="151:151" ht="14.4" x14ac:dyDescent="0.25">
      <c r="EU31114" s="104"/>
    </row>
    <row r="31115" spans="151:151" ht="14.4" x14ac:dyDescent="0.25">
      <c r="EU31115" s="104"/>
    </row>
    <row r="31116" spans="151:151" ht="14.4" x14ac:dyDescent="0.25">
      <c r="EU31116" s="104"/>
    </row>
    <row r="31117" spans="151:151" ht="14.4" x14ac:dyDescent="0.25">
      <c r="EU31117" s="104"/>
    </row>
    <row r="31118" spans="151:151" ht="14.4" x14ac:dyDescent="0.25">
      <c r="EU31118" s="104"/>
    </row>
    <row r="31119" spans="151:151" ht="14.4" x14ac:dyDescent="0.25">
      <c r="EU31119" s="104"/>
    </row>
    <row r="31120" spans="151:151" ht="14.4" x14ac:dyDescent="0.25">
      <c r="EU31120" s="104"/>
    </row>
    <row r="31121" spans="151:151" ht="14.4" x14ac:dyDescent="0.25">
      <c r="EU31121" s="104"/>
    </row>
    <row r="31122" spans="151:151" ht="14.4" x14ac:dyDescent="0.25">
      <c r="EU31122" s="104"/>
    </row>
    <row r="31123" spans="151:151" ht="14.4" x14ac:dyDescent="0.25">
      <c r="EU31123" s="104"/>
    </row>
    <row r="31124" spans="151:151" ht="14.4" x14ac:dyDescent="0.25">
      <c r="EU31124" s="104"/>
    </row>
    <row r="31125" spans="151:151" ht="14.4" x14ac:dyDescent="0.25">
      <c r="EU31125" s="104"/>
    </row>
    <row r="31126" spans="151:151" ht="14.4" x14ac:dyDescent="0.25">
      <c r="EU31126" s="104"/>
    </row>
    <row r="31127" spans="151:151" ht="14.4" x14ac:dyDescent="0.25">
      <c r="EU31127" s="104"/>
    </row>
    <row r="31128" spans="151:151" ht="14.4" x14ac:dyDescent="0.25">
      <c r="EU31128" s="104"/>
    </row>
    <row r="31129" spans="151:151" ht="14.4" x14ac:dyDescent="0.25">
      <c r="EU31129" s="104"/>
    </row>
    <row r="31130" spans="151:151" ht="14.4" x14ac:dyDescent="0.25">
      <c r="EU31130" s="104"/>
    </row>
    <row r="31131" spans="151:151" ht="14.4" x14ac:dyDescent="0.25">
      <c r="EU31131" s="104"/>
    </row>
    <row r="31132" spans="151:151" ht="14.4" x14ac:dyDescent="0.25">
      <c r="EU31132" s="104"/>
    </row>
    <row r="31133" spans="151:151" ht="14.4" x14ac:dyDescent="0.25">
      <c r="EU31133" s="104"/>
    </row>
    <row r="31134" spans="151:151" ht="14.4" x14ac:dyDescent="0.25">
      <c r="EU31134" s="104"/>
    </row>
    <row r="31135" spans="151:151" ht="14.4" x14ac:dyDescent="0.25">
      <c r="EU31135" s="104"/>
    </row>
    <row r="31136" spans="151:151" ht="14.4" x14ac:dyDescent="0.25">
      <c r="EU31136" s="104"/>
    </row>
    <row r="31137" spans="151:151" ht="14.4" x14ac:dyDescent="0.25">
      <c r="EU31137" s="104"/>
    </row>
    <row r="31138" spans="151:151" ht="14.4" x14ac:dyDescent="0.25">
      <c r="EU31138" s="104"/>
    </row>
    <row r="31139" spans="151:151" ht="14.4" x14ac:dyDescent="0.25">
      <c r="EU31139" s="104"/>
    </row>
    <row r="31140" spans="151:151" ht="14.4" x14ac:dyDescent="0.25">
      <c r="EU31140" s="104"/>
    </row>
    <row r="31141" spans="151:151" ht="14.4" x14ac:dyDescent="0.25">
      <c r="EU31141" s="104"/>
    </row>
    <row r="31142" spans="151:151" ht="14.4" x14ac:dyDescent="0.25">
      <c r="EU31142" s="104"/>
    </row>
    <row r="31143" spans="151:151" ht="14.4" x14ac:dyDescent="0.25">
      <c r="EU31143" s="104"/>
    </row>
    <row r="31144" spans="151:151" ht="14.4" x14ac:dyDescent="0.25">
      <c r="EU31144" s="104"/>
    </row>
    <row r="31145" spans="151:151" ht="14.4" x14ac:dyDescent="0.25">
      <c r="EU31145" s="104"/>
    </row>
    <row r="31146" spans="151:151" ht="14.4" x14ac:dyDescent="0.25">
      <c r="EU31146" s="104"/>
    </row>
    <row r="31147" spans="151:151" ht="14.4" x14ac:dyDescent="0.25">
      <c r="EU31147" s="104"/>
    </row>
    <row r="31148" spans="151:151" ht="14.4" x14ac:dyDescent="0.25">
      <c r="EU31148" s="104"/>
    </row>
    <row r="31149" spans="151:151" ht="14.4" x14ac:dyDescent="0.25">
      <c r="EU31149" s="104"/>
    </row>
    <row r="31150" spans="151:151" ht="14.4" x14ac:dyDescent="0.25">
      <c r="EU31150" s="104"/>
    </row>
    <row r="31151" spans="151:151" ht="14.4" x14ac:dyDescent="0.25">
      <c r="EU31151" s="104"/>
    </row>
    <row r="31152" spans="151:151" ht="14.4" x14ac:dyDescent="0.25">
      <c r="EU31152" s="104"/>
    </row>
    <row r="31153" spans="151:151" ht="14.4" x14ac:dyDescent="0.25">
      <c r="EU31153" s="104"/>
    </row>
    <row r="31154" spans="151:151" ht="14.4" x14ac:dyDescent="0.25">
      <c r="EU31154" s="104"/>
    </row>
    <row r="31155" spans="151:151" ht="14.4" x14ac:dyDescent="0.25">
      <c r="EU31155" s="104"/>
    </row>
    <row r="31156" spans="151:151" ht="14.4" x14ac:dyDescent="0.25">
      <c r="EU31156" s="104"/>
    </row>
    <row r="31157" spans="151:151" ht="14.4" x14ac:dyDescent="0.25">
      <c r="EU31157" s="104"/>
    </row>
    <row r="31158" spans="151:151" ht="14.4" x14ac:dyDescent="0.25">
      <c r="EU31158" s="104"/>
    </row>
    <row r="31159" spans="151:151" ht="14.4" x14ac:dyDescent="0.25">
      <c r="EU31159" s="104"/>
    </row>
    <row r="31160" spans="151:151" ht="14.4" x14ac:dyDescent="0.25">
      <c r="EU31160" s="104"/>
    </row>
    <row r="31161" spans="151:151" ht="14.4" x14ac:dyDescent="0.25">
      <c r="EU31161" s="104"/>
    </row>
    <row r="31162" spans="151:151" ht="14.4" x14ac:dyDescent="0.25">
      <c r="EU31162" s="104"/>
    </row>
    <row r="31163" spans="151:151" ht="14.4" x14ac:dyDescent="0.25">
      <c r="EU31163" s="104"/>
    </row>
    <row r="31164" spans="151:151" ht="14.4" x14ac:dyDescent="0.25">
      <c r="EU31164" s="104"/>
    </row>
    <row r="31165" spans="151:151" ht="14.4" x14ac:dyDescent="0.25">
      <c r="EU31165" s="104"/>
    </row>
    <row r="31166" spans="151:151" ht="14.4" x14ac:dyDescent="0.25">
      <c r="EU31166" s="104"/>
    </row>
    <row r="31167" spans="151:151" ht="14.4" x14ac:dyDescent="0.25">
      <c r="EU31167" s="104"/>
    </row>
    <row r="31168" spans="151:151" ht="14.4" x14ac:dyDescent="0.25">
      <c r="EU31168" s="104"/>
    </row>
    <row r="31169" spans="151:151" ht="14.4" x14ac:dyDescent="0.25">
      <c r="EU31169" s="104"/>
    </row>
    <row r="31170" spans="151:151" ht="14.4" x14ac:dyDescent="0.25">
      <c r="EU31170" s="104"/>
    </row>
    <row r="31171" spans="151:151" ht="14.4" x14ac:dyDescent="0.25">
      <c r="EU31171" s="104"/>
    </row>
    <row r="31172" spans="151:151" ht="14.4" x14ac:dyDescent="0.25">
      <c r="EU31172" s="104"/>
    </row>
    <row r="31173" spans="151:151" ht="14.4" x14ac:dyDescent="0.25">
      <c r="EU31173" s="104"/>
    </row>
    <row r="31174" spans="151:151" ht="14.4" x14ac:dyDescent="0.25">
      <c r="EU31174" s="104"/>
    </row>
    <row r="31175" spans="151:151" ht="14.4" x14ac:dyDescent="0.25">
      <c r="EU31175" s="104"/>
    </row>
    <row r="31176" spans="151:151" ht="14.4" x14ac:dyDescent="0.25">
      <c r="EU31176" s="104"/>
    </row>
    <row r="31177" spans="151:151" ht="14.4" x14ac:dyDescent="0.25">
      <c r="EU31177" s="104"/>
    </row>
    <row r="31178" spans="151:151" ht="14.4" x14ac:dyDescent="0.25">
      <c r="EU31178" s="104"/>
    </row>
    <row r="31179" spans="151:151" ht="14.4" x14ac:dyDescent="0.25">
      <c r="EU31179" s="104"/>
    </row>
    <row r="31180" spans="151:151" ht="14.4" x14ac:dyDescent="0.25">
      <c r="EU31180" s="104"/>
    </row>
    <row r="31181" spans="151:151" ht="14.4" x14ac:dyDescent="0.25">
      <c r="EU31181" s="104"/>
    </row>
    <row r="31182" spans="151:151" ht="14.4" x14ac:dyDescent="0.25">
      <c r="EU31182" s="104"/>
    </row>
    <row r="31183" spans="151:151" ht="14.4" x14ac:dyDescent="0.25">
      <c r="EU31183" s="104"/>
    </row>
    <row r="31184" spans="151:151" ht="14.4" x14ac:dyDescent="0.25">
      <c r="EU31184" s="104"/>
    </row>
    <row r="31185" spans="151:151" ht="14.4" x14ac:dyDescent="0.25">
      <c r="EU31185" s="104"/>
    </row>
    <row r="31186" spans="151:151" ht="14.4" x14ac:dyDescent="0.25">
      <c r="EU31186" s="104"/>
    </row>
    <row r="31187" spans="151:151" ht="14.4" x14ac:dyDescent="0.25">
      <c r="EU31187" s="104"/>
    </row>
    <row r="31188" spans="151:151" ht="14.4" x14ac:dyDescent="0.25">
      <c r="EU31188" s="104"/>
    </row>
    <row r="31189" spans="151:151" ht="14.4" x14ac:dyDescent="0.25">
      <c r="EU31189" s="104"/>
    </row>
    <row r="31190" spans="151:151" ht="14.4" x14ac:dyDescent="0.25">
      <c r="EU31190" s="104"/>
    </row>
    <row r="31191" spans="151:151" ht="14.4" x14ac:dyDescent="0.25">
      <c r="EU31191" s="104"/>
    </row>
    <row r="31192" spans="151:151" ht="14.4" x14ac:dyDescent="0.25">
      <c r="EU31192" s="104"/>
    </row>
    <row r="31193" spans="151:151" ht="14.4" x14ac:dyDescent="0.25">
      <c r="EU31193" s="104"/>
    </row>
    <row r="31194" spans="151:151" ht="14.4" x14ac:dyDescent="0.25">
      <c r="EU31194" s="104"/>
    </row>
    <row r="31195" spans="151:151" ht="14.4" x14ac:dyDescent="0.25">
      <c r="EU31195" s="104"/>
    </row>
    <row r="31196" spans="151:151" ht="14.4" x14ac:dyDescent="0.25">
      <c r="EU31196" s="104"/>
    </row>
    <row r="31197" spans="151:151" ht="14.4" x14ac:dyDescent="0.25">
      <c r="EU31197" s="104"/>
    </row>
    <row r="31198" spans="151:151" ht="14.4" x14ac:dyDescent="0.25">
      <c r="EU31198" s="104"/>
    </row>
    <row r="31199" spans="151:151" ht="14.4" x14ac:dyDescent="0.25">
      <c r="EU31199" s="104"/>
    </row>
    <row r="31200" spans="151:151" ht="14.4" x14ac:dyDescent="0.25">
      <c r="EU31200" s="104"/>
    </row>
    <row r="31201" spans="151:151" ht="14.4" x14ac:dyDescent="0.25">
      <c r="EU31201" s="104"/>
    </row>
    <row r="31202" spans="151:151" ht="14.4" x14ac:dyDescent="0.25">
      <c r="EU31202" s="104"/>
    </row>
    <row r="31203" spans="151:151" ht="14.4" x14ac:dyDescent="0.25">
      <c r="EU31203" s="104"/>
    </row>
    <row r="31204" spans="151:151" ht="14.4" x14ac:dyDescent="0.25">
      <c r="EU31204" s="104"/>
    </row>
    <row r="31205" spans="151:151" ht="14.4" x14ac:dyDescent="0.25">
      <c r="EU31205" s="104"/>
    </row>
    <row r="31206" spans="151:151" ht="14.4" x14ac:dyDescent="0.25">
      <c r="EU31206" s="104"/>
    </row>
    <row r="31207" spans="151:151" ht="14.4" x14ac:dyDescent="0.25">
      <c r="EU31207" s="104"/>
    </row>
    <row r="31208" spans="151:151" ht="14.4" x14ac:dyDescent="0.25">
      <c r="EU31208" s="104"/>
    </row>
    <row r="31209" spans="151:151" ht="14.4" x14ac:dyDescent="0.25">
      <c r="EU31209" s="104"/>
    </row>
    <row r="31210" spans="151:151" ht="14.4" x14ac:dyDescent="0.25">
      <c r="EU31210" s="104"/>
    </row>
    <row r="31211" spans="151:151" ht="14.4" x14ac:dyDescent="0.25">
      <c r="EU31211" s="104"/>
    </row>
    <row r="31212" spans="151:151" ht="14.4" x14ac:dyDescent="0.25">
      <c r="EU31212" s="104"/>
    </row>
    <row r="31213" spans="151:151" ht="14.4" x14ac:dyDescent="0.25">
      <c r="EU31213" s="104"/>
    </row>
    <row r="31214" spans="151:151" ht="14.4" x14ac:dyDescent="0.25">
      <c r="EU31214" s="104"/>
    </row>
    <row r="31215" spans="151:151" ht="14.4" x14ac:dyDescent="0.25">
      <c r="EU31215" s="104"/>
    </row>
    <row r="31216" spans="151:151" ht="14.4" x14ac:dyDescent="0.25">
      <c r="EU31216" s="104"/>
    </row>
    <row r="31217" spans="151:151" ht="14.4" x14ac:dyDescent="0.25">
      <c r="EU31217" s="104"/>
    </row>
    <row r="31218" spans="151:151" ht="14.4" x14ac:dyDescent="0.25">
      <c r="EU31218" s="104"/>
    </row>
    <row r="31219" spans="151:151" ht="14.4" x14ac:dyDescent="0.25">
      <c r="EU31219" s="104"/>
    </row>
    <row r="31220" spans="151:151" ht="14.4" x14ac:dyDescent="0.25">
      <c r="EU31220" s="104"/>
    </row>
    <row r="31221" spans="151:151" ht="14.4" x14ac:dyDescent="0.25">
      <c r="EU31221" s="104"/>
    </row>
    <row r="31222" spans="151:151" ht="14.4" x14ac:dyDescent="0.25">
      <c r="EU31222" s="104"/>
    </row>
    <row r="31223" spans="151:151" ht="14.4" x14ac:dyDescent="0.25">
      <c r="EU31223" s="104"/>
    </row>
    <row r="31224" spans="151:151" ht="14.4" x14ac:dyDescent="0.25">
      <c r="EU31224" s="104"/>
    </row>
    <row r="31225" spans="151:151" ht="14.4" x14ac:dyDescent="0.25">
      <c r="EU31225" s="104"/>
    </row>
    <row r="31226" spans="151:151" ht="14.4" x14ac:dyDescent="0.25">
      <c r="EU31226" s="104"/>
    </row>
    <row r="31227" spans="151:151" ht="14.4" x14ac:dyDescent="0.25">
      <c r="EU31227" s="104"/>
    </row>
    <row r="31228" spans="151:151" ht="14.4" x14ac:dyDescent="0.25">
      <c r="EU31228" s="104"/>
    </row>
    <row r="31229" spans="151:151" ht="14.4" x14ac:dyDescent="0.25">
      <c r="EU31229" s="104"/>
    </row>
    <row r="31230" spans="151:151" ht="14.4" x14ac:dyDescent="0.25">
      <c r="EU31230" s="104"/>
    </row>
    <row r="31231" spans="151:151" ht="14.4" x14ac:dyDescent="0.25">
      <c r="EU31231" s="104"/>
    </row>
    <row r="31232" spans="151:151" ht="14.4" x14ac:dyDescent="0.25">
      <c r="EU31232" s="104"/>
    </row>
    <row r="31233" spans="151:151" ht="14.4" x14ac:dyDescent="0.25">
      <c r="EU31233" s="104"/>
    </row>
    <row r="31234" spans="151:151" ht="14.4" x14ac:dyDescent="0.25">
      <c r="EU31234" s="104"/>
    </row>
    <row r="31235" spans="151:151" ht="14.4" x14ac:dyDescent="0.25">
      <c r="EU31235" s="104"/>
    </row>
    <row r="31236" spans="151:151" ht="14.4" x14ac:dyDescent="0.25">
      <c r="EU31236" s="104"/>
    </row>
    <row r="31237" spans="151:151" ht="14.4" x14ac:dyDescent="0.25">
      <c r="EU31237" s="104"/>
    </row>
    <row r="31238" spans="151:151" ht="14.4" x14ac:dyDescent="0.25">
      <c r="EU31238" s="104"/>
    </row>
    <row r="31239" spans="151:151" ht="14.4" x14ac:dyDescent="0.25">
      <c r="EU31239" s="104"/>
    </row>
    <row r="31240" spans="151:151" ht="14.4" x14ac:dyDescent="0.25">
      <c r="EU31240" s="104"/>
    </row>
    <row r="31241" spans="151:151" ht="14.4" x14ac:dyDescent="0.25">
      <c r="EU31241" s="104"/>
    </row>
    <row r="31242" spans="151:151" ht="14.4" x14ac:dyDescent="0.25">
      <c r="EU31242" s="104"/>
    </row>
    <row r="31243" spans="151:151" ht="14.4" x14ac:dyDescent="0.25">
      <c r="EU31243" s="104"/>
    </row>
    <row r="31244" spans="151:151" ht="14.4" x14ac:dyDescent="0.25">
      <c r="EU31244" s="104"/>
    </row>
    <row r="31245" spans="151:151" ht="14.4" x14ac:dyDescent="0.25">
      <c r="EU31245" s="104"/>
    </row>
    <row r="31246" spans="151:151" ht="14.4" x14ac:dyDescent="0.25">
      <c r="EU31246" s="104"/>
    </row>
    <row r="31247" spans="151:151" ht="14.4" x14ac:dyDescent="0.25">
      <c r="EU31247" s="104"/>
    </row>
    <row r="31248" spans="151:151" ht="14.4" x14ac:dyDescent="0.25">
      <c r="EU31248" s="104"/>
    </row>
    <row r="31249" spans="151:151" ht="14.4" x14ac:dyDescent="0.25">
      <c r="EU31249" s="104"/>
    </row>
    <row r="31250" spans="151:151" ht="14.4" x14ac:dyDescent="0.25">
      <c r="EU31250" s="104"/>
    </row>
    <row r="31251" spans="151:151" ht="14.4" x14ac:dyDescent="0.25">
      <c r="EU31251" s="104"/>
    </row>
    <row r="31252" spans="151:151" ht="14.4" x14ac:dyDescent="0.25">
      <c r="EU31252" s="104"/>
    </row>
    <row r="31253" spans="151:151" ht="14.4" x14ac:dyDescent="0.25">
      <c r="EU31253" s="104"/>
    </row>
    <row r="31254" spans="151:151" ht="14.4" x14ac:dyDescent="0.25">
      <c r="EU31254" s="104"/>
    </row>
    <row r="31255" spans="151:151" ht="14.4" x14ac:dyDescent="0.25">
      <c r="EU31255" s="104"/>
    </row>
    <row r="31256" spans="151:151" ht="14.4" x14ac:dyDescent="0.25">
      <c r="EU31256" s="104"/>
    </row>
    <row r="31257" spans="151:151" ht="14.4" x14ac:dyDescent="0.25">
      <c r="EU31257" s="104"/>
    </row>
    <row r="31258" spans="151:151" ht="14.4" x14ac:dyDescent="0.25">
      <c r="EU31258" s="104"/>
    </row>
    <row r="31259" spans="151:151" ht="14.4" x14ac:dyDescent="0.25">
      <c r="EU31259" s="104"/>
    </row>
    <row r="31260" spans="151:151" ht="14.4" x14ac:dyDescent="0.25">
      <c r="EU31260" s="104"/>
    </row>
    <row r="31261" spans="151:151" ht="14.4" x14ac:dyDescent="0.25">
      <c r="EU31261" s="104"/>
    </row>
    <row r="31262" spans="151:151" ht="14.4" x14ac:dyDescent="0.25">
      <c r="EU31262" s="104"/>
    </row>
    <row r="31263" spans="151:151" ht="14.4" x14ac:dyDescent="0.25">
      <c r="EU31263" s="104"/>
    </row>
    <row r="31264" spans="151:151" ht="14.4" x14ac:dyDescent="0.25">
      <c r="EU31264" s="104"/>
    </row>
    <row r="31265" spans="151:151" ht="14.4" x14ac:dyDescent="0.25">
      <c r="EU31265" s="104"/>
    </row>
    <row r="31266" spans="151:151" ht="14.4" x14ac:dyDescent="0.25">
      <c r="EU31266" s="104"/>
    </row>
    <row r="31267" spans="151:151" ht="14.4" x14ac:dyDescent="0.25">
      <c r="EU31267" s="104"/>
    </row>
    <row r="31268" spans="151:151" ht="14.4" x14ac:dyDescent="0.25">
      <c r="EU31268" s="104"/>
    </row>
    <row r="31269" spans="151:151" ht="14.4" x14ac:dyDescent="0.25">
      <c r="EU31269" s="104"/>
    </row>
    <row r="31270" spans="151:151" ht="14.4" x14ac:dyDescent="0.25">
      <c r="EU31270" s="104"/>
    </row>
    <row r="31271" spans="151:151" ht="14.4" x14ac:dyDescent="0.25">
      <c r="EU31271" s="104"/>
    </row>
    <row r="31272" spans="151:151" ht="14.4" x14ac:dyDescent="0.25">
      <c r="EU31272" s="104"/>
    </row>
    <row r="31273" spans="151:151" ht="14.4" x14ac:dyDescent="0.25">
      <c r="EU31273" s="104"/>
    </row>
    <row r="31274" spans="151:151" ht="14.4" x14ac:dyDescent="0.25">
      <c r="EU31274" s="104"/>
    </row>
    <row r="31275" spans="151:151" ht="14.4" x14ac:dyDescent="0.25">
      <c r="EU31275" s="104"/>
    </row>
    <row r="31276" spans="151:151" ht="14.4" x14ac:dyDescent="0.25">
      <c r="EU31276" s="104"/>
    </row>
    <row r="31277" spans="151:151" ht="14.4" x14ac:dyDescent="0.25">
      <c r="EU31277" s="104"/>
    </row>
    <row r="31278" spans="151:151" ht="14.4" x14ac:dyDescent="0.25">
      <c r="EU31278" s="104"/>
    </row>
    <row r="31279" spans="151:151" ht="14.4" x14ac:dyDescent="0.25">
      <c r="EU31279" s="104"/>
    </row>
    <row r="31280" spans="151:151" ht="14.4" x14ac:dyDescent="0.25">
      <c r="EU31280" s="104"/>
    </row>
    <row r="31281" spans="151:151" ht="14.4" x14ac:dyDescent="0.25">
      <c r="EU31281" s="104"/>
    </row>
    <row r="31282" spans="151:151" ht="14.4" x14ac:dyDescent="0.25">
      <c r="EU31282" s="104"/>
    </row>
    <row r="31283" spans="151:151" ht="14.4" x14ac:dyDescent="0.25">
      <c r="EU31283" s="104"/>
    </row>
    <row r="31284" spans="151:151" ht="14.4" x14ac:dyDescent="0.25">
      <c r="EU31284" s="104"/>
    </row>
    <row r="31285" spans="151:151" ht="14.4" x14ac:dyDescent="0.25">
      <c r="EU31285" s="104"/>
    </row>
    <row r="31286" spans="151:151" ht="14.4" x14ac:dyDescent="0.25">
      <c r="EU31286" s="104"/>
    </row>
    <row r="31287" spans="151:151" ht="14.4" x14ac:dyDescent="0.25">
      <c r="EU31287" s="104"/>
    </row>
    <row r="31288" spans="151:151" ht="14.4" x14ac:dyDescent="0.25">
      <c r="EU31288" s="104"/>
    </row>
    <row r="31289" spans="151:151" ht="14.4" x14ac:dyDescent="0.25">
      <c r="EU31289" s="104"/>
    </row>
    <row r="31290" spans="151:151" ht="14.4" x14ac:dyDescent="0.25">
      <c r="EU31290" s="104"/>
    </row>
    <row r="31291" spans="151:151" ht="14.4" x14ac:dyDescent="0.25">
      <c r="EU31291" s="104"/>
    </row>
    <row r="31292" spans="151:151" ht="14.4" x14ac:dyDescent="0.25">
      <c r="EU31292" s="104"/>
    </row>
    <row r="31293" spans="151:151" ht="14.4" x14ac:dyDescent="0.25">
      <c r="EU31293" s="104"/>
    </row>
    <row r="31294" spans="151:151" ht="14.4" x14ac:dyDescent="0.25">
      <c r="EU31294" s="104"/>
    </row>
    <row r="31295" spans="151:151" ht="14.4" x14ac:dyDescent="0.25">
      <c r="EU31295" s="104"/>
    </row>
    <row r="31296" spans="151:151" ht="14.4" x14ac:dyDescent="0.25">
      <c r="EU31296" s="104"/>
    </row>
    <row r="31297" spans="151:151" ht="14.4" x14ac:dyDescent="0.25">
      <c r="EU31297" s="104"/>
    </row>
    <row r="31298" spans="151:151" ht="14.4" x14ac:dyDescent="0.25">
      <c r="EU31298" s="104"/>
    </row>
    <row r="31299" spans="151:151" ht="14.4" x14ac:dyDescent="0.25">
      <c r="EU31299" s="104"/>
    </row>
    <row r="31300" spans="151:151" ht="14.4" x14ac:dyDescent="0.25">
      <c r="EU31300" s="104"/>
    </row>
    <row r="31301" spans="151:151" ht="14.4" x14ac:dyDescent="0.25">
      <c r="EU31301" s="104"/>
    </row>
    <row r="31302" spans="151:151" ht="14.4" x14ac:dyDescent="0.25">
      <c r="EU31302" s="104"/>
    </row>
    <row r="31303" spans="151:151" ht="14.4" x14ac:dyDescent="0.25">
      <c r="EU31303" s="104"/>
    </row>
    <row r="31304" spans="151:151" ht="14.4" x14ac:dyDescent="0.25">
      <c r="EU31304" s="104"/>
    </row>
    <row r="31305" spans="151:151" ht="14.4" x14ac:dyDescent="0.25">
      <c r="EU31305" s="104"/>
    </row>
    <row r="31306" spans="151:151" ht="14.4" x14ac:dyDescent="0.25">
      <c r="EU31306" s="104"/>
    </row>
    <row r="31307" spans="151:151" ht="14.4" x14ac:dyDescent="0.25">
      <c r="EU31307" s="104"/>
    </row>
    <row r="31308" spans="151:151" ht="14.4" x14ac:dyDescent="0.25">
      <c r="EU31308" s="104"/>
    </row>
    <row r="31309" spans="151:151" ht="14.4" x14ac:dyDescent="0.25">
      <c r="EU31309" s="104"/>
    </row>
    <row r="31310" spans="151:151" ht="14.4" x14ac:dyDescent="0.25">
      <c r="EU31310" s="104"/>
    </row>
    <row r="31311" spans="151:151" ht="14.4" x14ac:dyDescent="0.25">
      <c r="EU31311" s="104"/>
    </row>
    <row r="31312" spans="151:151" ht="14.4" x14ac:dyDescent="0.25">
      <c r="EU31312" s="104"/>
    </row>
    <row r="31313" spans="151:151" ht="14.4" x14ac:dyDescent="0.25">
      <c r="EU31313" s="104"/>
    </row>
    <row r="31314" spans="151:151" ht="14.4" x14ac:dyDescent="0.25">
      <c r="EU31314" s="104"/>
    </row>
    <row r="31315" spans="151:151" ht="14.4" x14ac:dyDescent="0.25">
      <c r="EU31315" s="104"/>
    </row>
    <row r="31316" spans="151:151" ht="14.4" x14ac:dyDescent="0.25">
      <c r="EU31316" s="104"/>
    </row>
    <row r="31317" spans="151:151" ht="14.4" x14ac:dyDescent="0.25">
      <c r="EU31317" s="104"/>
    </row>
    <row r="31318" spans="151:151" ht="14.4" x14ac:dyDescent="0.25">
      <c r="EU31318" s="104"/>
    </row>
    <row r="31319" spans="151:151" ht="14.4" x14ac:dyDescent="0.25">
      <c r="EU31319" s="104"/>
    </row>
    <row r="31320" spans="151:151" ht="14.4" x14ac:dyDescent="0.25">
      <c r="EU31320" s="104"/>
    </row>
    <row r="31321" spans="151:151" ht="14.4" x14ac:dyDescent="0.25">
      <c r="EU31321" s="104"/>
    </row>
    <row r="31322" spans="151:151" ht="14.4" x14ac:dyDescent="0.25">
      <c r="EU31322" s="104"/>
    </row>
    <row r="31323" spans="151:151" ht="14.4" x14ac:dyDescent="0.25">
      <c r="EU31323" s="104"/>
    </row>
    <row r="31324" spans="151:151" ht="14.4" x14ac:dyDescent="0.25">
      <c r="EU31324" s="104"/>
    </row>
    <row r="31325" spans="151:151" ht="14.4" x14ac:dyDescent="0.25">
      <c r="EU31325" s="104"/>
    </row>
    <row r="31326" spans="151:151" ht="14.4" x14ac:dyDescent="0.25">
      <c r="EU31326" s="104"/>
    </row>
    <row r="31327" spans="151:151" ht="14.4" x14ac:dyDescent="0.25">
      <c r="EU31327" s="104"/>
    </row>
    <row r="31328" spans="151:151" ht="14.4" x14ac:dyDescent="0.25">
      <c r="EU31328" s="104"/>
    </row>
    <row r="31329" spans="151:151" ht="14.4" x14ac:dyDescent="0.25">
      <c r="EU31329" s="104"/>
    </row>
    <row r="31330" spans="151:151" ht="14.4" x14ac:dyDescent="0.25">
      <c r="EU31330" s="104"/>
    </row>
    <row r="31331" spans="151:151" ht="14.4" x14ac:dyDescent="0.25">
      <c r="EU31331" s="104"/>
    </row>
    <row r="31332" spans="151:151" ht="14.4" x14ac:dyDescent="0.25">
      <c r="EU31332" s="104"/>
    </row>
    <row r="31333" spans="151:151" ht="14.4" x14ac:dyDescent="0.25">
      <c r="EU31333" s="104"/>
    </row>
    <row r="31334" spans="151:151" ht="14.4" x14ac:dyDescent="0.25">
      <c r="EU31334" s="104"/>
    </row>
    <row r="31335" spans="151:151" ht="14.4" x14ac:dyDescent="0.25">
      <c r="EU31335" s="104"/>
    </row>
    <row r="31336" spans="151:151" ht="14.4" x14ac:dyDescent="0.25">
      <c r="EU31336" s="104"/>
    </row>
    <row r="31337" spans="151:151" ht="14.4" x14ac:dyDescent="0.25">
      <c r="EU31337" s="104"/>
    </row>
    <row r="31338" spans="151:151" ht="14.4" x14ac:dyDescent="0.25">
      <c r="EU31338" s="104"/>
    </row>
    <row r="31339" spans="151:151" ht="14.4" x14ac:dyDescent="0.25">
      <c r="EU31339" s="104"/>
    </row>
    <row r="31340" spans="151:151" ht="14.4" x14ac:dyDescent="0.25">
      <c r="EU31340" s="104"/>
    </row>
    <row r="31341" spans="151:151" ht="14.4" x14ac:dyDescent="0.25">
      <c r="EU31341" s="104"/>
    </row>
    <row r="31342" spans="151:151" ht="14.4" x14ac:dyDescent="0.25">
      <c r="EU31342" s="104"/>
    </row>
    <row r="31343" spans="151:151" ht="14.4" x14ac:dyDescent="0.25">
      <c r="EU31343" s="104"/>
    </row>
    <row r="31344" spans="151:151" ht="14.4" x14ac:dyDescent="0.25">
      <c r="EU31344" s="104"/>
    </row>
    <row r="31345" spans="151:151" ht="14.4" x14ac:dyDescent="0.25">
      <c r="EU31345" s="104"/>
    </row>
    <row r="31346" spans="151:151" ht="14.4" x14ac:dyDescent="0.25">
      <c r="EU31346" s="104"/>
    </row>
    <row r="31347" spans="151:151" ht="14.4" x14ac:dyDescent="0.25">
      <c r="EU31347" s="104"/>
    </row>
    <row r="31348" spans="151:151" ht="14.4" x14ac:dyDescent="0.25">
      <c r="EU31348" s="104"/>
    </row>
    <row r="31349" spans="151:151" ht="14.4" x14ac:dyDescent="0.25">
      <c r="EU31349" s="104"/>
    </row>
    <row r="31350" spans="151:151" ht="14.4" x14ac:dyDescent="0.25">
      <c r="EU31350" s="104"/>
    </row>
    <row r="31351" spans="151:151" ht="14.4" x14ac:dyDescent="0.25">
      <c r="EU31351" s="104"/>
    </row>
    <row r="31352" spans="151:151" ht="14.4" x14ac:dyDescent="0.25">
      <c r="EU31352" s="104"/>
    </row>
    <row r="31353" spans="151:151" ht="14.4" x14ac:dyDescent="0.25">
      <c r="EU31353" s="104"/>
    </row>
    <row r="31354" spans="151:151" ht="14.4" x14ac:dyDescent="0.25">
      <c r="EU31354" s="104"/>
    </row>
    <row r="31355" spans="151:151" ht="14.4" x14ac:dyDescent="0.25">
      <c r="EU31355" s="104"/>
    </row>
    <row r="31356" spans="151:151" ht="14.4" x14ac:dyDescent="0.25">
      <c r="EU31356" s="104"/>
    </row>
    <row r="31357" spans="151:151" ht="14.4" x14ac:dyDescent="0.25">
      <c r="EU31357" s="104"/>
    </row>
    <row r="31358" spans="151:151" ht="14.4" x14ac:dyDescent="0.25">
      <c r="EU31358" s="104"/>
    </row>
    <row r="31359" spans="151:151" ht="14.4" x14ac:dyDescent="0.25">
      <c r="EU31359" s="104"/>
    </row>
    <row r="31360" spans="151:151" ht="14.4" x14ac:dyDescent="0.25">
      <c r="EU31360" s="104"/>
    </row>
    <row r="31361" spans="151:151" ht="14.4" x14ac:dyDescent="0.25">
      <c r="EU31361" s="104"/>
    </row>
    <row r="31362" spans="151:151" ht="14.4" x14ac:dyDescent="0.25">
      <c r="EU31362" s="104"/>
    </row>
    <row r="31363" spans="151:151" ht="14.4" x14ac:dyDescent="0.25">
      <c r="EU31363" s="104"/>
    </row>
    <row r="31364" spans="151:151" ht="14.4" x14ac:dyDescent="0.25">
      <c r="EU31364" s="104"/>
    </row>
    <row r="31365" spans="151:151" ht="14.4" x14ac:dyDescent="0.25">
      <c r="EU31365" s="104"/>
    </row>
    <row r="31366" spans="151:151" ht="14.4" x14ac:dyDescent="0.25">
      <c r="EU31366" s="104"/>
    </row>
    <row r="31367" spans="151:151" ht="14.4" x14ac:dyDescent="0.25">
      <c r="EU31367" s="104"/>
    </row>
    <row r="31368" spans="151:151" ht="14.4" x14ac:dyDescent="0.25">
      <c r="EU31368" s="104"/>
    </row>
    <row r="31369" spans="151:151" ht="14.4" x14ac:dyDescent="0.25">
      <c r="EU31369" s="104"/>
    </row>
    <row r="31370" spans="151:151" ht="14.4" x14ac:dyDescent="0.25">
      <c r="EU31370" s="104"/>
    </row>
    <row r="31371" spans="151:151" ht="14.4" x14ac:dyDescent="0.25">
      <c r="EU31371" s="104"/>
    </row>
    <row r="31372" spans="151:151" ht="14.4" x14ac:dyDescent="0.25">
      <c r="EU31372" s="104"/>
    </row>
    <row r="31373" spans="151:151" ht="14.4" x14ac:dyDescent="0.25">
      <c r="EU31373" s="104"/>
    </row>
    <row r="31374" spans="151:151" ht="14.4" x14ac:dyDescent="0.25">
      <c r="EU31374" s="104"/>
    </row>
    <row r="31375" spans="151:151" ht="14.4" x14ac:dyDescent="0.25">
      <c r="EU31375" s="104"/>
    </row>
    <row r="31376" spans="151:151" ht="14.4" x14ac:dyDescent="0.25">
      <c r="EU31376" s="104"/>
    </row>
    <row r="31377" spans="151:151" ht="14.4" x14ac:dyDescent="0.25">
      <c r="EU31377" s="104"/>
    </row>
    <row r="31378" spans="151:151" ht="14.4" x14ac:dyDescent="0.25">
      <c r="EU31378" s="104"/>
    </row>
    <row r="31379" spans="151:151" ht="14.4" x14ac:dyDescent="0.25">
      <c r="EU31379" s="104"/>
    </row>
    <row r="31380" spans="151:151" ht="14.4" x14ac:dyDescent="0.25">
      <c r="EU31380" s="104"/>
    </row>
    <row r="31381" spans="151:151" ht="14.4" x14ac:dyDescent="0.25">
      <c r="EU31381" s="104"/>
    </row>
    <row r="31382" spans="151:151" ht="14.4" x14ac:dyDescent="0.25">
      <c r="EU31382" s="104"/>
    </row>
    <row r="31383" spans="151:151" ht="14.4" x14ac:dyDescent="0.25">
      <c r="EU31383" s="104"/>
    </row>
    <row r="31384" spans="151:151" ht="14.4" x14ac:dyDescent="0.25">
      <c r="EU31384" s="104"/>
    </row>
    <row r="31385" spans="151:151" ht="14.4" x14ac:dyDescent="0.25">
      <c r="EU31385" s="104"/>
    </row>
    <row r="31386" spans="151:151" ht="14.4" x14ac:dyDescent="0.25">
      <c r="EU31386" s="104"/>
    </row>
    <row r="31387" spans="151:151" ht="14.4" x14ac:dyDescent="0.25">
      <c r="EU31387" s="104"/>
    </row>
    <row r="31388" spans="151:151" ht="14.4" x14ac:dyDescent="0.25">
      <c r="EU31388" s="104"/>
    </row>
    <row r="31389" spans="151:151" ht="14.4" x14ac:dyDescent="0.25">
      <c r="EU31389" s="104"/>
    </row>
    <row r="31390" spans="151:151" ht="14.4" x14ac:dyDescent="0.25">
      <c r="EU31390" s="104"/>
    </row>
    <row r="31391" spans="151:151" ht="14.4" x14ac:dyDescent="0.25">
      <c r="EU31391" s="104"/>
    </row>
    <row r="31392" spans="151:151" ht="14.4" x14ac:dyDescent="0.25">
      <c r="EU31392" s="104"/>
    </row>
    <row r="31393" spans="151:151" ht="14.4" x14ac:dyDescent="0.25">
      <c r="EU31393" s="104"/>
    </row>
    <row r="31394" spans="151:151" ht="14.4" x14ac:dyDescent="0.25">
      <c r="EU31394" s="104"/>
    </row>
    <row r="31395" spans="151:151" ht="14.4" x14ac:dyDescent="0.25">
      <c r="EU31395" s="104"/>
    </row>
    <row r="31396" spans="151:151" ht="14.4" x14ac:dyDescent="0.25">
      <c r="EU31396" s="104"/>
    </row>
    <row r="31397" spans="151:151" ht="14.4" x14ac:dyDescent="0.25">
      <c r="EU31397" s="104"/>
    </row>
    <row r="31398" spans="151:151" ht="14.4" x14ac:dyDescent="0.25">
      <c r="EU31398" s="104"/>
    </row>
    <row r="31399" spans="151:151" ht="14.4" x14ac:dyDescent="0.25">
      <c r="EU31399" s="104"/>
    </row>
    <row r="31400" spans="151:151" ht="14.4" x14ac:dyDescent="0.25">
      <c r="EU31400" s="104"/>
    </row>
    <row r="31401" spans="151:151" ht="14.4" x14ac:dyDescent="0.25">
      <c r="EU31401" s="104"/>
    </row>
    <row r="31402" spans="151:151" ht="14.4" x14ac:dyDescent="0.25">
      <c r="EU31402" s="104"/>
    </row>
    <row r="31403" spans="151:151" ht="14.4" x14ac:dyDescent="0.25">
      <c r="EU31403" s="104"/>
    </row>
    <row r="31404" spans="151:151" ht="14.4" x14ac:dyDescent="0.25">
      <c r="EU31404" s="104"/>
    </row>
    <row r="31405" spans="151:151" ht="14.4" x14ac:dyDescent="0.25">
      <c r="EU31405" s="104"/>
    </row>
    <row r="31406" spans="151:151" ht="14.4" x14ac:dyDescent="0.25">
      <c r="EU31406" s="104"/>
    </row>
    <row r="31407" spans="151:151" ht="14.4" x14ac:dyDescent="0.25">
      <c r="EU31407" s="104"/>
    </row>
    <row r="31408" spans="151:151" ht="14.4" x14ac:dyDescent="0.25">
      <c r="EU31408" s="104"/>
    </row>
    <row r="31409" spans="151:151" ht="14.4" x14ac:dyDescent="0.25">
      <c r="EU31409" s="104"/>
    </row>
    <row r="31410" spans="151:151" ht="14.4" x14ac:dyDescent="0.25">
      <c r="EU31410" s="104"/>
    </row>
    <row r="31411" spans="151:151" ht="14.4" x14ac:dyDescent="0.25">
      <c r="EU31411" s="104"/>
    </row>
    <row r="31412" spans="151:151" ht="14.4" x14ac:dyDescent="0.25">
      <c r="EU31412" s="104"/>
    </row>
    <row r="31413" spans="151:151" ht="14.4" x14ac:dyDescent="0.25">
      <c r="EU31413" s="104"/>
    </row>
    <row r="31414" spans="151:151" ht="14.4" x14ac:dyDescent="0.25">
      <c r="EU31414" s="104"/>
    </row>
    <row r="31415" spans="151:151" ht="14.4" x14ac:dyDescent="0.25">
      <c r="EU31415" s="104"/>
    </row>
    <row r="31416" spans="151:151" ht="14.4" x14ac:dyDescent="0.25">
      <c r="EU31416" s="104"/>
    </row>
    <row r="31417" spans="151:151" ht="14.4" x14ac:dyDescent="0.25">
      <c r="EU31417" s="104"/>
    </row>
    <row r="31418" spans="151:151" ht="14.4" x14ac:dyDescent="0.25">
      <c r="EU31418" s="104"/>
    </row>
    <row r="31419" spans="151:151" ht="14.4" x14ac:dyDescent="0.25">
      <c r="EU31419" s="104"/>
    </row>
    <row r="31420" spans="151:151" ht="14.4" x14ac:dyDescent="0.25">
      <c r="EU31420" s="104"/>
    </row>
    <row r="31421" spans="151:151" ht="14.4" x14ac:dyDescent="0.25">
      <c r="EU31421" s="104"/>
    </row>
    <row r="31422" spans="151:151" ht="14.4" x14ac:dyDescent="0.25">
      <c r="EU31422" s="104"/>
    </row>
    <row r="31423" spans="151:151" ht="14.4" x14ac:dyDescent="0.25">
      <c r="EU31423" s="104"/>
    </row>
    <row r="31424" spans="151:151" ht="14.4" x14ac:dyDescent="0.25">
      <c r="EU31424" s="104"/>
    </row>
    <row r="31425" spans="151:151" ht="14.4" x14ac:dyDescent="0.25">
      <c r="EU31425" s="104"/>
    </row>
    <row r="31426" spans="151:151" ht="14.4" x14ac:dyDescent="0.25">
      <c r="EU31426" s="104"/>
    </row>
    <row r="31427" spans="151:151" ht="14.4" x14ac:dyDescent="0.25">
      <c r="EU31427" s="104"/>
    </row>
    <row r="31428" spans="151:151" ht="14.4" x14ac:dyDescent="0.25">
      <c r="EU31428" s="104"/>
    </row>
    <row r="31429" spans="151:151" ht="14.4" x14ac:dyDescent="0.25">
      <c r="EU31429" s="104"/>
    </row>
    <row r="31430" spans="151:151" ht="14.4" x14ac:dyDescent="0.25">
      <c r="EU31430" s="104"/>
    </row>
    <row r="31431" spans="151:151" ht="14.4" x14ac:dyDescent="0.25">
      <c r="EU31431" s="104"/>
    </row>
    <row r="31432" spans="151:151" ht="14.4" x14ac:dyDescent="0.25">
      <c r="EU31432" s="104"/>
    </row>
    <row r="31433" spans="151:151" ht="14.4" x14ac:dyDescent="0.25">
      <c r="EU31433" s="104"/>
    </row>
    <row r="31434" spans="151:151" ht="14.4" x14ac:dyDescent="0.25">
      <c r="EU31434" s="104"/>
    </row>
    <row r="31435" spans="151:151" ht="14.4" x14ac:dyDescent="0.25">
      <c r="EU31435" s="104"/>
    </row>
    <row r="31436" spans="151:151" ht="14.4" x14ac:dyDescent="0.25">
      <c r="EU31436" s="104"/>
    </row>
    <row r="31437" spans="151:151" ht="14.4" x14ac:dyDescent="0.25">
      <c r="EU31437" s="104"/>
    </row>
    <row r="31438" spans="151:151" ht="14.4" x14ac:dyDescent="0.25">
      <c r="EU31438" s="104"/>
    </row>
    <row r="31439" spans="151:151" ht="14.4" x14ac:dyDescent="0.25">
      <c r="EU31439" s="104"/>
    </row>
    <row r="31440" spans="151:151" ht="14.4" x14ac:dyDescent="0.25">
      <c r="EU31440" s="104"/>
    </row>
    <row r="31441" spans="151:151" ht="14.4" x14ac:dyDescent="0.25">
      <c r="EU31441" s="104"/>
    </row>
    <row r="31442" spans="151:151" ht="14.4" x14ac:dyDescent="0.25">
      <c r="EU31442" s="104"/>
    </row>
    <row r="31443" spans="151:151" ht="14.4" x14ac:dyDescent="0.25">
      <c r="EU31443" s="104"/>
    </row>
    <row r="31444" spans="151:151" ht="14.4" x14ac:dyDescent="0.25">
      <c r="EU31444" s="104"/>
    </row>
    <row r="31445" spans="151:151" ht="14.4" x14ac:dyDescent="0.25">
      <c r="EU31445" s="104"/>
    </row>
    <row r="31446" spans="151:151" ht="14.4" x14ac:dyDescent="0.25">
      <c r="EU31446" s="104"/>
    </row>
    <row r="31447" spans="151:151" ht="14.4" x14ac:dyDescent="0.25">
      <c r="EU31447" s="104"/>
    </row>
    <row r="31448" spans="151:151" ht="14.4" x14ac:dyDescent="0.25">
      <c r="EU31448" s="104"/>
    </row>
    <row r="31449" spans="151:151" ht="14.4" x14ac:dyDescent="0.25">
      <c r="EU31449" s="104"/>
    </row>
    <row r="31450" spans="151:151" ht="14.4" x14ac:dyDescent="0.25">
      <c r="EU31450" s="104"/>
    </row>
    <row r="31451" spans="151:151" ht="14.4" x14ac:dyDescent="0.25">
      <c r="EU31451" s="104"/>
    </row>
    <row r="31452" spans="151:151" ht="14.4" x14ac:dyDescent="0.25">
      <c r="EU31452" s="104"/>
    </row>
    <row r="31453" spans="151:151" ht="14.4" x14ac:dyDescent="0.25">
      <c r="EU31453" s="104"/>
    </row>
    <row r="31454" spans="151:151" ht="14.4" x14ac:dyDescent="0.25">
      <c r="EU31454" s="104"/>
    </row>
    <row r="31455" spans="151:151" ht="14.4" x14ac:dyDescent="0.25">
      <c r="EU31455" s="104"/>
    </row>
    <row r="31456" spans="151:151" ht="14.4" x14ac:dyDescent="0.25">
      <c r="EU31456" s="104"/>
    </row>
    <row r="31457" spans="151:151" ht="14.4" x14ac:dyDescent="0.25">
      <c r="EU31457" s="104"/>
    </row>
    <row r="31458" spans="151:151" ht="14.4" x14ac:dyDescent="0.25">
      <c r="EU31458" s="104"/>
    </row>
    <row r="31459" spans="151:151" ht="14.4" x14ac:dyDescent="0.25">
      <c r="EU31459" s="104"/>
    </row>
    <row r="31460" spans="151:151" ht="14.4" x14ac:dyDescent="0.25">
      <c r="EU31460" s="104"/>
    </row>
    <row r="31461" spans="151:151" ht="14.4" x14ac:dyDescent="0.25">
      <c r="EU31461" s="104"/>
    </row>
    <row r="31462" spans="151:151" ht="14.4" x14ac:dyDescent="0.25">
      <c r="EU31462" s="104"/>
    </row>
    <row r="31463" spans="151:151" ht="14.4" x14ac:dyDescent="0.25">
      <c r="EU31463" s="104"/>
    </row>
    <row r="31464" spans="151:151" ht="14.4" x14ac:dyDescent="0.25">
      <c r="EU31464" s="104"/>
    </row>
    <row r="31465" spans="151:151" ht="14.4" x14ac:dyDescent="0.25">
      <c r="EU31465" s="104"/>
    </row>
    <row r="31466" spans="151:151" ht="14.4" x14ac:dyDescent="0.25">
      <c r="EU31466" s="104"/>
    </row>
    <row r="31467" spans="151:151" ht="14.4" x14ac:dyDescent="0.25">
      <c r="EU31467" s="104"/>
    </row>
    <row r="31468" spans="151:151" ht="14.4" x14ac:dyDescent="0.25">
      <c r="EU31468" s="104"/>
    </row>
    <row r="31469" spans="151:151" ht="14.4" x14ac:dyDescent="0.25">
      <c r="EU31469" s="104"/>
    </row>
    <row r="31470" spans="151:151" ht="14.4" x14ac:dyDescent="0.25">
      <c r="EU31470" s="104"/>
    </row>
    <row r="31471" spans="151:151" ht="14.4" x14ac:dyDescent="0.25">
      <c r="EU31471" s="104"/>
    </row>
    <row r="31472" spans="151:151" ht="14.4" x14ac:dyDescent="0.25">
      <c r="EU31472" s="104"/>
    </row>
    <row r="31473" spans="151:151" ht="14.4" x14ac:dyDescent="0.25">
      <c r="EU31473" s="104"/>
    </row>
    <row r="31474" spans="151:151" ht="14.4" x14ac:dyDescent="0.25">
      <c r="EU31474" s="104"/>
    </row>
    <row r="31475" spans="151:151" ht="14.4" x14ac:dyDescent="0.25">
      <c r="EU31475" s="104"/>
    </row>
    <row r="31476" spans="151:151" ht="14.4" x14ac:dyDescent="0.25">
      <c r="EU31476" s="104"/>
    </row>
    <row r="31477" spans="151:151" ht="14.4" x14ac:dyDescent="0.25">
      <c r="EU31477" s="104"/>
    </row>
    <row r="31478" spans="151:151" ht="14.4" x14ac:dyDescent="0.25">
      <c r="EU31478" s="104"/>
    </row>
    <row r="31479" spans="151:151" ht="14.4" x14ac:dyDescent="0.25">
      <c r="EU31479" s="104"/>
    </row>
    <row r="31480" spans="151:151" ht="14.4" x14ac:dyDescent="0.25">
      <c r="EU31480" s="104"/>
    </row>
    <row r="31481" spans="151:151" ht="14.4" x14ac:dyDescent="0.25">
      <c r="EU31481" s="104"/>
    </row>
    <row r="31482" spans="151:151" ht="14.4" x14ac:dyDescent="0.25">
      <c r="EU31482" s="104"/>
    </row>
    <row r="31483" spans="151:151" ht="14.4" x14ac:dyDescent="0.25">
      <c r="EU31483" s="104"/>
    </row>
    <row r="31484" spans="151:151" ht="14.4" x14ac:dyDescent="0.25">
      <c r="EU31484" s="104"/>
    </row>
    <row r="31485" spans="151:151" ht="14.4" x14ac:dyDescent="0.25">
      <c r="EU31485" s="104"/>
    </row>
    <row r="31486" spans="151:151" ht="14.4" x14ac:dyDescent="0.25">
      <c r="EU31486" s="104"/>
    </row>
    <row r="31487" spans="151:151" ht="14.4" x14ac:dyDescent="0.25">
      <c r="EU31487" s="104"/>
    </row>
    <row r="31488" spans="151:151" ht="14.4" x14ac:dyDescent="0.25">
      <c r="EU31488" s="104"/>
    </row>
    <row r="31489" spans="151:151" ht="14.4" x14ac:dyDescent="0.25">
      <c r="EU31489" s="104"/>
    </row>
    <row r="31490" spans="151:151" ht="14.4" x14ac:dyDescent="0.25">
      <c r="EU31490" s="104"/>
    </row>
    <row r="31491" spans="151:151" ht="14.4" x14ac:dyDescent="0.25">
      <c r="EU31491" s="104"/>
    </row>
    <row r="31492" spans="151:151" ht="14.4" x14ac:dyDescent="0.25">
      <c r="EU31492" s="104"/>
    </row>
    <row r="31493" spans="151:151" ht="14.4" x14ac:dyDescent="0.25">
      <c r="EU31493" s="104"/>
    </row>
    <row r="31494" spans="151:151" ht="14.4" x14ac:dyDescent="0.25">
      <c r="EU31494" s="104"/>
    </row>
    <row r="31495" spans="151:151" ht="14.4" x14ac:dyDescent="0.25">
      <c r="EU31495" s="104"/>
    </row>
    <row r="31496" spans="151:151" ht="14.4" x14ac:dyDescent="0.25">
      <c r="EU31496" s="104"/>
    </row>
    <row r="31497" spans="151:151" ht="14.4" x14ac:dyDescent="0.25">
      <c r="EU31497" s="104"/>
    </row>
    <row r="31498" spans="151:151" ht="14.4" x14ac:dyDescent="0.25">
      <c r="EU31498" s="104"/>
    </row>
    <row r="31499" spans="151:151" ht="14.4" x14ac:dyDescent="0.25">
      <c r="EU31499" s="104"/>
    </row>
    <row r="31500" spans="151:151" ht="14.4" x14ac:dyDescent="0.25">
      <c r="EU31500" s="104"/>
    </row>
    <row r="31501" spans="151:151" ht="14.4" x14ac:dyDescent="0.25">
      <c r="EU31501" s="104"/>
    </row>
    <row r="31502" spans="151:151" ht="14.4" x14ac:dyDescent="0.25">
      <c r="EU31502" s="104"/>
    </row>
    <row r="31503" spans="151:151" ht="14.4" x14ac:dyDescent="0.25">
      <c r="EU31503" s="104"/>
    </row>
    <row r="31504" spans="151:151" ht="14.4" x14ac:dyDescent="0.25">
      <c r="EU31504" s="104"/>
    </row>
    <row r="31505" spans="151:151" ht="14.4" x14ac:dyDescent="0.25">
      <c r="EU31505" s="104"/>
    </row>
    <row r="31506" spans="151:151" ht="14.4" x14ac:dyDescent="0.25">
      <c r="EU31506" s="104"/>
    </row>
    <row r="31507" spans="151:151" ht="14.4" x14ac:dyDescent="0.25">
      <c r="EU31507" s="104"/>
    </row>
    <row r="31508" spans="151:151" ht="14.4" x14ac:dyDescent="0.25">
      <c r="EU31508" s="104"/>
    </row>
    <row r="31509" spans="151:151" ht="14.4" x14ac:dyDescent="0.25">
      <c r="EU31509" s="104"/>
    </row>
    <row r="31510" spans="151:151" ht="14.4" x14ac:dyDescent="0.25">
      <c r="EU31510" s="104"/>
    </row>
    <row r="31511" spans="151:151" ht="14.4" x14ac:dyDescent="0.25">
      <c r="EU31511" s="104"/>
    </row>
    <row r="31512" spans="151:151" ht="14.4" x14ac:dyDescent="0.25">
      <c r="EU31512" s="104"/>
    </row>
    <row r="31513" spans="151:151" ht="14.4" x14ac:dyDescent="0.25">
      <c r="EU31513" s="104"/>
    </row>
    <row r="31514" spans="151:151" ht="14.4" x14ac:dyDescent="0.25">
      <c r="EU31514" s="104"/>
    </row>
    <row r="31515" spans="151:151" ht="14.4" x14ac:dyDescent="0.25">
      <c r="EU31515" s="104"/>
    </row>
    <row r="31516" spans="151:151" ht="14.4" x14ac:dyDescent="0.25">
      <c r="EU31516" s="104"/>
    </row>
    <row r="31517" spans="151:151" ht="14.4" x14ac:dyDescent="0.25">
      <c r="EU31517" s="104"/>
    </row>
    <row r="31518" spans="151:151" ht="14.4" x14ac:dyDescent="0.25">
      <c r="EU31518" s="104"/>
    </row>
    <row r="31519" spans="151:151" ht="14.4" x14ac:dyDescent="0.25">
      <c r="EU31519" s="104"/>
    </row>
    <row r="31520" spans="151:151" ht="14.4" x14ac:dyDescent="0.25">
      <c r="EU31520" s="104"/>
    </row>
    <row r="31521" spans="151:151" ht="14.4" x14ac:dyDescent="0.25">
      <c r="EU31521" s="104"/>
    </row>
    <row r="31522" spans="151:151" ht="14.4" x14ac:dyDescent="0.25">
      <c r="EU31522" s="104"/>
    </row>
    <row r="31523" spans="151:151" ht="14.4" x14ac:dyDescent="0.25">
      <c r="EU31523" s="104"/>
    </row>
    <row r="31524" spans="151:151" ht="14.4" x14ac:dyDescent="0.25">
      <c r="EU31524" s="104"/>
    </row>
    <row r="31525" spans="151:151" ht="14.4" x14ac:dyDescent="0.25">
      <c r="EU31525" s="104"/>
    </row>
    <row r="31526" spans="151:151" ht="14.4" x14ac:dyDescent="0.25">
      <c r="EU31526" s="104"/>
    </row>
    <row r="31527" spans="151:151" ht="14.4" x14ac:dyDescent="0.25">
      <c r="EU31527" s="104"/>
    </row>
    <row r="31528" spans="151:151" ht="14.4" x14ac:dyDescent="0.25">
      <c r="EU31528" s="104"/>
    </row>
    <row r="31529" spans="151:151" ht="14.4" x14ac:dyDescent="0.25">
      <c r="EU31529" s="104"/>
    </row>
    <row r="31530" spans="151:151" ht="14.4" x14ac:dyDescent="0.25">
      <c r="EU31530" s="104"/>
    </row>
    <row r="31531" spans="151:151" ht="14.4" x14ac:dyDescent="0.25">
      <c r="EU31531" s="104"/>
    </row>
    <row r="31532" spans="151:151" ht="14.4" x14ac:dyDescent="0.25">
      <c r="EU31532" s="104"/>
    </row>
    <row r="31533" spans="151:151" ht="14.4" x14ac:dyDescent="0.25">
      <c r="EU31533" s="104"/>
    </row>
    <row r="31534" spans="151:151" ht="14.4" x14ac:dyDescent="0.25">
      <c r="EU31534" s="104"/>
    </row>
    <row r="31535" spans="151:151" ht="14.4" x14ac:dyDescent="0.25">
      <c r="EU31535" s="104"/>
    </row>
    <row r="31536" spans="151:151" ht="14.4" x14ac:dyDescent="0.25">
      <c r="EU31536" s="104"/>
    </row>
    <row r="31537" spans="151:151" ht="14.4" x14ac:dyDescent="0.25">
      <c r="EU31537" s="104"/>
    </row>
    <row r="31538" spans="151:151" ht="14.4" x14ac:dyDescent="0.25">
      <c r="EU31538" s="104"/>
    </row>
    <row r="31539" spans="151:151" ht="14.4" x14ac:dyDescent="0.25">
      <c r="EU31539" s="104"/>
    </row>
    <row r="31540" spans="151:151" ht="14.4" x14ac:dyDescent="0.25">
      <c r="EU31540" s="104"/>
    </row>
    <row r="31541" spans="151:151" ht="14.4" x14ac:dyDescent="0.25">
      <c r="EU31541" s="104"/>
    </row>
    <row r="31542" spans="151:151" ht="14.4" x14ac:dyDescent="0.25">
      <c r="EU31542" s="104"/>
    </row>
    <row r="31543" spans="151:151" ht="14.4" x14ac:dyDescent="0.25">
      <c r="EU31543" s="104"/>
    </row>
    <row r="31544" spans="151:151" ht="14.4" x14ac:dyDescent="0.25">
      <c r="EU31544" s="104"/>
    </row>
    <row r="31545" spans="151:151" ht="14.4" x14ac:dyDescent="0.25">
      <c r="EU31545" s="104"/>
    </row>
    <row r="31546" spans="151:151" ht="14.4" x14ac:dyDescent="0.25">
      <c r="EU31546" s="104"/>
    </row>
    <row r="31547" spans="151:151" ht="14.4" x14ac:dyDescent="0.25">
      <c r="EU31547" s="104"/>
    </row>
    <row r="31548" spans="151:151" ht="14.4" x14ac:dyDescent="0.25">
      <c r="EU31548" s="104"/>
    </row>
    <row r="31549" spans="151:151" ht="14.4" x14ac:dyDescent="0.25">
      <c r="EU31549" s="104"/>
    </row>
    <row r="31550" spans="151:151" ht="14.4" x14ac:dyDescent="0.25">
      <c r="EU31550" s="104"/>
    </row>
    <row r="31551" spans="151:151" ht="14.4" x14ac:dyDescent="0.25">
      <c r="EU31551" s="104"/>
    </row>
    <row r="31552" spans="151:151" ht="14.4" x14ac:dyDescent="0.25">
      <c r="EU31552" s="104"/>
    </row>
    <row r="31553" spans="151:151" ht="14.4" x14ac:dyDescent="0.25">
      <c r="EU31553" s="104"/>
    </row>
    <row r="31554" spans="151:151" ht="14.4" x14ac:dyDescent="0.25">
      <c r="EU31554" s="104"/>
    </row>
    <row r="31555" spans="151:151" ht="14.4" x14ac:dyDescent="0.25">
      <c r="EU31555" s="104"/>
    </row>
    <row r="31556" spans="151:151" ht="14.4" x14ac:dyDescent="0.25">
      <c r="EU31556" s="104"/>
    </row>
    <row r="31557" spans="151:151" ht="14.4" x14ac:dyDescent="0.25">
      <c r="EU31557" s="104"/>
    </row>
    <row r="31558" spans="151:151" ht="14.4" x14ac:dyDescent="0.25">
      <c r="EU31558" s="104"/>
    </row>
    <row r="31559" spans="151:151" ht="14.4" x14ac:dyDescent="0.25">
      <c r="EU31559" s="104"/>
    </row>
    <row r="31560" spans="151:151" ht="14.4" x14ac:dyDescent="0.25">
      <c r="EU31560" s="104"/>
    </row>
    <row r="31561" spans="151:151" ht="14.4" x14ac:dyDescent="0.25">
      <c r="EU31561" s="104"/>
    </row>
    <row r="31562" spans="151:151" ht="14.4" x14ac:dyDescent="0.25">
      <c r="EU31562" s="104"/>
    </row>
    <row r="31563" spans="151:151" ht="14.4" x14ac:dyDescent="0.25">
      <c r="EU31563" s="104"/>
    </row>
    <row r="31564" spans="151:151" ht="14.4" x14ac:dyDescent="0.25">
      <c r="EU31564" s="104"/>
    </row>
    <row r="31565" spans="151:151" ht="14.4" x14ac:dyDescent="0.25">
      <c r="EU31565" s="104"/>
    </row>
    <row r="31566" spans="151:151" ht="14.4" x14ac:dyDescent="0.25">
      <c r="EU31566" s="104"/>
    </row>
    <row r="31567" spans="151:151" ht="14.4" x14ac:dyDescent="0.25">
      <c r="EU31567" s="104"/>
    </row>
    <row r="31568" spans="151:151" ht="14.4" x14ac:dyDescent="0.25">
      <c r="EU31568" s="104"/>
    </row>
    <row r="31569" spans="151:151" ht="14.4" x14ac:dyDescent="0.25">
      <c r="EU31569" s="104"/>
    </row>
    <row r="31570" spans="151:151" ht="14.4" x14ac:dyDescent="0.25">
      <c r="EU31570" s="104"/>
    </row>
    <row r="31571" spans="151:151" ht="14.4" x14ac:dyDescent="0.25">
      <c r="EU31571" s="104"/>
    </row>
    <row r="31572" spans="151:151" ht="14.4" x14ac:dyDescent="0.25">
      <c r="EU31572" s="104"/>
    </row>
    <row r="31573" spans="151:151" ht="14.4" x14ac:dyDescent="0.25">
      <c r="EU31573" s="104"/>
    </row>
    <row r="31574" spans="151:151" ht="14.4" x14ac:dyDescent="0.25">
      <c r="EU31574" s="104"/>
    </row>
    <row r="31575" spans="151:151" ht="14.4" x14ac:dyDescent="0.25">
      <c r="EU31575" s="104"/>
    </row>
    <row r="31576" spans="151:151" ht="14.4" x14ac:dyDescent="0.25">
      <c r="EU31576" s="104"/>
    </row>
    <row r="31577" spans="151:151" ht="14.4" x14ac:dyDescent="0.25">
      <c r="EU31577" s="104"/>
    </row>
    <row r="31578" spans="151:151" ht="14.4" x14ac:dyDescent="0.25">
      <c r="EU31578" s="104"/>
    </row>
    <row r="31579" spans="151:151" ht="14.4" x14ac:dyDescent="0.25">
      <c r="EU31579" s="104"/>
    </row>
    <row r="31580" spans="151:151" ht="14.4" x14ac:dyDescent="0.25">
      <c r="EU31580" s="104"/>
    </row>
    <row r="31581" spans="151:151" ht="14.4" x14ac:dyDescent="0.25">
      <c r="EU31581" s="104"/>
    </row>
    <row r="31582" spans="151:151" ht="14.4" x14ac:dyDescent="0.25">
      <c r="EU31582" s="104"/>
    </row>
    <row r="31583" spans="151:151" ht="14.4" x14ac:dyDescent="0.25">
      <c r="EU31583" s="104"/>
    </row>
    <row r="31584" spans="151:151" ht="14.4" x14ac:dyDescent="0.25">
      <c r="EU31584" s="104"/>
    </row>
    <row r="31585" spans="151:151" ht="14.4" x14ac:dyDescent="0.25">
      <c r="EU31585" s="104"/>
    </row>
    <row r="31586" spans="151:151" ht="14.4" x14ac:dyDescent="0.25">
      <c r="EU31586" s="104"/>
    </row>
    <row r="31587" spans="151:151" ht="14.4" x14ac:dyDescent="0.25">
      <c r="EU31587" s="104"/>
    </row>
    <row r="31588" spans="151:151" ht="14.4" x14ac:dyDescent="0.25">
      <c r="EU31588" s="104"/>
    </row>
    <row r="31589" spans="151:151" ht="14.4" x14ac:dyDescent="0.25">
      <c r="EU31589" s="104"/>
    </row>
    <row r="31590" spans="151:151" ht="14.4" x14ac:dyDescent="0.25">
      <c r="EU31590" s="104"/>
    </row>
    <row r="31591" spans="151:151" ht="14.4" x14ac:dyDescent="0.25">
      <c r="EU31591" s="104"/>
    </row>
    <row r="31592" spans="151:151" ht="14.4" x14ac:dyDescent="0.25">
      <c r="EU31592" s="104"/>
    </row>
    <row r="31593" spans="151:151" ht="14.4" x14ac:dyDescent="0.25">
      <c r="EU31593" s="104"/>
    </row>
    <row r="31594" spans="151:151" ht="14.4" x14ac:dyDescent="0.25">
      <c r="EU31594" s="104"/>
    </row>
    <row r="31595" spans="151:151" ht="14.4" x14ac:dyDescent="0.25">
      <c r="EU31595" s="104"/>
    </row>
    <row r="31596" spans="151:151" ht="14.4" x14ac:dyDescent="0.25">
      <c r="EU31596" s="104"/>
    </row>
    <row r="31597" spans="151:151" ht="14.4" x14ac:dyDescent="0.25">
      <c r="EU31597" s="104"/>
    </row>
    <row r="31598" spans="151:151" ht="14.4" x14ac:dyDescent="0.25">
      <c r="EU31598" s="104"/>
    </row>
    <row r="31599" spans="151:151" ht="14.4" x14ac:dyDescent="0.25">
      <c r="EU31599" s="104"/>
    </row>
    <row r="31600" spans="151:151" ht="14.4" x14ac:dyDescent="0.25">
      <c r="EU31600" s="104"/>
    </row>
    <row r="31601" spans="151:151" ht="14.4" x14ac:dyDescent="0.25">
      <c r="EU31601" s="104"/>
    </row>
    <row r="31602" spans="151:151" ht="14.4" x14ac:dyDescent="0.25">
      <c r="EU31602" s="104"/>
    </row>
    <row r="31603" spans="151:151" ht="14.4" x14ac:dyDescent="0.25">
      <c r="EU31603" s="104"/>
    </row>
    <row r="31604" spans="151:151" ht="14.4" x14ac:dyDescent="0.25">
      <c r="EU31604" s="104"/>
    </row>
    <row r="31605" spans="151:151" ht="14.4" x14ac:dyDescent="0.25">
      <c r="EU31605" s="104"/>
    </row>
    <row r="31606" spans="151:151" ht="14.4" x14ac:dyDescent="0.25">
      <c r="EU31606" s="104"/>
    </row>
    <row r="31607" spans="151:151" ht="14.4" x14ac:dyDescent="0.25">
      <c r="EU31607" s="104"/>
    </row>
    <row r="31608" spans="151:151" ht="14.4" x14ac:dyDescent="0.25">
      <c r="EU31608" s="104"/>
    </row>
    <row r="31609" spans="151:151" ht="14.4" x14ac:dyDescent="0.25">
      <c r="EU31609" s="104"/>
    </row>
    <row r="31610" spans="151:151" ht="14.4" x14ac:dyDescent="0.25">
      <c r="EU31610" s="104"/>
    </row>
    <row r="31611" spans="151:151" ht="14.4" x14ac:dyDescent="0.25">
      <c r="EU31611" s="104"/>
    </row>
    <row r="31612" spans="151:151" ht="14.4" x14ac:dyDescent="0.25">
      <c r="EU31612" s="104"/>
    </row>
    <row r="31613" spans="151:151" ht="14.4" x14ac:dyDescent="0.25">
      <c r="EU31613" s="104"/>
    </row>
    <row r="31614" spans="151:151" ht="14.4" x14ac:dyDescent="0.25">
      <c r="EU31614" s="104"/>
    </row>
    <row r="31615" spans="151:151" ht="14.4" x14ac:dyDescent="0.25">
      <c r="EU31615" s="104"/>
    </row>
    <row r="31616" spans="151:151" ht="14.4" x14ac:dyDescent="0.25">
      <c r="EU31616" s="104"/>
    </row>
    <row r="31617" spans="151:151" ht="14.4" x14ac:dyDescent="0.25">
      <c r="EU31617" s="104"/>
    </row>
    <row r="31618" spans="151:151" ht="14.4" x14ac:dyDescent="0.25">
      <c r="EU31618" s="104"/>
    </row>
    <row r="31619" spans="151:151" ht="14.4" x14ac:dyDescent="0.25">
      <c r="EU31619" s="104"/>
    </row>
    <row r="31620" spans="151:151" ht="14.4" x14ac:dyDescent="0.25">
      <c r="EU31620" s="104"/>
    </row>
    <row r="31621" spans="151:151" ht="14.4" x14ac:dyDescent="0.25">
      <c r="EU31621" s="104"/>
    </row>
    <row r="31622" spans="151:151" ht="14.4" x14ac:dyDescent="0.25">
      <c r="EU31622" s="104"/>
    </row>
    <row r="31623" spans="151:151" ht="14.4" x14ac:dyDescent="0.25">
      <c r="EU31623" s="104"/>
    </row>
    <row r="31624" spans="151:151" ht="14.4" x14ac:dyDescent="0.25">
      <c r="EU31624" s="104"/>
    </row>
    <row r="31625" spans="151:151" ht="14.4" x14ac:dyDescent="0.25">
      <c r="EU31625" s="104"/>
    </row>
    <row r="31626" spans="151:151" ht="14.4" x14ac:dyDescent="0.25">
      <c r="EU31626" s="104"/>
    </row>
    <row r="31627" spans="151:151" ht="14.4" x14ac:dyDescent="0.25">
      <c r="EU31627" s="104"/>
    </row>
    <row r="31628" spans="151:151" ht="14.4" x14ac:dyDescent="0.25">
      <c r="EU31628" s="104"/>
    </row>
    <row r="31629" spans="151:151" ht="14.4" x14ac:dyDescent="0.25">
      <c r="EU31629" s="104"/>
    </row>
    <row r="31630" spans="151:151" ht="14.4" x14ac:dyDescent="0.25">
      <c r="EU31630" s="104"/>
    </row>
    <row r="31631" spans="151:151" ht="14.4" x14ac:dyDescent="0.25">
      <c r="EU31631" s="104"/>
    </row>
    <row r="31632" spans="151:151" ht="14.4" x14ac:dyDescent="0.25">
      <c r="EU31632" s="104"/>
    </row>
    <row r="31633" spans="151:151" ht="14.4" x14ac:dyDescent="0.25">
      <c r="EU31633" s="104"/>
    </row>
    <row r="31634" spans="151:151" ht="14.4" x14ac:dyDescent="0.25">
      <c r="EU31634" s="104"/>
    </row>
    <row r="31635" spans="151:151" ht="14.4" x14ac:dyDescent="0.25">
      <c r="EU31635" s="104"/>
    </row>
    <row r="31636" spans="151:151" ht="14.4" x14ac:dyDescent="0.25">
      <c r="EU31636" s="104"/>
    </row>
    <row r="31637" spans="151:151" ht="14.4" x14ac:dyDescent="0.25">
      <c r="EU31637" s="104"/>
    </row>
    <row r="31638" spans="151:151" ht="14.4" x14ac:dyDescent="0.25">
      <c r="EU31638" s="104"/>
    </row>
    <row r="31639" spans="151:151" ht="14.4" x14ac:dyDescent="0.25">
      <c r="EU31639" s="104"/>
    </row>
    <row r="31640" spans="151:151" ht="14.4" x14ac:dyDescent="0.25">
      <c r="EU31640" s="104"/>
    </row>
    <row r="31641" spans="151:151" ht="14.4" x14ac:dyDescent="0.25">
      <c r="EU31641" s="104"/>
    </row>
    <row r="31642" spans="151:151" ht="14.4" x14ac:dyDescent="0.25">
      <c r="EU31642" s="104"/>
    </row>
    <row r="31643" spans="151:151" ht="14.4" x14ac:dyDescent="0.25">
      <c r="EU31643" s="104"/>
    </row>
    <row r="31644" spans="151:151" ht="14.4" x14ac:dyDescent="0.25">
      <c r="EU31644" s="104"/>
    </row>
    <row r="31645" spans="151:151" ht="14.4" x14ac:dyDescent="0.25">
      <c r="EU31645" s="104"/>
    </row>
    <row r="31646" spans="151:151" ht="14.4" x14ac:dyDescent="0.25">
      <c r="EU31646" s="104"/>
    </row>
    <row r="31647" spans="151:151" ht="14.4" x14ac:dyDescent="0.25">
      <c r="EU31647" s="104"/>
    </row>
    <row r="31648" spans="151:151" ht="14.4" x14ac:dyDescent="0.25">
      <c r="EU31648" s="104"/>
    </row>
    <row r="31649" spans="151:151" ht="14.4" x14ac:dyDescent="0.25">
      <c r="EU31649" s="104"/>
    </row>
    <row r="31650" spans="151:151" ht="14.4" x14ac:dyDescent="0.25">
      <c r="EU31650" s="104"/>
    </row>
    <row r="31651" spans="151:151" ht="14.4" x14ac:dyDescent="0.25">
      <c r="EU31651" s="104"/>
    </row>
    <row r="31652" spans="151:151" ht="14.4" x14ac:dyDescent="0.25">
      <c r="EU31652" s="104"/>
    </row>
    <row r="31653" spans="151:151" ht="14.4" x14ac:dyDescent="0.25">
      <c r="EU31653" s="104"/>
    </row>
    <row r="31654" spans="151:151" ht="14.4" x14ac:dyDescent="0.25">
      <c r="EU31654" s="104"/>
    </row>
    <row r="31655" spans="151:151" ht="14.4" x14ac:dyDescent="0.25">
      <c r="EU31655" s="104"/>
    </row>
    <row r="31656" spans="151:151" ht="14.4" x14ac:dyDescent="0.25">
      <c r="EU31656" s="104"/>
    </row>
    <row r="31657" spans="151:151" ht="14.4" x14ac:dyDescent="0.25">
      <c r="EU31657" s="104"/>
    </row>
    <row r="31658" spans="151:151" ht="14.4" x14ac:dyDescent="0.25">
      <c r="EU31658" s="104"/>
    </row>
    <row r="31659" spans="151:151" ht="14.4" x14ac:dyDescent="0.25">
      <c r="EU31659" s="104"/>
    </row>
    <row r="31660" spans="151:151" ht="14.4" x14ac:dyDescent="0.25">
      <c r="EU31660" s="104"/>
    </row>
    <row r="31661" spans="151:151" ht="14.4" x14ac:dyDescent="0.25">
      <c r="EU31661" s="104"/>
    </row>
    <row r="31662" spans="151:151" ht="14.4" x14ac:dyDescent="0.25">
      <c r="EU31662" s="104"/>
    </row>
    <row r="31663" spans="151:151" ht="14.4" x14ac:dyDescent="0.25">
      <c r="EU31663" s="104"/>
    </row>
    <row r="31664" spans="151:151" ht="14.4" x14ac:dyDescent="0.25">
      <c r="EU31664" s="104"/>
    </row>
    <row r="31665" spans="151:151" ht="14.4" x14ac:dyDescent="0.25">
      <c r="EU31665" s="104"/>
    </row>
    <row r="31666" spans="151:151" ht="14.4" x14ac:dyDescent="0.25">
      <c r="EU31666" s="104"/>
    </row>
    <row r="31667" spans="151:151" ht="14.4" x14ac:dyDescent="0.25">
      <c r="EU31667" s="104"/>
    </row>
    <row r="31668" spans="151:151" ht="14.4" x14ac:dyDescent="0.25">
      <c r="EU31668" s="104"/>
    </row>
    <row r="31669" spans="151:151" ht="14.4" x14ac:dyDescent="0.25">
      <c r="EU31669" s="104"/>
    </row>
    <row r="31670" spans="151:151" ht="14.4" x14ac:dyDescent="0.25">
      <c r="EU31670" s="104"/>
    </row>
    <row r="31671" spans="151:151" ht="14.4" x14ac:dyDescent="0.25">
      <c r="EU31671" s="104"/>
    </row>
    <row r="31672" spans="151:151" ht="14.4" x14ac:dyDescent="0.25">
      <c r="EU31672" s="104"/>
    </row>
    <row r="31673" spans="151:151" ht="14.4" x14ac:dyDescent="0.25">
      <c r="EU31673" s="104"/>
    </row>
    <row r="31674" spans="151:151" ht="14.4" x14ac:dyDescent="0.25">
      <c r="EU31674" s="104"/>
    </row>
    <row r="31675" spans="151:151" ht="14.4" x14ac:dyDescent="0.25">
      <c r="EU31675" s="104"/>
    </row>
    <row r="31676" spans="151:151" ht="14.4" x14ac:dyDescent="0.25">
      <c r="EU31676" s="104"/>
    </row>
    <row r="31677" spans="151:151" ht="14.4" x14ac:dyDescent="0.25">
      <c r="EU31677" s="104"/>
    </row>
    <row r="31678" spans="151:151" ht="14.4" x14ac:dyDescent="0.25">
      <c r="EU31678" s="104"/>
    </row>
    <row r="31679" spans="151:151" ht="14.4" x14ac:dyDescent="0.25">
      <c r="EU31679" s="104"/>
    </row>
    <row r="31680" spans="151:151" ht="14.4" x14ac:dyDescent="0.25">
      <c r="EU31680" s="104"/>
    </row>
    <row r="31681" spans="151:151" ht="14.4" x14ac:dyDescent="0.25">
      <c r="EU31681" s="104"/>
    </row>
    <row r="31682" spans="151:151" ht="14.4" x14ac:dyDescent="0.25">
      <c r="EU31682" s="104"/>
    </row>
    <row r="31683" spans="151:151" ht="14.4" x14ac:dyDescent="0.25">
      <c r="EU31683" s="104"/>
    </row>
    <row r="31684" spans="151:151" ht="14.4" x14ac:dyDescent="0.25">
      <c r="EU31684" s="104"/>
    </row>
    <row r="31685" spans="151:151" ht="14.4" x14ac:dyDescent="0.25">
      <c r="EU31685" s="104"/>
    </row>
    <row r="31686" spans="151:151" ht="14.4" x14ac:dyDescent="0.25">
      <c r="EU31686" s="104"/>
    </row>
    <row r="31687" spans="151:151" ht="14.4" x14ac:dyDescent="0.25">
      <c r="EU31687" s="104"/>
    </row>
    <row r="31688" spans="151:151" ht="14.4" x14ac:dyDescent="0.25">
      <c r="EU31688" s="104"/>
    </row>
    <row r="31689" spans="151:151" ht="14.4" x14ac:dyDescent="0.25">
      <c r="EU31689" s="104"/>
    </row>
    <row r="31690" spans="151:151" ht="14.4" x14ac:dyDescent="0.25">
      <c r="EU31690" s="104"/>
    </row>
    <row r="31691" spans="151:151" ht="14.4" x14ac:dyDescent="0.25">
      <c r="EU31691" s="104"/>
    </row>
    <row r="31692" spans="151:151" ht="14.4" x14ac:dyDescent="0.25">
      <c r="EU31692" s="104"/>
    </row>
    <row r="31693" spans="151:151" ht="14.4" x14ac:dyDescent="0.25">
      <c r="EU31693" s="104"/>
    </row>
    <row r="31694" spans="151:151" ht="14.4" x14ac:dyDescent="0.25">
      <c r="EU31694" s="104"/>
    </row>
    <row r="31695" spans="151:151" ht="14.4" x14ac:dyDescent="0.25">
      <c r="EU31695" s="104"/>
    </row>
    <row r="31696" spans="151:151" ht="14.4" x14ac:dyDescent="0.25">
      <c r="EU31696" s="104"/>
    </row>
    <row r="31697" spans="151:151" ht="14.4" x14ac:dyDescent="0.25">
      <c r="EU31697" s="104"/>
    </row>
    <row r="31698" spans="151:151" ht="14.4" x14ac:dyDescent="0.25">
      <c r="EU31698" s="104"/>
    </row>
    <row r="31699" spans="151:151" ht="14.4" x14ac:dyDescent="0.25">
      <c r="EU31699" s="104"/>
    </row>
    <row r="31700" spans="151:151" ht="14.4" x14ac:dyDescent="0.25">
      <c r="EU31700" s="104"/>
    </row>
    <row r="31701" spans="151:151" ht="14.4" x14ac:dyDescent="0.25">
      <c r="EU31701" s="104"/>
    </row>
    <row r="31702" spans="151:151" ht="14.4" x14ac:dyDescent="0.25">
      <c r="EU31702" s="104"/>
    </row>
    <row r="31703" spans="151:151" ht="14.4" x14ac:dyDescent="0.25">
      <c r="EU31703" s="104"/>
    </row>
    <row r="31704" spans="151:151" ht="14.4" x14ac:dyDescent="0.25">
      <c r="EU31704" s="104"/>
    </row>
    <row r="31705" spans="151:151" ht="14.4" x14ac:dyDescent="0.25">
      <c r="EU31705" s="104"/>
    </row>
    <row r="31706" spans="151:151" ht="14.4" x14ac:dyDescent="0.25">
      <c r="EU31706" s="104"/>
    </row>
    <row r="31707" spans="151:151" ht="14.4" x14ac:dyDescent="0.25">
      <c r="EU31707" s="104"/>
    </row>
    <row r="31708" spans="151:151" ht="14.4" x14ac:dyDescent="0.25">
      <c r="EU31708" s="104"/>
    </row>
    <row r="31709" spans="151:151" ht="14.4" x14ac:dyDescent="0.25">
      <c r="EU31709" s="104"/>
    </row>
    <row r="31710" spans="151:151" ht="14.4" x14ac:dyDescent="0.25">
      <c r="EU31710" s="104"/>
    </row>
    <row r="31711" spans="151:151" ht="14.4" x14ac:dyDescent="0.25">
      <c r="EU31711" s="104"/>
    </row>
    <row r="31712" spans="151:151" ht="14.4" x14ac:dyDescent="0.25">
      <c r="EU31712" s="104"/>
    </row>
    <row r="31713" spans="151:151" ht="14.4" x14ac:dyDescent="0.25">
      <c r="EU31713" s="104"/>
    </row>
    <row r="31714" spans="151:151" ht="14.4" x14ac:dyDescent="0.25">
      <c r="EU31714" s="104"/>
    </row>
    <row r="31715" spans="151:151" ht="14.4" x14ac:dyDescent="0.25">
      <c r="EU31715" s="104"/>
    </row>
    <row r="31716" spans="151:151" ht="14.4" x14ac:dyDescent="0.25">
      <c r="EU31716" s="104"/>
    </row>
    <row r="31717" spans="151:151" ht="14.4" x14ac:dyDescent="0.25">
      <c r="EU31717" s="104"/>
    </row>
    <row r="31718" spans="151:151" ht="14.4" x14ac:dyDescent="0.25">
      <c r="EU31718" s="104"/>
    </row>
    <row r="31719" spans="151:151" ht="14.4" x14ac:dyDescent="0.25">
      <c r="EU31719" s="104"/>
    </row>
    <row r="31720" spans="151:151" ht="14.4" x14ac:dyDescent="0.25">
      <c r="EU31720" s="104"/>
    </row>
    <row r="31721" spans="151:151" ht="14.4" x14ac:dyDescent="0.25">
      <c r="EU31721" s="104"/>
    </row>
    <row r="31722" spans="151:151" ht="14.4" x14ac:dyDescent="0.25">
      <c r="EU31722" s="104"/>
    </row>
    <row r="31723" spans="151:151" ht="14.4" x14ac:dyDescent="0.25">
      <c r="EU31723" s="104"/>
    </row>
    <row r="31724" spans="151:151" ht="14.4" x14ac:dyDescent="0.25">
      <c r="EU31724" s="104"/>
    </row>
    <row r="31725" spans="151:151" ht="14.4" x14ac:dyDescent="0.25">
      <c r="EU31725" s="104"/>
    </row>
    <row r="31726" spans="151:151" ht="14.4" x14ac:dyDescent="0.25">
      <c r="EU31726" s="104"/>
    </row>
    <row r="31727" spans="151:151" ht="14.4" x14ac:dyDescent="0.25">
      <c r="EU31727" s="104"/>
    </row>
    <row r="31728" spans="151:151" ht="14.4" x14ac:dyDescent="0.25">
      <c r="EU31728" s="104"/>
    </row>
    <row r="31729" spans="151:151" ht="14.4" x14ac:dyDescent="0.25">
      <c r="EU31729" s="104"/>
    </row>
    <row r="31730" spans="151:151" ht="14.4" x14ac:dyDescent="0.25">
      <c r="EU31730" s="104"/>
    </row>
    <row r="31731" spans="151:151" ht="14.4" x14ac:dyDescent="0.25">
      <c r="EU31731" s="104"/>
    </row>
    <row r="31732" spans="151:151" ht="14.4" x14ac:dyDescent="0.25">
      <c r="EU31732" s="104"/>
    </row>
    <row r="31733" spans="151:151" ht="14.4" x14ac:dyDescent="0.25">
      <c r="EU31733" s="104"/>
    </row>
    <row r="31734" spans="151:151" ht="14.4" x14ac:dyDescent="0.25">
      <c r="EU31734" s="104"/>
    </row>
    <row r="31735" spans="151:151" ht="14.4" x14ac:dyDescent="0.25">
      <c r="EU31735" s="104"/>
    </row>
    <row r="31736" spans="151:151" ht="14.4" x14ac:dyDescent="0.25">
      <c r="EU31736" s="104"/>
    </row>
    <row r="31737" spans="151:151" ht="14.4" x14ac:dyDescent="0.25">
      <c r="EU31737" s="104"/>
    </row>
    <row r="31738" spans="151:151" ht="14.4" x14ac:dyDescent="0.25">
      <c r="EU31738" s="104"/>
    </row>
    <row r="31739" spans="151:151" ht="14.4" x14ac:dyDescent="0.25">
      <c r="EU31739" s="104"/>
    </row>
    <row r="31740" spans="151:151" ht="14.4" x14ac:dyDescent="0.25">
      <c r="EU31740" s="104"/>
    </row>
    <row r="31741" spans="151:151" ht="14.4" x14ac:dyDescent="0.25">
      <c r="EU31741" s="104"/>
    </row>
    <row r="31742" spans="151:151" ht="14.4" x14ac:dyDescent="0.25">
      <c r="EU31742" s="104"/>
    </row>
    <row r="31743" spans="151:151" ht="14.4" x14ac:dyDescent="0.25">
      <c r="EU31743" s="104"/>
    </row>
    <row r="31744" spans="151:151" ht="14.4" x14ac:dyDescent="0.25">
      <c r="EU31744" s="104"/>
    </row>
    <row r="31745" spans="151:151" ht="14.4" x14ac:dyDescent="0.25">
      <c r="EU31745" s="104"/>
    </row>
    <row r="31746" spans="151:151" ht="14.4" x14ac:dyDescent="0.25">
      <c r="EU31746" s="104"/>
    </row>
    <row r="31747" spans="151:151" ht="14.4" x14ac:dyDescent="0.25">
      <c r="EU31747" s="104"/>
    </row>
    <row r="31748" spans="151:151" ht="14.4" x14ac:dyDescent="0.25">
      <c r="EU31748" s="104"/>
    </row>
    <row r="31749" spans="151:151" ht="14.4" x14ac:dyDescent="0.25">
      <c r="EU31749" s="104"/>
    </row>
    <row r="31750" spans="151:151" ht="14.4" x14ac:dyDescent="0.25">
      <c r="EU31750" s="104"/>
    </row>
    <row r="31751" spans="151:151" ht="14.4" x14ac:dyDescent="0.25">
      <c r="EU31751" s="104"/>
    </row>
    <row r="31752" spans="151:151" ht="14.4" x14ac:dyDescent="0.25">
      <c r="EU31752" s="104"/>
    </row>
    <row r="31753" spans="151:151" ht="14.4" x14ac:dyDescent="0.25">
      <c r="EU31753" s="104"/>
    </row>
    <row r="31754" spans="151:151" ht="14.4" x14ac:dyDescent="0.25">
      <c r="EU31754" s="104"/>
    </row>
    <row r="31755" spans="151:151" ht="14.4" x14ac:dyDescent="0.25">
      <c r="EU31755" s="104"/>
    </row>
    <row r="31756" spans="151:151" ht="14.4" x14ac:dyDescent="0.25">
      <c r="EU31756" s="104"/>
    </row>
    <row r="31757" spans="151:151" ht="14.4" x14ac:dyDescent="0.25">
      <c r="EU31757" s="104"/>
    </row>
    <row r="31758" spans="151:151" ht="14.4" x14ac:dyDescent="0.25">
      <c r="EU31758" s="104"/>
    </row>
    <row r="31759" spans="151:151" ht="14.4" x14ac:dyDescent="0.25">
      <c r="EU31759" s="104"/>
    </row>
    <row r="31760" spans="151:151" ht="14.4" x14ac:dyDescent="0.25">
      <c r="EU31760" s="104"/>
    </row>
    <row r="31761" spans="151:151" ht="14.4" x14ac:dyDescent="0.25">
      <c r="EU31761" s="104"/>
    </row>
    <row r="31762" spans="151:151" ht="14.4" x14ac:dyDescent="0.25">
      <c r="EU31762" s="104"/>
    </row>
    <row r="31763" spans="151:151" ht="14.4" x14ac:dyDescent="0.25">
      <c r="EU31763" s="104"/>
    </row>
    <row r="31764" spans="151:151" ht="14.4" x14ac:dyDescent="0.25">
      <c r="EU31764" s="104"/>
    </row>
    <row r="31765" spans="151:151" ht="14.4" x14ac:dyDescent="0.25">
      <c r="EU31765" s="104"/>
    </row>
    <row r="31766" spans="151:151" ht="14.4" x14ac:dyDescent="0.25">
      <c r="EU31766" s="104"/>
    </row>
    <row r="31767" spans="151:151" ht="14.4" x14ac:dyDescent="0.25">
      <c r="EU31767" s="104"/>
    </row>
    <row r="31768" spans="151:151" ht="14.4" x14ac:dyDescent="0.25">
      <c r="EU31768" s="104"/>
    </row>
    <row r="31769" spans="151:151" ht="14.4" x14ac:dyDescent="0.25">
      <c r="EU31769" s="104"/>
    </row>
    <row r="31770" spans="151:151" ht="14.4" x14ac:dyDescent="0.25">
      <c r="EU31770" s="104"/>
    </row>
    <row r="31771" spans="151:151" ht="14.4" x14ac:dyDescent="0.25">
      <c r="EU31771" s="104"/>
    </row>
    <row r="31772" spans="151:151" ht="14.4" x14ac:dyDescent="0.25">
      <c r="EU31772" s="104"/>
    </row>
    <row r="31773" spans="151:151" ht="14.4" x14ac:dyDescent="0.25">
      <c r="EU31773" s="104"/>
    </row>
    <row r="31774" spans="151:151" ht="14.4" x14ac:dyDescent="0.25">
      <c r="EU31774" s="104"/>
    </row>
    <row r="31775" spans="151:151" ht="14.4" x14ac:dyDescent="0.25">
      <c r="EU31775" s="104"/>
    </row>
    <row r="31776" spans="151:151" ht="14.4" x14ac:dyDescent="0.25">
      <c r="EU31776" s="104"/>
    </row>
    <row r="31777" spans="151:151" ht="14.4" x14ac:dyDescent="0.25">
      <c r="EU31777" s="104"/>
    </row>
    <row r="31778" spans="151:151" ht="14.4" x14ac:dyDescent="0.25">
      <c r="EU31778" s="104"/>
    </row>
    <row r="31779" spans="151:151" ht="14.4" x14ac:dyDescent="0.25">
      <c r="EU31779" s="104"/>
    </row>
    <row r="31780" spans="151:151" ht="14.4" x14ac:dyDescent="0.25">
      <c r="EU31780" s="104"/>
    </row>
    <row r="31781" spans="151:151" ht="14.4" x14ac:dyDescent="0.25">
      <c r="EU31781" s="104"/>
    </row>
    <row r="31782" spans="151:151" ht="14.4" x14ac:dyDescent="0.25">
      <c r="EU31782" s="104"/>
    </row>
    <row r="31783" spans="151:151" ht="14.4" x14ac:dyDescent="0.25">
      <c r="EU31783" s="104"/>
    </row>
    <row r="31784" spans="151:151" ht="14.4" x14ac:dyDescent="0.25">
      <c r="EU31784" s="104"/>
    </row>
    <row r="31785" spans="151:151" ht="14.4" x14ac:dyDescent="0.25">
      <c r="EU31785" s="104"/>
    </row>
    <row r="31786" spans="151:151" ht="14.4" x14ac:dyDescent="0.25">
      <c r="EU31786" s="104"/>
    </row>
    <row r="31787" spans="151:151" ht="14.4" x14ac:dyDescent="0.25">
      <c r="EU31787" s="104"/>
    </row>
    <row r="31788" spans="151:151" ht="14.4" x14ac:dyDescent="0.25">
      <c r="EU31788" s="104"/>
    </row>
    <row r="31789" spans="151:151" ht="14.4" x14ac:dyDescent="0.25">
      <c r="EU31789" s="104"/>
    </row>
    <row r="31790" spans="151:151" ht="14.4" x14ac:dyDescent="0.25">
      <c r="EU31790" s="104"/>
    </row>
    <row r="31791" spans="151:151" ht="14.4" x14ac:dyDescent="0.25">
      <c r="EU31791" s="104"/>
    </row>
    <row r="31792" spans="151:151" ht="14.4" x14ac:dyDescent="0.25">
      <c r="EU31792" s="104"/>
    </row>
    <row r="31793" spans="151:151" ht="14.4" x14ac:dyDescent="0.25">
      <c r="EU31793" s="104"/>
    </row>
    <row r="31794" spans="151:151" ht="14.4" x14ac:dyDescent="0.25">
      <c r="EU31794" s="104"/>
    </row>
    <row r="31795" spans="151:151" ht="14.4" x14ac:dyDescent="0.25">
      <c r="EU31795" s="104"/>
    </row>
    <row r="31796" spans="151:151" ht="14.4" x14ac:dyDescent="0.25">
      <c r="EU31796" s="104"/>
    </row>
    <row r="31797" spans="151:151" ht="14.4" x14ac:dyDescent="0.25">
      <c r="EU31797" s="104"/>
    </row>
    <row r="31798" spans="151:151" ht="14.4" x14ac:dyDescent="0.25">
      <c r="EU31798" s="104"/>
    </row>
    <row r="31799" spans="151:151" ht="14.4" x14ac:dyDescent="0.25">
      <c r="EU31799" s="104"/>
    </row>
    <row r="31800" spans="151:151" ht="14.4" x14ac:dyDescent="0.25">
      <c r="EU31800" s="104"/>
    </row>
    <row r="31801" spans="151:151" ht="14.4" x14ac:dyDescent="0.25">
      <c r="EU31801" s="104"/>
    </row>
    <row r="31802" spans="151:151" ht="14.4" x14ac:dyDescent="0.25">
      <c r="EU31802" s="104"/>
    </row>
    <row r="31803" spans="151:151" ht="14.4" x14ac:dyDescent="0.25">
      <c r="EU31803" s="104"/>
    </row>
    <row r="31804" spans="151:151" ht="14.4" x14ac:dyDescent="0.25">
      <c r="EU31804" s="104"/>
    </row>
    <row r="31805" spans="151:151" ht="14.4" x14ac:dyDescent="0.25">
      <c r="EU31805" s="104"/>
    </row>
    <row r="31806" spans="151:151" ht="14.4" x14ac:dyDescent="0.25">
      <c r="EU31806" s="104"/>
    </row>
    <row r="31807" spans="151:151" ht="14.4" x14ac:dyDescent="0.25">
      <c r="EU31807" s="104"/>
    </row>
    <row r="31808" spans="151:151" ht="14.4" x14ac:dyDescent="0.25">
      <c r="EU31808" s="104"/>
    </row>
    <row r="31809" spans="151:151" ht="14.4" x14ac:dyDescent="0.25">
      <c r="EU31809" s="104"/>
    </row>
    <row r="31810" spans="151:151" ht="14.4" x14ac:dyDescent="0.25">
      <c r="EU31810" s="104"/>
    </row>
    <row r="31811" spans="151:151" ht="14.4" x14ac:dyDescent="0.25">
      <c r="EU31811" s="104"/>
    </row>
    <row r="31812" spans="151:151" ht="14.4" x14ac:dyDescent="0.25">
      <c r="EU31812" s="104"/>
    </row>
    <row r="31813" spans="151:151" ht="14.4" x14ac:dyDescent="0.25">
      <c r="EU31813" s="104"/>
    </row>
    <row r="31814" spans="151:151" ht="14.4" x14ac:dyDescent="0.25">
      <c r="EU31814" s="104"/>
    </row>
    <row r="31815" spans="151:151" ht="14.4" x14ac:dyDescent="0.25">
      <c r="EU31815" s="104"/>
    </row>
    <row r="31816" spans="151:151" ht="14.4" x14ac:dyDescent="0.25">
      <c r="EU31816" s="104"/>
    </row>
    <row r="31817" spans="151:151" ht="14.4" x14ac:dyDescent="0.25">
      <c r="EU31817" s="104"/>
    </row>
    <row r="31818" spans="151:151" ht="14.4" x14ac:dyDescent="0.25">
      <c r="EU31818" s="104"/>
    </row>
    <row r="31819" spans="151:151" ht="14.4" x14ac:dyDescent="0.25">
      <c r="EU31819" s="104"/>
    </row>
    <row r="31820" spans="151:151" ht="14.4" x14ac:dyDescent="0.25">
      <c r="EU31820" s="104"/>
    </row>
    <row r="31821" spans="151:151" ht="14.4" x14ac:dyDescent="0.25">
      <c r="EU31821" s="104"/>
    </row>
    <row r="31822" spans="151:151" ht="14.4" x14ac:dyDescent="0.25">
      <c r="EU31822" s="104"/>
    </row>
    <row r="31823" spans="151:151" ht="14.4" x14ac:dyDescent="0.25">
      <c r="EU31823" s="104"/>
    </row>
    <row r="31824" spans="151:151" ht="14.4" x14ac:dyDescent="0.25">
      <c r="EU31824" s="104"/>
    </row>
    <row r="31825" spans="151:151" ht="14.4" x14ac:dyDescent="0.25">
      <c r="EU31825" s="104"/>
    </row>
    <row r="31826" spans="151:151" ht="14.4" x14ac:dyDescent="0.25">
      <c r="EU31826" s="104"/>
    </row>
    <row r="31827" spans="151:151" ht="14.4" x14ac:dyDescent="0.25">
      <c r="EU31827" s="104"/>
    </row>
    <row r="31828" spans="151:151" ht="14.4" x14ac:dyDescent="0.25">
      <c r="EU31828" s="104"/>
    </row>
    <row r="31829" spans="151:151" ht="14.4" x14ac:dyDescent="0.25">
      <c r="EU31829" s="104"/>
    </row>
    <row r="31830" spans="151:151" ht="14.4" x14ac:dyDescent="0.25">
      <c r="EU31830" s="104"/>
    </row>
    <row r="31831" spans="151:151" ht="14.4" x14ac:dyDescent="0.25">
      <c r="EU31831" s="104"/>
    </row>
    <row r="31832" spans="151:151" ht="14.4" x14ac:dyDescent="0.25">
      <c r="EU31832" s="104"/>
    </row>
    <row r="31833" spans="151:151" ht="14.4" x14ac:dyDescent="0.25">
      <c r="EU31833" s="104"/>
    </row>
    <row r="31834" spans="151:151" ht="14.4" x14ac:dyDescent="0.25">
      <c r="EU31834" s="104"/>
    </row>
    <row r="31835" spans="151:151" ht="14.4" x14ac:dyDescent="0.25">
      <c r="EU31835" s="104"/>
    </row>
    <row r="31836" spans="151:151" ht="14.4" x14ac:dyDescent="0.25">
      <c r="EU31836" s="104"/>
    </row>
    <row r="31837" spans="151:151" ht="14.4" x14ac:dyDescent="0.25">
      <c r="EU31837" s="104"/>
    </row>
    <row r="31838" spans="151:151" ht="14.4" x14ac:dyDescent="0.25">
      <c r="EU31838" s="104"/>
    </row>
    <row r="31839" spans="151:151" ht="14.4" x14ac:dyDescent="0.25">
      <c r="EU31839" s="104"/>
    </row>
    <row r="31840" spans="151:151" ht="14.4" x14ac:dyDescent="0.25">
      <c r="EU31840" s="104"/>
    </row>
    <row r="31841" spans="151:151" ht="14.4" x14ac:dyDescent="0.25">
      <c r="EU31841" s="104"/>
    </row>
    <row r="31842" spans="151:151" ht="14.4" x14ac:dyDescent="0.25">
      <c r="EU31842" s="104"/>
    </row>
    <row r="31843" spans="151:151" ht="14.4" x14ac:dyDescent="0.25">
      <c r="EU31843" s="104"/>
    </row>
    <row r="31844" spans="151:151" ht="14.4" x14ac:dyDescent="0.25">
      <c r="EU31844" s="104"/>
    </row>
    <row r="31845" spans="151:151" ht="14.4" x14ac:dyDescent="0.25">
      <c r="EU31845" s="104"/>
    </row>
    <row r="31846" spans="151:151" ht="14.4" x14ac:dyDescent="0.25">
      <c r="EU31846" s="104"/>
    </row>
    <row r="31847" spans="151:151" ht="14.4" x14ac:dyDescent="0.25">
      <c r="EU31847" s="104"/>
    </row>
    <row r="31848" spans="151:151" ht="14.4" x14ac:dyDescent="0.25">
      <c r="EU31848" s="104"/>
    </row>
    <row r="31849" spans="151:151" ht="14.4" x14ac:dyDescent="0.25">
      <c r="EU31849" s="104"/>
    </row>
    <row r="31850" spans="151:151" ht="14.4" x14ac:dyDescent="0.25">
      <c r="EU31850" s="104"/>
    </row>
    <row r="31851" spans="151:151" ht="14.4" x14ac:dyDescent="0.25">
      <c r="EU31851" s="104"/>
    </row>
    <row r="31852" spans="151:151" ht="14.4" x14ac:dyDescent="0.25">
      <c r="EU31852" s="104"/>
    </row>
    <row r="31853" spans="151:151" ht="14.4" x14ac:dyDescent="0.25">
      <c r="EU31853" s="104"/>
    </row>
    <row r="31854" spans="151:151" ht="14.4" x14ac:dyDescent="0.25">
      <c r="EU31854" s="104"/>
    </row>
    <row r="31855" spans="151:151" ht="14.4" x14ac:dyDescent="0.25">
      <c r="EU31855" s="104"/>
    </row>
    <row r="31856" spans="151:151" ht="14.4" x14ac:dyDescent="0.25">
      <c r="EU31856" s="104"/>
    </row>
    <row r="31857" spans="151:151" ht="14.4" x14ac:dyDescent="0.25">
      <c r="EU31857" s="104"/>
    </row>
    <row r="31858" spans="151:151" ht="14.4" x14ac:dyDescent="0.25">
      <c r="EU31858" s="104"/>
    </row>
    <row r="31859" spans="151:151" ht="14.4" x14ac:dyDescent="0.25">
      <c r="EU31859" s="104"/>
    </row>
    <row r="31860" spans="151:151" ht="14.4" x14ac:dyDescent="0.25">
      <c r="EU31860" s="104"/>
    </row>
    <row r="31861" spans="151:151" ht="14.4" x14ac:dyDescent="0.25">
      <c r="EU31861" s="104"/>
    </row>
    <row r="31862" spans="151:151" ht="14.4" x14ac:dyDescent="0.25">
      <c r="EU31862" s="104"/>
    </row>
    <row r="31863" spans="151:151" ht="14.4" x14ac:dyDescent="0.25">
      <c r="EU31863" s="104"/>
    </row>
    <row r="31864" spans="151:151" ht="14.4" x14ac:dyDescent="0.25">
      <c r="EU31864" s="104"/>
    </row>
    <row r="31865" spans="151:151" ht="14.4" x14ac:dyDescent="0.25">
      <c r="EU31865" s="104"/>
    </row>
    <row r="31866" spans="151:151" ht="14.4" x14ac:dyDescent="0.25">
      <c r="EU31866" s="104"/>
    </row>
    <row r="31867" spans="151:151" ht="14.4" x14ac:dyDescent="0.25">
      <c r="EU31867" s="104"/>
    </row>
    <row r="31868" spans="151:151" ht="14.4" x14ac:dyDescent="0.25">
      <c r="EU31868" s="104"/>
    </row>
    <row r="31869" spans="151:151" ht="14.4" x14ac:dyDescent="0.25">
      <c r="EU31869" s="104"/>
    </row>
    <row r="31870" spans="151:151" ht="14.4" x14ac:dyDescent="0.25">
      <c r="EU31870" s="104"/>
    </row>
    <row r="31871" spans="151:151" ht="14.4" x14ac:dyDescent="0.25">
      <c r="EU31871" s="104"/>
    </row>
    <row r="31872" spans="151:151" ht="14.4" x14ac:dyDescent="0.25">
      <c r="EU31872" s="104"/>
    </row>
    <row r="31873" spans="151:151" ht="14.4" x14ac:dyDescent="0.25">
      <c r="EU31873" s="104"/>
    </row>
    <row r="31874" spans="151:151" ht="14.4" x14ac:dyDescent="0.25">
      <c r="EU31874" s="104"/>
    </row>
    <row r="31875" spans="151:151" ht="14.4" x14ac:dyDescent="0.25">
      <c r="EU31875" s="104"/>
    </row>
    <row r="31876" spans="151:151" ht="14.4" x14ac:dyDescent="0.25">
      <c r="EU31876" s="104"/>
    </row>
    <row r="31877" spans="151:151" ht="14.4" x14ac:dyDescent="0.25">
      <c r="EU31877" s="104"/>
    </row>
    <row r="31878" spans="151:151" ht="14.4" x14ac:dyDescent="0.25">
      <c r="EU31878" s="104"/>
    </row>
    <row r="31879" spans="151:151" ht="14.4" x14ac:dyDescent="0.25">
      <c r="EU31879" s="104"/>
    </row>
    <row r="31880" spans="151:151" ht="14.4" x14ac:dyDescent="0.25">
      <c r="EU31880" s="104"/>
    </row>
    <row r="31881" spans="151:151" ht="14.4" x14ac:dyDescent="0.25">
      <c r="EU31881" s="104"/>
    </row>
    <row r="31882" spans="151:151" ht="14.4" x14ac:dyDescent="0.25">
      <c r="EU31882" s="104"/>
    </row>
    <row r="31883" spans="151:151" ht="14.4" x14ac:dyDescent="0.25">
      <c r="EU31883" s="104"/>
    </row>
    <row r="31884" spans="151:151" ht="14.4" x14ac:dyDescent="0.25">
      <c r="EU31884" s="104"/>
    </row>
    <row r="31885" spans="151:151" ht="14.4" x14ac:dyDescent="0.25">
      <c r="EU31885" s="104"/>
    </row>
    <row r="31886" spans="151:151" ht="14.4" x14ac:dyDescent="0.25">
      <c r="EU31886" s="104"/>
    </row>
    <row r="31887" spans="151:151" ht="14.4" x14ac:dyDescent="0.25">
      <c r="EU31887" s="104"/>
    </row>
    <row r="31888" spans="151:151" ht="14.4" x14ac:dyDescent="0.25">
      <c r="EU31888" s="104"/>
    </row>
    <row r="31889" spans="151:151" ht="14.4" x14ac:dyDescent="0.25">
      <c r="EU31889" s="104"/>
    </row>
    <row r="31890" spans="151:151" ht="14.4" x14ac:dyDescent="0.25">
      <c r="EU31890" s="104"/>
    </row>
    <row r="31891" spans="151:151" ht="14.4" x14ac:dyDescent="0.25">
      <c r="EU31891" s="104"/>
    </row>
    <row r="31892" spans="151:151" ht="14.4" x14ac:dyDescent="0.25">
      <c r="EU31892" s="104"/>
    </row>
    <row r="31893" spans="151:151" ht="14.4" x14ac:dyDescent="0.25">
      <c r="EU31893" s="104"/>
    </row>
    <row r="31894" spans="151:151" ht="14.4" x14ac:dyDescent="0.25">
      <c r="EU31894" s="104"/>
    </row>
    <row r="31895" spans="151:151" ht="14.4" x14ac:dyDescent="0.25">
      <c r="EU31895" s="104"/>
    </row>
    <row r="31896" spans="151:151" ht="14.4" x14ac:dyDescent="0.25">
      <c r="EU31896" s="104"/>
    </row>
    <row r="31897" spans="151:151" ht="14.4" x14ac:dyDescent="0.25">
      <c r="EU31897" s="104"/>
    </row>
    <row r="31898" spans="151:151" ht="14.4" x14ac:dyDescent="0.25">
      <c r="EU31898" s="104"/>
    </row>
    <row r="31899" spans="151:151" ht="14.4" x14ac:dyDescent="0.25">
      <c r="EU31899" s="104"/>
    </row>
    <row r="31900" spans="151:151" ht="14.4" x14ac:dyDescent="0.25">
      <c r="EU31900" s="104"/>
    </row>
    <row r="31901" spans="151:151" ht="14.4" x14ac:dyDescent="0.25">
      <c r="EU31901" s="104"/>
    </row>
    <row r="31902" spans="151:151" ht="14.4" x14ac:dyDescent="0.25">
      <c r="EU31902" s="104"/>
    </row>
    <row r="31903" spans="151:151" ht="14.4" x14ac:dyDescent="0.25">
      <c r="EU31903" s="104"/>
    </row>
    <row r="31904" spans="151:151" ht="14.4" x14ac:dyDescent="0.25">
      <c r="EU31904" s="104"/>
    </row>
    <row r="31905" spans="151:151" ht="14.4" x14ac:dyDescent="0.25">
      <c r="EU31905" s="104"/>
    </row>
    <row r="31906" spans="151:151" ht="14.4" x14ac:dyDescent="0.25">
      <c r="EU31906" s="104"/>
    </row>
    <row r="31907" spans="151:151" ht="14.4" x14ac:dyDescent="0.25">
      <c r="EU31907" s="104"/>
    </row>
    <row r="31908" spans="151:151" ht="14.4" x14ac:dyDescent="0.25">
      <c r="EU31908" s="104"/>
    </row>
    <row r="31909" spans="151:151" ht="14.4" x14ac:dyDescent="0.25">
      <c r="EU31909" s="104"/>
    </row>
    <row r="31910" spans="151:151" ht="14.4" x14ac:dyDescent="0.25">
      <c r="EU31910" s="104"/>
    </row>
    <row r="31911" spans="151:151" ht="14.4" x14ac:dyDescent="0.25">
      <c r="EU31911" s="104"/>
    </row>
    <row r="31912" spans="151:151" ht="14.4" x14ac:dyDescent="0.25">
      <c r="EU31912" s="104"/>
    </row>
    <row r="31913" spans="151:151" ht="14.4" x14ac:dyDescent="0.25">
      <c r="EU31913" s="104"/>
    </row>
    <row r="31914" spans="151:151" ht="14.4" x14ac:dyDescent="0.25">
      <c r="EU31914" s="104"/>
    </row>
    <row r="31915" spans="151:151" ht="14.4" x14ac:dyDescent="0.25">
      <c r="EU31915" s="104"/>
    </row>
    <row r="31916" spans="151:151" ht="14.4" x14ac:dyDescent="0.25">
      <c r="EU31916" s="104"/>
    </row>
    <row r="31917" spans="151:151" ht="14.4" x14ac:dyDescent="0.25">
      <c r="EU31917" s="104"/>
    </row>
    <row r="31918" spans="151:151" ht="14.4" x14ac:dyDescent="0.25">
      <c r="EU31918" s="104"/>
    </row>
    <row r="31919" spans="151:151" ht="14.4" x14ac:dyDescent="0.25">
      <c r="EU31919" s="104"/>
    </row>
    <row r="31920" spans="151:151" ht="14.4" x14ac:dyDescent="0.25">
      <c r="EU31920" s="104"/>
    </row>
    <row r="31921" spans="151:151" ht="14.4" x14ac:dyDescent="0.25">
      <c r="EU31921" s="104"/>
    </row>
    <row r="31922" spans="151:151" ht="14.4" x14ac:dyDescent="0.25">
      <c r="EU31922" s="104"/>
    </row>
    <row r="31923" spans="151:151" ht="14.4" x14ac:dyDescent="0.25">
      <c r="EU31923" s="104"/>
    </row>
    <row r="31924" spans="151:151" ht="14.4" x14ac:dyDescent="0.25">
      <c r="EU31924" s="104"/>
    </row>
    <row r="31925" spans="151:151" ht="14.4" x14ac:dyDescent="0.25">
      <c r="EU31925" s="104"/>
    </row>
    <row r="31926" spans="151:151" ht="14.4" x14ac:dyDescent="0.25">
      <c r="EU31926" s="104"/>
    </row>
    <row r="31927" spans="151:151" ht="14.4" x14ac:dyDescent="0.25">
      <c r="EU31927" s="104"/>
    </row>
    <row r="31928" spans="151:151" ht="14.4" x14ac:dyDescent="0.25">
      <c r="EU31928" s="104"/>
    </row>
    <row r="31929" spans="151:151" ht="14.4" x14ac:dyDescent="0.25">
      <c r="EU31929" s="104"/>
    </row>
    <row r="31930" spans="151:151" ht="14.4" x14ac:dyDescent="0.25">
      <c r="EU31930" s="104"/>
    </row>
    <row r="31931" spans="151:151" ht="14.4" x14ac:dyDescent="0.25">
      <c r="EU31931" s="104"/>
    </row>
    <row r="31932" spans="151:151" ht="14.4" x14ac:dyDescent="0.25">
      <c r="EU31932" s="104"/>
    </row>
    <row r="31933" spans="151:151" ht="14.4" x14ac:dyDescent="0.25">
      <c r="EU31933" s="104"/>
    </row>
    <row r="31934" spans="151:151" ht="14.4" x14ac:dyDescent="0.25">
      <c r="EU31934" s="104"/>
    </row>
    <row r="31935" spans="151:151" ht="14.4" x14ac:dyDescent="0.25">
      <c r="EU31935" s="104"/>
    </row>
    <row r="31936" spans="151:151" ht="14.4" x14ac:dyDescent="0.25">
      <c r="EU31936" s="104"/>
    </row>
    <row r="31937" spans="151:151" ht="14.4" x14ac:dyDescent="0.25">
      <c r="EU31937" s="104"/>
    </row>
    <row r="31938" spans="151:151" ht="14.4" x14ac:dyDescent="0.25">
      <c r="EU31938" s="104"/>
    </row>
    <row r="31939" spans="151:151" ht="14.4" x14ac:dyDescent="0.25">
      <c r="EU31939" s="104"/>
    </row>
    <row r="31940" spans="151:151" ht="14.4" x14ac:dyDescent="0.25">
      <c r="EU31940" s="104"/>
    </row>
    <row r="31941" spans="151:151" ht="14.4" x14ac:dyDescent="0.25">
      <c r="EU31941" s="104"/>
    </row>
    <row r="31942" spans="151:151" ht="14.4" x14ac:dyDescent="0.25">
      <c r="EU31942" s="104"/>
    </row>
    <row r="31943" spans="151:151" ht="14.4" x14ac:dyDescent="0.25">
      <c r="EU31943" s="104"/>
    </row>
    <row r="31944" spans="151:151" ht="14.4" x14ac:dyDescent="0.25">
      <c r="EU31944" s="104"/>
    </row>
    <row r="31945" spans="151:151" ht="14.4" x14ac:dyDescent="0.25">
      <c r="EU31945" s="104"/>
    </row>
    <row r="31946" spans="151:151" ht="14.4" x14ac:dyDescent="0.25">
      <c r="EU31946" s="104"/>
    </row>
    <row r="31947" spans="151:151" ht="14.4" x14ac:dyDescent="0.25">
      <c r="EU31947" s="104"/>
    </row>
    <row r="31948" spans="151:151" ht="14.4" x14ac:dyDescent="0.25">
      <c r="EU31948" s="104"/>
    </row>
    <row r="31949" spans="151:151" ht="14.4" x14ac:dyDescent="0.25">
      <c r="EU31949" s="104"/>
    </row>
    <row r="31950" spans="151:151" ht="14.4" x14ac:dyDescent="0.25">
      <c r="EU31950" s="104"/>
    </row>
    <row r="31951" spans="151:151" ht="14.4" x14ac:dyDescent="0.25">
      <c r="EU31951" s="104"/>
    </row>
    <row r="31952" spans="151:151" ht="14.4" x14ac:dyDescent="0.25">
      <c r="EU31952" s="104"/>
    </row>
    <row r="31953" spans="151:151" ht="14.4" x14ac:dyDescent="0.25">
      <c r="EU31953" s="104"/>
    </row>
    <row r="31954" spans="151:151" ht="14.4" x14ac:dyDescent="0.25">
      <c r="EU31954" s="104"/>
    </row>
    <row r="31955" spans="151:151" ht="14.4" x14ac:dyDescent="0.25">
      <c r="EU31955" s="104"/>
    </row>
    <row r="31956" spans="151:151" ht="14.4" x14ac:dyDescent="0.25">
      <c r="EU31956" s="104"/>
    </row>
    <row r="31957" spans="151:151" ht="14.4" x14ac:dyDescent="0.25">
      <c r="EU31957" s="104"/>
    </row>
    <row r="31958" spans="151:151" ht="14.4" x14ac:dyDescent="0.25">
      <c r="EU31958" s="104"/>
    </row>
    <row r="31959" spans="151:151" ht="14.4" x14ac:dyDescent="0.25">
      <c r="EU31959" s="104"/>
    </row>
    <row r="31960" spans="151:151" ht="14.4" x14ac:dyDescent="0.25">
      <c r="EU31960" s="104"/>
    </row>
    <row r="31961" spans="151:151" ht="14.4" x14ac:dyDescent="0.25">
      <c r="EU31961" s="104"/>
    </row>
    <row r="31962" spans="151:151" ht="14.4" x14ac:dyDescent="0.25">
      <c r="EU31962" s="104"/>
    </row>
    <row r="31963" spans="151:151" ht="14.4" x14ac:dyDescent="0.25">
      <c r="EU31963" s="104"/>
    </row>
    <row r="31964" spans="151:151" ht="14.4" x14ac:dyDescent="0.25">
      <c r="EU31964" s="104"/>
    </row>
    <row r="31965" spans="151:151" ht="14.4" x14ac:dyDescent="0.25">
      <c r="EU31965" s="104"/>
    </row>
    <row r="31966" spans="151:151" ht="14.4" x14ac:dyDescent="0.25">
      <c r="EU31966" s="104"/>
    </row>
    <row r="31967" spans="151:151" ht="14.4" x14ac:dyDescent="0.25">
      <c r="EU31967" s="104"/>
    </row>
    <row r="31968" spans="151:151" ht="14.4" x14ac:dyDescent="0.25">
      <c r="EU31968" s="104"/>
    </row>
    <row r="31969" spans="151:151" ht="14.4" x14ac:dyDescent="0.25">
      <c r="EU31969" s="104"/>
    </row>
    <row r="31970" spans="151:151" ht="14.4" x14ac:dyDescent="0.25">
      <c r="EU31970" s="104"/>
    </row>
    <row r="31971" spans="151:151" ht="14.4" x14ac:dyDescent="0.25">
      <c r="EU31971" s="104"/>
    </row>
    <row r="31972" spans="151:151" ht="14.4" x14ac:dyDescent="0.25">
      <c r="EU31972" s="104"/>
    </row>
    <row r="31973" spans="151:151" ht="14.4" x14ac:dyDescent="0.25">
      <c r="EU31973" s="104"/>
    </row>
    <row r="31974" spans="151:151" ht="14.4" x14ac:dyDescent="0.25">
      <c r="EU31974" s="104"/>
    </row>
    <row r="31975" spans="151:151" ht="14.4" x14ac:dyDescent="0.25">
      <c r="EU31975" s="104"/>
    </row>
    <row r="31976" spans="151:151" ht="14.4" x14ac:dyDescent="0.25">
      <c r="EU31976" s="104"/>
    </row>
    <row r="31977" spans="151:151" ht="14.4" x14ac:dyDescent="0.25">
      <c r="EU31977" s="104"/>
    </row>
    <row r="31978" spans="151:151" ht="14.4" x14ac:dyDescent="0.25">
      <c r="EU31978" s="104"/>
    </row>
    <row r="31979" spans="151:151" ht="14.4" x14ac:dyDescent="0.25">
      <c r="EU31979" s="104"/>
    </row>
    <row r="31980" spans="151:151" ht="14.4" x14ac:dyDescent="0.25">
      <c r="EU31980" s="104"/>
    </row>
    <row r="31981" spans="151:151" ht="14.4" x14ac:dyDescent="0.25">
      <c r="EU31981" s="104"/>
    </row>
    <row r="31982" spans="151:151" ht="14.4" x14ac:dyDescent="0.25">
      <c r="EU31982" s="104"/>
    </row>
    <row r="31983" spans="151:151" ht="14.4" x14ac:dyDescent="0.25">
      <c r="EU31983" s="104"/>
    </row>
    <row r="31984" spans="151:151" ht="14.4" x14ac:dyDescent="0.25">
      <c r="EU31984" s="104"/>
    </row>
    <row r="31985" spans="151:151" ht="14.4" x14ac:dyDescent="0.25">
      <c r="EU31985" s="104"/>
    </row>
    <row r="31986" spans="151:151" ht="14.4" x14ac:dyDescent="0.25">
      <c r="EU31986" s="104"/>
    </row>
    <row r="31987" spans="151:151" ht="14.4" x14ac:dyDescent="0.25">
      <c r="EU31987" s="104"/>
    </row>
    <row r="31988" spans="151:151" ht="14.4" x14ac:dyDescent="0.25">
      <c r="EU31988" s="104"/>
    </row>
    <row r="31989" spans="151:151" ht="14.4" x14ac:dyDescent="0.25">
      <c r="EU31989" s="104"/>
    </row>
    <row r="31990" spans="151:151" ht="14.4" x14ac:dyDescent="0.25">
      <c r="EU31990" s="104"/>
    </row>
    <row r="31991" spans="151:151" ht="14.4" x14ac:dyDescent="0.25">
      <c r="EU31991" s="104"/>
    </row>
    <row r="31992" spans="151:151" ht="14.4" x14ac:dyDescent="0.25">
      <c r="EU31992" s="104"/>
    </row>
    <row r="31993" spans="151:151" ht="14.4" x14ac:dyDescent="0.25">
      <c r="EU31993" s="104"/>
    </row>
    <row r="31994" spans="151:151" ht="14.4" x14ac:dyDescent="0.25">
      <c r="EU31994" s="104"/>
    </row>
    <row r="31995" spans="151:151" ht="14.4" x14ac:dyDescent="0.25">
      <c r="EU31995" s="104"/>
    </row>
    <row r="31996" spans="151:151" ht="14.4" x14ac:dyDescent="0.25">
      <c r="EU31996" s="104"/>
    </row>
    <row r="31997" spans="151:151" ht="14.4" x14ac:dyDescent="0.25">
      <c r="EU31997" s="104"/>
    </row>
    <row r="31998" spans="151:151" ht="14.4" x14ac:dyDescent="0.25">
      <c r="EU31998" s="104"/>
    </row>
    <row r="31999" spans="151:151" ht="14.4" x14ac:dyDescent="0.25">
      <c r="EU31999" s="104"/>
    </row>
    <row r="32000" spans="151:151" ht="14.4" x14ac:dyDescent="0.25">
      <c r="EU32000" s="104"/>
    </row>
    <row r="32001" spans="151:151" ht="14.4" x14ac:dyDescent="0.25">
      <c r="EU32001" s="104"/>
    </row>
    <row r="32002" spans="151:151" ht="14.4" x14ac:dyDescent="0.25">
      <c r="EU32002" s="104"/>
    </row>
    <row r="32003" spans="151:151" ht="14.4" x14ac:dyDescent="0.25">
      <c r="EU32003" s="104"/>
    </row>
    <row r="32004" spans="151:151" ht="14.4" x14ac:dyDescent="0.25">
      <c r="EU32004" s="104"/>
    </row>
    <row r="32005" spans="151:151" ht="14.4" x14ac:dyDescent="0.25">
      <c r="EU32005" s="104"/>
    </row>
    <row r="32006" spans="151:151" ht="14.4" x14ac:dyDescent="0.25">
      <c r="EU32006" s="104"/>
    </row>
    <row r="32007" spans="151:151" ht="14.4" x14ac:dyDescent="0.25">
      <c r="EU32007" s="104"/>
    </row>
    <row r="32008" spans="151:151" ht="14.4" x14ac:dyDescent="0.25">
      <c r="EU32008" s="104"/>
    </row>
    <row r="32009" spans="151:151" ht="14.4" x14ac:dyDescent="0.25">
      <c r="EU32009" s="104"/>
    </row>
    <row r="32010" spans="151:151" ht="14.4" x14ac:dyDescent="0.25">
      <c r="EU32010" s="104"/>
    </row>
    <row r="32011" spans="151:151" ht="14.4" x14ac:dyDescent="0.25">
      <c r="EU32011" s="104"/>
    </row>
    <row r="32012" spans="151:151" ht="14.4" x14ac:dyDescent="0.25">
      <c r="EU32012" s="104"/>
    </row>
    <row r="32013" spans="151:151" ht="14.4" x14ac:dyDescent="0.25">
      <c r="EU32013" s="104"/>
    </row>
    <row r="32014" spans="151:151" ht="14.4" x14ac:dyDescent="0.25">
      <c r="EU32014" s="104"/>
    </row>
    <row r="32015" spans="151:151" ht="14.4" x14ac:dyDescent="0.25">
      <c r="EU32015" s="104"/>
    </row>
    <row r="32016" spans="151:151" ht="14.4" x14ac:dyDescent="0.25">
      <c r="EU32016" s="104"/>
    </row>
    <row r="32017" spans="151:151" ht="14.4" x14ac:dyDescent="0.25">
      <c r="EU32017" s="104"/>
    </row>
    <row r="32018" spans="151:151" ht="14.4" x14ac:dyDescent="0.25">
      <c r="EU32018" s="104"/>
    </row>
    <row r="32019" spans="151:151" ht="14.4" x14ac:dyDescent="0.25">
      <c r="EU32019" s="104"/>
    </row>
    <row r="32020" spans="151:151" ht="14.4" x14ac:dyDescent="0.25">
      <c r="EU32020" s="104"/>
    </row>
    <row r="32021" spans="151:151" ht="14.4" x14ac:dyDescent="0.25">
      <c r="EU32021" s="104"/>
    </row>
    <row r="32022" spans="151:151" ht="14.4" x14ac:dyDescent="0.25">
      <c r="EU32022" s="104"/>
    </row>
    <row r="32023" spans="151:151" ht="14.4" x14ac:dyDescent="0.25">
      <c r="EU32023" s="104"/>
    </row>
    <row r="32024" spans="151:151" ht="14.4" x14ac:dyDescent="0.25">
      <c r="EU32024" s="104"/>
    </row>
    <row r="32025" spans="151:151" ht="14.4" x14ac:dyDescent="0.25">
      <c r="EU32025" s="104"/>
    </row>
    <row r="32026" spans="151:151" ht="14.4" x14ac:dyDescent="0.25">
      <c r="EU32026" s="104"/>
    </row>
    <row r="32027" spans="151:151" ht="14.4" x14ac:dyDescent="0.25">
      <c r="EU32027" s="104"/>
    </row>
    <row r="32028" spans="151:151" ht="14.4" x14ac:dyDescent="0.25">
      <c r="EU32028" s="104"/>
    </row>
    <row r="32029" spans="151:151" ht="14.4" x14ac:dyDescent="0.25">
      <c r="EU32029" s="104"/>
    </row>
    <row r="32030" spans="151:151" ht="14.4" x14ac:dyDescent="0.25">
      <c r="EU32030" s="104"/>
    </row>
    <row r="32031" spans="151:151" ht="14.4" x14ac:dyDescent="0.25">
      <c r="EU32031" s="104"/>
    </row>
    <row r="32032" spans="151:151" ht="14.4" x14ac:dyDescent="0.25">
      <c r="EU32032" s="104"/>
    </row>
    <row r="32033" spans="151:151" ht="14.4" x14ac:dyDescent="0.25">
      <c r="EU32033" s="104"/>
    </row>
    <row r="32034" spans="151:151" ht="14.4" x14ac:dyDescent="0.25">
      <c r="EU32034" s="104"/>
    </row>
    <row r="32035" spans="151:151" ht="14.4" x14ac:dyDescent="0.25">
      <c r="EU32035" s="104"/>
    </row>
    <row r="32036" spans="151:151" ht="14.4" x14ac:dyDescent="0.25">
      <c r="EU32036" s="104"/>
    </row>
    <row r="32037" spans="151:151" ht="14.4" x14ac:dyDescent="0.25">
      <c r="EU32037" s="104"/>
    </row>
    <row r="32038" spans="151:151" ht="14.4" x14ac:dyDescent="0.25">
      <c r="EU32038" s="104"/>
    </row>
    <row r="32039" spans="151:151" ht="14.4" x14ac:dyDescent="0.25">
      <c r="EU32039" s="104"/>
    </row>
    <row r="32040" spans="151:151" ht="14.4" x14ac:dyDescent="0.25">
      <c r="EU32040" s="104"/>
    </row>
    <row r="32041" spans="151:151" ht="14.4" x14ac:dyDescent="0.25">
      <c r="EU32041" s="104"/>
    </row>
    <row r="32042" spans="151:151" ht="14.4" x14ac:dyDescent="0.25">
      <c r="EU32042" s="104"/>
    </row>
    <row r="32043" spans="151:151" ht="14.4" x14ac:dyDescent="0.25">
      <c r="EU32043" s="104"/>
    </row>
    <row r="32044" spans="151:151" ht="14.4" x14ac:dyDescent="0.25">
      <c r="EU32044" s="104"/>
    </row>
    <row r="32045" spans="151:151" ht="14.4" x14ac:dyDescent="0.25">
      <c r="EU32045" s="104"/>
    </row>
    <row r="32046" spans="151:151" ht="14.4" x14ac:dyDescent="0.25">
      <c r="EU32046" s="104"/>
    </row>
    <row r="32047" spans="151:151" ht="14.4" x14ac:dyDescent="0.25">
      <c r="EU32047" s="104"/>
    </row>
    <row r="32048" spans="151:151" ht="14.4" x14ac:dyDescent="0.25">
      <c r="EU32048" s="104"/>
    </row>
    <row r="32049" spans="151:151" ht="14.4" x14ac:dyDescent="0.25">
      <c r="EU32049" s="104"/>
    </row>
    <row r="32050" spans="151:151" ht="14.4" x14ac:dyDescent="0.25">
      <c r="EU32050" s="104"/>
    </row>
    <row r="32051" spans="151:151" ht="14.4" x14ac:dyDescent="0.25">
      <c r="EU32051" s="104"/>
    </row>
    <row r="32052" spans="151:151" ht="14.4" x14ac:dyDescent="0.25">
      <c r="EU32052" s="104"/>
    </row>
    <row r="32053" spans="151:151" ht="14.4" x14ac:dyDescent="0.25">
      <c r="EU32053" s="104"/>
    </row>
    <row r="32054" spans="151:151" ht="14.4" x14ac:dyDescent="0.25">
      <c r="EU32054" s="104"/>
    </row>
    <row r="32055" spans="151:151" ht="14.4" x14ac:dyDescent="0.25">
      <c r="EU32055" s="104"/>
    </row>
    <row r="32056" spans="151:151" ht="14.4" x14ac:dyDescent="0.25">
      <c r="EU32056" s="104"/>
    </row>
    <row r="32057" spans="151:151" ht="14.4" x14ac:dyDescent="0.25">
      <c r="EU32057" s="104"/>
    </row>
    <row r="32058" spans="151:151" ht="14.4" x14ac:dyDescent="0.25">
      <c r="EU32058" s="104"/>
    </row>
    <row r="32059" spans="151:151" ht="14.4" x14ac:dyDescent="0.25">
      <c r="EU32059" s="104"/>
    </row>
    <row r="32060" spans="151:151" ht="14.4" x14ac:dyDescent="0.25">
      <c r="EU32060" s="104"/>
    </row>
    <row r="32061" spans="151:151" ht="14.4" x14ac:dyDescent="0.25">
      <c r="EU32061" s="104"/>
    </row>
    <row r="32062" spans="151:151" ht="14.4" x14ac:dyDescent="0.25">
      <c r="EU32062" s="104"/>
    </row>
    <row r="32063" spans="151:151" ht="14.4" x14ac:dyDescent="0.25">
      <c r="EU32063" s="104"/>
    </row>
    <row r="32064" spans="151:151" ht="14.4" x14ac:dyDescent="0.25">
      <c r="EU32064" s="104"/>
    </row>
    <row r="32065" spans="151:151" ht="14.4" x14ac:dyDescent="0.25">
      <c r="EU32065" s="104"/>
    </row>
    <row r="32066" spans="151:151" ht="14.4" x14ac:dyDescent="0.25">
      <c r="EU32066" s="104"/>
    </row>
    <row r="32067" spans="151:151" ht="14.4" x14ac:dyDescent="0.25">
      <c r="EU32067" s="104"/>
    </row>
    <row r="32068" spans="151:151" ht="14.4" x14ac:dyDescent="0.25">
      <c r="EU32068" s="104"/>
    </row>
    <row r="32069" spans="151:151" ht="14.4" x14ac:dyDescent="0.25">
      <c r="EU32069" s="104"/>
    </row>
    <row r="32070" spans="151:151" ht="14.4" x14ac:dyDescent="0.25">
      <c r="EU32070" s="104"/>
    </row>
    <row r="32071" spans="151:151" ht="14.4" x14ac:dyDescent="0.25">
      <c r="EU32071" s="104"/>
    </row>
    <row r="32072" spans="151:151" ht="14.4" x14ac:dyDescent="0.25">
      <c r="EU32072" s="104"/>
    </row>
    <row r="32073" spans="151:151" ht="14.4" x14ac:dyDescent="0.25">
      <c r="EU32073" s="104"/>
    </row>
    <row r="32074" spans="151:151" ht="14.4" x14ac:dyDescent="0.25">
      <c r="EU32074" s="104"/>
    </row>
    <row r="32075" spans="151:151" ht="14.4" x14ac:dyDescent="0.25">
      <c r="EU32075" s="104"/>
    </row>
    <row r="32076" spans="151:151" ht="14.4" x14ac:dyDescent="0.25">
      <c r="EU32076" s="104"/>
    </row>
    <row r="32077" spans="151:151" ht="14.4" x14ac:dyDescent="0.25">
      <c r="EU32077" s="104"/>
    </row>
    <row r="32078" spans="151:151" ht="14.4" x14ac:dyDescent="0.25">
      <c r="EU32078" s="104"/>
    </row>
    <row r="32079" spans="151:151" ht="14.4" x14ac:dyDescent="0.25">
      <c r="EU32079" s="104"/>
    </row>
    <row r="32080" spans="151:151" ht="14.4" x14ac:dyDescent="0.25">
      <c r="EU32080" s="104"/>
    </row>
    <row r="32081" spans="151:151" ht="14.4" x14ac:dyDescent="0.25">
      <c r="EU32081" s="104"/>
    </row>
    <row r="32082" spans="151:151" ht="14.4" x14ac:dyDescent="0.25">
      <c r="EU32082" s="104"/>
    </row>
    <row r="32083" spans="151:151" ht="14.4" x14ac:dyDescent="0.25">
      <c r="EU32083" s="104"/>
    </row>
    <row r="32084" spans="151:151" ht="14.4" x14ac:dyDescent="0.25">
      <c r="EU32084" s="104"/>
    </row>
    <row r="32085" spans="151:151" ht="14.4" x14ac:dyDescent="0.25">
      <c r="EU32085" s="104"/>
    </row>
    <row r="32086" spans="151:151" ht="14.4" x14ac:dyDescent="0.25">
      <c r="EU32086" s="104"/>
    </row>
    <row r="32087" spans="151:151" ht="14.4" x14ac:dyDescent="0.25">
      <c r="EU32087" s="104"/>
    </row>
    <row r="32088" spans="151:151" ht="14.4" x14ac:dyDescent="0.25">
      <c r="EU32088" s="104"/>
    </row>
    <row r="32089" spans="151:151" ht="14.4" x14ac:dyDescent="0.25">
      <c r="EU32089" s="104"/>
    </row>
    <row r="32090" spans="151:151" ht="14.4" x14ac:dyDescent="0.25">
      <c r="EU32090" s="104"/>
    </row>
    <row r="32091" spans="151:151" ht="14.4" x14ac:dyDescent="0.25">
      <c r="EU32091" s="104"/>
    </row>
    <row r="32092" spans="151:151" ht="14.4" x14ac:dyDescent="0.25">
      <c r="EU32092" s="104"/>
    </row>
    <row r="32093" spans="151:151" ht="14.4" x14ac:dyDescent="0.25">
      <c r="EU32093" s="104"/>
    </row>
    <row r="32094" spans="151:151" ht="14.4" x14ac:dyDescent="0.25">
      <c r="EU32094" s="104"/>
    </row>
    <row r="32095" spans="151:151" ht="14.4" x14ac:dyDescent="0.25">
      <c r="EU32095" s="104"/>
    </row>
    <row r="32096" spans="151:151" ht="14.4" x14ac:dyDescent="0.25">
      <c r="EU32096" s="104"/>
    </row>
    <row r="32097" spans="151:151" ht="14.4" x14ac:dyDescent="0.25">
      <c r="EU32097" s="104"/>
    </row>
    <row r="32098" spans="151:151" ht="14.4" x14ac:dyDescent="0.25">
      <c r="EU32098" s="104"/>
    </row>
    <row r="32099" spans="151:151" ht="14.4" x14ac:dyDescent="0.25">
      <c r="EU32099" s="104"/>
    </row>
    <row r="32100" spans="151:151" ht="14.4" x14ac:dyDescent="0.25">
      <c r="EU32100" s="104"/>
    </row>
    <row r="32101" spans="151:151" ht="14.4" x14ac:dyDescent="0.25">
      <c r="EU32101" s="104"/>
    </row>
    <row r="32102" spans="151:151" ht="14.4" x14ac:dyDescent="0.25">
      <c r="EU32102" s="104"/>
    </row>
    <row r="32103" spans="151:151" ht="14.4" x14ac:dyDescent="0.25">
      <c r="EU32103" s="104"/>
    </row>
    <row r="32104" spans="151:151" ht="14.4" x14ac:dyDescent="0.25">
      <c r="EU32104" s="104"/>
    </row>
    <row r="32105" spans="151:151" ht="14.4" x14ac:dyDescent="0.25">
      <c r="EU32105" s="104"/>
    </row>
    <row r="32106" spans="151:151" ht="14.4" x14ac:dyDescent="0.25">
      <c r="EU32106" s="104"/>
    </row>
    <row r="32107" spans="151:151" ht="14.4" x14ac:dyDescent="0.25">
      <c r="EU32107" s="104"/>
    </row>
    <row r="32108" spans="151:151" ht="14.4" x14ac:dyDescent="0.25">
      <c r="EU32108" s="104"/>
    </row>
    <row r="32109" spans="151:151" ht="14.4" x14ac:dyDescent="0.25">
      <c r="EU32109" s="104"/>
    </row>
    <row r="32110" spans="151:151" ht="14.4" x14ac:dyDescent="0.25">
      <c r="EU32110" s="104"/>
    </row>
    <row r="32111" spans="151:151" ht="14.4" x14ac:dyDescent="0.25">
      <c r="EU32111" s="104"/>
    </row>
    <row r="32112" spans="151:151" ht="14.4" x14ac:dyDescent="0.25">
      <c r="EU32112" s="104"/>
    </row>
    <row r="32113" spans="151:151" ht="14.4" x14ac:dyDescent="0.25">
      <c r="EU32113" s="104"/>
    </row>
    <row r="32114" spans="151:151" ht="14.4" x14ac:dyDescent="0.25">
      <c r="EU32114" s="104"/>
    </row>
    <row r="32115" spans="151:151" ht="14.4" x14ac:dyDescent="0.25">
      <c r="EU32115" s="104"/>
    </row>
    <row r="32116" spans="151:151" ht="14.4" x14ac:dyDescent="0.25">
      <c r="EU32116" s="104"/>
    </row>
    <row r="32117" spans="151:151" ht="14.4" x14ac:dyDescent="0.25">
      <c r="EU32117" s="104"/>
    </row>
    <row r="32118" spans="151:151" ht="14.4" x14ac:dyDescent="0.25">
      <c r="EU32118" s="104"/>
    </row>
    <row r="32119" spans="151:151" ht="14.4" x14ac:dyDescent="0.25">
      <c r="EU32119" s="104"/>
    </row>
    <row r="32120" spans="151:151" ht="14.4" x14ac:dyDescent="0.25">
      <c r="EU32120" s="104"/>
    </row>
    <row r="32121" spans="151:151" ht="14.4" x14ac:dyDescent="0.25">
      <c r="EU32121" s="104"/>
    </row>
    <row r="32122" spans="151:151" ht="14.4" x14ac:dyDescent="0.25">
      <c r="EU32122" s="104"/>
    </row>
    <row r="32123" spans="151:151" ht="14.4" x14ac:dyDescent="0.25">
      <c r="EU32123" s="104"/>
    </row>
    <row r="32124" spans="151:151" ht="14.4" x14ac:dyDescent="0.25">
      <c r="EU32124" s="104"/>
    </row>
    <row r="32125" spans="151:151" ht="14.4" x14ac:dyDescent="0.25">
      <c r="EU32125" s="104"/>
    </row>
    <row r="32126" spans="151:151" ht="14.4" x14ac:dyDescent="0.25">
      <c r="EU32126" s="104"/>
    </row>
    <row r="32127" spans="151:151" ht="14.4" x14ac:dyDescent="0.25">
      <c r="EU32127" s="104"/>
    </row>
    <row r="32128" spans="151:151" ht="14.4" x14ac:dyDescent="0.25">
      <c r="EU32128" s="104"/>
    </row>
    <row r="32129" spans="151:151" ht="14.4" x14ac:dyDescent="0.25">
      <c r="EU32129" s="104"/>
    </row>
    <row r="32130" spans="151:151" ht="14.4" x14ac:dyDescent="0.25">
      <c r="EU32130" s="104"/>
    </row>
    <row r="32131" spans="151:151" ht="14.4" x14ac:dyDescent="0.25">
      <c r="EU32131" s="104"/>
    </row>
    <row r="32132" spans="151:151" ht="14.4" x14ac:dyDescent="0.25">
      <c r="EU32132" s="104"/>
    </row>
    <row r="32133" spans="151:151" ht="14.4" x14ac:dyDescent="0.25">
      <c r="EU32133" s="104"/>
    </row>
    <row r="32134" spans="151:151" ht="14.4" x14ac:dyDescent="0.25">
      <c r="EU32134" s="104"/>
    </row>
    <row r="32135" spans="151:151" ht="14.4" x14ac:dyDescent="0.25">
      <c r="EU32135" s="104"/>
    </row>
    <row r="32136" spans="151:151" ht="14.4" x14ac:dyDescent="0.25">
      <c r="EU32136" s="104"/>
    </row>
    <row r="32137" spans="151:151" ht="14.4" x14ac:dyDescent="0.25">
      <c r="EU32137" s="104"/>
    </row>
    <row r="32138" spans="151:151" ht="14.4" x14ac:dyDescent="0.25">
      <c r="EU32138" s="104"/>
    </row>
    <row r="32139" spans="151:151" ht="14.4" x14ac:dyDescent="0.25">
      <c r="EU32139" s="104"/>
    </row>
    <row r="32140" spans="151:151" ht="14.4" x14ac:dyDescent="0.25">
      <c r="EU32140" s="104"/>
    </row>
    <row r="32141" spans="151:151" ht="14.4" x14ac:dyDescent="0.25">
      <c r="EU32141" s="104"/>
    </row>
    <row r="32142" spans="151:151" ht="14.4" x14ac:dyDescent="0.25">
      <c r="EU32142" s="104"/>
    </row>
    <row r="32143" spans="151:151" ht="14.4" x14ac:dyDescent="0.25">
      <c r="EU32143" s="104"/>
    </row>
    <row r="32144" spans="151:151" ht="14.4" x14ac:dyDescent="0.25">
      <c r="EU32144" s="104"/>
    </row>
    <row r="32145" spans="151:151" ht="14.4" x14ac:dyDescent="0.25">
      <c r="EU32145" s="104"/>
    </row>
    <row r="32146" spans="151:151" ht="14.4" x14ac:dyDescent="0.25">
      <c r="EU32146" s="104"/>
    </row>
    <row r="32147" spans="151:151" ht="14.4" x14ac:dyDescent="0.25">
      <c r="EU32147" s="104"/>
    </row>
    <row r="32148" spans="151:151" ht="14.4" x14ac:dyDescent="0.25">
      <c r="EU32148" s="104"/>
    </row>
    <row r="32149" spans="151:151" ht="14.4" x14ac:dyDescent="0.25">
      <c r="EU32149" s="104"/>
    </row>
    <row r="32150" spans="151:151" ht="14.4" x14ac:dyDescent="0.25">
      <c r="EU32150" s="104"/>
    </row>
    <row r="32151" spans="151:151" ht="14.4" x14ac:dyDescent="0.25">
      <c r="EU32151" s="104"/>
    </row>
    <row r="32152" spans="151:151" ht="14.4" x14ac:dyDescent="0.25">
      <c r="EU32152" s="104"/>
    </row>
    <row r="32153" spans="151:151" ht="14.4" x14ac:dyDescent="0.25">
      <c r="EU32153" s="104"/>
    </row>
    <row r="32154" spans="151:151" ht="14.4" x14ac:dyDescent="0.25">
      <c r="EU32154" s="104"/>
    </row>
    <row r="32155" spans="151:151" ht="14.4" x14ac:dyDescent="0.25">
      <c r="EU32155" s="104"/>
    </row>
    <row r="32156" spans="151:151" ht="14.4" x14ac:dyDescent="0.25">
      <c r="EU32156" s="104"/>
    </row>
    <row r="32157" spans="151:151" ht="14.4" x14ac:dyDescent="0.25">
      <c r="EU32157" s="104"/>
    </row>
    <row r="32158" spans="151:151" ht="14.4" x14ac:dyDescent="0.25">
      <c r="EU32158" s="104"/>
    </row>
    <row r="32159" spans="151:151" ht="14.4" x14ac:dyDescent="0.25">
      <c r="EU32159" s="104"/>
    </row>
    <row r="32160" spans="151:151" ht="14.4" x14ac:dyDescent="0.25">
      <c r="EU32160" s="104"/>
    </row>
    <row r="32161" spans="151:151" ht="14.4" x14ac:dyDescent="0.25">
      <c r="EU32161" s="104"/>
    </row>
    <row r="32162" spans="151:151" ht="14.4" x14ac:dyDescent="0.25">
      <c r="EU32162" s="104"/>
    </row>
    <row r="32163" spans="151:151" ht="14.4" x14ac:dyDescent="0.25">
      <c r="EU32163" s="104"/>
    </row>
    <row r="32164" spans="151:151" ht="14.4" x14ac:dyDescent="0.25">
      <c r="EU32164" s="104"/>
    </row>
    <row r="32165" spans="151:151" ht="14.4" x14ac:dyDescent="0.25">
      <c r="EU32165" s="104"/>
    </row>
    <row r="32166" spans="151:151" ht="14.4" x14ac:dyDescent="0.25">
      <c r="EU32166" s="104"/>
    </row>
    <row r="32167" spans="151:151" ht="14.4" x14ac:dyDescent="0.25">
      <c r="EU32167" s="104"/>
    </row>
    <row r="32168" spans="151:151" ht="14.4" x14ac:dyDescent="0.25">
      <c r="EU32168" s="104"/>
    </row>
    <row r="32169" spans="151:151" ht="14.4" x14ac:dyDescent="0.25">
      <c r="EU32169" s="104"/>
    </row>
    <row r="32170" spans="151:151" ht="14.4" x14ac:dyDescent="0.25">
      <c r="EU32170" s="104"/>
    </row>
    <row r="32171" spans="151:151" ht="14.4" x14ac:dyDescent="0.25">
      <c r="EU32171" s="104"/>
    </row>
    <row r="32172" spans="151:151" ht="14.4" x14ac:dyDescent="0.25">
      <c r="EU32172" s="104"/>
    </row>
    <row r="32173" spans="151:151" ht="14.4" x14ac:dyDescent="0.25">
      <c r="EU32173" s="104"/>
    </row>
    <row r="32174" spans="151:151" ht="14.4" x14ac:dyDescent="0.25">
      <c r="EU32174" s="104"/>
    </row>
    <row r="32175" spans="151:151" ht="14.4" x14ac:dyDescent="0.25">
      <c r="EU32175" s="104"/>
    </row>
    <row r="32176" spans="151:151" ht="14.4" x14ac:dyDescent="0.25">
      <c r="EU32176" s="104"/>
    </row>
    <row r="32177" spans="151:151" ht="14.4" x14ac:dyDescent="0.25">
      <c r="EU32177" s="104"/>
    </row>
    <row r="32178" spans="151:151" ht="14.4" x14ac:dyDescent="0.25">
      <c r="EU32178" s="104"/>
    </row>
    <row r="32179" spans="151:151" ht="14.4" x14ac:dyDescent="0.25">
      <c r="EU32179" s="104"/>
    </row>
    <row r="32180" spans="151:151" ht="14.4" x14ac:dyDescent="0.25">
      <c r="EU32180" s="104"/>
    </row>
    <row r="32181" spans="151:151" ht="14.4" x14ac:dyDescent="0.25">
      <c r="EU32181" s="104"/>
    </row>
    <row r="32182" spans="151:151" ht="14.4" x14ac:dyDescent="0.25">
      <c r="EU32182" s="104"/>
    </row>
    <row r="32183" spans="151:151" ht="14.4" x14ac:dyDescent="0.25">
      <c r="EU32183" s="104"/>
    </row>
    <row r="32184" spans="151:151" ht="14.4" x14ac:dyDescent="0.25">
      <c r="EU32184" s="104"/>
    </row>
    <row r="32185" spans="151:151" ht="14.4" x14ac:dyDescent="0.25">
      <c r="EU32185" s="104"/>
    </row>
    <row r="32186" spans="151:151" ht="14.4" x14ac:dyDescent="0.25">
      <c r="EU32186" s="104"/>
    </row>
    <row r="32187" spans="151:151" ht="14.4" x14ac:dyDescent="0.25">
      <c r="EU32187" s="104"/>
    </row>
    <row r="32188" spans="151:151" ht="14.4" x14ac:dyDescent="0.25">
      <c r="EU32188" s="104"/>
    </row>
    <row r="32189" spans="151:151" ht="14.4" x14ac:dyDescent="0.25">
      <c r="EU32189" s="104"/>
    </row>
    <row r="32190" spans="151:151" ht="14.4" x14ac:dyDescent="0.25">
      <c r="EU32190" s="104"/>
    </row>
    <row r="32191" spans="151:151" ht="14.4" x14ac:dyDescent="0.25">
      <c r="EU32191" s="104"/>
    </row>
    <row r="32192" spans="151:151" ht="14.4" x14ac:dyDescent="0.25">
      <c r="EU32192" s="104"/>
    </row>
    <row r="32193" spans="151:151" ht="14.4" x14ac:dyDescent="0.25">
      <c r="EU32193" s="104"/>
    </row>
    <row r="32194" spans="151:151" ht="14.4" x14ac:dyDescent="0.25">
      <c r="EU32194" s="104"/>
    </row>
    <row r="32195" spans="151:151" ht="14.4" x14ac:dyDescent="0.25">
      <c r="EU32195" s="104"/>
    </row>
    <row r="32196" spans="151:151" ht="14.4" x14ac:dyDescent="0.25">
      <c r="EU32196" s="104"/>
    </row>
    <row r="32197" spans="151:151" ht="14.4" x14ac:dyDescent="0.25">
      <c r="EU32197" s="104"/>
    </row>
    <row r="32198" spans="151:151" ht="14.4" x14ac:dyDescent="0.25">
      <c r="EU32198" s="104"/>
    </row>
    <row r="32199" spans="151:151" ht="14.4" x14ac:dyDescent="0.25">
      <c r="EU32199" s="104"/>
    </row>
    <row r="32200" spans="151:151" ht="14.4" x14ac:dyDescent="0.25">
      <c r="EU32200" s="104"/>
    </row>
    <row r="32201" spans="151:151" ht="14.4" x14ac:dyDescent="0.25">
      <c r="EU32201" s="104"/>
    </row>
    <row r="32202" spans="151:151" ht="14.4" x14ac:dyDescent="0.25">
      <c r="EU32202" s="104"/>
    </row>
    <row r="32203" spans="151:151" ht="14.4" x14ac:dyDescent="0.25">
      <c r="EU32203" s="104"/>
    </row>
    <row r="32204" spans="151:151" ht="14.4" x14ac:dyDescent="0.25">
      <c r="EU32204" s="104"/>
    </row>
    <row r="32205" spans="151:151" ht="14.4" x14ac:dyDescent="0.25">
      <c r="EU32205" s="104"/>
    </row>
    <row r="32206" spans="151:151" ht="14.4" x14ac:dyDescent="0.25">
      <c r="EU32206" s="104"/>
    </row>
    <row r="32207" spans="151:151" ht="14.4" x14ac:dyDescent="0.25">
      <c r="EU32207" s="104"/>
    </row>
    <row r="32208" spans="151:151" ht="14.4" x14ac:dyDescent="0.25">
      <c r="EU32208" s="104"/>
    </row>
    <row r="32209" spans="151:151" ht="14.4" x14ac:dyDescent="0.25">
      <c r="EU32209" s="104"/>
    </row>
    <row r="32210" spans="151:151" ht="14.4" x14ac:dyDescent="0.25">
      <c r="EU32210" s="104"/>
    </row>
    <row r="32211" spans="151:151" ht="14.4" x14ac:dyDescent="0.25">
      <c r="EU32211" s="104"/>
    </row>
    <row r="32212" spans="151:151" ht="14.4" x14ac:dyDescent="0.25">
      <c r="EU32212" s="104"/>
    </row>
    <row r="32213" spans="151:151" ht="14.4" x14ac:dyDescent="0.25">
      <c r="EU32213" s="104"/>
    </row>
    <row r="32214" spans="151:151" ht="14.4" x14ac:dyDescent="0.25">
      <c r="EU32214" s="104"/>
    </row>
    <row r="32215" spans="151:151" ht="14.4" x14ac:dyDescent="0.25">
      <c r="EU32215" s="104"/>
    </row>
    <row r="32216" spans="151:151" ht="14.4" x14ac:dyDescent="0.25">
      <c r="EU32216" s="104"/>
    </row>
    <row r="32217" spans="151:151" ht="14.4" x14ac:dyDescent="0.25">
      <c r="EU32217" s="104"/>
    </row>
    <row r="32218" spans="151:151" ht="14.4" x14ac:dyDescent="0.25">
      <c r="EU32218" s="104"/>
    </row>
    <row r="32219" spans="151:151" ht="14.4" x14ac:dyDescent="0.25">
      <c r="EU32219" s="104"/>
    </row>
    <row r="32220" spans="151:151" ht="14.4" x14ac:dyDescent="0.25">
      <c r="EU32220" s="104"/>
    </row>
    <row r="32221" spans="151:151" ht="14.4" x14ac:dyDescent="0.25">
      <c r="EU32221" s="104"/>
    </row>
    <row r="32222" spans="151:151" ht="14.4" x14ac:dyDescent="0.25">
      <c r="EU32222" s="104"/>
    </row>
    <row r="32223" spans="151:151" ht="14.4" x14ac:dyDescent="0.25">
      <c r="EU32223" s="104"/>
    </row>
    <row r="32224" spans="151:151" ht="14.4" x14ac:dyDescent="0.25">
      <c r="EU32224" s="104"/>
    </row>
    <row r="32225" spans="151:151" ht="14.4" x14ac:dyDescent="0.25">
      <c r="EU32225" s="104"/>
    </row>
    <row r="32226" spans="151:151" ht="14.4" x14ac:dyDescent="0.25">
      <c r="EU32226" s="104"/>
    </row>
    <row r="32227" spans="151:151" ht="14.4" x14ac:dyDescent="0.25">
      <c r="EU32227" s="104"/>
    </row>
    <row r="32228" spans="151:151" ht="14.4" x14ac:dyDescent="0.25">
      <c r="EU32228" s="104"/>
    </row>
    <row r="32229" spans="151:151" ht="14.4" x14ac:dyDescent="0.25">
      <c r="EU32229" s="104"/>
    </row>
    <row r="32230" spans="151:151" ht="14.4" x14ac:dyDescent="0.25">
      <c r="EU32230" s="104"/>
    </row>
    <row r="32231" spans="151:151" ht="14.4" x14ac:dyDescent="0.25">
      <c r="EU32231" s="104"/>
    </row>
    <row r="32232" spans="151:151" ht="14.4" x14ac:dyDescent="0.25">
      <c r="EU32232" s="104"/>
    </row>
    <row r="32233" spans="151:151" ht="14.4" x14ac:dyDescent="0.25">
      <c r="EU32233" s="104"/>
    </row>
    <row r="32234" spans="151:151" ht="14.4" x14ac:dyDescent="0.25">
      <c r="EU32234" s="104"/>
    </row>
    <row r="32235" spans="151:151" ht="14.4" x14ac:dyDescent="0.25">
      <c r="EU32235" s="104"/>
    </row>
    <row r="32236" spans="151:151" ht="14.4" x14ac:dyDescent="0.25">
      <c r="EU32236" s="104"/>
    </row>
    <row r="32237" spans="151:151" ht="14.4" x14ac:dyDescent="0.25">
      <c r="EU32237" s="104"/>
    </row>
    <row r="32238" spans="151:151" ht="14.4" x14ac:dyDescent="0.25">
      <c r="EU32238" s="104"/>
    </row>
    <row r="32239" spans="151:151" ht="14.4" x14ac:dyDescent="0.25">
      <c r="EU32239" s="104"/>
    </row>
    <row r="32240" spans="151:151" ht="14.4" x14ac:dyDescent="0.25">
      <c r="EU32240" s="104"/>
    </row>
    <row r="32241" spans="151:151" ht="14.4" x14ac:dyDescent="0.25">
      <c r="EU32241" s="104"/>
    </row>
    <row r="32242" spans="151:151" ht="14.4" x14ac:dyDescent="0.25">
      <c r="EU32242" s="104"/>
    </row>
    <row r="32243" spans="151:151" ht="14.4" x14ac:dyDescent="0.25">
      <c r="EU32243" s="104"/>
    </row>
    <row r="32244" spans="151:151" ht="14.4" x14ac:dyDescent="0.25">
      <c r="EU32244" s="104"/>
    </row>
    <row r="32245" spans="151:151" ht="14.4" x14ac:dyDescent="0.25">
      <c r="EU32245" s="104"/>
    </row>
    <row r="32246" spans="151:151" ht="14.4" x14ac:dyDescent="0.25">
      <c r="EU32246" s="104"/>
    </row>
    <row r="32247" spans="151:151" ht="14.4" x14ac:dyDescent="0.25">
      <c r="EU32247" s="104"/>
    </row>
    <row r="32248" spans="151:151" ht="14.4" x14ac:dyDescent="0.25">
      <c r="EU32248" s="104"/>
    </row>
    <row r="32249" spans="151:151" ht="14.4" x14ac:dyDescent="0.25">
      <c r="EU32249" s="104"/>
    </row>
    <row r="32250" spans="151:151" ht="14.4" x14ac:dyDescent="0.25">
      <c r="EU32250" s="104"/>
    </row>
    <row r="32251" spans="151:151" ht="14.4" x14ac:dyDescent="0.25">
      <c r="EU32251" s="104"/>
    </row>
    <row r="32252" spans="151:151" ht="14.4" x14ac:dyDescent="0.25">
      <c r="EU32252" s="104"/>
    </row>
    <row r="32253" spans="151:151" ht="14.4" x14ac:dyDescent="0.25">
      <c r="EU32253" s="104"/>
    </row>
    <row r="32254" spans="151:151" ht="14.4" x14ac:dyDescent="0.25">
      <c r="EU32254" s="104"/>
    </row>
    <row r="32255" spans="151:151" ht="14.4" x14ac:dyDescent="0.25">
      <c r="EU32255" s="104"/>
    </row>
    <row r="32256" spans="151:151" ht="14.4" x14ac:dyDescent="0.25">
      <c r="EU32256" s="104"/>
    </row>
    <row r="32257" spans="151:151" ht="14.4" x14ac:dyDescent="0.25">
      <c r="EU32257" s="104"/>
    </row>
    <row r="32258" spans="151:151" ht="14.4" x14ac:dyDescent="0.25">
      <c r="EU32258" s="104"/>
    </row>
    <row r="32259" spans="151:151" ht="14.4" x14ac:dyDescent="0.25">
      <c r="EU32259" s="104"/>
    </row>
    <row r="32260" spans="151:151" ht="14.4" x14ac:dyDescent="0.25">
      <c r="EU32260" s="104"/>
    </row>
    <row r="32261" spans="151:151" ht="14.4" x14ac:dyDescent="0.25">
      <c r="EU32261" s="104"/>
    </row>
    <row r="32262" spans="151:151" ht="14.4" x14ac:dyDescent="0.25">
      <c r="EU32262" s="104"/>
    </row>
    <row r="32263" spans="151:151" ht="14.4" x14ac:dyDescent="0.25">
      <c r="EU32263" s="104"/>
    </row>
    <row r="32264" spans="151:151" ht="14.4" x14ac:dyDescent="0.25">
      <c r="EU32264" s="104"/>
    </row>
    <row r="32265" spans="151:151" ht="14.4" x14ac:dyDescent="0.25">
      <c r="EU32265" s="104"/>
    </row>
    <row r="32266" spans="151:151" ht="14.4" x14ac:dyDescent="0.25">
      <c r="EU32266" s="104"/>
    </row>
    <row r="32267" spans="151:151" ht="14.4" x14ac:dyDescent="0.25">
      <c r="EU32267" s="104"/>
    </row>
    <row r="32268" spans="151:151" ht="14.4" x14ac:dyDescent="0.25">
      <c r="EU32268" s="104"/>
    </row>
    <row r="32269" spans="151:151" ht="14.4" x14ac:dyDescent="0.25">
      <c r="EU32269" s="104"/>
    </row>
    <row r="32270" spans="151:151" ht="14.4" x14ac:dyDescent="0.25">
      <c r="EU32270" s="104"/>
    </row>
    <row r="32271" spans="151:151" ht="14.4" x14ac:dyDescent="0.25">
      <c r="EU32271" s="104"/>
    </row>
    <row r="32272" spans="151:151" ht="14.4" x14ac:dyDescent="0.25">
      <c r="EU32272" s="104"/>
    </row>
    <row r="32273" spans="151:151" ht="14.4" x14ac:dyDescent="0.25">
      <c r="EU32273" s="104"/>
    </row>
    <row r="32274" spans="151:151" ht="14.4" x14ac:dyDescent="0.25">
      <c r="EU32274" s="104"/>
    </row>
    <row r="32275" spans="151:151" ht="14.4" x14ac:dyDescent="0.25">
      <c r="EU32275" s="104"/>
    </row>
    <row r="32276" spans="151:151" ht="14.4" x14ac:dyDescent="0.25">
      <c r="EU32276" s="104"/>
    </row>
    <row r="32277" spans="151:151" ht="14.4" x14ac:dyDescent="0.25">
      <c r="EU32277" s="104"/>
    </row>
    <row r="32278" spans="151:151" ht="14.4" x14ac:dyDescent="0.25">
      <c r="EU32278" s="104"/>
    </row>
    <row r="32279" spans="151:151" ht="14.4" x14ac:dyDescent="0.25">
      <c r="EU32279" s="104"/>
    </row>
    <row r="32280" spans="151:151" ht="14.4" x14ac:dyDescent="0.25">
      <c r="EU32280" s="104"/>
    </row>
    <row r="32281" spans="151:151" ht="14.4" x14ac:dyDescent="0.25">
      <c r="EU32281" s="104"/>
    </row>
    <row r="32282" spans="151:151" ht="14.4" x14ac:dyDescent="0.25">
      <c r="EU32282" s="104"/>
    </row>
    <row r="32283" spans="151:151" ht="14.4" x14ac:dyDescent="0.25">
      <c r="EU32283" s="104"/>
    </row>
    <row r="32284" spans="151:151" ht="14.4" x14ac:dyDescent="0.25">
      <c r="EU32284" s="104"/>
    </row>
    <row r="32285" spans="151:151" ht="14.4" x14ac:dyDescent="0.25">
      <c r="EU32285" s="104"/>
    </row>
    <row r="32286" spans="151:151" ht="14.4" x14ac:dyDescent="0.25">
      <c r="EU32286" s="104"/>
    </row>
    <row r="32287" spans="151:151" ht="14.4" x14ac:dyDescent="0.25">
      <c r="EU32287" s="104"/>
    </row>
    <row r="32288" spans="151:151" ht="14.4" x14ac:dyDescent="0.25">
      <c r="EU32288" s="104"/>
    </row>
    <row r="32289" spans="151:151" ht="14.4" x14ac:dyDescent="0.25">
      <c r="EU32289" s="104"/>
    </row>
    <row r="32290" spans="151:151" ht="14.4" x14ac:dyDescent="0.25">
      <c r="EU32290" s="104"/>
    </row>
    <row r="32291" spans="151:151" ht="14.4" x14ac:dyDescent="0.25">
      <c r="EU32291" s="104"/>
    </row>
    <row r="32292" spans="151:151" ht="14.4" x14ac:dyDescent="0.25">
      <c r="EU32292" s="104"/>
    </row>
    <row r="32293" spans="151:151" ht="14.4" x14ac:dyDescent="0.25">
      <c r="EU32293" s="104"/>
    </row>
    <row r="32294" spans="151:151" ht="14.4" x14ac:dyDescent="0.25">
      <c r="EU32294" s="104"/>
    </row>
    <row r="32295" spans="151:151" ht="14.4" x14ac:dyDescent="0.25">
      <c r="EU32295" s="104"/>
    </row>
    <row r="32296" spans="151:151" ht="14.4" x14ac:dyDescent="0.25">
      <c r="EU32296" s="104"/>
    </row>
    <row r="32297" spans="151:151" ht="14.4" x14ac:dyDescent="0.25">
      <c r="EU32297" s="104"/>
    </row>
    <row r="32298" spans="151:151" ht="14.4" x14ac:dyDescent="0.25">
      <c r="EU32298" s="104"/>
    </row>
    <row r="32299" spans="151:151" ht="14.4" x14ac:dyDescent="0.25">
      <c r="EU32299" s="104"/>
    </row>
    <row r="32300" spans="151:151" ht="14.4" x14ac:dyDescent="0.25">
      <c r="EU32300" s="104"/>
    </row>
    <row r="32301" spans="151:151" ht="14.4" x14ac:dyDescent="0.25">
      <c r="EU32301" s="104"/>
    </row>
    <row r="32302" spans="151:151" ht="14.4" x14ac:dyDescent="0.25">
      <c r="EU32302" s="104"/>
    </row>
    <row r="32303" spans="151:151" ht="14.4" x14ac:dyDescent="0.25">
      <c r="EU32303" s="104"/>
    </row>
    <row r="32304" spans="151:151" ht="14.4" x14ac:dyDescent="0.25">
      <c r="EU32304" s="104"/>
    </row>
    <row r="32305" spans="151:151" ht="14.4" x14ac:dyDescent="0.25">
      <c r="EU32305" s="104"/>
    </row>
    <row r="32306" spans="151:151" ht="14.4" x14ac:dyDescent="0.25">
      <c r="EU32306" s="104"/>
    </row>
    <row r="32307" spans="151:151" ht="14.4" x14ac:dyDescent="0.25">
      <c r="EU32307" s="104"/>
    </row>
    <row r="32308" spans="151:151" ht="14.4" x14ac:dyDescent="0.25">
      <c r="EU32308" s="104"/>
    </row>
    <row r="32309" spans="151:151" ht="14.4" x14ac:dyDescent="0.25">
      <c r="EU32309" s="104"/>
    </row>
    <row r="32310" spans="151:151" ht="14.4" x14ac:dyDescent="0.25">
      <c r="EU32310" s="104"/>
    </row>
    <row r="32311" spans="151:151" ht="14.4" x14ac:dyDescent="0.25">
      <c r="EU32311" s="104"/>
    </row>
    <row r="32312" spans="151:151" ht="14.4" x14ac:dyDescent="0.25">
      <c r="EU32312" s="104"/>
    </row>
    <row r="32313" spans="151:151" ht="14.4" x14ac:dyDescent="0.25">
      <c r="EU32313" s="104"/>
    </row>
    <row r="32314" spans="151:151" ht="14.4" x14ac:dyDescent="0.25">
      <c r="EU32314" s="104"/>
    </row>
    <row r="32315" spans="151:151" ht="14.4" x14ac:dyDescent="0.25">
      <c r="EU32315" s="104"/>
    </row>
    <row r="32316" spans="151:151" ht="14.4" x14ac:dyDescent="0.25">
      <c r="EU32316" s="104"/>
    </row>
    <row r="32317" spans="151:151" ht="14.4" x14ac:dyDescent="0.25">
      <c r="EU32317" s="104"/>
    </row>
    <row r="32318" spans="151:151" ht="14.4" x14ac:dyDescent="0.25">
      <c r="EU32318" s="104"/>
    </row>
    <row r="32319" spans="151:151" ht="14.4" x14ac:dyDescent="0.25">
      <c r="EU32319" s="104"/>
    </row>
    <row r="32320" spans="151:151" ht="14.4" x14ac:dyDescent="0.25">
      <c r="EU32320" s="104"/>
    </row>
    <row r="32321" spans="151:151" ht="14.4" x14ac:dyDescent="0.25">
      <c r="EU32321" s="104"/>
    </row>
    <row r="32322" spans="151:151" ht="14.4" x14ac:dyDescent="0.25">
      <c r="EU32322" s="104"/>
    </row>
    <row r="32323" spans="151:151" ht="14.4" x14ac:dyDescent="0.25">
      <c r="EU32323" s="104"/>
    </row>
    <row r="32324" spans="151:151" ht="14.4" x14ac:dyDescent="0.25">
      <c r="EU32324" s="104"/>
    </row>
    <row r="32325" spans="151:151" ht="14.4" x14ac:dyDescent="0.25">
      <c r="EU32325" s="104"/>
    </row>
    <row r="32326" spans="151:151" ht="14.4" x14ac:dyDescent="0.25">
      <c r="EU32326" s="104"/>
    </row>
    <row r="32327" spans="151:151" ht="14.4" x14ac:dyDescent="0.25">
      <c r="EU32327" s="104"/>
    </row>
    <row r="32328" spans="151:151" ht="14.4" x14ac:dyDescent="0.25">
      <c r="EU32328" s="104"/>
    </row>
    <row r="32329" spans="151:151" ht="14.4" x14ac:dyDescent="0.25">
      <c r="EU32329" s="104"/>
    </row>
    <row r="32330" spans="151:151" ht="14.4" x14ac:dyDescent="0.25">
      <c r="EU32330" s="104"/>
    </row>
    <row r="32331" spans="151:151" ht="14.4" x14ac:dyDescent="0.25">
      <c r="EU32331" s="104"/>
    </row>
    <row r="32332" spans="151:151" ht="14.4" x14ac:dyDescent="0.25">
      <c r="EU32332" s="104"/>
    </row>
    <row r="32333" spans="151:151" ht="14.4" x14ac:dyDescent="0.25">
      <c r="EU32333" s="104"/>
    </row>
    <row r="32334" spans="151:151" ht="14.4" x14ac:dyDescent="0.25">
      <c r="EU32334" s="104"/>
    </row>
    <row r="32335" spans="151:151" ht="14.4" x14ac:dyDescent="0.25">
      <c r="EU32335" s="104"/>
    </row>
    <row r="32336" spans="151:151" ht="14.4" x14ac:dyDescent="0.25">
      <c r="EU32336" s="104"/>
    </row>
    <row r="32337" spans="151:151" ht="14.4" x14ac:dyDescent="0.25">
      <c r="EU32337" s="104"/>
    </row>
    <row r="32338" spans="151:151" ht="14.4" x14ac:dyDescent="0.25">
      <c r="EU32338" s="104"/>
    </row>
    <row r="32339" spans="151:151" ht="14.4" x14ac:dyDescent="0.25">
      <c r="EU32339" s="104"/>
    </row>
    <row r="32340" spans="151:151" ht="14.4" x14ac:dyDescent="0.25">
      <c r="EU32340" s="104"/>
    </row>
    <row r="32341" spans="151:151" ht="14.4" x14ac:dyDescent="0.25">
      <c r="EU32341" s="104"/>
    </row>
    <row r="32342" spans="151:151" ht="14.4" x14ac:dyDescent="0.25">
      <c r="EU32342" s="104"/>
    </row>
    <row r="32343" spans="151:151" ht="14.4" x14ac:dyDescent="0.25">
      <c r="EU32343" s="104"/>
    </row>
    <row r="32344" spans="151:151" ht="14.4" x14ac:dyDescent="0.25">
      <c r="EU32344" s="104"/>
    </row>
    <row r="32345" spans="151:151" ht="14.4" x14ac:dyDescent="0.25">
      <c r="EU32345" s="104"/>
    </row>
    <row r="32346" spans="151:151" ht="14.4" x14ac:dyDescent="0.25">
      <c r="EU32346" s="104"/>
    </row>
    <row r="32347" spans="151:151" ht="14.4" x14ac:dyDescent="0.25">
      <c r="EU32347" s="104"/>
    </row>
    <row r="32348" spans="151:151" ht="14.4" x14ac:dyDescent="0.25">
      <c r="EU32348" s="104"/>
    </row>
    <row r="32349" spans="151:151" ht="14.4" x14ac:dyDescent="0.25">
      <c r="EU32349" s="104"/>
    </row>
    <row r="32350" spans="151:151" ht="14.4" x14ac:dyDescent="0.25">
      <c r="EU32350" s="104"/>
    </row>
    <row r="32351" spans="151:151" ht="14.4" x14ac:dyDescent="0.25">
      <c r="EU32351" s="104"/>
    </row>
    <row r="32352" spans="151:151" ht="14.4" x14ac:dyDescent="0.25">
      <c r="EU32352" s="104"/>
    </row>
    <row r="32353" spans="151:151" ht="14.4" x14ac:dyDescent="0.25">
      <c r="EU32353" s="104"/>
    </row>
    <row r="32354" spans="151:151" ht="14.4" x14ac:dyDescent="0.25">
      <c r="EU32354" s="104"/>
    </row>
    <row r="32355" spans="151:151" ht="14.4" x14ac:dyDescent="0.25">
      <c r="EU32355" s="104"/>
    </row>
    <row r="32356" spans="151:151" ht="14.4" x14ac:dyDescent="0.25">
      <c r="EU32356" s="104"/>
    </row>
    <row r="32357" spans="151:151" ht="14.4" x14ac:dyDescent="0.25">
      <c r="EU32357" s="104"/>
    </row>
    <row r="32358" spans="151:151" ht="14.4" x14ac:dyDescent="0.25">
      <c r="EU32358" s="104"/>
    </row>
    <row r="32359" spans="151:151" ht="14.4" x14ac:dyDescent="0.25">
      <c r="EU32359" s="104"/>
    </row>
    <row r="32360" spans="151:151" ht="14.4" x14ac:dyDescent="0.25">
      <c r="EU32360" s="104"/>
    </row>
    <row r="32361" spans="151:151" ht="14.4" x14ac:dyDescent="0.25">
      <c r="EU32361" s="104"/>
    </row>
    <row r="32362" spans="151:151" ht="14.4" x14ac:dyDescent="0.25">
      <c r="EU32362" s="104"/>
    </row>
    <row r="32363" spans="151:151" ht="14.4" x14ac:dyDescent="0.25">
      <c r="EU32363" s="104"/>
    </row>
    <row r="32364" spans="151:151" ht="14.4" x14ac:dyDescent="0.25">
      <c r="EU32364" s="104"/>
    </row>
    <row r="32365" spans="151:151" ht="14.4" x14ac:dyDescent="0.25">
      <c r="EU32365" s="104"/>
    </row>
    <row r="32366" spans="151:151" ht="14.4" x14ac:dyDescent="0.25">
      <c r="EU32366" s="104"/>
    </row>
    <row r="32367" spans="151:151" ht="14.4" x14ac:dyDescent="0.25">
      <c r="EU32367" s="104"/>
    </row>
    <row r="32368" spans="151:151" ht="14.4" x14ac:dyDescent="0.25">
      <c r="EU32368" s="104"/>
    </row>
    <row r="32369" spans="151:151" ht="14.4" x14ac:dyDescent="0.25">
      <c r="EU32369" s="104"/>
    </row>
    <row r="32370" spans="151:151" ht="14.4" x14ac:dyDescent="0.25">
      <c r="EU32370" s="104"/>
    </row>
    <row r="32371" spans="151:151" ht="14.4" x14ac:dyDescent="0.25">
      <c r="EU32371" s="104"/>
    </row>
    <row r="32372" spans="151:151" ht="14.4" x14ac:dyDescent="0.25">
      <c r="EU32372" s="104"/>
    </row>
    <row r="32373" spans="151:151" ht="14.4" x14ac:dyDescent="0.25">
      <c r="EU32373" s="104"/>
    </row>
    <row r="32374" spans="151:151" ht="14.4" x14ac:dyDescent="0.25">
      <c r="EU32374" s="104"/>
    </row>
    <row r="32375" spans="151:151" ht="14.4" x14ac:dyDescent="0.25">
      <c r="EU32375" s="104"/>
    </row>
    <row r="32376" spans="151:151" ht="14.4" x14ac:dyDescent="0.25">
      <c r="EU32376" s="104"/>
    </row>
    <row r="32377" spans="151:151" ht="14.4" x14ac:dyDescent="0.25">
      <c r="EU32377" s="104"/>
    </row>
    <row r="32378" spans="151:151" ht="14.4" x14ac:dyDescent="0.25">
      <c r="EU32378" s="104"/>
    </row>
    <row r="32379" spans="151:151" ht="14.4" x14ac:dyDescent="0.25">
      <c r="EU32379" s="104"/>
    </row>
    <row r="32380" spans="151:151" ht="14.4" x14ac:dyDescent="0.25">
      <c r="EU32380" s="104"/>
    </row>
    <row r="32381" spans="151:151" ht="14.4" x14ac:dyDescent="0.25">
      <c r="EU32381" s="104"/>
    </row>
    <row r="32382" spans="151:151" ht="14.4" x14ac:dyDescent="0.25">
      <c r="EU32382" s="104"/>
    </row>
    <row r="32383" spans="151:151" ht="14.4" x14ac:dyDescent="0.25">
      <c r="EU32383" s="104"/>
    </row>
    <row r="32384" spans="151:151" ht="14.4" x14ac:dyDescent="0.25">
      <c r="EU32384" s="104"/>
    </row>
    <row r="32385" spans="151:151" ht="14.4" x14ac:dyDescent="0.25">
      <c r="EU32385" s="104"/>
    </row>
    <row r="32386" spans="151:151" ht="14.4" x14ac:dyDescent="0.25">
      <c r="EU32386" s="104"/>
    </row>
    <row r="32387" spans="151:151" ht="14.4" x14ac:dyDescent="0.25">
      <c r="EU32387" s="104"/>
    </row>
    <row r="32388" spans="151:151" ht="14.4" x14ac:dyDescent="0.25">
      <c r="EU32388" s="104"/>
    </row>
    <row r="32389" spans="151:151" ht="14.4" x14ac:dyDescent="0.25">
      <c r="EU32389" s="104"/>
    </row>
    <row r="32390" spans="151:151" ht="14.4" x14ac:dyDescent="0.25">
      <c r="EU32390" s="104"/>
    </row>
    <row r="32391" spans="151:151" ht="14.4" x14ac:dyDescent="0.25">
      <c r="EU32391" s="104"/>
    </row>
    <row r="32392" spans="151:151" ht="14.4" x14ac:dyDescent="0.25">
      <c r="EU32392" s="104"/>
    </row>
    <row r="32393" spans="151:151" ht="14.4" x14ac:dyDescent="0.25">
      <c r="EU32393" s="104"/>
    </row>
    <row r="32394" spans="151:151" ht="14.4" x14ac:dyDescent="0.25">
      <c r="EU32394" s="104"/>
    </row>
    <row r="32395" spans="151:151" ht="14.4" x14ac:dyDescent="0.25">
      <c r="EU32395" s="104"/>
    </row>
    <row r="32396" spans="151:151" ht="14.4" x14ac:dyDescent="0.25">
      <c r="EU32396" s="104"/>
    </row>
    <row r="32397" spans="151:151" ht="14.4" x14ac:dyDescent="0.25">
      <c r="EU32397" s="104"/>
    </row>
    <row r="32398" spans="151:151" ht="14.4" x14ac:dyDescent="0.25">
      <c r="EU32398" s="104"/>
    </row>
    <row r="32399" spans="151:151" ht="14.4" x14ac:dyDescent="0.25">
      <c r="EU32399" s="104"/>
    </row>
    <row r="32400" spans="151:151" ht="14.4" x14ac:dyDescent="0.25">
      <c r="EU32400" s="104"/>
    </row>
    <row r="32401" spans="151:151" ht="14.4" x14ac:dyDescent="0.25">
      <c r="EU32401" s="104"/>
    </row>
    <row r="32402" spans="151:151" ht="14.4" x14ac:dyDescent="0.25">
      <c r="EU32402" s="104"/>
    </row>
    <row r="32403" spans="151:151" ht="14.4" x14ac:dyDescent="0.25">
      <c r="EU32403" s="104"/>
    </row>
    <row r="32404" spans="151:151" ht="14.4" x14ac:dyDescent="0.25">
      <c r="EU32404" s="104"/>
    </row>
    <row r="32405" spans="151:151" ht="14.4" x14ac:dyDescent="0.25">
      <c r="EU32405" s="104"/>
    </row>
    <row r="32406" spans="151:151" ht="14.4" x14ac:dyDescent="0.25">
      <c r="EU32406" s="104"/>
    </row>
    <row r="32407" spans="151:151" ht="14.4" x14ac:dyDescent="0.25">
      <c r="EU32407" s="104"/>
    </row>
    <row r="32408" spans="151:151" ht="14.4" x14ac:dyDescent="0.25">
      <c r="EU32408" s="104"/>
    </row>
    <row r="32409" spans="151:151" ht="14.4" x14ac:dyDescent="0.25">
      <c r="EU32409" s="104"/>
    </row>
    <row r="32410" spans="151:151" ht="14.4" x14ac:dyDescent="0.25">
      <c r="EU32410" s="104"/>
    </row>
    <row r="32411" spans="151:151" ht="14.4" x14ac:dyDescent="0.25">
      <c r="EU32411" s="104"/>
    </row>
    <row r="32412" spans="151:151" ht="14.4" x14ac:dyDescent="0.25">
      <c r="EU32412" s="104"/>
    </row>
    <row r="32413" spans="151:151" ht="14.4" x14ac:dyDescent="0.25">
      <c r="EU32413" s="104"/>
    </row>
    <row r="32414" spans="151:151" ht="14.4" x14ac:dyDescent="0.25">
      <c r="EU32414" s="104"/>
    </row>
    <row r="32415" spans="151:151" ht="14.4" x14ac:dyDescent="0.25">
      <c r="EU32415" s="104"/>
    </row>
    <row r="32416" spans="151:151" ht="14.4" x14ac:dyDescent="0.25">
      <c r="EU32416" s="104"/>
    </row>
    <row r="32417" spans="151:151" ht="14.4" x14ac:dyDescent="0.25">
      <c r="EU32417" s="104"/>
    </row>
    <row r="32418" spans="151:151" ht="14.4" x14ac:dyDescent="0.25">
      <c r="EU32418" s="104"/>
    </row>
    <row r="32419" spans="151:151" ht="14.4" x14ac:dyDescent="0.25">
      <c r="EU32419" s="104"/>
    </row>
    <row r="32420" spans="151:151" ht="14.4" x14ac:dyDescent="0.25">
      <c r="EU32420" s="104"/>
    </row>
    <row r="32421" spans="151:151" ht="14.4" x14ac:dyDescent="0.25">
      <c r="EU32421" s="104"/>
    </row>
    <row r="32422" spans="151:151" ht="14.4" x14ac:dyDescent="0.25">
      <c r="EU32422" s="104"/>
    </row>
    <row r="32423" spans="151:151" ht="14.4" x14ac:dyDescent="0.25">
      <c r="EU32423" s="104"/>
    </row>
    <row r="32424" spans="151:151" ht="14.4" x14ac:dyDescent="0.25">
      <c r="EU32424" s="104"/>
    </row>
    <row r="32425" spans="151:151" ht="14.4" x14ac:dyDescent="0.25">
      <c r="EU32425" s="104"/>
    </row>
    <row r="32426" spans="151:151" ht="14.4" x14ac:dyDescent="0.25">
      <c r="EU32426" s="104"/>
    </row>
    <row r="32427" spans="151:151" ht="14.4" x14ac:dyDescent="0.25">
      <c r="EU32427" s="104"/>
    </row>
    <row r="32428" spans="151:151" ht="14.4" x14ac:dyDescent="0.25">
      <c r="EU32428" s="104"/>
    </row>
    <row r="32429" spans="151:151" ht="14.4" x14ac:dyDescent="0.25">
      <c r="EU32429" s="104"/>
    </row>
    <row r="32430" spans="151:151" ht="14.4" x14ac:dyDescent="0.25">
      <c r="EU32430" s="104"/>
    </row>
    <row r="32431" spans="151:151" ht="14.4" x14ac:dyDescent="0.25">
      <c r="EU32431" s="104"/>
    </row>
    <row r="32432" spans="151:151" ht="14.4" x14ac:dyDescent="0.25">
      <c r="EU32432" s="104"/>
    </row>
    <row r="32433" spans="151:151" ht="14.4" x14ac:dyDescent="0.25">
      <c r="EU32433" s="104"/>
    </row>
    <row r="32434" spans="151:151" ht="14.4" x14ac:dyDescent="0.25">
      <c r="EU32434" s="104"/>
    </row>
    <row r="32435" spans="151:151" ht="14.4" x14ac:dyDescent="0.25">
      <c r="EU32435" s="104"/>
    </row>
    <row r="32436" spans="151:151" ht="14.4" x14ac:dyDescent="0.25">
      <c r="EU32436" s="104"/>
    </row>
    <row r="32437" spans="151:151" ht="14.4" x14ac:dyDescent="0.25">
      <c r="EU32437" s="104"/>
    </row>
    <row r="32438" spans="151:151" ht="14.4" x14ac:dyDescent="0.25">
      <c r="EU32438" s="104"/>
    </row>
    <row r="32439" spans="151:151" ht="14.4" x14ac:dyDescent="0.25">
      <c r="EU32439" s="104"/>
    </row>
    <row r="32440" spans="151:151" ht="14.4" x14ac:dyDescent="0.25">
      <c r="EU32440" s="104"/>
    </row>
    <row r="32441" spans="151:151" ht="14.4" x14ac:dyDescent="0.25">
      <c r="EU32441" s="104"/>
    </row>
    <row r="32442" spans="151:151" ht="14.4" x14ac:dyDescent="0.25">
      <c r="EU32442" s="104"/>
    </row>
    <row r="32443" spans="151:151" ht="14.4" x14ac:dyDescent="0.25">
      <c r="EU32443" s="104"/>
    </row>
    <row r="32444" spans="151:151" ht="14.4" x14ac:dyDescent="0.25">
      <c r="EU32444" s="104"/>
    </row>
    <row r="32445" spans="151:151" ht="14.4" x14ac:dyDescent="0.25">
      <c r="EU32445" s="104"/>
    </row>
    <row r="32446" spans="151:151" ht="14.4" x14ac:dyDescent="0.25">
      <c r="EU32446" s="104"/>
    </row>
    <row r="32447" spans="151:151" ht="14.4" x14ac:dyDescent="0.25">
      <c r="EU32447" s="104"/>
    </row>
    <row r="32448" spans="151:151" ht="14.4" x14ac:dyDescent="0.25">
      <c r="EU32448" s="104"/>
    </row>
    <row r="32449" spans="151:151" ht="14.4" x14ac:dyDescent="0.25">
      <c r="EU32449" s="104"/>
    </row>
    <row r="32450" spans="151:151" ht="14.4" x14ac:dyDescent="0.25">
      <c r="EU32450" s="104"/>
    </row>
    <row r="32451" spans="151:151" ht="14.4" x14ac:dyDescent="0.25">
      <c r="EU32451" s="104"/>
    </row>
    <row r="32452" spans="151:151" ht="14.4" x14ac:dyDescent="0.25">
      <c r="EU32452" s="104"/>
    </row>
    <row r="32453" spans="151:151" ht="14.4" x14ac:dyDescent="0.25">
      <c r="EU32453" s="104"/>
    </row>
    <row r="32454" spans="151:151" ht="14.4" x14ac:dyDescent="0.25">
      <c r="EU32454" s="104"/>
    </row>
    <row r="32455" spans="151:151" ht="14.4" x14ac:dyDescent="0.25">
      <c r="EU32455" s="104"/>
    </row>
    <row r="32456" spans="151:151" ht="14.4" x14ac:dyDescent="0.25">
      <c r="EU32456" s="104"/>
    </row>
    <row r="32457" spans="151:151" ht="14.4" x14ac:dyDescent="0.25">
      <c r="EU32457" s="104"/>
    </row>
    <row r="32458" spans="151:151" ht="14.4" x14ac:dyDescent="0.25">
      <c r="EU32458" s="104"/>
    </row>
    <row r="32459" spans="151:151" ht="14.4" x14ac:dyDescent="0.25">
      <c r="EU32459" s="104"/>
    </row>
    <row r="32460" spans="151:151" ht="14.4" x14ac:dyDescent="0.25">
      <c r="EU32460" s="104"/>
    </row>
    <row r="32461" spans="151:151" ht="14.4" x14ac:dyDescent="0.25">
      <c r="EU32461" s="104"/>
    </row>
    <row r="32462" spans="151:151" ht="14.4" x14ac:dyDescent="0.25">
      <c r="EU32462" s="104"/>
    </row>
    <row r="32463" spans="151:151" ht="14.4" x14ac:dyDescent="0.25">
      <c r="EU32463" s="104"/>
    </row>
    <row r="32464" spans="151:151" ht="14.4" x14ac:dyDescent="0.25">
      <c r="EU32464" s="104"/>
    </row>
    <row r="32465" spans="151:151" ht="14.4" x14ac:dyDescent="0.25">
      <c r="EU32465" s="104"/>
    </row>
    <row r="32466" spans="151:151" ht="14.4" x14ac:dyDescent="0.25">
      <c r="EU32466" s="104"/>
    </row>
    <row r="32467" spans="151:151" ht="14.4" x14ac:dyDescent="0.25">
      <c r="EU32467" s="104"/>
    </row>
    <row r="32468" spans="151:151" ht="14.4" x14ac:dyDescent="0.25">
      <c r="EU32468" s="104"/>
    </row>
    <row r="32469" spans="151:151" ht="14.4" x14ac:dyDescent="0.25">
      <c r="EU32469" s="104"/>
    </row>
    <row r="32470" spans="151:151" ht="14.4" x14ac:dyDescent="0.25">
      <c r="EU32470" s="104"/>
    </row>
    <row r="32471" spans="151:151" ht="14.4" x14ac:dyDescent="0.25">
      <c r="EU32471" s="104"/>
    </row>
    <row r="32472" spans="151:151" ht="14.4" x14ac:dyDescent="0.25">
      <c r="EU32472" s="104"/>
    </row>
    <row r="32473" spans="151:151" ht="14.4" x14ac:dyDescent="0.25">
      <c r="EU32473" s="104"/>
    </row>
    <row r="32474" spans="151:151" ht="14.4" x14ac:dyDescent="0.25">
      <c r="EU32474" s="104"/>
    </row>
    <row r="32475" spans="151:151" ht="14.4" x14ac:dyDescent="0.25">
      <c r="EU32475" s="104"/>
    </row>
    <row r="32476" spans="151:151" ht="14.4" x14ac:dyDescent="0.25">
      <c r="EU32476" s="104"/>
    </row>
    <row r="32477" spans="151:151" ht="14.4" x14ac:dyDescent="0.25">
      <c r="EU32477" s="104"/>
    </row>
    <row r="32478" spans="151:151" ht="14.4" x14ac:dyDescent="0.25">
      <c r="EU32478" s="104"/>
    </row>
    <row r="32479" spans="151:151" ht="14.4" x14ac:dyDescent="0.25">
      <c r="EU32479" s="104"/>
    </row>
    <row r="32480" spans="151:151" ht="14.4" x14ac:dyDescent="0.25">
      <c r="EU32480" s="104"/>
    </row>
    <row r="32481" spans="151:151" ht="14.4" x14ac:dyDescent="0.25">
      <c r="EU32481" s="104"/>
    </row>
    <row r="32482" spans="151:151" ht="14.4" x14ac:dyDescent="0.25">
      <c r="EU32482" s="104"/>
    </row>
    <row r="32483" spans="151:151" ht="14.4" x14ac:dyDescent="0.25">
      <c r="EU32483" s="104"/>
    </row>
    <row r="32484" spans="151:151" ht="14.4" x14ac:dyDescent="0.25">
      <c r="EU32484" s="104"/>
    </row>
    <row r="32485" spans="151:151" ht="14.4" x14ac:dyDescent="0.25">
      <c r="EU32485" s="104"/>
    </row>
    <row r="32486" spans="151:151" ht="14.4" x14ac:dyDescent="0.25">
      <c r="EU32486" s="104"/>
    </row>
    <row r="32487" spans="151:151" ht="14.4" x14ac:dyDescent="0.25">
      <c r="EU32487" s="104"/>
    </row>
    <row r="32488" spans="151:151" ht="14.4" x14ac:dyDescent="0.25">
      <c r="EU32488" s="104"/>
    </row>
    <row r="32489" spans="151:151" ht="14.4" x14ac:dyDescent="0.25">
      <c r="EU32489" s="104"/>
    </row>
    <row r="32490" spans="151:151" ht="14.4" x14ac:dyDescent="0.25">
      <c r="EU32490" s="104"/>
    </row>
    <row r="32491" spans="151:151" ht="14.4" x14ac:dyDescent="0.25">
      <c r="EU32491" s="104"/>
    </row>
    <row r="32492" spans="151:151" ht="14.4" x14ac:dyDescent="0.25">
      <c r="EU32492" s="104"/>
    </row>
    <row r="32493" spans="151:151" ht="14.4" x14ac:dyDescent="0.25">
      <c r="EU32493" s="104"/>
    </row>
    <row r="32494" spans="151:151" ht="14.4" x14ac:dyDescent="0.25">
      <c r="EU32494" s="104"/>
    </row>
    <row r="32495" spans="151:151" ht="14.4" x14ac:dyDescent="0.25">
      <c r="EU32495" s="104"/>
    </row>
    <row r="32496" spans="151:151" ht="14.4" x14ac:dyDescent="0.25">
      <c r="EU32496" s="104"/>
    </row>
    <row r="32497" spans="151:151" ht="14.4" x14ac:dyDescent="0.25">
      <c r="EU32497" s="104"/>
    </row>
    <row r="32498" spans="151:151" ht="14.4" x14ac:dyDescent="0.25">
      <c r="EU32498" s="104"/>
    </row>
    <row r="32499" spans="151:151" ht="14.4" x14ac:dyDescent="0.25">
      <c r="EU32499" s="104"/>
    </row>
    <row r="32500" spans="151:151" ht="14.4" x14ac:dyDescent="0.25">
      <c r="EU32500" s="104"/>
    </row>
    <row r="32501" spans="151:151" ht="14.4" x14ac:dyDescent="0.25">
      <c r="EU32501" s="104"/>
    </row>
    <row r="32502" spans="151:151" ht="14.4" x14ac:dyDescent="0.25">
      <c r="EU32502" s="104"/>
    </row>
    <row r="32503" spans="151:151" ht="14.4" x14ac:dyDescent="0.25">
      <c r="EU32503" s="104"/>
    </row>
    <row r="32504" spans="151:151" ht="14.4" x14ac:dyDescent="0.25">
      <c r="EU32504" s="104"/>
    </row>
    <row r="32505" spans="151:151" ht="14.4" x14ac:dyDescent="0.25">
      <c r="EU32505" s="104"/>
    </row>
    <row r="32506" spans="151:151" ht="14.4" x14ac:dyDescent="0.25">
      <c r="EU32506" s="104"/>
    </row>
    <row r="32507" spans="151:151" ht="14.4" x14ac:dyDescent="0.25">
      <c r="EU32507" s="104"/>
    </row>
    <row r="32508" spans="151:151" ht="14.4" x14ac:dyDescent="0.25">
      <c r="EU32508" s="104"/>
    </row>
    <row r="32509" spans="151:151" ht="14.4" x14ac:dyDescent="0.25">
      <c r="EU32509" s="104"/>
    </row>
    <row r="32510" spans="151:151" ht="14.4" x14ac:dyDescent="0.25">
      <c r="EU32510" s="104"/>
    </row>
    <row r="32511" spans="151:151" ht="14.4" x14ac:dyDescent="0.25">
      <c r="EU32511" s="104"/>
    </row>
    <row r="32512" spans="151:151" ht="14.4" x14ac:dyDescent="0.25">
      <c r="EU32512" s="104"/>
    </row>
    <row r="32513" spans="151:151" ht="14.4" x14ac:dyDescent="0.25">
      <c r="EU32513" s="104"/>
    </row>
    <row r="32514" spans="151:151" ht="14.4" x14ac:dyDescent="0.25">
      <c r="EU32514" s="104"/>
    </row>
    <row r="32515" spans="151:151" ht="14.4" x14ac:dyDescent="0.25">
      <c r="EU32515" s="104"/>
    </row>
    <row r="32516" spans="151:151" ht="14.4" x14ac:dyDescent="0.25">
      <c r="EU32516" s="104"/>
    </row>
    <row r="32517" spans="151:151" ht="14.4" x14ac:dyDescent="0.25">
      <c r="EU32517" s="104"/>
    </row>
    <row r="32518" spans="151:151" ht="14.4" x14ac:dyDescent="0.25">
      <c r="EU32518" s="104"/>
    </row>
    <row r="32519" spans="151:151" ht="14.4" x14ac:dyDescent="0.25">
      <c r="EU32519" s="104"/>
    </row>
    <row r="32520" spans="151:151" ht="14.4" x14ac:dyDescent="0.25">
      <c r="EU32520" s="104"/>
    </row>
    <row r="32521" spans="151:151" ht="14.4" x14ac:dyDescent="0.25">
      <c r="EU32521" s="104"/>
    </row>
    <row r="32522" spans="151:151" ht="14.4" x14ac:dyDescent="0.25">
      <c r="EU32522" s="104"/>
    </row>
    <row r="32523" spans="151:151" ht="14.4" x14ac:dyDescent="0.25">
      <c r="EU32523" s="104"/>
    </row>
    <row r="32524" spans="151:151" ht="14.4" x14ac:dyDescent="0.25">
      <c r="EU32524" s="104"/>
    </row>
    <row r="32525" spans="151:151" ht="14.4" x14ac:dyDescent="0.25">
      <c r="EU32525" s="104"/>
    </row>
    <row r="32526" spans="151:151" ht="14.4" x14ac:dyDescent="0.25">
      <c r="EU32526" s="104"/>
    </row>
    <row r="32527" spans="151:151" ht="14.4" x14ac:dyDescent="0.25">
      <c r="EU32527" s="104"/>
    </row>
    <row r="32528" spans="151:151" ht="14.4" x14ac:dyDescent="0.25">
      <c r="EU32528" s="104"/>
    </row>
    <row r="32529" spans="151:151" ht="14.4" x14ac:dyDescent="0.25">
      <c r="EU32529" s="104"/>
    </row>
    <row r="32530" spans="151:151" ht="14.4" x14ac:dyDescent="0.25">
      <c r="EU32530" s="104"/>
    </row>
    <row r="32531" spans="151:151" ht="14.4" x14ac:dyDescent="0.25">
      <c r="EU32531" s="104"/>
    </row>
    <row r="32532" spans="151:151" ht="14.4" x14ac:dyDescent="0.25">
      <c r="EU32532" s="104"/>
    </row>
    <row r="32533" spans="151:151" ht="14.4" x14ac:dyDescent="0.25">
      <c r="EU32533" s="104"/>
    </row>
    <row r="32534" spans="151:151" ht="14.4" x14ac:dyDescent="0.25">
      <c r="EU32534" s="104"/>
    </row>
    <row r="32535" spans="151:151" ht="14.4" x14ac:dyDescent="0.25">
      <c r="EU32535" s="104"/>
    </row>
    <row r="32536" spans="151:151" ht="14.4" x14ac:dyDescent="0.25">
      <c r="EU32536" s="104"/>
    </row>
    <row r="32537" spans="151:151" ht="14.4" x14ac:dyDescent="0.25">
      <c r="EU32537" s="104"/>
    </row>
    <row r="32538" spans="151:151" ht="14.4" x14ac:dyDescent="0.25">
      <c r="EU32538" s="104"/>
    </row>
    <row r="32539" spans="151:151" ht="14.4" x14ac:dyDescent="0.25">
      <c r="EU32539" s="104"/>
    </row>
    <row r="32540" spans="151:151" ht="14.4" x14ac:dyDescent="0.25">
      <c r="EU32540" s="104"/>
    </row>
    <row r="32541" spans="151:151" ht="14.4" x14ac:dyDescent="0.25">
      <c r="EU32541" s="104"/>
    </row>
    <row r="32542" spans="151:151" ht="14.4" x14ac:dyDescent="0.25">
      <c r="EU32542" s="104"/>
    </row>
    <row r="32543" spans="151:151" ht="14.4" x14ac:dyDescent="0.25">
      <c r="EU32543" s="104"/>
    </row>
    <row r="32544" spans="151:151" ht="14.4" x14ac:dyDescent="0.25">
      <c r="EU32544" s="104"/>
    </row>
    <row r="32545" spans="151:151" ht="14.4" x14ac:dyDescent="0.25">
      <c r="EU32545" s="104"/>
    </row>
    <row r="32546" spans="151:151" ht="14.4" x14ac:dyDescent="0.25">
      <c r="EU32546" s="104"/>
    </row>
    <row r="32547" spans="151:151" ht="14.4" x14ac:dyDescent="0.25">
      <c r="EU32547" s="104"/>
    </row>
    <row r="32548" spans="151:151" ht="14.4" x14ac:dyDescent="0.25">
      <c r="EU32548" s="104"/>
    </row>
    <row r="32549" spans="151:151" ht="14.4" x14ac:dyDescent="0.25">
      <c r="EU32549" s="104"/>
    </row>
    <row r="32550" spans="151:151" ht="14.4" x14ac:dyDescent="0.25">
      <c r="EU32550" s="104"/>
    </row>
    <row r="32551" spans="151:151" ht="14.4" x14ac:dyDescent="0.25">
      <c r="EU32551" s="104"/>
    </row>
    <row r="32552" spans="151:151" ht="14.4" x14ac:dyDescent="0.25">
      <c r="EU32552" s="104"/>
    </row>
    <row r="32553" spans="151:151" ht="14.4" x14ac:dyDescent="0.25">
      <c r="EU32553" s="104"/>
    </row>
    <row r="32554" spans="151:151" ht="14.4" x14ac:dyDescent="0.25">
      <c r="EU32554" s="104"/>
    </row>
    <row r="32555" spans="151:151" ht="14.4" x14ac:dyDescent="0.25">
      <c r="EU32555" s="104"/>
    </row>
    <row r="32556" spans="151:151" ht="14.4" x14ac:dyDescent="0.25">
      <c r="EU32556" s="104"/>
    </row>
    <row r="32557" spans="151:151" ht="14.4" x14ac:dyDescent="0.25">
      <c r="EU32557" s="104"/>
    </row>
    <row r="32558" spans="151:151" ht="14.4" x14ac:dyDescent="0.25">
      <c r="EU32558" s="104"/>
    </row>
    <row r="32559" spans="151:151" ht="14.4" x14ac:dyDescent="0.25">
      <c r="EU32559" s="104"/>
    </row>
    <row r="32560" spans="151:151" ht="14.4" x14ac:dyDescent="0.25">
      <c r="EU32560" s="104"/>
    </row>
    <row r="32561" spans="151:151" ht="14.4" x14ac:dyDescent="0.25">
      <c r="EU32561" s="104"/>
    </row>
    <row r="32562" spans="151:151" ht="14.4" x14ac:dyDescent="0.25">
      <c r="EU32562" s="104"/>
    </row>
    <row r="32563" spans="151:151" ht="14.4" x14ac:dyDescent="0.25">
      <c r="EU32563" s="104"/>
    </row>
    <row r="32564" spans="151:151" ht="14.4" x14ac:dyDescent="0.25">
      <c r="EU32564" s="104"/>
    </row>
    <row r="32565" spans="151:151" ht="14.4" x14ac:dyDescent="0.25">
      <c r="EU32565" s="104"/>
    </row>
    <row r="32566" spans="151:151" ht="14.4" x14ac:dyDescent="0.25">
      <c r="EU32566" s="104"/>
    </row>
    <row r="32567" spans="151:151" ht="14.4" x14ac:dyDescent="0.25">
      <c r="EU32567" s="104"/>
    </row>
    <row r="32568" spans="151:151" ht="14.4" x14ac:dyDescent="0.25">
      <c r="EU32568" s="104"/>
    </row>
    <row r="32569" spans="151:151" ht="14.4" x14ac:dyDescent="0.25">
      <c r="EU32569" s="104"/>
    </row>
    <row r="32570" spans="151:151" ht="14.4" x14ac:dyDescent="0.25">
      <c r="EU32570" s="104"/>
    </row>
    <row r="32571" spans="151:151" ht="14.4" x14ac:dyDescent="0.25">
      <c r="EU32571" s="104"/>
    </row>
    <row r="32572" spans="151:151" ht="14.4" x14ac:dyDescent="0.25">
      <c r="EU32572" s="104"/>
    </row>
    <row r="32573" spans="151:151" ht="14.4" x14ac:dyDescent="0.25">
      <c r="EU32573" s="104"/>
    </row>
    <row r="32574" spans="151:151" ht="14.4" x14ac:dyDescent="0.25">
      <c r="EU32574" s="104"/>
    </row>
    <row r="32575" spans="151:151" ht="14.4" x14ac:dyDescent="0.25">
      <c r="EU32575" s="104"/>
    </row>
    <row r="32576" spans="151:151" ht="14.4" x14ac:dyDescent="0.25">
      <c r="EU32576" s="104"/>
    </row>
    <row r="32577" spans="151:151" ht="14.4" x14ac:dyDescent="0.25">
      <c r="EU32577" s="104"/>
    </row>
    <row r="32578" spans="151:151" ht="14.4" x14ac:dyDescent="0.25">
      <c r="EU32578" s="104"/>
    </row>
    <row r="32579" spans="151:151" ht="14.4" x14ac:dyDescent="0.25">
      <c r="EU32579" s="104"/>
    </row>
    <row r="32580" spans="151:151" ht="14.4" x14ac:dyDescent="0.25">
      <c r="EU32580" s="104"/>
    </row>
    <row r="32581" spans="151:151" ht="14.4" x14ac:dyDescent="0.25">
      <c r="EU32581" s="104"/>
    </row>
    <row r="32582" spans="151:151" ht="14.4" x14ac:dyDescent="0.25">
      <c r="EU32582" s="104"/>
    </row>
    <row r="32583" spans="151:151" ht="14.4" x14ac:dyDescent="0.25">
      <c r="EU32583" s="104"/>
    </row>
    <row r="32584" spans="151:151" ht="14.4" x14ac:dyDescent="0.25">
      <c r="EU32584" s="104"/>
    </row>
    <row r="32585" spans="151:151" ht="14.4" x14ac:dyDescent="0.25">
      <c r="EU32585" s="104"/>
    </row>
    <row r="32586" spans="151:151" ht="14.4" x14ac:dyDescent="0.25">
      <c r="EU32586" s="104"/>
    </row>
    <row r="32587" spans="151:151" ht="14.4" x14ac:dyDescent="0.25">
      <c r="EU32587" s="104"/>
    </row>
    <row r="32588" spans="151:151" ht="14.4" x14ac:dyDescent="0.25">
      <c r="EU32588" s="104"/>
    </row>
    <row r="32589" spans="151:151" ht="14.4" x14ac:dyDescent="0.25">
      <c r="EU32589" s="104"/>
    </row>
    <row r="32590" spans="151:151" ht="14.4" x14ac:dyDescent="0.25">
      <c r="EU32590" s="104"/>
    </row>
    <row r="32591" spans="151:151" ht="14.4" x14ac:dyDescent="0.25">
      <c r="EU32591" s="104"/>
    </row>
    <row r="32592" spans="151:151" ht="14.4" x14ac:dyDescent="0.25">
      <c r="EU32592" s="104"/>
    </row>
    <row r="32593" spans="151:151" ht="14.4" x14ac:dyDescent="0.25">
      <c r="EU32593" s="104"/>
    </row>
    <row r="32594" spans="151:151" ht="14.4" x14ac:dyDescent="0.25">
      <c r="EU32594" s="104"/>
    </row>
    <row r="32595" spans="151:151" ht="14.4" x14ac:dyDescent="0.25">
      <c r="EU32595" s="104"/>
    </row>
    <row r="32596" spans="151:151" ht="14.4" x14ac:dyDescent="0.25">
      <c r="EU32596" s="104"/>
    </row>
    <row r="32597" spans="151:151" ht="14.4" x14ac:dyDescent="0.25">
      <c r="EU32597" s="104"/>
    </row>
    <row r="32598" spans="151:151" ht="14.4" x14ac:dyDescent="0.25">
      <c r="EU32598" s="104"/>
    </row>
    <row r="32599" spans="151:151" ht="14.4" x14ac:dyDescent="0.25">
      <c r="EU32599" s="104"/>
    </row>
    <row r="32600" spans="151:151" ht="14.4" x14ac:dyDescent="0.25">
      <c r="EU32600" s="104"/>
    </row>
    <row r="32601" spans="151:151" ht="14.4" x14ac:dyDescent="0.25">
      <c r="EU32601" s="104"/>
    </row>
    <row r="32602" spans="151:151" ht="14.4" x14ac:dyDescent="0.25">
      <c r="EU32602" s="104"/>
    </row>
    <row r="32603" spans="151:151" ht="14.4" x14ac:dyDescent="0.25">
      <c r="EU32603" s="104"/>
    </row>
    <row r="32604" spans="151:151" ht="14.4" x14ac:dyDescent="0.25">
      <c r="EU32604" s="104"/>
    </row>
    <row r="32605" spans="151:151" ht="14.4" x14ac:dyDescent="0.25">
      <c r="EU32605" s="104"/>
    </row>
    <row r="32606" spans="151:151" ht="14.4" x14ac:dyDescent="0.25">
      <c r="EU32606" s="104"/>
    </row>
    <row r="32607" spans="151:151" ht="14.4" x14ac:dyDescent="0.25">
      <c r="EU32607" s="104"/>
    </row>
    <row r="32608" spans="151:151" ht="14.4" x14ac:dyDescent="0.25">
      <c r="EU32608" s="104"/>
    </row>
    <row r="32609" spans="151:151" ht="14.4" x14ac:dyDescent="0.25">
      <c r="EU32609" s="104"/>
    </row>
    <row r="32610" spans="151:151" ht="14.4" x14ac:dyDescent="0.25">
      <c r="EU32610" s="104"/>
    </row>
    <row r="32611" spans="151:151" ht="14.4" x14ac:dyDescent="0.25">
      <c r="EU32611" s="104"/>
    </row>
    <row r="32612" spans="151:151" ht="14.4" x14ac:dyDescent="0.25">
      <c r="EU32612" s="104"/>
    </row>
    <row r="32613" spans="151:151" ht="14.4" x14ac:dyDescent="0.25">
      <c r="EU32613" s="104"/>
    </row>
    <row r="32614" spans="151:151" ht="14.4" x14ac:dyDescent="0.25">
      <c r="EU32614" s="104"/>
    </row>
    <row r="32615" spans="151:151" ht="14.4" x14ac:dyDescent="0.25">
      <c r="EU32615" s="104"/>
    </row>
    <row r="32616" spans="151:151" ht="14.4" x14ac:dyDescent="0.25">
      <c r="EU32616" s="104"/>
    </row>
    <row r="32617" spans="151:151" ht="14.4" x14ac:dyDescent="0.25">
      <c r="EU32617" s="104"/>
    </row>
    <row r="32618" spans="151:151" ht="14.4" x14ac:dyDescent="0.25">
      <c r="EU32618" s="104"/>
    </row>
    <row r="32619" spans="151:151" ht="14.4" x14ac:dyDescent="0.25">
      <c r="EU32619" s="104"/>
    </row>
    <row r="32620" spans="151:151" ht="14.4" x14ac:dyDescent="0.25">
      <c r="EU32620" s="104"/>
    </row>
    <row r="32621" spans="151:151" ht="14.4" x14ac:dyDescent="0.25">
      <c r="EU32621" s="104"/>
    </row>
    <row r="32622" spans="151:151" ht="14.4" x14ac:dyDescent="0.25">
      <c r="EU32622" s="104"/>
    </row>
    <row r="32623" spans="151:151" ht="14.4" x14ac:dyDescent="0.25">
      <c r="EU32623" s="104"/>
    </row>
    <row r="32624" spans="151:151" ht="14.4" x14ac:dyDescent="0.25">
      <c r="EU32624" s="104"/>
    </row>
    <row r="32625" spans="151:151" ht="14.4" x14ac:dyDescent="0.25">
      <c r="EU32625" s="104"/>
    </row>
    <row r="32626" spans="151:151" ht="14.4" x14ac:dyDescent="0.25">
      <c r="EU32626" s="104"/>
    </row>
    <row r="32627" spans="151:151" ht="14.4" x14ac:dyDescent="0.25">
      <c r="EU32627" s="104"/>
    </row>
    <row r="32628" spans="151:151" ht="14.4" x14ac:dyDescent="0.25">
      <c r="EU32628" s="104"/>
    </row>
    <row r="32629" spans="151:151" ht="14.4" x14ac:dyDescent="0.25">
      <c r="EU32629" s="104"/>
    </row>
    <row r="32630" spans="151:151" ht="14.4" x14ac:dyDescent="0.25">
      <c r="EU32630" s="104"/>
    </row>
    <row r="32631" spans="151:151" ht="14.4" x14ac:dyDescent="0.25">
      <c r="EU32631" s="104"/>
    </row>
    <row r="32632" spans="151:151" ht="14.4" x14ac:dyDescent="0.25">
      <c r="EU32632" s="104"/>
    </row>
    <row r="32633" spans="151:151" ht="14.4" x14ac:dyDescent="0.25">
      <c r="EU32633" s="104"/>
    </row>
    <row r="32634" spans="151:151" ht="14.4" x14ac:dyDescent="0.25">
      <c r="EU32634" s="104"/>
    </row>
    <row r="32635" spans="151:151" ht="14.4" x14ac:dyDescent="0.25">
      <c r="EU32635" s="104"/>
    </row>
    <row r="32636" spans="151:151" ht="14.4" x14ac:dyDescent="0.25">
      <c r="EU32636" s="104"/>
    </row>
    <row r="32637" spans="151:151" ht="14.4" x14ac:dyDescent="0.25">
      <c r="EU32637" s="104"/>
    </row>
    <row r="32638" spans="151:151" ht="14.4" x14ac:dyDescent="0.25">
      <c r="EU32638" s="104"/>
    </row>
    <row r="32639" spans="151:151" ht="14.4" x14ac:dyDescent="0.25">
      <c r="EU32639" s="104"/>
    </row>
    <row r="32640" spans="151:151" ht="14.4" x14ac:dyDescent="0.25">
      <c r="EU32640" s="104"/>
    </row>
    <row r="32641" spans="151:151" ht="14.4" x14ac:dyDescent="0.25">
      <c r="EU32641" s="104"/>
    </row>
    <row r="32642" spans="151:151" ht="14.4" x14ac:dyDescent="0.25">
      <c r="EU32642" s="104"/>
    </row>
    <row r="32643" spans="151:151" ht="14.4" x14ac:dyDescent="0.25">
      <c r="EU32643" s="104"/>
    </row>
    <row r="32644" spans="151:151" ht="14.4" x14ac:dyDescent="0.25">
      <c r="EU32644" s="104"/>
    </row>
    <row r="32645" spans="151:151" ht="14.4" x14ac:dyDescent="0.25">
      <c r="EU32645" s="104"/>
    </row>
    <row r="32646" spans="151:151" ht="14.4" x14ac:dyDescent="0.25">
      <c r="EU32646" s="104"/>
    </row>
    <row r="32647" spans="151:151" ht="14.4" x14ac:dyDescent="0.25">
      <c r="EU32647" s="104"/>
    </row>
    <row r="32648" spans="151:151" ht="14.4" x14ac:dyDescent="0.25">
      <c r="EU32648" s="104"/>
    </row>
    <row r="32649" spans="151:151" ht="14.4" x14ac:dyDescent="0.25">
      <c r="EU32649" s="104"/>
    </row>
    <row r="32650" spans="151:151" ht="14.4" x14ac:dyDescent="0.25">
      <c r="EU32650" s="104"/>
    </row>
    <row r="32651" spans="151:151" ht="14.4" x14ac:dyDescent="0.25">
      <c r="EU32651" s="104"/>
    </row>
    <row r="32652" spans="151:151" ht="14.4" x14ac:dyDescent="0.25">
      <c r="EU32652" s="104"/>
    </row>
    <row r="32653" spans="151:151" ht="14.4" x14ac:dyDescent="0.25">
      <c r="EU32653" s="104"/>
    </row>
    <row r="32654" spans="151:151" ht="14.4" x14ac:dyDescent="0.25">
      <c r="EU32654" s="104"/>
    </row>
    <row r="32655" spans="151:151" ht="14.4" x14ac:dyDescent="0.25">
      <c r="EU32655" s="104"/>
    </row>
    <row r="32656" spans="151:151" ht="14.4" x14ac:dyDescent="0.25">
      <c r="EU32656" s="104"/>
    </row>
    <row r="32657" spans="151:151" ht="14.4" x14ac:dyDescent="0.25">
      <c r="EU32657" s="104"/>
    </row>
    <row r="32658" spans="151:151" ht="14.4" x14ac:dyDescent="0.25">
      <c r="EU32658" s="104"/>
    </row>
    <row r="32659" spans="151:151" ht="14.4" x14ac:dyDescent="0.25">
      <c r="EU32659" s="104"/>
    </row>
    <row r="32660" spans="151:151" ht="14.4" x14ac:dyDescent="0.25">
      <c r="EU32660" s="104"/>
    </row>
    <row r="32661" spans="151:151" ht="14.4" x14ac:dyDescent="0.25">
      <c r="EU32661" s="104"/>
    </row>
    <row r="32662" spans="151:151" ht="14.4" x14ac:dyDescent="0.25">
      <c r="EU32662" s="104"/>
    </row>
    <row r="32663" spans="151:151" ht="14.4" x14ac:dyDescent="0.25">
      <c r="EU32663" s="104"/>
    </row>
    <row r="32664" spans="151:151" ht="14.4" x14ac:dyDescent="0.25">
      <c r="EU32664" s="104"/>
    </row>
    <row r="32665" spans="151:151" ht="14.4" x14ac:dyDescent="0.25">
      <c r="EU32665" s="104"/>
    </row>
    <row r="32666" spans="151:151" ht="14.4" x14ac:dyDescent="0.25">
      <c r="EU32666" s="104"/>
    </row>
    <row r="32667" spans="151:151" ht="14.4" x14ac:dyDescent="0.25">
      <c r="EU32667" s="104"/>
    </row>
    <row r="32668" spans="151:151" ht="14.4" x14ac:dyDescent="0.25">
      <c r="EU32668" s="104"/>
    </row>
    <row r="32669" spans="151:151" ht="14.4" x14ac:dyDescent="0.25">
      <c r="EU32669" s="104"/>
    </row>
    <row r="32670" spans="151:151" ht="14.4" x14ac:dyDescent="0.25">
      <c r="EU32670" s="104"/>
    </row>
    <row r="32671" spans="151:151" ht="14.4" x14ac:dyDescent="0.25">
      <c r="EU32671" s="104"/>
    </row>
    <row r="32672" spans="151:151" ht="14.4" x14ac:dyDescent="0.25">
      <c r="EU32672" s="104"/>
    </row>
    <row r="32673" spans="151:151" ht="14.4" x14ac:dyDescent="0.25">
      <c r="EU32673" s="104"/>
    </row>
    <row r="32674" spans="151:151" ht="14.4" x14ac:dyDescent="0.25">
      <c r="EU32674" s="104"/>
    </row>
    <row r="32675" spans="151:151" ht="14.4" x14ac:dyDescent="0.25">
      <c r="EU32675" s="104"/>
    </row>
    <row r="32676" spans="151:151" ht="14.4" x14ac:dyDescent="0.25">
      <c r="EU32676" s="104"/>
    </row>
    <row r="32677" spans="151:151" ht="14.4" x14ac:dyDescent="0.25">
      <c r="EU32677" s="104"/>
    </row>
    <row r="32678" spans="151:151" ht="14.4" x14ac:dyDescent="0.25">
      <c r="EU32678" s="104"/>
    </row>
    <row r="32679" spans="151:151" ht="14.4" x14ac:dyDescent="0.25">
      <c r="EU32679" s="104"/>
    </row>
    <row r="32680" spans="151:151" ht="14.4" x14ac:dyDescent="0.25">
      <c r="EU32680" s="104"/>
    </row>
    <row r="32681" spans="151:151" ht="14.4" x14ac:dyDescent="0.25">
      <c r="EU32681" s="104"/>
    </row>
    <row r="32682" spans="151:151" ht="14.4" x14ac:dyDescent="0.25">
      <c r="EU32682" s="104"/>
    </row>
    <row r="32683" spans="151:151" ht="14.4" x14ac:dyDescent="0.25">
      <c r="EU32683" s="104"/>
    </row>
    <row r="32684" spans="151:151" ht="14.4" x14ac:dyDescent="0.25">
      <c r="EU32684" s="104"/>
    </row>
    <row r="32685" spans="151:151" ht="14.4" x14ac:dyDescent="0.25">
      <c r="EU32685" s="104"/>
    </row>
    <row r="32686" spans="151:151" ht="14.4" x14ac:dyDescent="0.25">
      <c r="EU32686" s="104"/>
    </row>
    <row r="32687" spans="151:151" ht="14.4" x14ac:dyDescent="0.25">
      <c r="EU32687" s="104"/>
    </row>
    <row r="32688" spans="151:151" ht="14.4" x14ac:dyDescent="0.25">
      <c r="EU32688" s="104"/>
    </row>
    <row r="32689" spans="151:151" ht="14.4" x14ac:dyDescent="0.25">
      <c r="EU32689" s="104"/>
    </row>
    <row r="32690" spans="151:151" ht="14.4" x14ac:dyDescent="0.25">
      <c r="EU32690" s="104"/>
    </row>
    <row r="32691" spans="151:151" ht="14.4" x14ac:dyDescent="0.25">
      <c r="EU32691" s="104"/>
    </row>
    <row r="32692" spans="151:151" ht="14.4" x14ac:dyDescent="0.25">
      <c r="EU32692" s="104"/>
    </row>
    <row r="32693" spans="151:151" ht="14.4" x14ac:dyDescent="0.25">
      <c r="EU32693" s="104"/>
    </row>
    <row r="32694" spans="151:151" ht="14.4" x14ac:dyDescent="0.25">
      <c r="EU32694" s="104"/>
    </row>
    <row r="32695" spans="151:151" ht="14.4" x14ac:dyDescent="0.25">
      <c r="EU32695" s="104"/>
    </row>
    <row r="32696" spans="151:151" ht="14.4" x14ac:dyDescent="0.25">
      <c r="EU32696" s="104"/>
    </row>
    <row r="32697" spans="151:151" ht="14.4" x14ac:dyDescent="0.25">
      <c r="EU32697" s="104"/>
    </row>
    <row r="32698" spans="151:151" ht="14.4" x14ac:dyDescent="0.25">
      <c r="EU32698" s="104"/>
    </row>
    <row r="32699" spans="151:151" ht="14.4" x14ac:dyDescent="0.25">
      <c r="EU32699" s="104"/>
    </row>
    <row r="32700" spans="151:151" ht="14.4" x14ac:dyDescent="0.25">
      <c r="EU32700" s="104"/>
    </row>
    <row r="32701" spans="151:151" ht="14.4" x14ac:dyDescent="0.25">
      <c r="EU32701" s="104"/>
    </row>
    <row r="32702" spans="151:151" ht="14.4" x14ac:dyDescent="0.25">
      <c r="EU32702" s="104"/>
    </row>
    <row r="32703" spans="151:151" ht="14.4" x14ac:dyDescent="0.25">
      <c r="EU32703" s="104"/>
    </row>
    <row r="32704" spans="151:151" ht="14.4" x14ac:dyDescent="0.25">
      <c r="EU32704" s="104"/>
    </row>
    <row r="32705" spans="151:151" ht="14.4" x14ac:dyDescent="0.25">
      <c r="EU32705" s="104"/>
    </row>
    <row r="32706" spans="151:151" ht="14.4" x14ac:dyDescent="0.25">
      <c r="EU32706" s="104"/>
    </row>
    <row r="32707" spans="151:151" ht="14.4" x14ac:dyDescent="0.25">
      <c r="EU32707" s="104"/>
    </row>
    <row r="32708" spans="151:151" ht="14.4" x14ac:dyDescent="0.25">
      <c r="EU32708" s="104"/>
    </row>
    <row r="32709" spans="151:151" ht="14.4" x14ac:dyDescent="0.25">
      <c r="EU32709" s="104"/>
    </row>
    <row r="32710" spans="151:151" ht="14.4" x14ac:dyDescent="0.25">
      <c r="EU32710" s="104"/>
    </row>
    <row r="32711" spans="151:151" ht="14.4" x14ac:dyDescent="0.25">
      <c r="EU32711" s="104"/>
    </row>
    <row r="32712" spans="151:151" ht="14.4" x14ac:dyDescent="0.25">
      <c r="EU32712" s="104"/>
    </row>
    <row r="32713" spans="151:151" ht="14.4" x14ac:dyDescent="0.25">
      <c r="EU32713" s="104"/>
    </row>
    <row r="32714" spans="151:151" ht="14.4" x14ac:dyDescent="0.25">
      <c r="EU32714" s="104"/>
    </row>
    <row r="32715" spans="151:151" ht="14.4" x14ac:dyDescent="0.25">
      <c r="EU32715" s="104"/>
    </row>
    <row r="32716" spans="151:151" ht="14.4" x14ac:dyDescent="0.25">
      <c r="EU32716" s="104"/>
    </row>
    <row r="32717" spans="151:151" ht="14.4" x14ac:dyDescent="0.25">
      <c r="EU32717" s="104"/>
    </row>
    <row r="32718" spans="151:151" ht="14.4" x14ac:dyDescent="0.25">
      <c r="EU32718" s="104"/>
    </row>
    <row r="32719" spans="151:151" ht="14.4" x14ac:dyDescent="0.25">
      <c r="EU32719" s="104"/>
    </row>
    <row r="32720" spans="151:151" ht="14.4" x14ac:dyDescent="0.25">
      <c r="EU32720" s="104"/>
    </row>
    <row r="32721" spans="151:151" ht="14.4" x14ac:dyDescent="0.25">
      <c r="EU32721" s="104"/>
    </row>
    <row r="32722" spans="151:151" ht="14.4" x14ac:dyDescent="0.25">
      <c r="EU32722" s="104"/>
    </row>
    <row r="32723" spans="151:151" ht="14.4" x14ac:dyDescent="0.25">
      <c r="EU32723" s="104"/>
    </row>
    <row r="32724" spans="151:151" ht="14.4" x14ac:dyDescent="0.25">
      <c r="EU32724" s="104"/>
    </row>
    <row r="32725" spans="151:151" ht="14.4" x14ac:dyDescent="0.25">
      <c r="EU32725" s="104"/>
    </row>
    <row r="32726" spans="151:151" ht="14.4" x14ac:dyDescent="0.25">
      <c r="EU32726" s="104"/>
    </row>
    <row r="32727" spans="151:151" ht="14.4" x14ac:dyDescent="0.25">
      <c r="EU32727" s="104"/>
    </row>
    <row r="32728" spans="151:151" ht="14.4" x14ac:dyDescent="0.25">
      <c r="EU32728" s="104"/>
    </row>
    <row r="32729" spans="151:151" ht="14.4" x14ac:dyDescent="0.25">
      <c r="EU32729" s="104"/>
    </row>
    <row r="32730" spans="151:151" ht="14.4" x14ac:dyDescent="0.25">
      <c r="EU32730" s="104"/>
    </row>
    <row r="32731" spans="151:151" ht="14.4" x14ac:dyDescent="0.25">
      <c r="EU32731" s="104"/>
    </row>
    <row r="32732" spans="151:151" ht="14.4" x14ac:dyDescent="0.25">
      <c r="EU32732" s="104"/>
    </row>
    <row r="32733" spans="151:151" ht="14.4" x14ac:dyDescent="0.25">
      <c r="EU32733" s="104"/>
    </row>
    <row r="32734" spans="151:151" ht="14.4" x14ac:dyDescent="0.25">
      <c r="EU32734" s="104"/>
    </row>
    <row r="32735" spans="151:151" ht="14.4" x14ac:dyDescent="0.25">
      <c r="EU32735" s="104"/>
    </row>
    <row r="32736" spans="151:151" ht="14.4" x14ac:dyDescent="0.25">
      <c r="EU32736" s="104"/>
    </row>
    <row r="32737" spans="151:151" ht="14.4" x14ac:dyDescent="0.25">
      <c r="EU32737" s="104"/>
    </row>
    <row r="32738" spans="151:151" ht="14.4" x14ac:dyDescent="0.25">
      <c r="EU32738" s="104"/>
    </row>
    <row r="32739" spans="151:151" ht="14.4" x14ac:dyDescent="0.25">
      <c r="EU32739" s="104"/>
    </row>
    <row r="32740" spans="151:151" ht="14.4" x14ac:dyDescent="0.25">
      <c r="EU32740" s="104"/>
    </row>
    <row r="32741" spans="151:151" ht="14.4" x14ac:dyDescent="0.25">
      <c r="EU32741" s="104"/>
    </row>
    <row r="32742" spans="151:151" ht="14.4" x14ac:dyDescent="0.25">
      <c r="EU32742" s="104"/>
    </row>
    <row r="32743" spans="151:151" ht="14.4" x14ac:dyDescent="0.25">
      <c r="EU32743" s="104"/>
    </row>
    <row r="32744" spans="151:151" ht="14.4" x14ac:dyDescent="0.25">
      <c r="EU32744" s="104"/>
    </row>
    <row r="32745" spans="151:151" ht="14.4" x14ac:dyDescent="0.25">
      <c r="EU32745" s="104"/>
    </row>
    <row r="32746" spans="151:151" ht="14.4" x14ac:dyDescent="0.25">
      <c r="EU32746" s="104"/>
    </row>
    <row r="32747" spans="151:151" ht="14.4" x14ac:dyDescent="0.25">
      <c r="EU32747" s="104"/>
    </row>
    <row r="32748" spans="151:151" ht="14.4" x14ac:dyDescent="0.25">
      <c r="EU32748" s="104"/>
    </row>
    <row r="32749" spans="151:151" ht="14.4" x14ac:dyDescent="0.25">
      <c r="EU32749" s="104"/>
    </row>
    <row r="32750" spans="151:151" ht="14.4" x14ac:dyDescent="0.25">
      <c r="EU32750" s="104"/>
    </row>
    <row r="32751" spans="151:151" ht="14.4" x14ac:dyDescent="0.25">
      <c r="EU32751" s="104"/>
    </row>
    <row r="32752" spans="151:151" ht="14.4" x14ac:dyDescent="0.25">
      <c r="EU32752" s="104"/>
    </row>
    <row r="32753" spans="151:151" ht="14.4" x14ac:dyDescent="0.25">
      <c r="EU32753" s="104"/>
    </row>
    <row r="32754" spans="151:151" ht="14.4" x14ac:dyDescent="0.25">
      <c r="EU32754" s="104"/>
    </row>
    <row r="32755" spans="151:151" ht="14.4" x14ac:dyDescent="0.25">
      <c r="EU32755" s="104"/>
    </row>
    <row r="32756" spans="151:151" ht="14.4" x14ac:dyDescent="0.25">
      <c r="EU32756" s="104"/>
    </row>
    <row r="32757" spans="151:151" ht="14.4" x14ac:dyDescent="0.25">
      <c r="EU32757" s="104"/>
    </row>
    <row r="32758" spans="151:151" ht="14.4" x14ac:dyDescent="0.25">
      <c r="EU32758" s="104"/>
    </row>
    <row r="32759" spans="151:151" ht="14.4" x14ac:dyDescent="0.25">
      <c r="EU32759" s="104"/>
    </row>
    <row r="32760" spans="151:151" ht="14.4" x14ac:dyDescent="0.25">
      <c r="EU32760" s="104"/>
    </row>
    <row r="32761" spans="151:151" ht="14.4" x14ac:dyDescent="0.25">
      <c r="EU32761" s="104"/>
    </row>
    <row r="32762" spans="151:151" ht="14.4" x14ac:dyDescent="0.25">
      <c r="EU32762" s="104"/>
    </row>
    <row r="32763" spans="151:151" ht="14.4" x14ac:dyDescent="0.25">
      <c r="EU32763" s="104"/>
    </row>
    <row r="32764" spans="151:151" ht="14.4" x14ac:dyDescent="0.25">
      <c r="EU32764" s="104"/>
    </row>
    <row r="32765" spans="151:151" ht="14.4" x14ac:dyDescent="0.25">
      <c r="EU32765" s="104"/>
    </row>
    <row r="32766" spans="151:151" ht="14.4" x14ac:dyDescent="0.25">
      <c r="EU32766" s="104"/>
    </row>
    <row r="32767" spans="151:151" ht="14.4" x14ac:dyDescent="0.25">
      <c r="EU32767" s="104"/>
    </row>
    <row r="32768" spans="151:151" ht="14.4" x14ac:dyDescent="0.25">
      <c r="EU32768" s="104"/>
    </row>
    <row r="32769" spans="151:151" ht="14.4" x14ac:dyDescent="0.25">
      <c r="EU32769" s="104"/>
    </row>
    <row r="32770" spans="151:151" ht="14.4" x14ac:dyDescent="0.25">
      <c r="EU32770" s="104"/>
    </row>
    <row r="32771" spans="151:151" ht="14.4" x14ac:dyDescent="0.25">
      <c r="EU32771" s="104"/>
    </row>
    <row r="32772" spans="151:151" ht="14.4" x14ac:dyDescent="0.25">
      <c r="EU32772" s="104"/>
    </row>
    <row r="32773" spans="151:151" ht="14.4" x14ac:dyDescent="0.25">
      <c r="EU32773" s="104"/>
    </row>
    <row r="32774" spans="151:151" ht="14.4" x14ac:dyDescent="0.25">
      <c r="EU32774" s="104"/>
    </row>
    <row r="32775" spans="151:151" ht="14.4" x14ac:dyDescent="0.25">
      <c r="EU32775" s="104"/>
    </row>
    <row r="32776" spans="151:151" ht="14.4" x14ac:dyDescent="0.25">
      <c r="EU32776" s="104"/>
    </row>
    <row r="32777" spans="151:151" ht="14.4" x14ac:dyDescent="0.25">
      <c r="EU32777" s="104"/>
    </row>
    <row r="32778" spans="151:151" ht="14.4" x14ac:dyDescent="0.25">
      <c r="EU32778" s="104"/>
    </row>
    <row r="32779" spans="151:151" ht="14.4" x14ac:dyDescent="0.25">
      <c r="EU32779" s="104"/>
    </row>
    <row r="32780" spans="151:151" ht="14.4" x14ac:dyDescent="0.25">
      <c r="EU32780" s="104"/>
    </row>
    <row r="32781" spans="151:151" ht="14.4" x14ac:dyDescent="0.25">
      <c r="EU32781" s="104"/>
    </row>
    <row r="32782" spans="151:151" ht="14.4" x14ac:dyDescent="0.25">
      <c r="EU32782" s="104"/>
    </row>
    <row r="32783" spans="151:151" ht="14.4" x14ac:dyDescent="0.25">
      <c r="EU32783" s="104"/>
    </row>
    <row r="32784" spans="151:151" ht="14.4" x14ac:dyDescent="0.25">
      <c r="EU32784" s="104"/>
    </row>
    <row r="32785" spans="151:151" ht="14.4" x14ac:dyDescent="0.25">
      <c r="EU32785" s="104"/>
    </row>
    <row r="32786" spans="151:151" ht="14.4" x14ac:dyDescent="0.25">
      <c r="EU32786" s="104"/>
    </row>
    <row r="32787" spans="151:151" ht="14.4" x14ac:dyDescent="0.25">
      <c r="EU32787" s="104"/>
    </row>
    <row r="32788" spans="151:151" ht="14.4" x14ac:dyDescent="0.25">
      <c r="EU32788" s="104"/>
    </row>
    <row r="32789" spans="151:151" ht="14.4" x14ac:dyDescent="0.25">
      <c r="EU32789" s="104"/>
    </row>
    <row r="32790" spans="151:151" ht="14.4" x14ac:dyDescent="0.25">
      <c r="EU32790" s="104"/>
    </row>
    <row r="32791" spans="151:151" ht="14.4" x14ac:dyDescent="0.25">
      <c r="EU32791" s="104"/>
    </row>
    <row r="32792" spans="151:151" ht="14.4" x14ac:dyDescent="0.25">
      <c r="EU32792" s="104"/>
    </row>
    <row r="32793" spans="151:151" ht="14.4" x14ac:dyDescent="0.25">
      <c r="EU32793" s="104"/>
    </row>
    <row r="32794" spans="151:151" ht="14.4" x14ac:dyDescent="0.25">
      <c r="EU32794" s="104"/>
    </row>
    <row r="32795" spans="151:151" ht="14.4" x14ac:dyDescent="0.25">
      <c r="EU32795" s="104"/>
    </row>
    <row r="32796" spans="151:151" ht="14.4" x14ac:dyDescent="0.25">
      <c r="EU32796" s="104"/>
    </row>
    <row r="32797" spans="151:151" ht="14.4" x14ac:dyDescent="0.25">
      <c r="EU32797" s="104"/>
    </row>
    <row r="32798" spans="151:151" ht="14.4" x14ac:dyDescent="0.25">
      <c r="EU32798" s="104"/>
    </row>
    <row r="32799" spans="151:151" ht="14.4" x14ac:dyDescent="0.25">
      <c r="EU32799" s="104"/>
    </row>
    <row r="32800" spans="151:151" ht="14.4" x14ac:dyDescent="0.25">
      <c r="EU32800" s="104"/>
    </row>
    <row r="32801" spans="151:151" ht="14.4" x14ac:dyDescent="0.25">
      <c r="EU32801" s="104"/>
    </row>
    <row r="32802" spans="151:151" ht="14.4" x14ac:dyDescent="0.25">
      <c r="EU32802" s="104"/>
    </row>
    <row r="32803" spans="151:151" ht="14.4" x14ac:dyDescent="0.25">
      <c r="EU32803" s="104"/>
    </row>
    <row r="32804" spans="151:151" ht="14.4" x14ac:dyDescent="0.25">
      <c r="EU32804" s="104"/>
    </row>
    <row r="32805" spans="151:151" ht="14.4" x14ac:dyDescent="0.25">
      <c r="EU32805" s="104"/>
    </row>
    <row r="32806" spans="151:151" ht="14.4" x14ac:dyDescent="0.25">
      <c r="EU32806" s="104"/>
    </row>
    <row r="32807" spans="151:151" ht="14.4" x14ac:dyDescent="0.25">
      <c r="EU32807" s="104"/>
    </row>
    <row r="32808" spans="151:151" ht="14.4" x14ac:dyDescent="0.25">
      <c r="EU32808" s="104"/>
    </row>
    <row r="32809" spans="151:151" ht="14.4" x14ac:dyDescent="0.25">
      <c r="EU32809" s="104"/>
    </row>
    <row r="32810" spans="151:151" ht="14.4" x14ac:dyDescent="0.25">
      <c r="EU32810" s="104"/>
    </row>
    <row r="32811" spans="151:151" ht="14.4" x14ac:dyDescent="0.25">
      <c r="EU32811" s="104"/>
    </row>
    <row r="32812" spans="151:151" ht="14.4" x14ac:dyDescent="0.25">
      <c r="EU32812" s="104"/>
    </row>
    <row r="32813" spans="151:151" ht="14.4" x14ac:dyDescent="0.25">
      <c r="EU32813" s="104"/>
    </row>
    <row r="32814" spans="151:151" ht="14.4" x14ac:dyDescent="0.25">
      <c r="EU32814" s="104"/>
    </row>
    <row r="32815" spans="151:151" ht="14.4" x14ac:dyDescent="0.25">
      <c r="EU32815" s="104"/>
    </row>
    <row r="32816" spans="151:151" ht="14.4" x14ac:dyDescent="0.25">
      <c r="EU32816" s="104"/>
    </row>
    <row r="32817" spans="151:151" ht="14.4" x14ac:dyDescent="0.25">
      <c r="EU32817" s="104"/>
    </row>
    <row r="32818" spans="151:151" ht="14.4" x14ac:dyDescent="0.25">
      <c r="EU32818" s="104"/>
    </row>
    <row r="32819" spans="151:151" ht="14.4" x14ac:dyDescent="0.25">
      <c r="EU32819" s="104"/>
    </row>
    <row r="32820" spans="151:151" ht="14.4" x14ac:dyDescent="0.25">
      <c r="EU32820" s="104"/>
    </row>
    <row r="32821" spans="151:151" ht="14.4" x14ac:dyDescent="0.25">
      <c r="EU32821" s="104"/>
    </row>
    <row r="32822" spans="151:151" ht="14.4" x14ac:dyDescent="0.25">
      <c r="EU32822" s="104"/>
    </row>
    <row r="32823" spans="151:151" ht="14.4" x14ac:dyDescent="0.25">
      <c r="EU32823" s="104"/>
    </row>
    <row r="32824" spans="151:151" ht="14.4" x14ac:dyDescent="0.25">
      <c r="EU32824" s="104"/>
    </row>
    <row r="32825" spans="151:151" ht="14.4" x14ac:dyDescent="0.25">
      <c r="EU32825" s="104"/>
    </row>
    <row r="32826" spans="151:151" ht="14.4" x14ac:dyDescent="0.25">
      <c r="EU32826" s="104"/>
    </row>
    <row r="32827" spans="151:151" ht="14.4" x14ac:dyDescent="0.25">
      <c r="EU32827" s="104"/>
    </row>
    <row r="32828" spans="151:151" ht="14.4" x14ac:dyDescent="0.25">
      <c r="EU32828" s="104"/>
    </row>
    <row r="32829" spans="151:151" ht="14.4" x14ac:dyDescent="0.25">
      <c r="EU32829" s="104"/>
    </row>
    <row r="32830" spans="151:151" ht="14.4" x14ac:dyDescent="0.25">
      <c r="EU32830" s="104"/>
    </row>
    <row r="32831" spans="151:151" ht="14.4" x14ac:dyDescent="0.25">
      <c r="EU32831" s="104"/>
    </row>
    <row r="32832" spans="151:151" ht="14.4" x14ac:dyDescent="0.25">
      <c r="EU32832" s="104"/>
    </row>
    <row r="32833" spans="151:151" ht="14.4" x14ac:dyDescent="0.25">
      <c r="EU32833" s="104"/>
    </row>
    <row r="32834" spans="151:151" ht="14.4" x14ac:dyDescent="0.25">
      <c r="EU32834" s="104"/>
    </row>
    <row r="32835" spans="151:151" ht="14.4" x14ac:dyDescent="0.25">
      <c r="EU32835" s="104"/>
    </row>
    <row r="32836" spans="151:151" ht="14.4" x14ac:dyDescent="0.25">
      <c r="EU32836" s="104"/>
    </row>
    <row r="32837" spans="151:151" ht="14.4" x14ac:dyDescent="0.25">
      <c r="EU32837" s="104"/>
    </row>
    <row r="32838" spans="151:151" ht="14.4" x14ac:dyDescent="0.25">
      <c r="EU32838" s="104"/>
    </row>
    <row r="32839" spans="151:151" ht="14.4" x14ac:dyDescent="0.25">
      <c r="EU32839" s="104"/>
    </row>
    <row r="32840" spans="151:151" ht="14.4" x14ac:dyDescent="0.25">
      <c r="EU32840" s="104"/>
    </row>
    <row r="32841" spans="151:151" ht="14.4" x14ac:dyDescent="0.25">
      <c r="EU32841" s="104"/>
    </row>
    <row r="32842" spans="151:151" ht="14.4" x14ac:dyDescent="0.25">
      <c r="EU32842" s="104"/>
    </row>
    <row r="32843" spans="151:151" ht="14.4" x14ac:dyDescent="0.25">
      <c r="EU32843" s="104"/>
    </row>
    <row r="32844" spans="151:151" ht="14.4" x14ac:dyDescent="0.25">
      <c r="EU32844" s="104"/>
    </row>
    <row r="32845" spans="151:151" ht="14.4" x14ac:dyDescent="0.25">
      <c r="EU32845" s="104"/>
    </row>
    <row r="32846" spans="151:151" ht="14.4" x14ac:dyDescent="0.25">
      <c r="EU32846" s="104"/>
    </row>
    <row r="32847" spans="151:151" ht="14.4" x14ac:dyDescent="0.25">
      <c r="EU32847" s="104"/>
    </row>
    <row r="32848" spans="151:151" ht="14.4" x14ac:dyDescent="0.25">
      <c r="EU32848" s="104"/>
    </row>
    <row r="32849" spans="151:151" ht="14.4" x14ac:dyDescent="0.25">
      <c r="EU32849" s="104"/>
    </row>
    <row r="32850" spans="151:151" ht="14.4" x14ac:dyDescent="0.25">
      <c r="EU32850" s="104"/>
    </row>
    <row r="32851" spans="151:151" ht="14.4" x14ac:dyDescent="0.25">
      <c r="EU32851" s="104"/>
    </row>
    <row r="32852" spans="151:151" ht="14.4" x14ac:dyDescent="0.25">
      <c r="EU32852" s="104"/>
    </row>
    <row r="32853" spans="151:151" ht="14.4" x14ac:dyDescent="0.25">
      <c r="EU32853" s="104"/>
    </row>
    <row r="32854" spans="151:151" ht="14.4" x14ac:dyDescent="0.25">
      <c r="EU32854" s="104"/>
    </row>
    <row r="32855" spans="151:151" ht="14.4" x14ac:dyDescent="0.25">
      <c r="EU32855" s="104"/>
    </row>
    <row r="32856" spans="151:151" ht="14.4" x14ac:dyDescent="0.25">
      <c r="EU32856" s="104"/>
    </row>
    <row r="32857" spans="151:151" ht="14.4" x14ac:dyDescent="0.25">
      <c r="EU32857" s="104"/>
    </row>
    <row r="32858" spans="151:151" ht="14.4" x14ac:dyDescent="0.25">
      <c r="EU32858" s="104"/>
    </row>
    <row r="32859" spans="151:151" ht="14.4" x14ac:dyDescent="0.25">
      <c r="EU32859" s="104"/>
    </row>
    <row r="32860" spans="151:151" ht="14.4" x14ac:dyDescent="0.25">
      <c r="EU32860" s="104"/>
    </row>
    <row r="32861" spans="151:151" ht="14.4" x14ac:dyDescent="0.25">
      <c r="EU32861" s="104"/>
    </row>
    <row r="32862" spans="151:151" ht="14.4" x14ac:dyDescent="0.25">
      <c r="EU32862" s="104"/>
    </row>
    <row r="32863" spans="151:151" ht="14.4" x14ac:dyDescent="0.25">
      <c r="EU32863" s="104"/>
    </row>
    <row r="32864" spans="151:151" ht="14.4" x14ac:dyDescent="0.25">
      <c r="EU32864" s="104"/>
    </row>
    <row r="32865" spans="151:151" ht="14.4" x14ac:dyDescent="0.25">
      <c r="EU32865" s="104"/>
    </row>
    <row r="32866" spans="151:151" ht="14.4" x14ac:dyDescent="0.25">
      <c r="EU32866" s="104"/>
    </row>
    <row r="32867" spans="151:151" ht="14.4" x14ac:dyDescent="0.25">
      <c r="EU32867" s="104"/>
    </row>
    <row r="32868" spans="151:151" ht="14.4" x14ac:dyDescent="0.25">
      <c r="EU32868" s="104"/>
    </row>
    <row r="32869" spans="151:151" ht="14.4" x14ac:dyDescent="0.25">
      <c r="EU32869" s="104"/>
    </row>
    <row r="32870" spans="151:151" ht="14.4" x14ac:dyDescent="0.25">
      <c r="EU32870" s="104"/>
    </row>
    <row r="32871" spans="151:151" ht="14.4" x14ac:dyDescent="0.25">
      <c r="EU32871" s="104"/>
    </row>
    <row r="32872" spans="151:151" ht="14.4" x14ac:dyDescent="0.25">
      <c r="EU32872" s="104"/>
    </row>
    <row r="32873" spans="151:151" ht="14.4" x14ac:dyDescent="0.25">
      <c r="EU32873" s="104"/>
    </row>
    <row r="32874" spans="151:151" ht="14.4" x14ac:dyDescent="0.25">
      <c r="EU32874" s="104"/>
    </row>
    <row r="32875" spans="151:151" ht="14.4" x14ac:dyDescent="0.25">
      <c r="EU32875" s="104"/>
    </row>
    <row r="32876" spans="151:151" ht="14.4" x14ac:dyDescent="0.25">
      <c r="EU32876" s="104"/>
    </row>
    <row r="32877" spans="151:151" ht="14.4" x14ac:dyDescent="0.25">
      <c r="EU32877" s="104"/>
    </row>
    <row r="32878" spans="151:151" ht="14.4" x14ac:dyDescent="0.25">
      <c r="EU32878" s="104"/>
    </row>
    <row r="32879" spans="151:151" ht="14.4" x14ac:dyDescent="0.25">
      <c r="EU32879" s="104"/>
    </row>
    <row r="32880" spans="151:151" ht="14.4" x14ac:dyDescent="0.25">
      <c r="EU32880" s="104"/>
    </row>
    <row r="32881" spans="151:151" ht="14.4" x14ac:dyDescent="0.25">
      <c r="EU32881" s="104"/>
    </row>
    <row r="32882" spans="151:151" ht="14.4" x14ac:dyDescent="0.25">
      <c r="EU32882" s="104"/>
    </row>
    <row r="32883" spans="151:151" ht="14.4" x14ac:dyDescent="0.25">
      <c r="EU32883" s="104"/>
    </row>
    <row r="32884" spans="151:151" ht="14.4" x14ac:dyDescent="0.25">
      <c r="EU32884" s="104"/>
    </row>
    <row r="32885" spans="151:151" ht="14.4" x14ac:dyDescent="0.25">
      <c r="EU32885" s="104"/>
    </row>
    <row r="32886" spans="151:151" ht="14.4" x14ac:dyDescent="0.25">
      <c r="EU32886" s="104"/>
    </row>
    <row r="32887" spans="151:151" ht="14.4" x14ac:dyDescent="0.25">
      <c r="EU32887" s="104"/>
    </row>
    <row r="32888" spans="151:151" ht="14.4" x14ac:dyDescent="0.25">
      <c r="EU32888" s="104"/>
    </row>
    <row r="32889" spans="151:151" ht="14.4" x14ac:dyDescent="0.25">
      <c r="EU32889" s="104"/>
    </row>
    <row r="32890" spans="151:151" ht="14.4" x14ac:dyDescent="0.25">
      <c r="EU32890" s="104"/>
    </row>
    <row r="32891" spans="151:151" ht="14.4" x14ac:dyDescent="0.25">
      <c r="EU32891" s="104"/>
    </row>
    <row r="32892" spans="151:151" ht="14.4" x14ac:dyDescent="0.25">
      <c r="EU32892" s="104"/>
    </row>
    <row r="32893" spans="151:151" ht="14.4" x14ac:dyDescent="0.25">
      <c r="EU32893" s="104"/>
    </row>
    <row r="32894" spans="151:151" ht="14.4" x14ac:dyDescent="0.25">
      <c r="EU32894" s="104"/>
    </row>
    <row r="32895" spans="151:151" ht="14.4" x14ac:dyDescent="0.25">
      <c r="EU32895" s="104"/>
    </row>
    <row r="32896" spans="151:151" ht="14.4" x14ac:dyDescent="0.25">
      <c r="EU32896" s="104"/>
    </row>
    <row r="32897" spans="151:151" ht="14.4" x14ac:dyDescent="0.25">
      <c r="EU32897" s="104"/>
    </row>
    <row r="32898" spans="151:151" ht="14.4" x14ac:dyDescent="0.25">
      <c r="EU32898" s="104"/>
    </row>
    <row r="32899" spans="151:151" ht="14.4" x14ac:dyDescent="0.25">
      <c r="EU32899" s="104"/>
    </row>
    <row r="32900" spans="151:151" ht="14.4" x14ac:dyDescent="0.25">
      <c r="EU32900" s="104"/>
    </row>
    <row r="32901" spans="151:151" ht="14.4" x14ac:dyDescent="0.25">
      <c r="EU32901" s="104"/>
    </row>
    <row r="32902" spans="151:151" ht="14.4" x14ac:dyDescent="0.25">
      <c r="EU32902" s="104"/>
    </row>
    <row r="32903" spans="151:151" ht="14.4" x14ac:dyDescent="0.25">
      <c r="EU32903" s="104"/>
    </row>
    <row r="32904" spans="151:151" ht="14.4" x14ac:dyDescent="0.25">
      <c r="EU32904" s="104"/>
    </row>
    <row r="32905" spans="151:151" ht="14.4" x14ac:dyDescent="0.25">
      <c r="EU32905" s="104"/>
    </row>
    <row r="32906" spans="151:151" ht="14.4" x14ac:dyDescent="0.25">
      <c r="EU32906" s="104"/>
    </row>
    <row r="32907" spans="151:151" ht="14.4" x14ac:dyDescent="0.25">
      <c r="EU32907" s="104"/>
    </row>
    <row r="32908" spans="151:151" ht="14.4" x14ac:dyDescent="0.25">
      <c r="EU32908" s="104"/>
    </row>
    <row r="32909" spans="151:151" ht="14.4" x14ac:dyDescent="0.25">
      <c r="EU32909" s="104"/>
    </row>
    <row r="32910" spans="151:151" ht="14.4" x14ac:dyDescent="0.25">
      <c r="EU32910" s="104"/>
    </row>
    <row r="32911" spans="151:151" ht="14.4" x14ac:dyDescent="0.25">
      <c r="EU32911" s="104"/>
    </row>
    <row r="32912" spans="151:151" ht="14.4" x14ac:dyDescent="0.25">
      <c r="EU32912" s="104"/>
    </row>
    <row r="32913" spans="151:151" ht="14.4" x14ac:dyDescent="0.25">
      <c r="EU32913" s="104"/>
    </row>
    <row r="32914" spans="151:151" ht="14.4" x14ac:dyDescent="0.25">
      <c r="EU32914" s="104"/>
    </row>
    <row r="32915" spans="151:151" ht="14.4" x14ac:dyDescent="0.25">
      <c r="EU32915" s="104"/>
    </row>
    <row r="32916" spans="151:151" ht="14.4" x14ac:dyDescent="0.25">
      <c r="EU32916" s="104"/>
    </row>
    <row r="32917" spans="151:151" ht="14.4" x14ac:dyDescent="0.25">
      <c r="EU32917" s="104"/>
    </row>
    <row r="32918" spans="151:151" ht="14.4" x14ac:dyDescent="0.25">
      <c r="EU32918" s="104"/>
    </row>
    <row r="32919" spans="151:151" ht="14.4" x14ac:dyDescent="0.25">
      <c r="EU32919" s="104"/>
    </row>
    <row r="32920" spans="151:151" ht="14.4" x14ac:dyDescent="0.25">
      <c r="EU32920" s="104"/>
    </row>
    <row r="32921" spans="151:151" ht="14.4" x14ac:dyDescent="0.25">
      <c r="EU32921" s="104"/>
    </row>
    <row r="32922" spans="151:151" ht="14.4" x14ac:dyDescent="0.25">
      <c r="EU32922" s="104"/>
    </row>
    <row r="32923" spans="151:151" ht="14.4" x14ac:dyDescent="0.25">
      <c r="EU32923" s="104"/>
    </row>
    <row r="32924" spans="151:151" ht="14.4" x14ac:dyDescent="0.25">
      <c r="EU32924" s="104"/>
    </row>
    <row r="32925" spans="151:151" ht="14.4" x14ac:dyDescent="0.25">
      <c r="EU32925" s="104"/>
    </row>
    <row r="32926" spans="151:151" ht="14.4" x14ac:dyDescent="0.25">
      <c r="EU32926" s="104"/>
    </row>
    <row r="32927" spans="151:151" ht="14.4" x14ac:dyDescent="0.25">
      <c r="EU32927" s="104"/>
    </row>
    <row r="32928" spans="151:151" ht="14.4" x14ac:dyDescent="0.25">
      <c r="EU32928" s="104"/>
    </row>
    <row r="32929" spans="151:151" ht="14.4" x14ac:dyDescent="0.25">
      <c r="EU32929" s="104"/>
    </row>
    <row r="32930" spans="151:151" ht="14.4" x14ac:dyDescent="0.25">
      <c r="EU32930" s="104"/>
    </row>
    <row r="32931" spans="151:151" ht="14.4" x14ac:dyDescent="0.25">
      <c r="EU32931" s="104"/>
    </row>
    <row r="32932" spans="151:151" ht="14.4" x14ac:dyDescent="0.25">
      <c r="EU32932" s="104"/>
    </row>
    <row r="32933" spans="151:151" ht="14.4" x14ac:dyDescent="0.25">
      <c r="EU32933" s="104"/>
    </row>
    <row r="32934" spans="151:151" ht="14.4" x14ac:dyDescent="0.25">
      <c r="EU32934" s="104"/>
    </row>
    <row r="32935" spans="151:151" ht="14.4" x14ac:dyDescent="0.25">
      <c r="EU32935" s="104"/>
    </row>
    <row r="32936" spans="151:151" ht="14.4" x14ac:dyDescent="0.25">
      <c r="EU32936" s="104"/>
    </row>
    <row r="32937" spans="151:151" ht="14.4" x14ac:dyDescent="0.25">
      <c r="EU32937" s="104"/>
    </row>
    <row r="32938" spans="151:151" ht="14.4" x14ac:dyDescent="0.25">
      <c r="EU32938" s="104"/>
    </row>
    <row r="32939" spans="151:151" ht="14.4" x14ac:dyDescent="0.25">
      <c r="EU32939" s="104"/>
    </row>
    <row r="32940" spans="151:151" ht="14.4" x14ac:dyDescent="0.25">
      <c r="EU32940" s="104"/>
    </row>
    <row r="32941" spans="151:151" ht="14.4" x14ac:dyDescent="0.25">
      <c r="EU32941" s="104"/>
    </row>
    <row r="32942" spans="151:151" ht="14.4" x14ac:dyDescent="0.25">
      <c r="EU32942" s="104"/>
    </row>
    <row r="32943" spans="151:151" ht="14.4" x14ac:dyDescent="0.25">
      <c r="EU32943" s="104"/>
    </row>
    <row r="32944" spans="151:151" ht="14.4" x14ac:dyDescent="0.25">
      <c r="EU32944" s="104"/>
    </row>
    <row r="32945" spans="151:151" ht="14.4" x14ac:dyDescent="0.25">
      <c r="EU32945" s="104"/>
    </row>
    <row r="32946" spans="151:151" ht="14.4" x14ac:dyDescent="0.25">
      <c r="EU32946" s="104"/>
    </row>
    <row r="32947" spans="151:151" ht="14.4" x14ac:dyDescent="0.25">
      <c r="EU32947" s="104"/>
    </row>
    <row r="32948" spans="151:151" ht="14.4" x14ac:dyDescent="0.25">
      <c r="EU32948" s="104"/>
    </row>
    <row r="32949" spans="151:151" ht="14.4" x14ac:dyDescent="0.25">
      <c r="EU32949" s="104"/>
    </row>
    <row r="32950" spans="151:151" ht="14.4" x14ac:dyDescent="0.25">
      <c r="EU32950" s="104"/>
    </row>
    <row r="32951" spans="151:151" ht="14.4" x14ac:dyDescent="0.25">
      <c r="EU32951" s="104"/>
    </row>
    <row r="32952" spans="151:151" ht="14.4" x14ac:dyDescent="0.25">
      <c r="EU32952" s="104"/>
    </row>
    <row r="32953" spans="151:151" ht="14.4" x14ac:dyDescent="0.25">
      <c r="EU32953" s="104"/>
    </row>
    <row r="32954" spans="151:151" ht="14.4" x14ac:dyDescent="0.25">
      <c r="EU32954" s="104"/>
    </row>
    <row r="32955" spans="151:151" ht="14.4" x14ac:dyDescent="0.25">
      <c r="EU32955" s="104"/>
    </row>
    <row r="32956" spans="151:151" ht="14.4" x14ac:dyDescent="0.25">
      <c r="EU32956" s="104"/>
    </row>
    <row r="32957" spans="151:151" ht="14.4" x14ac:dyDescent="0.25">
      <c r="EU32957" s="104"/>
    </row>
    <row r="32958" spans="151:151" ht="14.4" x14ac:dyDescent="0.25">
      <c r="EU32958" s="104"/>
    </row>
    <row r="32959" spans="151:151" ht="14.4" x14ac:dyDescent="0.25">
      <c r="EU32959" s="104"/>
    </row>
    <row r="32960" spans="151:151" ht="14.4" x14ac:dyDescent="0.25">
      <c r="EU32960" s="104"/>
    </row>
    <row r="32961" spans="151:151" ht="14.4" x14ac:dyDescent="0.25">
      <c r="EU32961" s="104"/>
    </row>
    <row r="32962" spans="151:151" ht="14.4" x14ac:dyDescent="0.25">
      <c r="EU32962" s="104"/>
    </row>
    <row r="32963" spans="151:151" ht="14.4" x14ac:dyDescent="0.25">
      <c r="EU32963" s="104"/>
    </row>
    <row r="32964" spans="151:151" ht="14.4" x14ac:dyDescent="0.25">
      <c r="EU32964" s="104"/>
    </row>
    <row r="32965" spans="151:151" ht="14.4" x14ac:dyDescent="0.25">
      <c r="EU32965" s="104"/>
    </row>
    <row r="32966" spans="151:151" ht="14.4" x14ac:dyDescent="0.25">
      <c r="EU32966" s="104"/>
    </row>
    <row r="32967" spans="151:151" ht="14.4" x14ac:dyDescent="0.25">
      <c r="EU32967" s="104"/>
    </row>
    <row r="32968" spans="151:151" ht="14.4" x14ac:dyDescent="0.25">
      <c r="EU32968" s="104"/>
    </row>
    <row r="32969" spans="151:151" ht="14.4" x14ac:dyDescent="0.25">
      <c r="EU32969" s="104"/>
    </row>
    <row r="32970" spans="151:151" ht="14.4" x14ac:dyDescent="0.25">
      <c r="EU32970" s="104"/>
    </row>
    <row r="32971" spans="151:151" ht="14.4" x14ac:dyDescent="0.25">
      <c r="EU32971" s="104"/>
    </row>
    <row r="32972" spans="151:151" ht="14.4" x14ac:dyDescent="0.25">
      <c r="EU32972" s="104"/>
    </row>
    <row r="32973" spans="151:151" ht="14.4" x14ac:dyDescent="0.25">
      <c r="EU32973" s="104"/>
    </row>
    <row r="32974" spans="151:151" ht="14.4" x14ac:dyDescent="0.25">
      <c r="EU32974" s="104"/>
    </row>
    <row r="32975" spans="151:151" ht="14.4" x14ac:dyDescent="0.25">
      <c r="EU32975" s="104"/>
    </row>
    <row r="32976" spans="151:151" ht="14.4" x14ac:dyDescent="0.25">
      <c r="EU32976" s="104"/>
    </row>
    <row r="32977" spans="151:151" ht="14.4" x14ac:dyDescent="0.25">
      <c r="EU32977" s="104"/>
    </row>
    <row r="32978" spans="151:151" ht="14.4" x14ac:dyDescent="0.25">
      <c r="EU32978" s="104"/>
    </row>
    <row r="32979" spans="151:151" ht="14.4" x14ac:dyDescent="0.25">
      <c r="EU32979" s="104"/>
    </row>
    <row r="32980" spans="151:151" ht="14.4" x14ac:dyDescent="0.25">
      <c r="EU32980" s="104"/>
    </row>
    <row r="32981" spans="151:151" ht="14.4" x14ac:dyDescent="0.25">
      <c r="EU32981" s="104"/>
    </row>
    <row r="32982" spans="151:151" ht="14.4" x14ac:dyDescent="0.25">
      <c r="EU32982" s="104"/>
    </row>
    <row r="32983" spans="151:151" ht="14.4" x14ac:dyDescent="0.25">
      <c r="EU32983" s="104"/>
    </row>
    <row r="32984" spans="151:151" ht="14.4" x14ac:dyDescent="0.25">
      <c r="EU32984" s="104"/>
    </row>
    <row r="32985" spans="151:151" ht="14.4" x14ac:dyDescent="0.25">
      <c r="EU32985" s="104"/>
    </row>
    <row r="32986" spans="151:151" ht="14.4" x14ac:dyDescent="0.25">
      <c r="EU32986" s="104"/>
    </row>
    <row r="32987" spans="151:151" ht="14.4" x14ac:dyDescent="0.25">
      <c r="EU32987" s="104"/>
    </row>
    <row r="32988" spans="151:151" ht="14.4" x14ac:dyDescent="0.25">
      <c r="EU32988" s="104"/>
    </row>
    <row r="32989" spans="151:151" ht="14.4" x14ac:dyDescent="0.25">
      <c r="EU32989" s="104"/>
    </row>
    <row r="32990" spans="151:151" ht="14.4" x14ac:dyDescent="0.25">
      <c r="EU32990" s="104"/>
    </row>
    <row r="32991" spans="151:151" ht="14.4" x14ac:dyDescent="0.25">
      <c r="EU32991" s="104"/>
    </row>
    <row r="32992" spans="151:151" ht="14.4" x14ac:dyDescent="0.25">
      <c r="EU32992" s="104"/>
    </row>
    <row r="32993" spans="151:151" ht="14.4" x14ac:dyDescent="0.25">
      <c r="EU32993" s="104"/>
    </row>
    <row r="32994" spans="151:151" ht="14.4" x14ac:dyDescent="0.25">
      <c r="EU32994" s="104"/>
    </row>
    <row r="32995" spans="151:151" ht="14.4" x14ac:dyDescent="0.25">
      <c r="EU32995" s="104"/>
    </row>
    <row r="32996" spans="151:151" ht="14.4" x14ac:dyDescent="0.25">
      <c r="EU32996" s="104"/>
    </row>
    <row r="32997" spans="151:151" ht="14.4" x14ac:dyDescent="0.25">
      <c r="EU32997" s="104"/>
    </row>
    <row r="32998" spans="151:151" ht="14.4" x14ac:dyDescent="0.25">
      <c r="EU32998" s="104"/>
    </row>
    <row r="32999" spans="151:151" ht="14.4" x14ac:dyDescent="0.25">
      <c r="EU32999" s="104"/>
    </row>
    <row r="33000" spans="151:151" ht="14.4" x14ac:dyDescent="0.25">
      <c r="EU33000" s="104"/>
    </row>
    <row r="33001" spans="151:151" ht="14.4" x14ac:dyDescent="0.25">
      <c r="EU33001" s="104"/>
    </row>
    <row r="33002" spans="151:151" ht="14.4" x14ac:dyDescent="0.25">
      <c r="EU33002" s="104"/>
    </row>
    <row r="33003" spans="151:151" ht="14.4" x14ac:dyDescent="0.25">
      <c r="EU33003" s="104"/>
    </row>
    <row r="33004" spans="151:151" ht="14.4" x14ac:dyDescent="0.25">
      <c r="EU33004" s="104"/>
    </row>
    <row r="33005" spans="151:151" ht="14.4" x14ac:dyDescent="0.25">
      <c r="EU33005" s="104"/>
    </row>
    <row r="33006" spans="151:151" ht="14.4" x14ac:dyDescent="0.25">
      <c r="EU33006" s="104"/>
    </row>
    <row r="33007" spans="151:151" ht="14.4" x14ac:dyDescent="0.25">
      <c r="EU33007" s="104"/>
    </row>
    <row r="33008" spans="151:151" ht="14.4" x14ac:dyDescent="0.25">
      <c r="EU33008" s="104"/>
    </row>
    <row r="33009" spans="151:151" ht="14.4" x14ac:dyDescent="0.25">
      <c r="EU33009" s="104"/>
    </row>
    <row r="33010" spans="151:151" ht="14.4" x14ac:dyDescent="0.25">
      <c r="EU33010" s="104"/>
    </row>
    <row r="33011" spans="151:151" ht="14.4" x14ac:dyDescent="0.25">
      <c r="EU33011" s="104"/>
    </row>
    <row r="33012" spans="151:151" ht="14.4" x14ac:dyDescent="0.25">
      <c r="EU33012" s="104"/>
    </row>
    <row r="33013" spans="151:151" ht="14.4" x14ac:dyDescent="0.25">
      <c r="EU33013" s="104"/>
    </row>
    <row r="33014" spans="151:151" ht="14.4" x14ac:dyDescent="0.25">
      <c r="EU33014" s="104"/>
    </row>
    <row r="33015" spans="151:151" ht="14.4" x14ac:dyDescent="0.25">
      <c r="EU33015" s="104"/>
    </row>
    <row r="33016" spans="151:151" ht="14.4" x14ac:dyDescent="0.25">
      <c r="EU33016" s="104"/>
    </row>
    <row r="33017" spans="151:151" ht="14.4" x14ac:dyDescent="0.25">
      <c r="EU33017" s="104"/>
    </row>
    <row r="33018" spans="151:151" ht="14.4" x14ac:dyDescent="0.25">
      <c r="EU33018" s="104"/>
    </row>
    <row r="33019" spans="151:151" ht="14.4" x14ac:dyDescent="0.25">
      <c r="EU33019" s="104"/>
    </row>
    <row r="33020" spans="151:151" ht="14.4" x14ac:dyDescent="0.25">
      <c r="EU33020" s="104"/>
    </row>
    <row r="33021" spans="151:151" ht="14.4" x14ac:dyDescent="0.25">
      <c r="EU33021" s="104"/>
    </row>
    <row r="33022" spans="151:151" ht="14.4" x14ac:dyDescent="0.25">
      <c r="EU33022" s="104"/>
    </row>
    <row r="33023" spans="151:151" ht="14.4" x14ac:dyDescent="0.25">
      <c r="EU33023" s="104"/>
    </row>
    <row r="33024" spans="151:151" ht="14.4" x14ac:dyDescent="0.25">
      <c r="EU33024" s="104"/>
    </row>
    <row r="33025" spans="151:151" ht="14.4" x14ac:dyDescent="0.25">
      <c r="EU33025" s="104"/>
    </row>
    <row r="33026" spans="151:151" ht="14.4" x14ac:dyDescent="0.25">
      <c r="EU33026" s="104"/>
    </row>
    <row r="33027" spans="151:151" ht="14.4" x14ac:dyDescent="0.25">
      <c r="EU33027" s="104"/>
    </row>
    <row r="33028" spans="151:151" ht="14.4" x14ac:dyDescent="0.25">
      <c r="EU33028" s="104"/>
    </row>
    <row r="33029" spans="151:151" ht="14.4" x14ac:dyDescent="0.25">
      <c r="EU33029" s="104"/>
    </row>
    <row r="33030" spans="151:151" ht="14.4" x14ac:dyDescent="0.25">
      <c r="EU33030" s="104"/>
    </row>
    <row r="33031" spans="151:151" ht="14.4" x14ac:dyDescent="0.25">
      <c r="EU33031" s="104"/>
    </row>
    <row r="33032" spans="151:151" ht="14.4" x14ac:dyDescent="0.25">
      <c r="EU33032" s="104"/>
    </row>
    <row r="33033" spans="151:151" ht="14.4" x14ac:dyDescent="0.25">
      <c r="EU33033" s="104"/>
    </row>
    <row r="33034" spans="151:151" ht="14.4" x14ac:dyDescent="0.25">
      <c r="EU33034" s="104"/>
    </row>
    <row r="33035" spans="151:151" ht="14.4" x14ac:dyDescent="0.25">
      <c r="EU33035" s="104"/>
    </row>
    <row r="33036" spans="151:151" ht="14.4" x14ac:dyDescent="0.25">
      <c r="EU33036" s="104"/>
    </row>
    <row r="33037" spans="151:151" ht="14.4" x14ac:dyDescent="0.25">
      <c r="EU33037" s="104"/>
    </row>
    <row r="33038" spans="151:151" ht="14.4" x14ac:dyDescent="0.25">
      <c r="EU33038" s="104"/>
    </row>
    <row r="33039" spans="151:151" ht="14.4" x14ac:dyDescent="0.25">
      <c r="EU33039" s="104"/>
    </row>
    <row r="33040" spans="151:151" ht="14.4" x14ac:dyDescent="0.25">
      <c r="EU33040" s="104"/>
    </row>
    <row r="33041" spans="151:151" ht="14.4" x14ac:dyDescent="0.25">
      <c r="EU33041" s="104"/>
    </row>
    <row r="33042" spans="151:151" ht="14.4" x14ac:dyDescent="0.25">
      <c r="EU33042" s="104"/>
    </row>
    <row r="33043" spans="151:151" ht="14.4" x14ac:dyDescent="0.25">
      <c r="EU33043" s="104"/>
    </row>
    <row r="33044" spans="151:151" ht="14.4" x14ac:dyDescent="0.25">
      <c r="EU33044" s="104"/>
    </row>
    <row r="33045" spans="151:151" ht="14.4" x14ac:dyDescent="0.25">
      <c r="EU33045" s="104"/>
    </row>
    <row r="33046" spans="151:151" ht="14.4" x14ac:dyDescent="0.25">
      <c r="EU33046" s="104"/>
    </row>
    <row r="33047" spans="151:151" ht="14.4" x14ac:dyDescent="0.25">
      <c r="EU33047" s="104"/>
    </row>
    <row r="33048" spans="151:151" ht="14.4" x14ac:dyDescent="0.25">
      <c r="EU33048" s="104"/>
    </row>
    <row r="33049" spans="151:151" ht="14.4" x14ac:dyDescent="0.25">
      <c r="EU33049" s="104"/>
    </row>
    <row r="33050" spans="151:151" ht="14.4" x14ac:dyDescent="0.25">
      <c r="EU33050" s="104"/>
    </row>
    <row r="33051" spans="151:151" ht="14.4" x14ac:dyDescent="0.25">
      <c r="EU33051" s="104"/>
    </row>
    <row r="33052" spans="151:151" ht="14.4" x14ac:dyDescent="0.25">
      <c r="EU33052" s="104"/>
    </row>
    <row r="33053" spans="151:151" ht="14.4" x14ac:dyDescent="0.25">
      <c r="EU33053" s="104"/>
    </row>
    <row r="33054" spans="151:151" ht="14.4" x14ac:dyDescent="0.25">
      <c r="EU33054" s="104"/>
    </row>
    <row r="33055" spans="151:151" ht="14.4" x14ac:dyDescent="0.25">
      <c r="EU33055" s="104"/>
    </row>
    <row r="33056" spans="151:151" ht="14.4" x14ac:dyDescent="0.25">
      <c r="EU33056" s="104"/>
    </row>
    <row r="33057" spans="151:151" ht="14.4" x14ac:dyDescent="0.25">
      <c r="EU33057" s="104"/>
    </row>
    <row r="33058" spans="151:151" ht="14.4" x14ac:dyDescent="0.25">
      <c r="EU33058" s="104"/>
    </row>
    <row r="33059" spans="151:151" ht="14.4" x14ac:dyDescent="0.25">
      <c r="EU33059" s="104"/>
    </row>
    <row r="33060" spans="151:151" ht="14.4" x14ac:dyDescent="0.25">
      <c r="EU33060" s="104"/>
    </row>
    <row r="33061" spans="151:151" ht="14.4" x14ac:dyDescent="0.25">
      <c r="EU33061" s="104"/>
    </row>
    <row r="33062" spans="151:151" ht="14.4" x14ac:dyDescent="0.25">
      <c r="EU33062" s="104"/>
    </row>
    <row r="33063" spans="151:151" ht="14.4" x14ac:dyDescent="0.25">
      <c r="EU33063" s="104"/>
    </row>
    <row r="33064" spans="151:151" ht="14.4" x14ac:dyDescent="0.25">
      <c r="EU33064" s="104"/>
    </row>
    <row r="33065" spans="151:151" ht="14.4" x14ac:dyDescent="0.25">
      <c r="EU33065" s="104"/>
    </row>
    <row r="33066" spans="151:151" ht="14.4" x14ac:dyDescent="0.25">
      <c r="EU33066" s="104"/>
    </row>
    <row r="33067" spans="151:151" ht="14.4" x14ac:dyDescent="0.25">
      <c r="EU33067" s="104"/>
    </row>
    <row r="33068" spans="151:151" ht="14.4" x14ac:dyDescent="0.25">
      <c r="EU33068" s="104"/>
    </row>
    <row r="33069" spans="151:151" ht="14.4" x14ac:dyDescent="0.25">
      <c r="EU33069" s="104"/>
    </row>
    <row r="33070" spans="151:151" ht="14.4" x14ac:dyDescent="0.25">
      <c r="EU33070" s="104"/>
    </row>
    <row r="33071" spans="151:151" ht="14.4" x14ac:dyDescent="0.25">
      <c r="EU33071" s="104"/>
    </row>
    <row r="33072" spans="151:151" ht="14.4" x14ac:dyDescent="0.25">
      <c r="EU33072" s="104"/>
    </row>
    <row r="33073" spans="151:151" ht="14.4" x14ac:dyDescent="0.25">
      <c r="EU33073" s="104"/>
    </row>
    <row r="33074" spans="151:151" ht="14.4" x14ac:dyDescent="0.25">
      <c r="EU33074" s="104"/>
    </row>
    <row r="33075" spans="151:151" ht="14.4" x14ac:dyDescent="0.25">
      <c r="EU33075" s="104"/>
    </row>
    <row r="33076" spans="151:151" ht="14.4" x14ac:dyDescent="0.25">
      <c r="EU33076" s="104"/>
    </row>
    <row r="33077" spans="151:151" ht="14.4" x14ac:dyDescent="0.25">
      <c r="EU33077" s="104"/>
    </row>
    <row r="33078" spans="151:151" ht="14.4" x14ac:dyDescent="0.25">
      <c r="EU33078" s="104"/>
    </row>
    <row r="33079" spans="151:151" ht="14.4" x14ac:dyDescent="0.25">
      <c r="EU33079" s="104"/>
    </row>
    <row r="33080" spans="151:151" ht="14.4" x14ac:dyDescent="0.25">
      <c r="EU33080" s="104"/>
    </row>
    <row r="33081" spans="151:151" ht="14.4" x14ac:dyDescent="0.25">
      <c r="EU33081" s="104"/>
    </row>
    <row r="33082" spans="151:151" ht="14.4" x14ac:dyDescent="0.25">
      <c r="EU33082" s="104"/>
    </row>
    <row r="33083" spans="151:151" ht="14.4" x14ac:dyDescent="0.25">
      <c r="EU33083" s="104"/>
    </row>
    <row r="33084" spans="151:151" ht="14.4" x14ac:dyDescent="0.25">
      <c r="EU33084" s="104"/>
    </row>
    <row r="33085" spans="151:151" ht="14.4" x14ac:dyDescent="0.25">
      <c r="EU33085" s="104"/>
    </row>
    <row r="33086" spans="151:151" ht="14.4" x14ac:dyDescent="0.25">
      <c r="EU33086" s="104"/>
    </row>
    <row r="33087" spans="151:151" ht="14.4" x14ac:dyDescent="0.25">
      <c r="EU33087" s="104"/>
    </row>
    <row r="33088" spans="151:151" ht="14.4" x14ac:dyDescent="0.25">
      <c r="EU33088" s="104"/>
    </row>
    <row r="33089" spans="151:151" ht="14.4" x14ac:dyDescent="0.25">
      <c r="EU33089" s="104"/>
    </row>
    <row r="33090" spans="151:151" ht="14.4" x14ac:dyDescent="0.25">
      <c r="EU33090" s="104"/>
    </row>
    <row r="33091" spans="151:151" ht="14.4" x14ac:dyDescent="0.25">
      <c r="EU33091" s="104"/>
    </row>
    <row r="33092" spans="151:151" ht="14.4" x14ac:dyDescent="0.25">
      <c r="EU33092" s="104"/>
    </row>
    <row r="33093" spans="151:151" ht="14.4" x14ac:dyDescent="0.25">
      <c r="EU33093" s="104"/>
    </row>
    <row r="33094" spans="151:151" ht="14.4" x14ac:dyDescent="0.25">
      <c r="EU33094" s="104"/>
    </row>
    <row r="33095" spans="151:151" ht="14.4" x14ac:dyDescent="0.25">
      <c r="EU33095" s="104"/>
    </row>
    <row r="33096" spans="151:151" ht="14.4" x14ac:dyDescent="0.25">
      <c r="EU33096" s="104"/>
    </row>
    <row r="33097" spans="151:151" ht="14.4" x14ac:dyDescent="0.25">
      <c r="EU33097" s="104"/>
    </row>
    <row r="33098" spans="151:151" ht="14.4" x14ac:dyDescent="0.25">
      <c r="EU33098" s="104"/>
    </row>
    <row r="33099" spans="151:151" ht="14.4" x14ac:dyDescent="0.25">
      <c r="EU33099" s="104"/>
    </row>
    <row r="33100" spans="151:151" ht="14.4" x14ac:dyDescent="0.25">
      <c r="EU33100" s="104"/>
    </row>
    <row r="33101" spans="151:151" ht="14.4" x14ac:dyDescent="0.25">
      <c r="EU33101" s="104"/>
    </row>
    <row r="33102" spans="151:151" ht="14.4" x14ac:dyDescent="0.25">
      <c r="EU33102" s="104"/>
    </row>
    <row r="33103" spans="151:151" ht="14.4" x14ac:dyDescent="0.25">
      <c r="EU33103" s="104"/>
    </row>
    <row r="33104" spans="151:151" ht="14.4" x14ac:dyDescent="0.25">
      <c r="EU33104" s="104"/>
    </row>
    <row r="33105" spans="151:151" ht="14.4" x14ac:dyDescent="0.25">
      <c r="EU33105" s="104"/>
    </row>
    <row r="33106" spans="151:151" ht="14.4" x14ac:dyDescent="0.25">
      <c r="EU33106" s="104"/>
    </row>
    <row r="33107" spans="151:151" ht="14.4" x14ac:dyDescent="0.25">
      <c r="EU33107" s="104"/>
    </row>
    <row r="33108" spans="151:151" ht="14.4" x14ac:dyDescent="0.25">
      <c r="EU33108" s="104"/>
    </row>
    <row r="33109" spans="151:151" ht="14.4" x14ac:dyDescent="0.25">
      <c r="EU33109" s="104"/>
    </row>
    <row r="33110" spans="151:151" ht="14.4" x14ac:dyDescent="0.25">
      <c r="EU33110" s="104"/>
    </row>
    <row r="33111" spans="151:151" ht="14.4" x14ac:dyDescent="0.25">
      <c r="EU33111" s="104"/>
    </row>
    <row r="33112" spans="151:151" ht="14.4" x14ac:dyDescent="0.25">
      <c r="EU33112" s="104"/>
    </row>
    <row r="33113" spans="151:151" ht="14.4" x14ac:dyDescent="0.25">
      <c r="EU33113" s="104"/>
    </row>
    <row r="33114" spans="151:151" ht="14.4" x14ac:dyDescent="0.25">
      <c r="EU33114" s="104"/>
    </row>
    <row r="33115" spans="151:151" ht="14.4" x14ac:dyDescent="0.25">
      <c r="EU33115" s="104"/>
    </row>
    <row r="33116" spans="151:151" ht="14.4" x14ac:dyDescent="0.25">
      <c r="EU33116" s="104"/>
    </row>
    <row r="33117" spans="151:151" ht="14.4" x14ac:dyDescent="0.25">
      <c r="EU33117" s="104"/>
    </row>
    <row r="33118" spans="151:151" ht="14.4" x14ac:dyDescent="0.25">
      <c r="EU33118" s="104"/>
    </row>
    <row r="33119" spans="151:151" ht="14.4" x14ac:dyDescent="0.25">
      <c r="EU33119" s="104"/>
    </row>
    <row r="33120" spans="151:151" ht="14.4" x14ac:dyDescent="0.25">
      <c r="EU33120" s="104"/>
    </row>
    <row r="33121" spans="151:151" ht="14.4" x14ac:dyDescent="0.25">
      <c r="EU33121" s="104"/>
    </row>
    <row r="33122" spans="151:151" ht="14.4" x14ac:dyDescent="0.25">
      <c r="EU33122" s="104"/>
    </row>
    <row r="33123" spans="151:151" ht="14.4" x14ac:dyDescent="0.25">
      <c r="EU33123" s="104"/>
    </row>
    <row r="33124" spans="151:151" ht="14.4" x14ac:dyDescent="0.25">
      <c r="EU33124" s="104"/>
    </row>
    <row r="33125" spans="151:151" ht="14.4" x14ac:dyDescent="0.25">
      <c r="EU33125" s="104"/>
    </row>
    <row r="33126" spans="151:151" ht="14.4" x14ac:dyDescent="0.25">
      <c r="EU33126" s="104"/>
    </row>
    <row r="33127" spans="151:151" ht="14.4" x14ac:dyDescent="0.25">
      <c r="EU33127" s="104"/>
    </row>
    <row r="33128" spans="151:151" ht="14.4" x14ac:dyDescent="0.25">
      <c r="EU33128" s="104"/>
    </row>
    <row r="33129" spans="151:151" ht="14.4" x14ac:dyDescent="0.25">
      <c r="EU33129" s="104"/>
    </row>
    <row r="33130" spans="151:151" ht="14.4" x14ac:dyDescent="0.25">
      <c r="EU33130" s="104"/>
    </row>
    <row r="33131" spans="151:151" ht="14.4" x14ac:dyDescent="0.25">
      <c r="EU33131" s="104"/>
    </row>
    <row r="33132" spans="151:151" ht="14.4" x14ac:dyDescent="0.25">
      <c r="EU33132" s="104"/>
    </row>
    <row r="33133" spans="151:151" ht="14.4" x14ac:dyDescent="0.25">
      <c r="EU33133" s="104"/>
    </row>
    <row r="33134" spans="151:151" ht="14.4" x14ac:dyDescent="0.25">
      <c r="EU33134" s="104"/>
    </row>
    <row r="33135" spans="151:151" ht="14.4" x14ac:dyDescent="0.25">
      <c r="EU33135" s="104"/>
    </row>
    <row r="33136" spans="151:151" ht="14.4" x14ac:dyDescent="0.25">
      <c r="EU33136" s="104"/>
    </row>
    <row r="33137" spans="151:151" ht="14.4" x14ac:dyDescent="0.25">
      <c r="EU33137" s="104"/>
    </row>
    <row r="33138" spans="151:151" ht="14.4" x14ac:dyDescent="0.25">
      <c r="EU33138" s="104"/>
    </row>
    <row r="33139" spans="151:151" ht="14.4" x14ac:dyDescent="0.25">
      <c r="EU33139" s="104"/>
    </row>
    <row r="33140" spans="151:151" ht="14.4" x14ac:dyDescent="0.25">
      <c r="EU33140" s="104"/>
    </row>
    <row r="33141" spans="151:151" ht="14.4" x14ac:dyDescent="0.25">
      <c r="EU33141" s="104"/>
    </row>
    <row r="33142" spans="151:151" ht="14.4" x14ac:dyDescent="0.25">
      <c r="EU33142" s="104"/>
    </row>
    <row r="33143" spans="151:151" ht="14.4" x14ac:dyDescent="0.25">
      <c r="EU33143" s="104"/>
    </row>
    <row r="33144" spans="151:151" ht="14.4" x14ac:dyDescent="0.25">
      <c r="EU33144" s="104"/>
    </row>
    <row r="33145" spans="151:151" ht="14.4" x14ac:dyDescent="0.25">
      <c r="EU33145" s="104"/>
    </row>
    <row r="33146" spans="151:151" ht="14.4" x14ac:dyDescent="0.25">
      <c r="EU33146" s="104"/>
    </row>
    <row r="33147" spans="151:151" ht="14.4" x14ac:dyDescent="0.25">
      <c r="EU33147" s="104"/>
    </row>
    <row r="33148" spans="151:151" ht="14.4" x14ac:dyDescent="0.25">
      <c r="EU33148" s="104"/>
    </row>
    <row r="33149" spans="151:151" ht="14.4" x14ac:dyDescent="0.25">
      <c r="EU33149" s="104"/>
    </row>
    <row r="33150" spans="151:151" ht="14.4" x14ac:dyDescent="0.25">
      <c r="EU33150" s="104"/>
    </row>
    <row r="33151" spans="151:151" ht="14.4" x14ac:dyDescent="0.25">
      <c r="EU33151" s="104"/>
    </row>
    <row r="33152" spans="151:151" ht="14.4" x14ac:dyDescent="0.25">
      <c r="EU33152" s="104"/>
    </row>
    <row r="33153" spans="151:151" ht="14.4" x14ac:dyDescent="0.25">
      <c r="EU33153" s="104"/>
    </row>
    <row r="33154" spans="151:151" ht="14.4" x14ac:dyDescent="0.25">
      <c r="EU33154" s="104"/>
    </row>
    <row r="33155" spans="151:151" ht="14.4" x14ac:dyDescent="0.25">
      <c r="EU33155" s="104"/>
    </row>
    <row r="33156" spans="151:151" ht="14.4" x14ac:dyDescent="0.25">
      <c r="EU33156" s="104"/>
    </row>
    <row r="33157" spans="151:151" ht="14.4" x14ac:dyDescent="0.25">
      <c r="EU33157" s="104"/>
    </row>
    <row r="33158" spans="151:151" ht="14.4" x14ac:dyDescent="0.25">
      <c r="EU33158" s="104"/>
    </row>
    <row r="33159" spans="151:151" ht="14.4" x14ac:dyDescent="0.25">
      <c r="EU33159" s="104"/>
    </row>
    <row r="33160" spans="151:151" ht="14.4" x14ac:dyDescent="0.25">
      <c r="EU33160" s="104"/>
    </row>
    <row r="33161" spans="151:151" ht="14.4" x14ac:dyDescent="0.25">
      <c r="EU33161" s="104"/>
    </row>
    <row r="33162" spans="151:151" ht="14.4" x14ac:dyDescent="0.25">
      <c r="EU33162" s="104"/>
    </row>
    <row r="33163" spans="151:151" ht="14.4" x14ac:dyDescent="0.25">
      <c r="EU33163" s="104"/>
    </row>
    <row r="33164" spans="151:151" ht="14.4" x14ac:dyDescent="0.25">
      <c r="EU33164" s="104"/>
    </row>
    <row r="33165" spans="151:151" ht="14.4" x14ac:dyDescent="0.25">
      <c r="EU33165" s="104"/>
    </row>
    <row r="33166" spans="151:151" ht="14.4" x14ac:dyDescent="0.25">
      <c r="EU33166" s="104"/>
    </row>
    <row r="33167" spans="151:151" ht="14.4" x14ac:dyDescent="0.25">
      <c r="EU33167" s="104"/>
    </row>
    <row r="33168" spans="151:151" ht="14.4" x14ac:dyDescent="0.25">
      <c r="EU33168" s="104"/>
    </row>
    <row r="33169" spans="151:151" ht="14.4" x14ac:dyDescent="0.25">
      <c r="EU33169" s="104"/>
    </row>
    <row r="33170" spans="151:151" ht="14.4" x14ac:dyDescent="0.25">
      <c r="EU33170" s="104"/>
    </row>
    <row r="33171" spans="151:151" ht="14.4" x14ac:dyDescent="0.25">
      <c r="EU33171" s="104"/>
    </row>
    <row r="33172" spans="151:151" ht="14.4" x14ac:dyDescent="0.25">
      <c r="EU33172" s="104"/>
    </row>
    <row r="33173" spans="151:151" ht="14.4" x14ac:dyDescent="0.25">
      <c r="EU33173" s="104"/>
    </row>
    <row r="33174" spans="151:151" ht="14.4" x14ac:dyDescent="0.25">
      <c r="EU33174" s="104"/>
    </row>
    <row r="33175" spans="151:151" ht="14.4" x14ac:dyDescent="0.25">
      <c r="EU33175" s="104"/>
    </row>
    <row r="33176" spans="151:151" ht="14.4" x14ac:dyDescent="0.25">
      <c r="EU33176" s="104"/>
    </row>
    <row r="33177" spans="151:151" ht="14.4" x14ac:dyDescent="0.25">
      <c r="EU33177" s="104"/>
    </row>
    <row r="33178" spans="151:151" ht="14.4" x14ac:dyDescent="0.25">
      <c r="EU33178" s="104"/>
    </row>
    <row r="33179" spans="151:151" ht="14.4" x14ac:dyDescent="0.25">
      <c r="EU33179" s="104"/>
    </row>
    <row r="33180" spans="151:151" ht="14.4" x14ac:dyDescent="0.25">
      <c r="EU33180" s="104"/>
    </row>
    <row r="33181" spans="151:151" ht="14.4" x14ac:dyDescent="0.25">
      <c r="EU33181" s="104"/>
    </row>
    <row r="33182" spans="151:151" ht="14.4" x14ac:dyDescent="0.25">
      <c r="EU33182" s="104"/>
    </row>
    <row r="33183" spans="151:151" ht="14.4" x14ac:dyDescent="0.25">
      <c r="EU33183" s="104"/>
    </row>
    <row r="33184" spans="151:151" ht="14.4" x14ac:dyDescent="0.25">
      <c r="EU33184" s="104"/>
    </row>
    <row r="33185" spans="151:151" ht="14.4" x14ac:dyDescent="0.25">
      <c r="EU33185" s="104"/>
    </row>
    <row r="33186" spans="151:151" ht="14.4" x14ac:dyDescent="0.25">
      <c r="EU33186" s="104"/>
    </row>
    <row r="33187" spans="151:151" ht="14.4" x14ac:dyDescent="0.25">
      <c r="EU33187" s="104"/>
    </row>
    <row r="33188" spans="151:151" ht="14.4" x14ac:dyDescent="0.25">
      <c r="EU33188" s="104"/>
    </row>
    <row r="33189" spans="151:151" ht="14.4" x14ac:dyDescent="0.25">
      <c r="EU33189" s="104"/>
    </row>
    <row r="33190" spans="151:151" ht="14.4" x14ac:dyDescent="0.25">
      <c r="EU33190" s="104"/>
    </row>
    <row r="33191" spans="151:151" ht="14.4" x14ac:dyDescent="0.25">
      <c r="EU33191" s="104"/>
    </row>
    <row r="33192" spans="151:151" ht="14.4" x14ac:dyDescent="0.25">
      <c r="EU33192" s="104"/>
    </row>
    <row r="33193" spans="151:151" ht="14.4" x14ac:dyDescent="0.25">
      <c r="EU33193" s="104"/>
    </row>
    <row r="33194" spans="151:151" ht="14.4" x14ac:dyDescent="0.25">
      <c r="EU33194" s="104"/>
    </row>
    <row r="33195" spans="151:151" ht="14.4" x14ac:dyDescent="0.25">
      <c r="EU33195" s="104"/>
    </row>
    <row r="33196" spans="151:151" ht="14.4" x14ac:dyDescent="0.25">
      <c r="EU33196" s="104"/>
    </row>
    <row r="33197" spans="151:151" ht="14.4" x14ac:dyDescent="0.25">
      <c r="EU33197" s="104"/>
    </row>
    <row r="33198" spans="151:151" ht="14.4" x14ac:dyDescent="0.25">
      <c r="EU33198" s="104"/>
    </row>
    <row r="33199" spans="151:151" ht="14.4" x14ac:dyDescent="0.25">
      <c r="EU33199" s="104"/>
    </row>
    <row r="33200" spans="151:151" ht="14.4" x14ac:dyDescent="0.25">
      <c r="EU33200" s="104"/>
    </row>
    <row r="33201" spans="151:151" ht="14.4" x14ac:dyDescent="0.25">
      <c r="EU33201" s="104"/>
    </row>
    <row r="33202" spans="151:151" ht="14.4" x14ac:dyDescent="0.25">
      <c r="EU33202" s="104"/>
    </row>
    <row r="33203" spans="151:151" ht="14.4" x14ac:dyDescent="0.25">
      <c r="EU33203" s="104"/>
    </row>
    <row r="33204" spans="151:151" ht="14.4" x14ac:dyDescent="0.25">
      <c r="EU33204" s="104"/>
    </row>
    <row r="33205" spans="151:151" ht="14.4" x14ac:dyDescent="0.25">
      <c r="EU33205" s="104"/>
    </row>
    <row r="33206" spans="151:151" ht="14.4" x14ac:dyDescent="0.25">
      <c r="EU33206" s="104"/>
    </row>
    <row r="33207" spans="151:151" ht="14.4" x14ac:dyDescent="0.25">
      <c r="EU33207" s="104"/>
    </row>
    <row r="33208" spans="151:151" ht="14.4" x14ac:dyDescent="0.25">
      <c r="EU33208" s="104"/>
    </row>
    <row r="33209" spans="151:151" ht="14.4" x14ac:dyDescent="0.25">
      <c r="EU33209" s="104"/>
    </row>
    <row r="33210" spans="151:151" ht="14.4" x14ac:dyDescent="0.25">
      <c r="EU33210" s="104"/>
    </row>
    <row r="33211" spans="151:151" ht="14.4" x14ac:dyDescent="0.25">
      <c r="EU33211" s="104"/>
    </row>
    <row r="33212" spans="151:151" ht="14.4" x14ac:dyDescent="0.25">
      <c r="EU33212" s="104"/>
    </row>
    <row r="33213" spans="151:151" ht="14.4" x14ac:dyDescent="0.25">
      <c r="EU33213" s="104"/>
    </row>
    <row r="33214" spans="151:151" ht="14.4" x14ac:dyDescent="0.25">
      <c r="EU33214" s="104"/>
    </row>
    <row r="33215" spans="151:151" ht="14.4" x14ac:dyDescent="0.25">
      <c r="EU33215" s="104"/>
    </row>
    <row r="33216" spans="151:151" ht="14.4" x14ac:dyDescent="0.25">
      <c r="EU33216" s="104"/>
    </row>
    <row r="33217" spans="151:151" ht="14.4" x14ac:dyDescent="0.25">
      <c r="EU33217" s="104"/>
    </row>
    <row r="33218" spans="151:151" ht="14.4" x14ac:dyDescent="0.25">
      <c r="EU33218" s="104"/>
    </row>
    <row r="33219" spans="151:151" ht="14.4" x14ac:dyDescent="0.25">
      <c r="EU33219" s="104"/>
    </row>
    <row r="33220" spans="151:151" ht="14.4" x14ac:dyDescent="0.25">
      <c r="EU33220" s="104"/>
    </row>
    <row r="33221" spans="151:151" ht="14.4" x14ac:dyDescent="0.25">
      <c r="EU33221" s="104"/>
    </row>
    <row r="33222" spans="151:151" ht="14.4" x14ac:dyDescent="0.25">
      <c r="EU33222" s="104"/>
    </row>
    <row r="33223" spans="151:151" ht="14.4" x14ac:dyDescent="0.25">
      <c r="EU33223" s="104"/>
    </row>
    <row r="33224" spans="151:151" ht="14.4" x14ac:dyDescent="0.25">
      <c r="EU33224" s="104"/>
    </row>
    <row r="33225" spans="151:151" ht="14.4" x14ac:dyDescent="0.25">
      <c r="EU33225" s="104"/>
    </row>
    <row r="33226" spans="151:151" ht="14.4" x14ac:dyDescent="0.25">
      <c r="EU33226" s="104"/>
    </row>
    <row r="33227" spans="151:151" ht="14.4" x14ac:dyDescent="0.25">
      <c r="EU33227" s="104"/>
    </row>
    <row r="33228" spans="151:151" ht="14.4" x14ac:dyDescent="0.25">
      <c r="EU33228" s="104"/>
    </row>
    <row r="33229" spans="151:151" ht="14.4" x14ac:dyDescent="0.25">
      <c r="EU33229" s="104"/>
    </row>
    <row r="33230" spans="151:151" ht="14.4" x14ac:dyDescent="0.25">
      <c r="EU33230" s="104"/>
    </row>
    <row r="33231" spans="151:151" ht="14.4" x14ac:dyDescent="0.25">
      <c r="EU33231" s="104"/>
    </row>
    <row r="33232" spans="151:151" ht="14.4" x14ac:dyDescent="0.25">
      <c r="EU33232" s="104"/>
    </row>
    <row r="33233" spans="151:151" ht="14.4" x14ac:dyDescent="0.25">
      <c r="EU33233" s="104"/>
    </row>
    <row r="33234" spans="151:151" ht="14.4" x14ac:dyDescent="0.25">
      <c r="EU33234" s="104"/>
    </row>
    <row r="33235" spans="151:151" ht="14.4" x14ac:dyDescent="0.25">
      <c r="EU33235" s="104"/>
    </row>
    <row r="33236" spans="151:151" ht="14.4" x14ac:dyDescent="0.25">
      <c r="EU33236" s="104"/>
    </row>
    <row r="33237" spans="151:151" ht="14.4" x14ac:dyDescent="0.25">
      <c r="EU33237" s="104"/>
    </row>
    <row r="33238" spans="151:151" ht="14.4" x14ac:dyDescent="0.25">
      <c r="EU33238" s="104"/>
    </row>
    <row r="33239" spans="151:151" ht="14.4" x14ac:dyDescent="0.25">
      <c r="EU33239" s="104"/>
    </row>
    <row r="33240" spans="151:151" ht="14.4" x14ac:dyDescent="0.25">
      <c r="EU33240" s="104"/>
    </row>
    <row r="33241" spans="151:151" ht="14.4" x14ac:dyDescent="0.25">
      <c r="EU33241" s="104"/>
    </row>
    <row r="33242" spans="151:151" ht="14.4" x14ac:dyDescent="0.25">
      <c r="EU33242" s="104"/>
    </row>
    <row r="33243" spans="151:151" ht="14.4" x14ac:dyDescent="0.25">
      <c r="EU33243" s="104"/>
    </row>
    <row r="33244" spans="151:151" ht="14.4" x14ac:dyDescent="0.25">
      <c r="EU33244" s="104"/>
    </row>
    <row r="33245" spans="151:151" ht="14.4" x14ac:dyDescent="0.25">
      <c r="EU33245" s="104"/>
    </row>
    <row r="33246" spans="151:151" ht="14.4" x14ac:dyDescent="0.25">
      <c r="EU33246" s="104"/>
    </row>
    <row r="33247" spans="151:151" ht="14.4" x14ac:dyDescent="0.25">
      <c r="EU33247" s="104"/>
    </row>
    <row r="33248" spans="151:151" ht="14.4" x14ac:dyDescent="0.25">
      <c r="EU33248" s="104"/>
    </row>
    <row r="33249" spans="151:151" ht="14.4" x14ac:dyDescent="0.25">
      <c r="EU33249" s="104"/>
    </row>
    <row r="33250" spans="151:151" ht="14.4" x14ac:dyDescent="0.25">
      <c r="EU33250" s="104"/>
    </row>
    <row r="33251" spans="151:151" ht="14.4" x14ac:dyDescent="0.25">
      <c r="EU33251" s="104"/>
    </row>
    <row r="33252" spans="151:151" ht="14.4" x14ac:dyDescent="0.25">
      <c r="EU33252" s="104"/>
    </row>
    <row r="33253" spans="151:151" ht="14.4" x14ac:dyDescent="0.25">
      <c r="EU33253" s="104"/>
    </row>
    <row r="33254" spans="151:151" ht="14.4" x14ac:dyDescent="0.25">
      <c r="EU33254" s="104"/>
    </row>
    <row r="33255" spans="151:151" ht="14.4" x14ac:dyDescent="0.25">
      <c r="EU33255" s="104"/>
    </row>
    <row r="33256" spans="151:151" ht="14.4" x14ac:dyDescent="0.25">
      <c r="EU33256" s="104"/>
    </row>
    <row r="33257" spans="151:151" ht="14.4" x14ac:dyDescent="0.25">
      <c r="EU33257" s="104"/>
    </row>
    <row r="33258" spans="151:151" ht="14.4" x14ac:dyDescent="0.25">
      <c r="EU33258" s="104"/>
    </row>
    <row r="33259" spans="151:151" ht="14.4" x14ac:dyDescent="0.25">
      <c r="EU33259" s="104"/>
    </row>
    <row r="33260" spans="151:151" ht="14.4" x14ac:dyDescent="0.25">
      <c r="EU33260" s="104"/>
    </row>
    <row r="33261" spans="151:151" ht="14.4" x14ac:dyDescent="0.25">
      <c r="EU33261" s="104"/>
    </row>
    <row r="33262" spans="151:151" ht="14.4" x14ac:dyDescent="0.25">
      <c r="EU33262" s="104"/>
    </row>
    <row r="33263" spans="151:151" ht="14.4" x14ac:dyDescent="0.25">
      <c r="EU33263" s="104"/>
    </row>
    <row r="33264" spans="151:151" ht="14.4" x14ac:dyDescent="0.25">
      <c r="EU33264" s="104"/>
    </row>
    <row r="33265" spans="151:151" ht="14.4" x14ac:dyDescent="0.25">
      <c r="EU33265" s="104"/>
    </row>
    <row r="33266" spans="151:151" ht="14.4" x14ac:dyDescent="0.25">
      <c r="EU33266" s="104"/>
    </row>
    <row r="33267" spans="151:151" ht="14.4" x14ac:dyDescent="0.25">
      <c r="EU33267" s="104"/>
    </row>
    <row r="33268" spans="151:151" ht="14.4" x14ac:dyDescent="0.25">
      <c r="EU33268" s="104"/>
    </row>
    <row r="33269" spans="151:151" ht="14.4" x14ac:dyDescent="0.25">
      <c r="EU33269" s="104"/>
    </row>
    <row r="33270" spans="151:151" ht="14.4" x14ac:dyDescent="0.25">
      <c r="EU33270" s="104"/>
    </row>
    <row r="33271" spans="151:151" ht="14.4" x14ac:dyDescent="0.25">
      <c r="EU33271" s="104"/>
    </row>
    <row r="33272" spans="151:151" ht="14.4" x14ac:dyDescent="0.25">
      <c r="EU33272" s="104"/>
    </row>
    <row r="33273" spans="151:151" ht="14.4" x14ac:dyDescent="0.25">
      <c r="EU33273" s="104"/>
    </row>
    <row r="33274" spans="151:151" ht="14.4" x14ac:dyDescent="0.25">
      <c r="EU33274" s="104"/>
    </row>
    <row r="33275" spans="151:151" ht="14.4" x14ac:dyDescent="0.25">
      <c r="EU33275" s="104"/>
    </row>
    <row r="33276" spans="151:151" ht="14.4" x14ac:dyDescent="0.25">
      <c r="EU33276" s="104"/>
    </row>
    <row r="33277" spans="151:151" ht="14.4" x14ac:dyDescent="0.25">
      <c r="EU33277" s="104"/>
    </row>
    <row r="33278" spans="151:151" ht="14.4" x14ac:dyDescent="0.25">
      <c r="EU33278" s="104"/>
    </row>
    <row r="33279" spans="151:151" ht="14.4" x14ac:dyDescent="0.25">
      <c r="EU33279" s="104"/>
    </row>
    <row r="33280" spans="151:151" ht="14.4" x14ac:dyDescent="0.25">
      <c r="EU33280" s="104"/>
    </row>
    <row r="33281" spans="151:151" ht="14.4" x14ac:dyDescent="0.25">
      <c r="EU33281" s="104"/>
    </row>
    <row r="33282" spans="151:151" ht="14.4" x14ac:dyDescent="0.25">
      <c r="EU33282" s="104"/>
    </row>
    <row r="33283" spans="151:151" ht="14.4" x14ac:dyDescent="0.25">
      <c r="EU33283" s="104"/>
    </row>
    <row r="33284" spans="151:151" ht="14.4" x14ac:dyDescent="0.25">
      <c r="EU33284" s="104"/>
    </row>
    <row r="33285" spans="151:151" ht="14.4" x14ac:dyDescent="0.25">
      <c r="EU33285" s="104"/>
    </row>
    <row r="33286" spans="151:151" ht="14.4" x14ac:dyDescent="0.25">
      <c r="EU33286" s="104"/>
    </row>
    <row r="33287" spans="151:151" ht="14.4" x14ac:dyDescent="0.25">
      <c r="EU33287" s="104"/>
    </row>
    <row r="33288" spans="151:151" ht="14.4" x14ac:dyDescent="0.25">
      <c r="EU33288" s="104"/>
    </row>
    <row r="33289" spans="151:151" ht="14.4" x14ac:dyDescent="0.25">
      <c r="EU33289" s="104"/>
    </row>
    <row r="33290" spans="151:151" ht="14.4" x14ac:dyDescent="0.25">
      <c r="EU33290" s="104"/>
    </row>
    <row r="33291" spans="151:151" ht="14.4" x14ac:dyDescent="0.25">
      <c r="EU33291" s="104"/>
    </row>
    <row r="33292" spans="151:151" ht="14.4" x14ac:dyDescent="0.25">
      <c r="EU33292" s="104"/>
    </row>
    <row r="33293" spans="151:151" ht="14.4" x14ac:dyDescent="0.25">
      <c r="EU33293" s="104"/>
    </row>
    <row r="33294" spans="151:151" ht="14.4" x14ac:dyDescent="0.25">
      <c r="EU33294" s="104"/>
    </row>
    <row r="33295" spans="151:151" ht="14.4" x14ac:dyDescent="0.25">
      <c r="EU33295" s="104"/>
    </row>
    <row r="33296" spans="151:151" ht="14.4" x14ac:dyDescent="0.25">
      <c r="EU33296" s="104"/>
    </row>
    <row r="33297" spans="151:151" ht="14.4" x14ac:dyDescent="0.25">
      <c r="EU33297" s="104"/>
    </row>
    <row r="33298" spans="151:151" ht="14.4" x14ac:dyDescent="0.25">
      <c r="EU33298" s="104"/>
    </row>
    <row r="33299" spans="151:151" ht="14.4" x14ac:dyDescent="0.25">
      <c r="EU33299" s="104"/>
    </row>
    <row r="33300" spans="151:151" ht="14.4" x14ac:dyDescent="0.25">
      <c r="EU33300" s="104"/>
    </row>
    <row r="33301" spans="151:151" ht="14.4" x14ac:dyDescent="0.25">
      <c r="EU33301" s="104"/>
    </row>
    <row r="33302" spans="151:151" ht="14.4" x14ac:dyDescent="0.25">
      <c r="EU33302" s="104"/>
    </row>
    <row r="33303" spans="151:151" ht="14.4" x14ac:dyDescent="0.25">
      <c r="EU33303" s="104"/>
    </row>
    <row r="33304" spans="151:151" ht="14.4" x14ac:dyDescent="0.25">
      <c r="EU33304" s="104"/>
    </row>
    <row r="33305" spans="151:151" ht="14.4" x14ac:dyDescent="0.25">
      <c r="EU33305" s="104"/>
    </row>
    <row r="33306" spans="151:151" ht="14.4" x14ac:dyDescent="0.25">
      <c r="EU33306" s="104"/>
    </row>
    <row r="33307" spans="151:151" ht="14.4" x14ac:dyDescent="0.25">
      <c r="EU33307" s="104"/>
    </row>
    <row r="33308" spans="151:151" ht="14.4" x14ac:dyDescent="0.25">
      <c r="EU33308" s="104"/>
    </row>
    <row r="33309" spans="151:151" ht="14.4" x14ac:dyDescent="0.25">
      <c r="EU33309" s="104"/>
    </row>
    <row r="33310" spans="151:151" ht="14.4" x14ac:dyDescent="0.25">
      <c r="EU33310" s="104"/>
    </row>
    <row r="33311" spans="151:151" ht="14.4" x14ac:dyDescent="0.25">
      <c r="EU33311" s="104"/>
    </row>
    <row r="33312" spans="151:151" ht="14.4" x14ac:dyDescent="0.25">
      <c r="EU33312" s="104"/>
    </row>
    <row r="33313" spans="151:151" ht="14.4" x14ac:dyDescent="0.25">
      <c r="EU33313" s="104"/>
    </row>
    <row r="33314" spans="151:151" ht="14.4" x14ac:dyDescent="0.25">
      <c r="EU33314" s="104"/>
    </row>
    <row r="33315" spans="151:151" ht="14.4" x14ac:dyDescent="0.25">
      <c r="EU33315" s="104"/>
    </row>
    <row r="33316" spans="151:151" ht="14.4" x14ac:dyDescent="0.25">
      <c r="EU33316" s="104"/>
    </row>
    <row r="33317" spans="151:151" ht="14.4" x14ac:dyDescent="0.25">
      <c r="EU33317" s="104"/>
    </row>
    <row r="33318" spans="151:151" ht="14.4" x14ac:dyDescent="0.25">
      <c r="EU33318" s="104"/>
    </row>
    <row r="33319" spans="151:151" ht="14.4" x14ac:dyDescent="0.25">
      <c r="EU33319" s="104"/>
    </row>
    <row r="33320" spans="151:151" ht="14.4" x14ac:dyDescent="0.25">
      <c r="EU33320" s="104"/>
    </row>
    <row r="33321" spans="151:151" ht="14.4" x14ac:dyDescent="0.25">
      <c r="EU33321" s="104"/>
    </row>
    <row r="33322" spans="151:151" ht="14.4" x14ac:dyDescent="0.25">
      <c r="EU33322" s="104"/>
    </row>
    <row r="33323" spans="151:151" ht="14.4" x14ac:dyDescent="0.25">
      <c r="EU33323" s="104"/>
    </row>
    <row r="33324" spans="151:151" ht="14.4" x14ac:dyDescent="0.25">
      <c r="EU33324" s="104"/>
    </row>
    <row r="33325" spans="151:151" ht="14.4" x14ac:dyDescent="0.25">
      <c r="EU33325" s="104"/>
    </row>
    <row r="33326" spans="151:151" ht="14.4" x14ac:dyDescent="0.25">
      <c r="EU33326" s="104"/>
    </row>
    <row r="33327" spans="151:151" ht="14.4" x14ac:dyDescent="0.25">
      <c r="EU33327" s="104"/>
    </row>
    <row r="33328" spans="151:151" ht="14.4" x14ac:dyDescent="0.25">
      <c r="EU33328" s="104"/>
    </row>
    <row r="33329" spans="151:151" ht="14.4" x14ac:dyDescent="0.25">
      <c r="EU33329" s="104"/>
    </row>
    <row r="33330" spans="151:151" ht="14.4" x14ac:dyDescent="0.25">
      <c r="EU33330" s="104"/>
    </row>
    <row r="33331" spans="151:151" ht="14.4" x14ac:dyDescent="0.25">
      <c r="EU33331" s="104"/>
    </row>
    <row r="33332" spans="151:151" ht="14.4" x14ac:dyDescent="0.25">
      <c r="EU33332" s="104"/>
    </row>
    <row r="33333" spans="151:151" ht="14.4" x14ac:dyDescent="0.25">
      <c r="EU33333" s="104"/>
    </row>
    <row r="33334" spans="151:151" ht="14.4" x14ac:dyDescent="0.25">
      <c r="EU33334" s="104"/>
    </row>
    <row r="33335" spans="151:151" ht="14.4" x14ac:dyDescent="0.25">
      <c r="EU33335" s="104"/>
    </row>
    <row r="33336" spans="151:151" ht="14.4" x14ac:dyDescent="0.25">
      <c r="EU33336" s="104"/>
    </row>
    <row r="33337" spans="151:151" ht="14.4" x14ac:dyDescent="0.25">
      <c r="EU33337" s="104"/>
    </row>
    <row r="33338" spans="151:151" ht="14.4" x14ac:dyDescent="0.25">
      <c r="EU33338" s="104"/>
    </row>
    <row r="33339" spans="151:151" ht="14.4" x14ac:dyDescent="0.25">
      <c r="EU33339" s="104"/>
    </row>
    <row r="33340" spans="151:151" ht="14.4" x14ac:dyDescent="0.25">
      <c r="EU33340" s="104"/>
    </row>
    <row r="33341" spans="151:151" ht="14.4" x14ac:dyDescent="0.25">
      <c r="EU33341" s="104"/>
    </row>
    <row r="33342" spans="151:151" ht="14.4" x14ac:dyDescent="0.25">
      <c r="EU33342" s="104"/>
    </row>
    <row r="33343" spans="151:151" ht="14.4" x14ac:dyDescent="0.25">
      <c r="EU33343" s="104"/>
    </row>
    <row r="33344" spans="151:151" ht="14.4" x14ac:dyDescent="0.25">
      <c r="EU33344" s="104"/>
    </row>
    <row r="33345" spans="151:151" ht="14.4" x14ac:dyDescent="0.25">
      <c r="EU33345" s="104"/>
    </row>
    <row r="33346" spans="151:151" ht="14.4" x14ac:dyDescent="0.25">
      <c r="EU33346" s="104"/>
    </row>
    <row r="33347" spans="151:151" ht="14.4" x14ac:dyDescent="0.25">
      <c r="EU33347" s="104"/>
    </row>
    <row r="33348" spans="151:151" ht="14.4" x14ac:dyDescent="0.25">
      <c r="EU33348" s="104"/>
    </row>
    <row r="33349" spans="151:151" ht="14.4" x14ac:dyDescent="0.25">
      <c r="EU33349" s="104"/>
    </row>
    <row r="33350" spans="151:151" ht="14.4" x14ac:dyDescent="0.25">
      <c r="EU33350" s="104"/>
    </row>
    <row r="33351" spans="151:151" ht="14.4" x14ac:dyDescent="0.25">
      <c r="EU33351" s="104"/>
    </row>
    <row r="33352" spans="151:151" ht="14.4" x14ac:dyDescent="0.25">
      <c r="EU33352" s="104"/>
    </row>
    <row r="33353" spans="151:151" ht="14.4" x14ac:dyDescent="0.25">
      <c r="EU33353" s="104"/>
    </row>
    <row r="33354" spans="151:151" ht="14.4" x14ac:dyDescent="0.25">
      <c r="EU33354" s="104"/>
    </row>
    <row r="33355" spans="151:151" ht="14.4" x14ac:dyDescent="0.25">
      <c r="EU33355" s="104"/>
    </row>
    <row r="33356" spans="151:151" ht="14.4" x14ac:dyDescent="0.25">
      <c r="EU33356" s="104"/>
    </row>
    <row r="33357" spans="151:151" ht="14.4" x14ac:dyDescent="0.25">
      <c r="EU33357" s="104"/>
    </row>
    <row r="33358" spans="151:151" ht="14.4" x14ac:dyDescent="0.25">
      <c r="EU33358" s="104"/>
    </row>
    <row r="33359" spans="151:151" ht="14.4" x14ac:dyDescent="0.25">
      <c r="EU33359" s="104"/>
    </row>
    <row r="33360" spans="151:151" ht="14.4" x14ac:dyDescent="0.25">
      <c r="EU33360" s="104"/>
    </row>
    <row r="33361" spans="151:151" ht="14.4" x14ac:dyDescent="0.25">
      <c r="EU33361" s="104"/>
    </row>
    <row r="33362" spans="151:151" ht="14.4" x14ac:dyDescent="0.25">
      <c r="EU33362" s="104"/>
    </row>
    <row r="33363" spans="151:151" ht="14.4" x14ac:dyDescent="0.25">
      <c r="EU33363" s="104"/>
    </row>
    <row r="33364" spans="151:151" ht="14.4" x14ac:dyDescent="0.25">
      <c r="EU33364" s="104"/>
    </row>
    <row r="33365" spans="151:151" ht="14.4" x14ac:dyDescent="0.25">
      <c r="EU33365" s="104"/>
    </row>
    <row r="33366" spans="151:151" ht="14.4" x14ac:dyDescent="0.25">
      <c r="EU33366" s="104"/>
    </row>
    <row r="33367" spans="151:151" ht="14.4" x14ac:dyDescent="0.25">
      <c r="EU33367" s="104"/>
    </row>
    <row r="33368" spans="151:151" ht="14.4" x14ac:dyDescent="0.25">
      <c r="EU33368" s="104"/>
    </row>
    <row r="33369" spans="151:151" ht="14.4" x14ac:dyDescent="0.25">
      <c r="EU33369" s="104"/>
    </row>
    <row r="33370" spans="151:151" ht="14.4" x14ac:dyDescent="0.25">
      <c r="EU33370" s="104"/>
    </row>
    <row r="33371" spans="151:151" ht="14.4" x14ac:dyDescent="0.25">
      <c r="EU33371" s="104"/>
    </row>
    <row r="33372" spans="151:151" ht="14.4" x14ac:dyDescent="0.25">
      <c r="EU33372" s="104"/>
    </row>
    <row r="33373" spans="151:151" ht="14.4" x14ac:dyDescent="0.25">
      <c r="EU33373" s="104"/>
    </row>
    <row r="33374" spans="151:151" ht="14.4" x14ac:dyDescent="0.25">
      <c r="EU33374" s="104"/>
    </row>
    <row r="33375" spans="151:151" ht="14.4" x14ac:dyDescent="0.25">
      <c r="EU33375" s="104"/>
    </row>
    <row r="33376" spans="151:151" ht="14.4" x14ac:dyDescent="0.25">
      <c r="EU33376" s="104"/>
    </row>
    <row r="33377" spans="151:151" ht="14.4" x14ac:dyDescent="0.25">
      <c r="EU33377" s="104"/>
    </row>
    <row r="33378" spans="151:151" ht="14.4" x14ac:dyDescent="0.25">
      <c r="EU33378" s="104"/>
    </row>
    <row r="33379" spans="151:151" ht="14.4" x14ac:dyDescent="0.25">
      <c r="EU33379" s="104"/>
    </row>
    <row r="33380" spans="151:151" ht="14.4" x14ac:dyDescent="0.25">
      <c r="EU33380" s="104"/>
    </row>
    <row r="33381" spans="151:151" ht="14.4" x14ac:dyDescent="0.25">
      <c r="EU33381" s="104"/>
    </row>
    <row r="33382" spans="151:151" ht="14.4" x14ac:dyDescent="0.25">
      <c r="EU33382" s="104"/>
    </row>
    <row r="33383" spans="151:151" ht="14.4" x14ac:dyDescent="0.25">
      <c r="EU33383" s="104"/>
    </row>
    <row r="33384" spans="151:151" ht="14.4" x14ac:dyDescent="0.25">
      <c r="EU33384" s="104"/>
    </row>
    <row r="33385" spans="151:151" ht="14.4" x14ac:dyDescent="0.25">
      <c r="EU33385" s="104"/>
    </row>
    <row r="33386" spans="151:151" ht="14.4" x14ac:dyDescent="0.25">
      <c r="EU33386" s="104"/>
    </row>
    <row r="33387" spans="151:151" ht="14.4" x14ac:dyDescent="0.25">
      <c r="EU33387" s="104"/>
    </row>
    <row r="33388" spans="151:151" ht="14.4" x14ac:dyDescent="0.25">
      <c r="EU33388" s="104"/>
    </row>
    <row r="33389" spans="151:151" ht="14.4" x14ac:dyDescent="0.25">
      <c r="EU33389" s="104"/>
    </row>
    <row r="33390" spans="151:151" ht="14.4" x14ac:dyDescent="0.25">
      <c r="EU33390" s="104"/>
    </row>
    <row r="33391" spans="151:151" ht="14.4" x14ac:dyDescent="0.25">
      <c r="EU33391" s="104"/>
    </row>
    <row r="33392" spans="151:151" ht="14.4" x14ac:dyDescent="0.25">
      <c r="EU33392" s="104"/>
    </row>
    <row r="33393" spans="151:151" ht="14.4" x14ac:dyDescent="0.25">
      <c r="EU33393" s="104"/>
    </row>
    <row r="33394" spans="151:151" ht="14.4" x14ac:dyDescent="0.25">
      <c r="EU33394" s="104"/>
    </row>
    <row r="33395" spans="151:151" ht="14.4" x14ac:dyDescent="0.25">
      <c r="EU33395" s="104"/>
    </row>
    <row r="33396" spans="151:151" ht="14.4" x14ac:dyDescent="0.25">
      <c r="EU33396" s="104"/>
    </row>
    <row r="33397" spans="151:151" ht="14.4" x14ac:dyDescent="0.25">
      <c r="EU33397" s="104"/>
    </row>
    <row r="33398" spans="151:151" ht="14.4" x14ac:dyDescent="0.25">
      <c r="EU33398" s="104"/>
    </row>
    <row r="33399" spans="151:151" ht="14.4" x14ac:dyDescent="0.25">
      <c r="EU33399" s="104"/>
    </row>
    <row r="33400" spans="151:151" ht="14.4" x14ac:dyDescent="0.25">
      <c r="EU33400" s="104"/>
    </row>
    <row r="33401" spans="151:151" ht="14.4" x14ac:dyDescent="0.25">
      <c r="EU33401" s="104"/>
    </row>
    <row r="33402" spans="151:151" ht="14.4" x14ac:dyDescent="0.25">
      <c r="EU33402" s="104"/>
    </row>
    <row r="33403" spans="151:151" ht="14.4" x14ac:dyDescent="0.25">
      <c r="EU33403" s="104"/>
    </row>
    <row r="33404" spans="151:151" ht="14.4" x14ac:dyDescent="0.25">
      <c r="EU33404" s="104"/>
    </row>
    <row r="33405" spans="151:151" ht="14.4" x14ac:dyDescent="0.25">
      <c r="EU33405" s="104"/>
    </row>
    <row r="33406" spans="151:151" ht="14.4" x14ac:dyDescent="0.25">
      <c r="EU33406" s="104"/>
    </row>
    <row r="33407" spans="151:151" ht="14.4" x14ac:dyDescent="0.25">
      <c r="EU33407" s="104"/>
    </row>
    <row r="33408" spans="151:151" ht="14.4" x14ac:dyDescent="0.25">
      <c r="EU33408" s="104"/>
    </row>
    <row r="33409" spans="151:151" ht="14.4" x14ac:dyDescent="0.25">
      <c r="EU33409" s="104"/>
    </row>
    <row r="33410" spans="151:151" ht="14.4" x14ac:dyDescent="0.25">
      <c r="EU33410" s="104"/>
    </row>
    <row r="33411" spans="151:151" ht="14.4" x14ac:dyDescent="0.25">
      <c r="EU33411" s="104"/>
    </row>
    <row r="33412" spans="151:151" ht="14.4" x14ac:dyDescent="0.25">
      <c r="EU33412" s="104"/>
    </row>
    <row r="33413" spans="151:151" ht="14.4" x14ac:dyDescent="0.25">
      <c r="EU33413" s="104"/>
    </row>
    <row r="33414" spans="151:151" ht="14.4" x14ac:dyDescent="0.25">
      <c r="EU33414" s="104"/>
    </row>
    <row r="33415" spans="151:151" ht="14.4" x14ac:dyDescent="0.25">
      <c r="EU33415" s="104"/>
    </row>
    <row r="33416" spans="151:151" ht="14.4" x14ac:dyDescent="0.25">
      <c r="EU33416" s="104"/>
    </row>
    <row r="33417" spans="151:151" ht="14.4" x14ac:dyDescent="0.25">
      <c r="EU33417" s="104"/>
    </row>
    <row r="33418" spans="151:151" ht="14.4" x14ac:dyDescent="0.25">
      <c r="EU33418" s="104"/>
    </row>
    <row r="33419" spans="151:151" ht="14.4" x14ac:dyDescent="0.25">
      <c r="EU33419" s="104"/>
    </row>
    <row r="33420" spans="151:151" ht="14.4" x14ac:dyDescent="0.25">
      <c r="EU33420" s="104"/>
    </row>
    <row r="33421" spans="151:151" ht="14.4" x14ac:dyDescent="0.25">
      <c r="EU33421" s="104"/>
    </row>
    <row r="33422" spans="151:151" ht="14.4" x14ac:dyDescent="0.25">
      <c r="EU33422" s="104"/>
    </row>
    <row r="33423" spans="151:151" ht="14.4" x14ac:dyDescent="0.25">
      <c r="EU33423" s="104"/>
    </row>
    <row r="33424" spans="151:151" ht="14.4" x14ac:dyDescent="0.25">
      <c r="EU33424" s="104"/>
    </row>
    <row r="33425" spans="151:151" ht="14.4" x14ac:dyDescent="0.25">
      <c r="EU33425" s="104"/>
    </row>
    <row r="33426" spans="151:151" ht="14.4" x14ac:dyDescent="0.25">
      <c r="EU33426" s="104"/>
    </row>
    <row r="33427" spans="151:151" ht="14.4" x14ac:dyDescent="0.25">
      <c r="EU33427" s="104"/>
    </row>
    <row r="33428" spans="151:151" ht="14.4" x14ac:dyDescent="0.25">
      <c r="EU33428" s="104"/>
    </row>
    <row r="33429" spans="151:151" ht="14.4" x14ac:dyDescent="0.25">
      <c r="EU33429" s="104"/>
    </row>
    <row r="33430" spans="151:151" ht="14.4" x14ac:dyDescent="0.25">
      <c r="EU33430" s="104"/>
    </row>
    <row r="33431" spans="151:151" ht="14.4" x14ac:dyDescent="0.25">
      <c r="EU33431" s="104"/>
    </row>
    <row r="33432" spans="151:151" ht="14.4" x14ac:dyDescent="0.25">
      <c r="EU33432" s="104"/>
    </row>
    <row r="33433" spans="151:151" ht="14.4" x14ac:dyDescent="0.25">
      <c r="EU33433" s="104"/>
    </row>
    <row r="33434" spans="151:151" ht="14.4" x14ac:dyDescent="0.25">
      <c r="EU33434" s="104"/>
    </row>
    <row r="33435" spans="151:151" ht="14.4" x14ac:dyDescent="0.25">
      <c r="EU33435" s="104"/>
    </row>
    <row r="33436" spans="151:151" ht="14.4" x14ac:dyDescent="0.25">
      <c r="EU33436" s="104"/>
    </row>
    <row r="33437" spans="151:151" ht="14.4" x14ac:dyDescent="0.25">
      <c r="EU33437" s="104"/>
    </row>
    <row r="33438" spans="151:151" ht="14.4" x14ac:dyDescent="0.25">
      <c r="EU33438" s="104"/>
    </row>
    <row r="33439" spans="151:151" ht="14.4" x14ac:dyDescent="0.25">
      <c r="EU33439" s="104"/>
    </row>
    <row r="33440" spans="151:151" ht="14.4" x14ac:dyDescent="0.25">
      <c r="EU33440" s="104"/>
    </row>
    <row r="33441" spans="151:151" ht="14.4" x14ac:dyDescent="0.25">
      <c r="EU33441" s="104"/>
    </row>
    <row r="33442" spans="151:151" ht="14.4" x14ac:dyDescent="0.25">
      <c r="EU33442" s="104"/>
    </row>
    <row r="33443" spans="151:151" ht="14.4" x14ac:dyDescent="0.25">
      <c r="EU33443" s="104"/>
    </row>
    <row r="33444" spans="151:151" ht="14.4" x14ac:dyDescent="0.25">
      <c r="EU33444" s="104"/>
    </row>
    <row r="33445" spans="151:151" ht="14.4" x14ac:dyDescent="0.25">
      <c r="EU33445" s="104"/>
    </row>
    <row r="33446" spans="151:151" ht="14.4" x14ac:dyDescent="0.25">
      <c r="EU33446" s="104"/>
    </row>
    <row r="33447" spans="151:151" ht="14.4" x14ac:dyDescent="0.25">
      <c r="EU33447" s="104"/>
    </row>
    <row r="33448" spans="151:151" ht="14.4" x14ac:dyDescent="0.25">
      <c r="EU33448" s="104"/>
    </row>
    <row r="33449" spans="151:151" ht="14.4" x14ac:dyDescent="0.25">
      <c r="EU33449" s="104"/>
    </row>
    <row r="33450" spans="151:151" ht="14.4" x14ac:dyDescent="0.25">
      <c r="EU33450" s="104"/>
    </row>
    <row r="33451" spans="151:151" ht="14.4" x14ac:dyDescent="0.25">
      <c r="EU33451" s="104"/>
    </row>
    <row r="33452" spans="151:151" ht="14.4" x14ac:dyDescent="0.25">
      <c r="EU33452" s="104"/>
    </row>
    <row r="33453" spans="151:151" ht="14.4" x14ac:dyDescent="0.25">
      <c r="EU33453" s="104"/>
    </row>
    <row r="33454" spans="151:151" ht="14.4" x14ac:dyDescent="0.25">
      <c r="EU33454" s="104"/>
    </row>
    <row r="33455" spans="151:151" ht="14.4" x14ac:dyDescent="0.25">
      <c r="EU33455" s="104"/>
    </row>
    <row r="33456" spans="151:151" ht="14.4" x14ac:dyDescent="0.25">
      <c r="EU33456" s="104"/>
    </row>
    <row r="33457" spans="151:151" ht="14.4" x14ac:dyDescent="0.25">
      <c r="EU33457" s="104"/>
    </row>
    <row r="33458" spans="151:151" ht="14.4" x14ac:dyDescent="0.25">
      <c r="EU33458" s="104"/>
    </row>
    <row r="33459" spans="151:151" ht="14.4" x14ac:dyDescent="0.25">
      <c r="EU33459" s="104"/>
    </row>
    <row r="33460" spans="151:151" ht="14.4" x14ac:dyDescent="0.25">
      <c r="EU33460" s="104"/>
    </row>
    <row r="33461" spans="151:151" ht="14.4" x14ac:dyDescent="0.25">
      <c r="EU33461" s="104"/>
    </row>
    <row r="33462" spans="151:151" ht="14.4" x14ac:dyDescent="0.25">
      <c r="EU33462" s="104"/>
    </row>
    <row r="33463" spans="151:151" ht="14.4" x14ac:dyDescent="0.25">
      <c r="EU33463" s="104"/>
    </row>
    <row r="33464" spans="151:151" ht="14.4" x14ac:dyDescent="0.25">
      <c r="EU33464" s="104"/>
    </row>
    <row r="33465" spans="151:151" ht="14.4" x14ac:dyDescent="0.25">
      <c r="EU33465" s="104"/>
    </row>
    <row r="33466" spans="151:151" ht="14.4" x14ac:dyDescent="0.25">
      <c r="EU33466" s="104"/>
    </row>
    <row r="33467" spans="151:151" ht="14.4" x14ac:dyDescent="0.25">
      <c r="EU33467" s="104"/>
    </row>
    <row r="33468" spans="151:151" ht="14.4" x14ac:dyDescent="0.25">
      <c r="EU33468" s="104"/>
    </row>
    <row r="33469" spans="151:151" ht="14.4" x14ac:dyDescent="0.25">
      <c r="EU33469" s="104"/>
    </row>
    <row r="33470" spans="151:151" ht="14.4" x14ac:dyDescent="0.25">
      <c r="EU33470" s="104"/>
    </row>
    <row r="33471" spans="151:151" ht="14.4" x14ac:dyDescent="0.25">
      <c r="EU33471" s="104"/>
    </row>
    <row r="33472" spans="151:151" ht="14.4" x14ac:dyDescent="0.25">
      <c r="EU33472" s="104"/>
    </row>
    <row r="33473" spans="151:151" ht="14.4" x14ac:dyDescent="0.25">
      <c r="EU33473" s="104"/>
    </row>
    <row r="33474" spans="151:151" ht="14.4" x14ac:dyDescent="0.25">
      <c r="EU33474" s="104"/>
    </row>
    <row r="33475" spans="151:151" ht="14.4" x14ac:dyDescent="0.25">
      <c r="EU33475" s="104"/>
    </row>
    <row r="33476" spans="151:151" ht="14.4" x14ac:dyDescent="0.25">
      <c r="EU33476" s="104"/>
    </row>
    <row r="33477" spans="151:151" ht="14.4" x14ac:dyDescent="0.25">
      <c r="EU33477" s="104"/>
    </row>
    <row r="33478" spans="151:151" ht="14.4" x14ac:dyDescent="0.25">
      <c r="EU33478" s="104"/>
    </row>
    <row r="33479" spans="151:151" ht="14.4" x14ac:dyDescent="0.25">
      <c r="EU33479" s="104"/>
    </row>
    <row r="33480" spans="151:151" ht="14.4" x14ac:dyDescent="0.25">
      <c r="EU33480" s="104"/>
    </row>
    <row r="33481" spans="151:151" ht="14.4" x14ac:dyDescent="0.25">
      <c r="EU33481" s="104"/>
    </row>
    <row r="33482" spans="151:151" ht="14.4" x14ac:dyDescent="0.25">
      <c r="EU33482" s="104"/>
    </row>
    <row r="33483" spans="151:151" ht="14.4" x14ac:dyDescent="0.25">
      <c r="EU33483" s="104"/>
    </row>
    <row r="33484" spans="151:151" ht="14.4" x14ac:dyDescent="0.25">
      <c r="EU33484" s="104"/>
    </row>
    <row r="33485" spans="151:151" ht="14.4" x14ac:dyDescent="0.25">
      <c r="EU33485" s="104"/>
    </row>
    <row r="33486" spans="151:151" ht="14.4" x14ac:dyDescent="0.25">
      <c r="EU33486" s="104"/>
    </row>
    <row r="33487" spans="151:151" ht="14.4" x14ac:dyDescent="0.25">
      <c r="EU33487" s="104"/>
    </row>
    <row r="33488" spans="151:151" ht="14.4" x14ac:dyDescent="0.25">
      <c r="EU33488" s="104"/>
    </row>
    <row r="33489" spans="151:151" ht="14.4" x14ac:dyDescent="0.25">
      <c r="EU33489" s="104"/>
    </row>
    <row r="33490" spans="151:151" ht="14.4" x14ac:dyDescent="0.25">
      <c r="EU33490" s="104"/>
    </row>
    <row r="33491" spans="151:151" ht="14.4" x14ac:dyDescent="0.25">
      <c r="EU33491" s="104"/>
    </row>
    <row r="33492" spans="151:151" ht="14.4" x14ac:dyDescent="0.25">
      <c r="EU33492" s="104"/>
    </row>
    <row r="33493" spans="151:151" ht="14.4" x14ac:dyDescent="0.25">
      <c r="EU33493" s="104"/>
    </row>
    <row r="33494" spans="151:151" ht="14.4" x14ac:dyDescent="0.25">
      <c r="EU33494" s="104"/>
    </row>
    <row r="33495" spans="151:151" ht="14.4" x14ac:dyDescent="0.25">
      <c r="EU33495" s="104"/>
    </row>
    <row r="33496" spans="151:151" ht="14.4" x14ac:dyDescent="0.25">
      <c r="EU33496" s="104"/>
    </row>
    <row r="33497" spans="151:151" ht="14.4" x14ac:dyDescent="0.25">
      <c r="EU33497" s="104"/>
    </row>
    <row r="33498" spans="151:151" ht="14.4" x14ac:dyDescent="0.25">
      <c r="EU33498" s="104"/>
    </row>
    <row r="33499" spans="151:151" ht="14.4" x14ac:dyDescent="0.25">
      <c r="EU33499" s="104"/>
    </row>
    <row r="33500" spans="151:151" ht="14.4" x14ac:dyDescent="0.25">
      <c r="EU33500" s="104"/>
    </row>
    <row r="33501" spans="151:151" ht="14.4" x14ac:dyDescent="0.25">
      <c r="EU33501" s="104"/>
    </row>
    <row r="33502" spans="151:151" ht="14.4" x14ac:dyDescent="0.25">
      <c r="EU33502" s="104"/>
    </row>
    <row r="33503" spans="151:151" ht="14.4" x14ac:dyDescent="0.25">
      <c r="EU33503" s="104"/>
    </row>
    <row r="33504" spans="151:151" ht="14.4" x14ac:dyDescent="0.25">
      <c r="EU33504" s="104"/>
    </row>
    <row r="33505" spans="151:151" ht="14.4" x14ac:dyDescent="0.25">
      <c r="EU33505" s="104"/>
    </row>
    <row r="33506" spans="151:151" ht="14.4" x14ac:dyDescent="0.25">
      <c r="EU33506" s="104"/>
    </row>
    <row r="33507" spans="151:151" ht="14.4" x14ac:dyDescent="0.25">
      <c r="EU33507" s="104"/>
    </row>
    <row r="33508" spans="151:151" ht="14.4" x14ac:dyDescent="0.25">
      <c r="EU33508" s="104"/>
    </row>
    <row r="33509" spans="151:151" ht="14.4" x14ac:dyDescent="0.25">
      <c r="EU33509" s="104"/>
    </row>
    <row r="33510" spans="151:151" ht="14.4" x14ac:dyDescent="0.25">
      <c r="EU33510" s="104"/>
    </row>
    <row r="33511" spans="151:151" ht="14.4" x14ac:dyDescent="0.25">
      <c r="EU33511" s="104"/>
    </row>
    <row r="33512" spans="151:151" ht="14.4" x14ac:dyDescent="0.25">
      <c r="EU33512" s="104"/>
    </row>
    <row r="33513" spans="151:151" ht="14.4" x14ac:dyDescent="0.25">
      <c r="EU33513" s="104"/>
    </row>
    <row r="33514" spans="151:151" ht="14.4" x14ac:dyDescent="0.25">
      <c r="EU33514" s="104"/>
    </row>
    <row r="33515" spans="151:151" ht="14.4" x14ac:dyDescent="0.25">
      <c r="EU33515" s="104"/>
    </row>
    <row r="33516" spans="151:151" ht="14.4" x14ac:dyDescent="0.25">
      <c r="EU33516" s="104"/>
    </row>
    <row r="33517" spans="151:151" ht="14.4" x14ac:dyDescent="0.25">
      <c r="EU33517" s="104"/>
    </row>
    <row r="33518" spans="151:151" ht="14.4" x14ac:dyDescent="0.25">
      <c r="EU33518" s="104"/>
    </row>
    <row r="33519" spans="151:151" ht="14.4" x14ac:dyDescent="0.25">
      <c r="EU33519" s="104"/>
    </row>
    <row r="33520" spans="151:151" ht="14.4" x14ac:dyDescent="0.25">
      <c r="EU33520" s="104"/>
    </row>
    <row r="33521" spans="151:151" ht="14.4" x14ac:dyDescent="0.25">
      <c r="EU33521" s="104"/>
    </row>
    <row r="33522" spans="151:151" ht="14.4" x14ac:dyDescent="0.25">
      <c r="EU33522" s="104"/>
    </row>
    <row r="33523" spans="151:151" ht="14.4" x14ac:dyDescent="0.25">
      <c r="EU33523" s="104"/>
    </row>
    <row r="33524" spans="151:151" ht="14.4" x14ac:dyDescent="0.25">
      <c r="EU33524" s="104"/>
    </row>
    <row r="33525" spans="151:151" ht="14.4" x14ac:dyDescent="0.25">
      <c r="EU33525" s="104"/>
    </row>
    <row r="33526" spans="151:151" ht="14.4" x14ac:dyDescent="0.25">
      <c r="EU33526" s="104"/>
    </row>
    <row r="33527" spans="151:151" ht="14.4" x14ac:dyDescent="0.25">
      <c r="EU33527" s="104"/>
    </row>
    <row r="33528" spans="151:151" ht="14.4" x14ac:dyDescent="0.25">
      <c r="EU33528" s="104"/>
    </row>
    <row r="33529" spans="151:151" ht="14.4" x14ac:dyDescent="0.25">
      <c r="EU33529" s="104"/>
    </row>
    <row r="33530" spans="151:151" ht="14.4" x14ac:dyDescent="0.25">
      <c r="EU33530" s="104"/>
    </row>
    <row r="33531" spans="151:151" ht="14.4" x14ac:dyDescent="0.25">
      <c r="EU33531" s="104"/>
    </row>
    <row r="33532" spans="151:151" ht="14.4" x14ac:dyDescent="0.25">
      <c r="EU33532" s="104"/>
    </row>
    <row r="33533" spans="151:151" ht="14.4" x14ac:dyDescent="0.25">
      <c r="EU33533" s="104"/>
    </row>
    <row r="33534" spans="151:151" ht="14.4" x14ac:dyDescent="0.25">
      <c r="EU33534" s="104"/>
    </row>
    <row r="33535" spans="151:151" ht="14.4" x14ac:dyDescent="0.25">
      <c r="EU33535" s="104"/>
    </row>
    <row r="33536" spans="151:151" ht="14.4" x14ac:dyDescent="0.25">
      <c r="EU33536" s="104"/>
    </row>
    <row r="33537" spans="151:151" ht="14.4" x14ac:dyDescent="0.25">
      <c r="EU33537" s="104"/>
    </row>
    <row r="33538" spans="151:151" ht="14.4" x14ac:dyDescent="0.25">
      <c r="EU33538" s="104"/>
    </row>
    <row r="33539" spans="151:151" ht="14.4" x14ac:dyDescent="0.25">
      <c r="EU33539" s="104"/>
    </row>
    <row r="33540" spans="151:151" ht="14.4" x14ac:dyDescent="0.25">
      <c r="EU33540" s="104"/>
    </row>
    <row r="33541" spans="151:151" ht="14.4" x14ac:dyDescent="0.25">
      <c r="EU33541" s="104"/>
    </row>
    <row r="33542" spans="151:151" ht="14.4" x14ac:dyDescent="0.25">
      <c r="EU33542" s="104"/>
    </row>
    <row r="33543" spans="151:151" ht="14.4" x14ac:dyDescent="0.25">
      <c r="EU33543" s="104"/>
    </row>
    <row r="33544" spans="151:151" ht="14.4" x14ac:dyDescent="0.25">
      <c r="EU33544" s="104"/>
    </row>
    <row r="33545" spans="151:151" ht="14.4" x14ac:dyDescent="0.25">
      <c r="EU33545" s="104"/>
    </row>
    <row r="33546" spans="151:151" ht="14.4" x14ac:dyDescent="0.25">
      <c r="EU33546" s="104"/>
    </row>
    <row r="33547" spans="151:151" ht="14.4" x14ac:dyDescent="0.25">
      <c r="EU33547" s="104"/>
    </row>
    <row r="33548" spans="151:151" ht="14.4" x14ac:dyDescent="0.25">
      <c r="EU33548" s="104"/>
    </row>
    <row r="33549" spans="151:151" ht="14.4" x14ac:dyDescent="0.25">
      <c r="EU33549" s="104"/>
    </row>
    <row r="33550" spans="151:151" ht="14.4" x14ac:dyDescent="0.25">
      <c r="EU33550" s="104"/>
    </row>
    <row r="33551" spans="151:151" ht="14.4" x14ac:dyDescent="0.25">
      <c r="EU33551" s="104"/>
    </row>
    <row r="33552" spans="151:151" ht="14.4" x14ac:dyDescent="0.25">
      <c r="EU33552" s="104"/>
    </row>
    <row r="33553" spans="151:151" ht="14.4" x14ac:dyDescent="0.25">
      <c r="EU33553" s="104"/>
    </row>
    <row r="33554" spans="151:151" ht="14.4" x14ac:dyDescent="0.25">
      <c r="EU33554" s="104"/>
    </row>
    <row r="33555" spans="151:151" ht="14.4" x14ac:dyDescent="0.25">
      <c r="EU33555" s="104"/>
    </row>
    <row r="33556" spans="151:151" ht="14.4" x14ac:dyDescent="0.25">
      <c r="EU33556" s="104"/>
    </row>
    <row r="33557" spans="151:151" ht="14.4" x14ac:dyDescent="0.25">
      <c r="EU33557" s="104"/>
    </row>
    <row r="33558" spans="151:151" ht="14.4" x14ac:dyDescent="0.25">
      <c r="EU33558" s="104"/>
    </row>
    <row r="33559" spans="151:151" ht="14.4" x14ac:dyDescent="0.25">
      <c r="EU33559" s="104"/>
    </row>
    <row r="33560" spans="151:151" ht="14.4" x14ac:dyDescent="0.25">
      <c r="EU33560" s="104"/>
    </row>
    <row r="33561" spans="151:151" ht="14.4" x14ac:dyDescent="0.25">
      <c r="EU33561" s="104"/>
    </row>
    <row r="33562" spans="151:151" ht="14.4" x14ac:dyDescent="0.25">
      <c r="EU33562" s="104"/>
    </row>
    <row r="33563" spans="151:151" ht="14.4" x14ac:dyDescent="0.25">
      <c r="EU33563" s="104"/>
    </row>
    <row r="33564" spans="151:151" ht="14.4" x14ac:dyDescent="0.25">
      <c r="EU33564" s="104"/>
    </row>
    <row r="33565" spans="151:151" ht="14.4" x14ac:dyDescent="0.25">
      <c r="EU33565" s="104"/>
    </row>
    <row r="33566" spans="151:151" ht="14.4" x14ac:dyDescent="0.25">
      <c r="EU33566" s="104"/>
    </row>
    <row r="33567" spans="151:151" ht="14.4" x14ac:dyDescent="0.25">
      <c r="EU33567" s="104"/>
    </row>
    <row r="33568" spans="151:151" ht="14.4" x14ac:dyDescent="0.25">
      <c r="EU33568" s="104"/>
    </row>
    <row r="33569" spans="151:151" ht="14.4" x14ac:dyDescent="0.25">
      <c r="EU33569" s="104"/>
    </row>
    <row r="33570" spans="151:151" ht="14.4" x14ac:dyDescent="0.25">
      <c r="EU33570" s="104"/>
    </row>
    <row r="33571" spans="151:151" ht="14.4" x14ac:dyDescent="0.25">
      <c r="EU33571" s="104"/>
    </row>
    <row r="33572" spans="151:151" ht="14.4" x14ac:dyDescent="0.25">
      <c r="EU33572" s="104"/>
    </row>
    <row r="33573" spans="151:151" ht="14.4" x14ac:dyDescent="0.25">
      <c r="EU33573" s="104"/>
    </row>
    <row r="33574" spans="151:151" ht="14.4" x14ac:dyDescent="0.25">
      <c r="EU33574" s="104"/>
    </row>
    <row r="33575" spans="151:151" ht="14.4" x14ac:dyDescent="0.25">
      <c r="EU33575" s="104"/>
    </row>
    <row r="33576" spans="151:151" ht="14.4" x14ac:dyDescent="0.25">
      <c r="EU33576" s="104"/>
    </row>
    <row r="33577" spans="151:151" ht="14.4" x14ac:dyDescent="0.25">
      <c r="EU33577" s="104"/>
    </row>
    <row r="33578" spans="151:151" ht="14.4" x14ac:dyDescent="0.25">
      <c r="EU33578" s="104"/>
    </row>
    <row r="33579" spans="151:151" ht="14.4" x14ac:dyDescent="0.25">
      <c r="EU33579" s="104"/>
    </row>
    <row r="33580" spans="151:151" ht="14.4" x14ac:dyDescent="0.25">
      <c r="EU33580" s="104"/>
    </row>
    <row r="33581" spans="151:151" ht="14.4" x14ac:dyDescent="0.25">
      <c r="EU33581" s="104"/>
    </row>
    <row r="33582" spans="151:151" ht="14.4" x14ac:dyDescent="0.25">
      <c r="EU33582" s="104"/>
    </row>
    <row r="33583" spans="151:151" ht="14.4" x14ac:dyDescent="0.25">
      <c r="EU33583" s="104"/>
    </row>
    <row r="33584" spans="151:151" ht="14.4" x14ac:dyDescent="0.25">
      <c r="EU33584" s="104"/>
    </row>
    <row r="33585" spans="151:151" ht="14.4" x14ac:dyDescent="0.25">
      <c r="EU33585" s="104"/>
    </row>
    <row r="33586" spans="151:151" ht="14.4" x14ac:dyDescent="0.25">
      <c r="EU33586" s="104"/>
    </row>
    <row r="33587" spans="151:151" ht="14.4" x14ac:dyDescent="0.25">
      <c r="EU33587" s="104"/>
    </row>
    <row r="33588" spans="151:151" ht="14.4" x14ac:dyDescent="0.25">
      <c r="EU33588" s="104"/>
    </row>
    <row r="33589" spans="151:151" ht="14.4" x14ac:dyDescent="0.25">
      <c r="EU33589" s="104"/>
    </row>
    <row r="33590" spans="151:151" ht="14.4" x14ac:dyDescent="0.25">
      <c r="EU33590" s="104"/>
    </row>
    <row r="33591" spans="151:151" ht="14.4" x14ac:dyDescent="0.25">
      <c r="EU33591" s="104"/>
    </row>
    <row r="33592" spans="151:151" ht="14.4" x14ac:dyDescent="0.25">
      <c r="EU33592" s="104"/>
    </row>
    <row r="33593" spans="151:151" ht="14.4" x14ac:dyDescent="0.25">
      <c r="EU33593" s="104"/>
    </row>
    <row r="33594" spans="151:151" ht="14.4" x14ac:dyDescent="0.25">
      <c r="EU33594" s="104"/>
    </row>
    <row r="33595" spans="151:151" ht="14.4" x14ac:dyDescent="0.25">
      <c r="EU33595" s="104"/>
    </row>
    <row r="33596" spans="151:151" ht="14.4" x14ac:dyDescent="0.25">
      <c r="EU33596" s="104"/>
    </row>
    <row r="33597" spans="151:151" ht="14.4" x14ac:dyDescent="0.25">
      <c r="EU33597" s="104"/>
    </row>
    <row r="33598" spans="151:151" ht="14.4" x14ac:dyDescent="0.25">
      <c r="EU33598" s="104"/>
    </row>
    <row r="33599" spans="151:151" ht="14.4" x14ac:dyDescent="0.25">
      <c r="EU33599" s="104"/>
    </row>
    <row r="33600" spans="151:151" ht="14.4" x14ac:dyDescent="0.25">
      <c r="EU33600" s="104"/>
    </row>
    <row r="33601" spans="151:151" ht="14.4" x14ac:dyDescent="0.25">
      <c r="EU33601" s="104"/>
    </row>
    <row r="33602" spans="151:151" ht="14.4" x14ac:dyDescent="0.25">
      <c r="EU33602" s="104"/>
    </row>
    <row r="33603" spans="151:151" ht="14.4" x14ac:dyDescent="0.25">
      <c r="EU33603" s="104"/>
    </row>
    <row r="33604" spans="151:151" ht="14.4" x14ac:dyDescent="0.25">
      <c r="EU33604" s="104"/>
    </row>
    <row r="33605" spans="151:151" ht="14.4" x14ac:dyDescent="0.25">
      <c r="EU33605" s="104"/>
    </row>
    <row r="33606" spans="151:151" ht="14.4" x14ac:dyDescent="0.25">
      <c r="EU33606" s="104"/>
    </row>
    <row r="33607" spans="151:151" ht="14.4" x14ac:dyDescent="0.25">
      <c r="EU33607" s="104"/>
    </row>
    <row r="33608" spans="151:151" ht="14.4" x14ac:dyDescent="0.25">
      <c r="EU33608" s="104"/>
    </row>
    <row r="33609" spans="151:151" ht="14.4" x14ac:dyDescent="0.25">
      <c r="EU33609" s="104"/>
    </row>
    <row r="33610" spans="151:151" ht="14.4" x14ac:dyDescent="0.25">
      <c r="EU33610" s="104"/>
    </row>
    <row r="33611" spans="151:151" ht="14.4" x14ac:dyDescent="0.25">
      <c r="EU33611" s="104"/>
    </row>
    <row r="33612" spans="151:151" ht="14.4" x14ac:dyDescent="0.25">
      <c r="EU33612" s="104"/>
    </row>
    <row r="33613" spans="151:151" ht="14.4" x14ac:dyDescent="0.25">
      <c r="EU33613" s="104"/>
    </row>
    <row r="33614" spans="151:151" ht="14.4" x14ac:dyDescent="0.25">
      <c r="EU33614" s="104"/>
    </row>
    <row r="33615" spans="151:151" ht="14.4" x14ac:dyDescent="0.25">
      <c r="EU33615" s="104"/>
    </row>
    <row r="33616" spans="151:151" ht="14.4" x14ac:dyDescent="0.25">
      <c r="EU33616" s="104"/>
    </row>
    <row r="33617" spans="151:151" ht="14.4" x14ac:dyDescent="0.25">
      <c r="EU33617" s="104"/>
    </row>
    <row r="33618" spans="151:151" ht="14.4" x14ac:dyDescent="0.25">
      <c r="EU33618" s="104"/>
    </row>
    <row r="33619" spans="151:151" ht="14.4" x14ac:dyDescent="0.25">
      <c r="EU33619" s="104"/>
    </row>
    <row r="33620" spans="151:151" ht="14.4" x14ac:dyDescent="0.25">
      <c r="EU33620" s="104"/>
    </row>
    <row r="33621" spans="151:151" ht="14.4" x14ac:dyDescent="0.25">
      <c r="EU33621" s="104"/>
    </row>
    <row r="33622" spans="151:151" ht="14.4" x14ac:dyDescent="0.25">
      <c r="EU33622" s="104"/>
    </row>
    <row r="33623" spans="151:151" ht="14.4" x14ac:dyDescent="0.25">
      <c r="EU33623" s="104"/>
    </row>
    <row r="33624" spans="151:151" ht="14.4" x14ac:dyDescent="0.25">
      <c r="EU33624" s="104"/>
    </row>
    <row r="33625" spans="151:151" ht="14.4" x14ac:dyDescent="0.25">
      <c r="EU33625" s="104"/>
    </row>
    <row r="33626" spans="151:151" ht="14.4" x14ac:dyDescent="0.25">
      <c r="EU33626" s="104"/>
    </row>
    <row r="33627" spans="151:151" ht="14.4" x14ac:dyDescent="0.25">
      <c r="EU33627" s="104"/>
    </row>
    <row r="33628" spans="151:151" ht="14.4" x14ac:dyDescent="0.25">
      <c r="EU33628" s="104"/>
    </row>
    <row r="33629" spans="151:151" ht="14.4" x14ac:dyDescent="0.25">
      <c r="EU33629" s="104"/>
    </row>
    <row r="33630" spans="151:151" ht="14.4" x14ac:dyDescent="0.25">
      <c r="EU33630" s="104"/>
    </row>
    <row r="33631" spans="151:151" ht="14.4" x14ac:dyDescent="0.25">
      <c r="EU33631" s="104"/>
    </row>
    <row r="33632" spans="151:151" ht="14.4" x14ac:dyDescent="0.25">
      <c r="EU33632" s="104"/>
    </row>
    <row r="33633" spans="151:151" ht="14.4" x14ac:dyDescent="0.25">
      <c r="EU33633" s="104"/>
    </row>
    <row r="33634" spans="151:151" ht="14.4" x14ac:dyDescent="0.25">
      <c r="EU33634" s="104"/>
    </row>
    <row r="33635" spans="151:151" ht="14.4" x14ac:dyDescent="0.25">
      <c r="EU33635" s="104"/>
    </row>
    <row r="33636" spans="151:151" ht="14.4" x14ac:dyDescent="0.25">
      <c r="EU33636" s="104"/>
    </row>
    <row r="33637" spans="151:151" ht="14.4" x14ac:dyDescent="0.25">
      <c r="EU33637" s="104"/>
    </row>
    <row r="33638" spans="151:151" ht="14.4" x14ac:dyDescent="0.25">
      <c r="EU33638" s="104"/>
    </row>
    <row r="33639" spans="151:151" ht="14.4" x14ac:dyDescent="0.25">
      <c r="EU33639" s="104"/>
    </row>
    <row r="33640" spans="151:151" ht="14.4" x14ac:dyDescent="0.25">
      <c r="EU33640" s="104"/>
    </row>
    <row r="33641" spans="151:151" ht="14.4" x14ac:dyDescent="0.25">
      <c r="EU33641" s="104"/>
    </row>
    <row r="33642" spans="151:151" ht="14.4" x14ac:dyDescent="0.25">
      <c r="EU33642" s="104"/>
    </row>
    <row r="33643" spans="151:151" ht="14.4" x14ac:dyDescent="0.25">
      <c r="EU33643" s="104"/>
    </row>
    <row r="33644" spans="151:151" ht="14.4" x14ac:dyDescent="0.25">
      <c r="EU33644" s="104"/>
    </row>
    <row r="33645" spans="151:151" ht="14.4" x14ac:dyDescent="0.25">
      <c r="EU33645" s="104"/>
    </row>
    <row r="33646" spans="151:151" ht="14.4" x14ac:dyDescent="0.25">
      <c r="EU33646" s="104"/>
    </row>
    <row r="33647" spans="151:151" ht="14.4" x14ac:dyDescent="0.25">
      <c r="EU33647" s="104"/>
    </row>
    <row r="33648" spans="151:151" ht="14.4" x14ac:dyDescent="0.25">
      <c r="EU33648" s="104"/>
    </row>
    <row r="33649" spans="151:151" ht="14.4" x14ac:dyDescent="0.25">
      <c r="EU33649" s="104"/>
    </row>
    <row r="33650" spans="151:151" ht="14.4" x14ac:dyDescent="0.25">
      <c r="EU33650" s="104"/>
    </row>
    <row r="33651" spans="151:151" ht="14.4" x14ac:dyDescent="0.25">
      <c r="EU33651" s="104"/>
    </row>
    <row r="33652" spans="151:151" ht="14.4" x14ac:dyDescent="0.25">
      <c r="EU33652" s="104"/>
    </row>
    <row r="33653" spans="151:151" ht="14.4" x14ac:dyDescent="0.25">
      <c r="EU33653" s="104"/>
    </row>
    <row r="33654" spans="151:151" ht="14.4" x14ac:dyDescent="0.25">
      <c r="EU33654" s="104"/>
    </row>
    <row r="33655" spans="151:151" ht="14.4" x14ac:dyDescent="0.25">
      <c r="EU33655" s="104"/>
    </row>
    <row r="33656" spans="151:151" ht="14.4" x14ac:dyDescent="0.25">
      <c r="EU33656" s="104"/>
    </row>
    <row r="33657" spans="151:151" ht="14.4" x14ac:dyDescent="0.25">
      <c r="EU33657" s="104"/>
    </row>
    <row r="33658" spans="151:151" ht="14.4" x14ac:dyDescent="0.25">
      <c r="EU33658" s="104"/>
    </row>
    <row r="33659" spans="151:151" ht="14.4" x14ac:dyDescent="0.25">
      <c r="EU33659" s="104"/>
    </row>
    <row r="33660" spans="151:151" ht="14.4" x14ac:dyDescent="0.25">
      <c r="EU33660" s="104"/>
    </row>
    <row r="33661" spans="151:151" ht="14.4" x14ac:dyDescent="0.25">
      <c r="EU33661" s="104"/>
    </row>
    <row r="33662" spans="151:151" ht="14.4" x14ac:dyDescent="0.25">
      <c r="EU33662" s="104"/>
    </row>
    <row r="33663" spans="151:151" ht="14.4" x14ac:dyDescent="0.25">
      <c r="EU33663" s="104"/>
    </row>
    <row r="33664" spans="151:151" ht="14.4" x14ac:dyDescent="0.25">
      <c r="EU33664" s="104"/>
    </row>
    <row r="33665" spans="151:151" ht="14.4" x14ac:dyDescent="0.25">
      <c r="EU33665" s="104"/>
    </row>
    <row r="33666" spans="151:151" ht="14.4" x14ac:dyDescent="0.25">
      <c r="EU33666" s="104"/>
    </row>
    <row r="33667" spans="151:151" ht="14.4" x14ac:dyDescent="0.25">
      <c r="EU33667" s="104"/>
    </row>
    <row r="33668" spans="151:151" ht="14.4" x14ac:dyDescent="0.25">
      <c r="EU33668" s="104"/>
    </row>
    <row r="33669" spans="151:151" ht="14.4" x14ac:dyDescent="0.25">
      <c r="EU33669" s="104"/>
    </row>
    <row r="33670" spans="151:151" ht="14.4" x14ac:dyDescent="0.25">
      <c r="EU33670" s="104"/>
    </row>
    <row r="33671" spans="151:151" ht="14.4" x14ac:dyDescent="0.25">
      <c r="EU33671" s="104"/>
    </row>
    <row r="33672" spans="151:151" ht="14.4" x14ac:dyDescent="0.25">
      <c r="EU33672" s="104"/>
    </row>
    <row r="33673" spans="151:151" ht="14.4" x14ac:dyDescent="0.25">
      <c r="EU33673" s="104"/>
    </row>
    <row r="33674" spans="151:151" ht="14.4" x14ac:dyDescent="0.25">
      <c r="EU33674" s="104"/>
    </row>
    <row r="33675" spans="151:151" ht="14.4" x14ac:dyDescent="0.25">
      <c r="EU33675" s="104"/>
    </row>
    <row r="33676" spans="151:151" ht="14.4" x14ac:dyDescent="0.25">
      <c r="EU33676" s="104"/>
    </row>
    <row r="33677" spans="151:151" ht="14.4" x14ac:dyDescent="0.25">
      <c r="EU33677" s="104"/>
    </row>
    <row r="33678" spans="151:151" ht="14.4" x14ac:dyDescent="0.25">
      <c r="EU33678" s="104"/>
    </row>
    <row r="33679" spans="151:151" ht="14.4" x14ac:dyDescent="0.25">
      <c r="EU33679" s="104"/>
    </row>
    <row r="33680" spans="151:151" ht="14.4" x14ac:dyDescent="0.25">
      <c r="EU33680" s="104"/>
    </row>
    <row r="33681" spans="151:151" ht="14.4" x14ac:dyDescent="0.25">
      <c r="EU33681" s="104"/>
    </row>
    <row r="33682" spans="151:151" ht="14.4" x14ac:dyDescent="0.25">
      <c r="EU33682" s="104"/>
    </row>
    <row r="33683" spans="151:151" ht="14.4" x14ac:dyDescent="0.25">
      <c r="EU33683" s="104"/>
    </row>
    <row r="33684" spans="151:151" ht="14.4" x14ac:dyDescent="0.25">
      <c r="EU33684" s="104"/>
    </row>
    <row r="33685" spans="151:151" ht="14.4" x14ac:dyDescent="0.25">
      <c r="EU33685" s="104"/>
    </row>
    <row r="33686" spans="151:151" ht="14.4" x14ac:dyDescent="0.25">
      <c r="EU33686" s="104"/>
    </row>
    <row r="33687" spans="151:151" ht="14.4" x14ac:dyDescent="0.25">
      <c r="EU33687" s="104"/>
    </row>
    <row r="33688" spans="151:151" ht="14.4" x14ac:dyDescent="0.25">
      <c r="EU33688" s="104"/>
    </row>
    <row r="33689" spans="151:151" ht="14.4" x14ac:dyDescent="0.25">
      <c r="EU33689" s="104"/>
    </row>
    <row r="33690" spans="151:151" ht="14.4" x14ac:dyDescent="0.25">
      <c r="EU33690" s="104"/>
    </row>
    <row r="33691" spans="151:151" ht="14.4" x14ac:dyDescent="0.25">
      <c r="EU33691" s="104"/>
    </row>
    <row r="33692" spans="151:151" ht="14.4" x14ac:dyDescent="0.25">
      <c r="EU33692" s="104"/>
    </row>
    <row r="33693" spans="151:151" ht="14.4" x14ac:dyDescent="0.25">
      <c r="EU33693" s="104"/>
    </row>
    <row r="33694" spans="151:151" ht="14.4" x14ac:dyDescent="0.25">
      <c r="EU33694" s="104"/>
    </row>
    <row r="33695" spans="151:151" ht="14.4" x14ac:dyDescent="0.25">
      <c r="EU33695" s="104"/>
    </row>
    <row r="33696" spans="151:151" ht="14.4" x14ac:dyDescent="0.25">
      <c r="EU33696" s="104"/>
    </row>
    <row r="33697" spans="151:151" ht="14.4" x14ac:dyDescent="0.25">
      <c r="EU33697" s="104"/>
    </row>
    <row r="33698" spans="151:151" ht="14.4" x14ac:dyDescent="0.25">
      <c r="EU33698" s="104"/>
    </row>
    <row r="33699" spans="151:151" ht="14.4" x14ac:dyDescent="0.25">
      <c r="EU33699" s="104"/>
    </row>
    <row r="33700" spans="151:151" ht="14.4" x14ac:dyDescent="0.25">
      <c r="EU33700" s="104"/>
    </row>
    <row r="33701" spans="151:151" ht="14.4" x14ac:dyDescent="0.25">
      <c r="EU33701" s="104"/>
    </row>
    <row r="33702" spans="151:151" ht="14.4" x14ac:dyDescent="0.25">
      <c r="EU33702" s="104"/>
    </row>
    <row r="33703" spans="151:151" ht="14.4" x14ac:dyDescent="0.25">
      <c r="EU33703" s="104"/>
    </row>
    <row r="33704" spans="151:151" ht="14.4" x14ac:dyDescent="0.25">
      <c r="EU33704" s="104"/>
    </row>
    <row r="33705" spans="151:151" ht="14.4" x14ac:dyDescent="0.25">
      <c r="EU33705" s="104"/>
    </row>
    <row r="33706" spans="151:151" ht="14.4" x14ac:dyDescent="0.25">
      <c r="EU33706" s="104"/>
    </row>
    <row r="33707" spans="151:151" ht="14.4" x14ac:dyDescent="0.25">
      <c r="EU33707" s="104"/>
    </row>
    <row r="33708" spans="151:151" ht="14.4" x14ac:dyDescent="0.25">
      <c r="EU33708" s="104"/>
    </row>
    <row r="33709" spans="151:151" ht="14.4" x14ac:dyDescent="0.25">
      <c r="EU33709" s="104"/>
    </row>
    <row r="33710" spans="151:151" ht="14.4" x14ac:dyDescent="0.25">
      <c r="EU33710" s="104"/>
    </row>
    <row r="33711" spans="151:151" ht="14.4" x14ac:dyDescent="0.25">
      <c r="EU33711" s="104"/>
    </row>
    <row r="33712" spans="151:151" ht="14.4" x14ac:dyDescent="0.25">
      <c r="EU33712" s="104"/>
    </row>
    <row r="33713" spans="151:151" ht="14.4" x14ac:dyDescent="0.25">
      <c r="EU33713" s="104"/>
    </row>
    <row r="33714" spans="151:151" ht="14.4" x14ac:dyDescent="0.25">
      <c r="EU33714" s="104"/>
    </row>
    <row r="33715" spans="151:151" ht="14.4" x14ac:dyDescent="0.25">
      <c r="EU33715" s="104"/>
    </row>
    <row r="33716" spans="151:151" ht="14.4" x14ac:dyDescent="0.25">
      <c r="EU33716" s="104"/>
    </row>
    <row r="33717" spans="151:151" ht="14.4" x14ac:dyDescent="0.25">
      <c r="EU33717" s="104"/>
    </row>
    <row r="33718" spans="151:151" ht="14.4" x14ac:dyDescent="0.25">
      <c r="EU33718" s="104"/>
    </row>
    <row r="33719" spans="151:151" ht="14.4" x14ac:dyDescent="0.25">
      <c r="EU33719" s="104"/>
    </row>
    <row r="33720" spans="151:151" ht="14.4" x14ac:dyDescent="0.25">
      <c r="EU33720" s="104"/>
    </row>
    <row r="33721" spans="151:151" ht="14.4" x14ac:dyDescent="0.25">
      <c r="EU33721" s="104"/>
    </row>
    <row r="33722" spans="151:151" ht="14.4" x14ac:dyDescent="0.25">
      <c r="EU33722" s="104"/>
    </row>
    <row r="33723" spans="151:151" ht="14.4" x14ac:dyDescent="0.25">
      <c r="EU33723" s="104"/>
    </row>
    <row r="33724" spans="151:151" ht="14.4" x14ac:dyDescent="0.25">
      <c r="EU33724" s="104"/>
    </row>
    <row r="33725" spans="151:151" ht="14.4" x14ac:dyDescent="0.25">
      <c r="EU33725" s="104"/>
    </row>
    <row r="33726" spans="151:151" ht="14.4" x14ac:dyDescent="0.25">
      <c r="EU33726" s="104"/>
    </row>
    <row r="33727" spans="151:151" ht="14.4" x14ac:dyDescent="0.25">
      <c r="EU33727" s="104"/>
    </row>
    <row r="33728" spans="151:151" ht="14.4" x14ac:dyDescent="0.25">
      <c r="EU33728" s="104"/>
    </row>
    <row r="33729" spans="151:151" ht="14.4" x14ac:dyDescent="0.25">
      <c r="EU33729" s="104"/>
    </row>
    <row r="33730" spans="151:151" ht="14.4" x14ac:dyDescent="0.25">
      <c r="EU33730" s="104"/>
    </row>
    <row r="33731" spans="151:151" ht="14.4" x14ac:dyDescent="0.25">
      <c r="EU33731" s="104"/>
    </row>
    <row r="33732" spans="151:151" ht="14.4" x14ac:dyDescent="0.25">
      <c r="EU33732" s="104"/>
    </row>
    <row r="33733" spans="151:151" ht="14.4" x14ac:dyDescent="0.25">
      <c r="EU33733" s="104"/>
    </row>
    <row r="33734" spans="151:151" ht="14.4" x14ac:dyDescent="0.25">
      <c r="EU33734" s="104"/>
    </row>
    <row r="33735" spans="151:151" ht="14.4" x14ac:dyDescent="0.25">
      <c r="EU33735" s="104"/>
    </row>
    <row r="33736" spans="151:151" ht="14.4" x14ac:dyDescent="0.25">
      <c r="EU33736" s="104"/>
    </row>
    <row r="33737" spans="151:151" ht="14.4" x14ac:dyDescent="0.25">
      <c r="EU33737" s="104"/>
    </row>
    <row r="33738" spans="151:151" ht="14.4" x14ac:dyDescent="0.25">
      <c r="EU33738" s="104"/>
    </row>
    <row r="33739" spans="151:151" ht="14.4" x14ac:dyDescent="0.25">
      <c r="EU33739" s="104"/>
    </row>
    <row r="33740" spans="151:151" ht="14.4" x14ac:dyDescent="0.25">
      <c r="EU33740" s="104"/>
    </row>
    <row r="33741" spans="151:151" ht="14.4" x14ac:dyDescent="0.25">
      <c r="EU33741" s="104"/>
    </row>
    <row r="33742" spans="151:151" ht="14.4" x14ac:dyDescent="0.25">
      <c r="EU33742" s="104"/>
    </row>
    <row r="33743" spans="151:151" ht="14.4" x14ac:dyDescent="0.25">
      <c r="EU33743" s="104"/>
    </row>
    <row r="33744" spans="151:151" ht="14.4" x14ac:dyDescent="0.25">
      <c r="EU33744" s="104"/>
    </row>
    <row r="33745" spans="151:151" ht="14.4" x14ac:dyDescent="0.25">
      <c r="EU33745" s="104"/>
    </row>
    <row r="33746" spans="151:151" ht="14.4" x14ac:dyDescent="0.25">
      <c r="EU33746" s="104"/>
    </row>
    <row r="33747" spans="151:151" ht="14.4" x14ac:dyDescent="0.25">
      <c r="EU33747" s="104"/>
    </row>
    <row r="33748" spans="151:151" ht="14.4" x14ac:dyDescent="0.25">
      <c r="EU33748" s="104"/>
    </row>
    <row r="33749" spans="151:151" ht="14.4" x14ac:dyDescent="0.25">
      <c r="EU33749" s="104"/>
    </row>
    <row r="33750" spans="151:151" ht="14.4" x14ac:dyDescent="0.25">
      <c r="EU33750" s="104"/>
    </row>
    <row r="33751" spans="151:151" ht="14.4" x14ac:dyDescent="0.25">
      <c r="EU33751" s="104"/>
    </row>
    <row r="33752" spans="151:151" ht="14.4" x14ac:dyDescent="0.25">
      <c r="EU33752" s="104"/>
    </row>
    <row r="33753" spans="151:151" ht="14.4" x14ac:dyDescent="0.25">
      <c r="EU33753" s="104"/>
    </row>
    <row r="33754" spans="151:151" ht="14.4" x14ac:dyDescent="0.25">
      <c r="EU33754" s="104"/>
    </row>
    <row r="33755" spans="151:151" ht="14.4" x14ac:dyDescent="0.25">
      <c r="EU33755" s="104"/>
    </row>
    <row r="33756" spans="151:151" ht="14.4" x14ac:dyDescent="0.25">
      <c r="EU33756" s="104"/>
    </row>
    <row r="33757" spans="151:151" ht="14.4" x14ac:dyDescent="0.25">
      <c r="EU33757" s="104"/>
    </row>
    <row r="33758" spans="151:151" ht="14.4" x14ac:dyDescent="0.25">
      <c r="EU33758" s="104"/>
    </row>
    <row r="33759" spans="151:151" ht="14.4" x14ac:dyDescent="0.25">
      <c r="EU33759" s="104"/>
    </row>
    <row r="33760" spans="151:151" ht="14.4" x14ac:dyDescent="0.25">
      <c r="EU33760" s="104"/>
    </row>
    <row r="33761" spans="151:151" ht="14.4" x14ac:dyDescent="0.25">
      <c r="EU33761" s="104"/>
    </row>
    <row r="33762" spans="151:151" ht="14.4" x14ac:dyDescent="0.25">
      <c r="EU33762" s="104"/>
    </row>
    <row r="33763" spans="151:151" ht="14.4" x14ac:dyDescent="0.25">
      <c r="EU33763" s="104"/>
    </row>
    <row r="33764" spans="151:151" ht="14.4" x14ac:dyDescent="0.25">
      <c r="EU33764" s="104"/>
    </row>
    <row r="33765" spans="151:151" ht="14.4" x14ac:dyDescent="0.25">
      <c r="EU33765" s="104"/>
    </row>
    <row r="33766" spans="151:151" ht="14.4" x14ac:dyDescent="0.25">
      <c r="EU33766" s="104"/>
    </row>
    <row r="33767" spans="151:151" ht="14.4" x14ac:dyDescent="0.25">
      <c r="EU33767" s="104"/>
    </row>
    <row r="33768" spans="151:151" ht="14.4" x14ac:dyDescent="0.25">
      <c r="EU33768" s="104"/>
    </row>
    <row r="33769" spans="151:151" ht="14.4" x14ac:dyDescent="0.25">
      <c r="EU33769" s="104"/>
    </row>
    <row r="33770" spans="151:151" ht="14.4" x14ac:dyDescent="0.25">
      <c r="EU33770" s="104"/>
    </row>
    <row r="33771" spans="151:151" ht="14.4" x14ac:dyDescent="0.25">
      <c r="EU33771" s="104"/>
    </row>
    <row r="33772" spans="151:151" ht="14.4" x14ac:dyDescent="0.25">
      <c r="EU33772" s="104"/>
    </row>
    <row r="33773" spans="151:151" ht="14.4" x14ac:dyDescent="0.25">
      <c r="EU33773" s="104"/>
    </row>
    <row r="33774" spans="151:151" ht="14.4" x14ac:dyDescent="0.25">
      <c r="EU33774" s="104"/>
    </row>
    <row r="33775" spans="151:151" ht="14.4" x14ac:dyDescent="0.25">
      <c r="EU33775" s="104"/>
    </row>
    <row r="33776" spans="151:151" ht="14.4" x14ac:dyDescent="0.25">
      <c r="EU33776" s="104"/>
    </row>
    <row r="33777" spans="151:151" ht="14.4" x14ac:dyDescent="0.25">
      <c r="EU33777" s="104"/>
    </row>
    <row r="33778" spans="151:151" ht="14.4" x14ac:dyDescent="0.25">
      <c r="EU33778" s="104"/>
    </row>
    <row r="33779" spans="151:151" ht="14.4" x14ac:dyDescent="0.25">
      <c r="EU33779" s="104"/>
    </row>
    <row r="33780" spans="151:151" ht="14.4" x14ac:dyDescent="0.25">
      <c r="EU33780" s="104"/>
    </row>
    <row r="33781" spans="151:151" ht="14.4" x14ac:dyDescent="0.25">
      <c r="EU33781" s="104"/>
    </row>
    <row r="33782" spans="151:151" ht="14.4" x14ac:dyDescent="0.25">
      <c r="EU33782" s="104"/>
    </row>
    <row r="33783" spans="151:151" ht="14.4" x14ac:dyDescent="0.25">
      <c r="EU33783" s="104"/>
    </row>
    <row r="33784" spans="151:151" ht="14.4" x14ac:dyDescent="0.25">
      <c r="EU33784" s="104"/>
    </row>
    <row r="33785" spans="151:151" ht="14.4" x14ac:dyDescent="0.25">
      <c r="EU33785" s="104"/>
    </row>
    <row r="33786" spans="151:151" ht="14.4" x14ac:dyDescent="0.25">
      <c r="EU33786" s="104"/>
    </row>
    <row r="33787" spans="151:151" ht="14.4" x14ac:dyDescent="0.25">
      <c r="EU33787" s="104"/>
    </row>
    <row r="33788" spans="151:151" ht="14.4" x14ac:dyDescent="0.25">
      <c r="EU33788" s="104"/>
    </row>
    <row r="33789" spans="151:151" ht="14.4" x14ac:dyDescent="0.25">
      <c r="EU33789" s="104"/>
    </row>
    <row r="33790" spans="151:151" ht="14.4" x14ac:dyDescent="0.25">
      <c r="EU33790" s="104"/>
    </row>
    <row r="33791" spans="151:151" ht="14.4" x14ac:dyDescent="0.25">
      <c r="EU33791" s="104"/>
    </row>
    <row r="33792" spans="151:151" ht="14.4" x14ac:dyDescent="0.25">
      <c r="EU33792" s="104"/>
    </row>
    <row r="33793" spans="151:151" ht="14.4" x14ac:dyDescent="0.25">
      <c r="EU33793" s="104"/>
    </row>
    <row r="33794" spans="151:151" ht="14.4" x14ac:dyDescent="0.25">
      <c r="EU33794" s="104"/>
    </row>
    <row r="33795" spans="151:151" ht="14.4" x14ac:dyDescent="0.25">
      <c r="EU33795" s="104"/>
    </row>
    <row r="33796" spans="151:151" ht="14.4" x14ac:dyDescent="0.25">
      <c r="EU33796" s="104"/>
    </row>
    <row r="33797" spans="151:151" ht="14.4" x14ac:dyDescent="0.25">
      <c r="EU33797" s="104"/>
    </row>
    <row r="33798" spans="151:151" ht="14.4" x14ac:dyDescent="0.25">
      <c r="EU33798" s="104"/>
    </row>
    <row r="33799" spans="151:151" ht="14.4" x14ac:dyDescent="0.25">
      <c r="EU33799" s="104"/>
    </row>
    <row r="33800" spans="151:151" ht="14.4" x14ac:dyDescent="0.25">
      <c r="EU33800" s="104"/>
    </row>
    <row r="33801" spans="151:151" ht="14.4" x14ac:dyDescent="0.25">
      <c r="EU33801" s="104"/>
    </row>
    <row r="33802" spans="151:151" ht="14.4" x14ac:dyDescent="0.25">
      <c r="EU33802" s="104"/>
    </row>
    <row r="33803" spans="151:151" ht="14.4" x14ac:dyDescent="0.25">
      <c r="EU33803" s="104"/>
    </row>
    <row r="33804" spans="151:151" ht="14.4" x14ac:dyDescent="0.25">
      <c r="EU33804" s="104"/>
    </row>
    <row r="33805" spans="151:151" ht="14.4" x14ac:dyDescent="0.25">
      <c r="EU33805" s="104"/>
    </row>
    <row r="33806" spans="151:151" ht="14.4" x14ac:dyDescent="0.25">
      <c r="EU33806" s="104"/>
    </row>
    <row r="33807" spans="151:151" ht="14.4" x14ac:dyDescent="0.25">
      <c r="EU33807" s="104"/>
    </row>
    <row r="33808" spans="151:151" ht="14.4" x14ac:dyDescent="0.25">
      <c r="EU33808" s="104"/>
    </row>
    <row r="33809" spans="151:151" ht="14.4" x14ac:dyDescent="0.25">
      <c r="EU33809" s="104"/>
    </row>
    <row r="33810" spans="151:151" ht="14.4" x14ac:dyDescent="0.25">
      <c r="EU33810" s="104"/>
    </row>
    <row r="33811" spans="151:151" ht="14.4" x14ac:dyDescent="0.25">
      <c r="EU33811" s="104"/>
    </row>
    <row r="33812" spans="151:151" ht="14.4" x14ac:dyDescent="0.25">
      <c r="EU33812" s="104"/>
    </row>
    <row r="33813" spans="151:151" ht="14.4" x14ac:dyDescent="0.25">
      <c r="EU33813" s="104"/>
    </row>
    <row r="33814" spans="151:151" ht="14.4" x14ac:dyDescent="0.25">
      <c r="EU33814" s="104"/>
    </row>
    <row r="33815" spans="151:151" ht="14.4" x14ac:dyDescent="0.25">
      <c r="EU33815" s="104"/>
    </row>
    <row r="33816" spans="151:151" ht="14.4" x14ac:dyDescent="0.25">
      <c r="EU33816" s="104"/>
    </row>
    <row r="33817" spans="151:151" ht="14.4" x14ac:dyDescent="0.25">
      <c r="EU33817" s="104"/>
    </row>
    <row r="33818" spans="151:151" ht="14.4" x14ac:dyDescent="0.25">
      <c r="EU33818" s="104"/>
    </row>
    <row r="33819" spans="151:151" ht="14.4" x14ac:dyDescent="0.25">
      <c r="EU33819" s="104"/>
    </row>
    <row r="33820" spans="151:151" ht="14.4" x14ac:dyDescent="0.25">
      <c r="EU33820" s="104"/>
    </row>
    <row r="33821" spans="151:151" ht="14.4" x14ac:dyDescent="0.25">
      <c r="EU33821" s="104"/>
    </row>
    <row r="33822" spans="151:151" ht="14.4" x14ac:dyDescent="0.25">
      <c r="EU33822" s="104"/>
    </row>
    <row r="33823" spans="151:151" ht="14.4" x14ac:dyDescent="0.25">
      <c r="EU33823" s="104"/>
    </row>
    <row r="33824" spans="151:151" ht="14.4" x14ac:dyDescent="0.25">
      <c r="EU33824" s="104"/>
    </row>
    <row r="33825" spans="151:151" ht="14.4" x14ac:dyDescent="0.25">
      <c r="EU33825" s="104"/>
    </row>
    <row r="33826" spans="151:151" ht="14.4" x14ac:dyDescent="0.25">
      <c r="EU33826" s="104"/>
    </row>
    <row r="33827" spans="151:151" ht="14.4" x14ac:dyDescent="0.25">
      <c r="EU33827" s="104"/>
    </row>
    <row r="33828" spans="151:151" ht="14.4" x14ac:dyDescent="0.25">
      <c r="EU33828" s="104"/>
    </row>
    <row r="33829" spans="151:151" ht="14.4" x14ac:dyDescent="0.25">
      <c r="EU33829" s="104"/>
    </row>
    <row r="33830" spans="151:151" ht="14.4" x14ac:dyDescent="0.25">
      <c r="EU33830" s="104"/>
    </row>
    <row r="33831" spans="151:151" ht="14.4" x14ac:dyDescent="0.25">
      <c r="EU33831" s="104"/>
    </row>
    <row r="33832" spans="151:151" ht="14.4" x14ac:dyDescent="0.25">
      <c r="EU33832" s="104"/>
    </row>
    <row r="33833" spans="151:151" ht="14.4" x14ac:dyDescent="0.25">
      <c r="EU33833" s="104"/>
    </row>
    <row r="33834" spans="151:151" ht="14.4" x14ac:dyDescent="0.25">
      <c r="EU33834" s="104"/>
    </row>
    <row r="33835" spans="151:151" ht="14.4" x14ac:dyDescent="0.25">
      <c r="EU33835" s="104"/>
    </row>
    <row r="33836" spans="151:151" ht="14.4" x14ac:dyDescent="0.25">
      <c r="EU33836" s="104"/>
    </row>
    <row r="33837" spans="151:151" ht="14.4" x14ac:dyDescent="0.25">
      <c r="EU33837" s="104"/>
    </row>
    <row r="33838" spans="151:151" ht="14.4" x14ac:dyDescent="0.25">
      <c r="EU33838" s="104"/>
    </row>
    <row r="33839" spans="151:151" ht="14.4" x14ac:dyDescent="0.25">
      <c r="EU33839" s="104"/>
    </row>
    <row r="33840" spans="151:151" ht="14.4" x14ac:dyDescent="0.25">
      <c r="EU33840" s="104"/>
    </row>
    <row r="33841" spans="151:151" ht="14.4" x14ac:dyDescent="0.25">
      <c r="EU33841" s="104"/>
    </row>
    <row r="33842" spans="151:151" ht="14.4" x14ac:dyDescent="0.25">
      <c r="EU33842" s="104"/>
    </row>
    <row r="33843" spans="151:151" ht="14.4" x14ac:dyDescent="0.25">
      <c r="EU33843" s="104"/>
    </row>
    <row r="33844" spans="151:151" ht="14.4" x14ac:dyDescent="0.25">
      <c r="EU33844" s="104"/>
    </row>
    <row r="33845" spans="151:151" ht="14.4" x14ac:dyDescent="0.25">
      <c r="EU33845" s="104"/>
    </row>
    <row r="33846" spans="151:151" ht="14.4" x14ac:dyDescent="0.25">
      <c r="EU33846" s="104"/>
    </row>
    <row r="33847" spans="151:151" ht="14.4" x14ac:dyDescent="0.25">
      <c r="EU33847" s="104"/>
    </row>
    <row r="33848" spans="151:151" ht="14.4" x14ac:dyDescent="0.25">
      <c r="EU33848" s="104"/>
    </row>
    <row r="33849" spans="151:151" ht="14.4" x14ac:dyDescent="0.25">
      <c r="EU33849" s="104"/>
    </row>
    <row r="33850" spans="151:151" ht="14.4" x14ac:dyDescent="0.25">
      <c r="EU33850" s="104"/>
    </row>
    <row r="33851" spans="151:151" ht="14.4" x14ac:dyDescent="0.25">
      <c r="EU33851" s="104"/>
    </row>
    <row r="33852" spans="151:151" ht="14.4" x14ac:dyDescent="0.25">
      <c r="EU33852" s="104"/>
    </row>
    <row r="33853" spans="151:151" ht="14.4" x14ac:dyDescent="0.25">
      <c r="EU33853" s="104"/>
    </row>
    <row r="33854" spans="151:151" ht="14.4" x14ac:dyDescent="0.25">
      <c r="EU33854" s="104"/>
    </row>
    <row r="33855" spans="151:151" ht="14.4" x14ac:dyDescent="0.25">
      <c r="EU33855" s="104"/>
    </row>
    <row r="33856" spans="151:151" ht="14.4" x14ac:dyDescent="0.25">
      <c r="EU33856" s="104"/>
    </row>
    <row r="33857" spans="151:151" ht="14.4" x14ac:dyDescent="0.25">
      <c r="EU33857" s="104"/>
    </row>
    <row r="33858" spans="151:151" ht="14.4" x14ac:dyDescent="0.25">
      <c r="EU33858" s="104"/>
    </row>
    <row r="33859" spans="151:151" ht="14.4" x14ac:dyDescent="0.25">
      <c r="EU33859" s="104"/>
    </row>
    <row r="33860" spans="151:151" ht="14.4" x14ac:dyDescent="0.25">
      <c r="EU33860" s="104"/>
    </row>
    <row r="33861" spans="151:151" ht="14.4" x14ac:dyDescent="0.25">
      <c r="EU33861" s="104"/>
    </row>
    <row r="33862" spans="151:151" ht="14.4" x14ac:dyDescent="0.25">
      <c r="EU33862" s="104"/>
    </row>
    <row r="33863" spans="151:151" ht="14.4" x14ac:dyDescent="0.25">
      <c r="EU33863" s="104"/>
    </row>
    <row r="33864" spans="151:151" ht="14.4" x14ac:dyDescent="0.25">
      <c r="EU33864" s="104"/>
    </row>
    <row r="33865" spans="151:151" ht="14.4" x14ac:dyDescent="0.25">
      <c r="EU33865" s="104"/>
    </row>
    <row r="33866" spans="151:151" ht="14.4" x14ac:dyDescent="0.25">
      <c r="EU33866" s="104"/>
    </row>
    <row r="33867" spans="151:151" ht="14.4" x14ac:dyDescent="0.25">
      <c r="EU33867" s="104"/>
    </row>
    <row r="33868" spans="151:151" ht="14.4" x14ac:dyDescent="0.25">
      <c r="EU33868" s="104"/>
    </row>
    <row r="33869" spans="151:151" ht="14.4" x14ac:dyDescent="0.25">
      <c r="EU33869" s="104"/>
    </row>
    <row r="33870" spans="151:151" ht="14.4" x14ac:dyDescent="0.25">
      <c r="EU33870" s="104"/>
    </row>
    <row r="33871" spans="151:151" ht="14.4" x14ac:dyDescent="0.25">
      <c r="EU33871" s="104"/>
    </row>
    <row r="33872" spans="151:151" ht="14.4" x14ac:dyDescent="0.25">
      <c r="EU33872" s="104"/>
    </row>
    <row r="33873" spans="151:151" ht="14.4" x14ac:dyDescent="0.25">
      <c r="EU33873" s="104"/>
    </row>
    <row r="33874" spans="151:151" ht="14.4" x14ac:dyDescent="0.25">
      <c r="EU33874" s="104"/>
    </row>
    <row r="33875" spans="151:151" ht="14.4" x14ac:dyDescent="0.25">
      <c r="EU33875" s="104"/>
    </row>
    <row r="33876" spans="151:151" ht="14.4" x14ac:dyDescent="0.25">
      <c r="EU33876" s="104"/>
    </row>
    <row r="33877" spans="151:151" ht="14.4" x14ac:dyDescent="0.25">
      <c r="EU33877" s="104"/>
    </row>
    <row r="33878" spans="151:151" ht="14.4" x14ac:dyDescent="0.25">
      <c r="EU33878" s="104"/>
    </row>
    <row r="33879" spans="151:151" ht="14.4" x14ac:dyDescent="0.25">
      <c r="EU33879" s="104"/>
    </row>
    <row r="33880" spans="151:151" ht="14.4" x14ac:dyDescent="0.25">
      <c r="EU33880" s="104"/>
    </row>
    <row r="33881" spans="151:151" ht="14.4" x14ac:dyDescent="0.25">
      <c r="EU33881" s="104"/>
    </row>
    <row r="33882" spans="151:151" ht="14.4" x14ac:dyDescent="0.25">
      <c r="EU33882" s="104"/>
    </row>
    <row r="33883" spans="151:151" ht="14.4" x14ac:dyDescent="0.25">
      <c r="EU33883" s="104"/>
    </row>
    <row r="33884" spans="151:151" ht="14.4" x14ac:dyDescent="0.25">
      <c r="EU33884" s="104"/>
    </row>
    <row r="33885" spans="151:151" ht="14.4" x14ac:dyDescent="0.25">
      <c r="EU33885" s="104"/>
    </row>
    <row r="33886" spans="151:151" ht="14.4" x14ac:dyDescent="0.25">
      <c r="EU33886" s="104"/>
    </row>
    <row r="33887" spans="151:151" ht="14.4" x14ac:dyDescent="0.25">
      <c r="EU33887" s="104"/>
    </row>
    <row r="33888" spans="151:151" ht="14.4" x14ac:dyDescent="0.25">
      <c r="EU33888" s="104"/>
    </row>
    <row r="33889" spans="151:151" ht="14.4" x14ac:dyDescent="0.25">
      <c r="EU33889" s="104"/>
    </row>
    <row r="33890" spans="151:151" ht="14.4" x14ac:dyDescent="0.25">
      <c r="EU33890" s="104"/>
    </row>
    <row r="33891" spans="151:151" ht="14.4" x14ac:dyDescent="0.25">
      <c r="EU33891" s="104"/>
    </row>
    <row r="33892" spans="151:151" ht="14.4" x14ac:dyDescent="0.25">
      <c r="EU33892" s="104"/>
    </row>
    <row r="33893" spans="151:151" ht="14.4" x14ac:dyDescent="0.25">
      <c r="EU33893" s="104"/>
    </row>
    <row r="33894" spans="151:151" ht="14.4" x14ac:dyDescent="0.25">
      <c r="EU33894" s="104"/>
    </row>
    <row r="33895" spans="151:151" ht="14.4" x14ac:dyDescent="0.25">
      <c r="EU33895" s="104"/>
    </row>
    <row r="33896" spans="151:151" ht="14.4" x14ac:dyDescent="0.25">
      <c r="EU33896" s="104"/>
    </row>
    <row r="33897" spans="151:151" ht="14.4" x14ac:dyDescent="0.25">
      <c r="EU33897" s="104"/>
    </row>
    <row r="33898" spans="151:151" ht="14.4" x14ac:dyDescent="0.25">
      <c r="EU33898" s="104"/>
    </row>
    <row r="33899" spans="151:151" ht="14.4" x14ac:dyDescent="0.25">
      <c r="EU33899" s="104"/>
    </row>
    <row r="33900" spans="151:151" ht="14.4" x14ac:dyDescent="0.25">
      <c r="EU33900" s="104"/>
    </row>
    <row r="33901" spans="151:151" ht="14.4" x14ac:dyDescent="0.25">
      <c r="EU33901" s="104"/>
    </row>
    <row r="33902" spans="151:151" ht="14.4" x14ac:dyDescent="0.25">
      <c r="EU33902" s="104"/>
    </row>
    <row r="33903" spans="151:151" ht="14.4" x14ac:dyDescent="0.25">
      <c r="EU33903" s="104"/>
    </row>
    <row r="33904" spans="151:151" ht="14.4" x14ac:dyDescent="0.25">
      <c r="EU33904" s="104"/>
    </row>
    <row r="33905" spans="151:151" ht="14.4" x14ac:dyDescent="0.25">
      <c r="EU33905" s="104"/>
    </row>
    <row r="33906" spans="151:151" ht="14.4" x14ac:dyDescent="0.25">
      <c r="EU33906" s="104"/>
    </row>
    <row r="33907" spans="151:151" ht="14.4" x14ac:dyDescent="0.25">
      <c r="EU33907" s="104"/>
    </row>
    <row r="33908" spans="151:151" ht="14.4" x14ac:dyDescent="0.25">
      <c r="EU33908" s="104"/>
    </row>
    <row r="33909" spans="151:151" ht="14.4" x14ac:dyDescent="0.25">
      <c r="EU33909" s="104"/>
    </row>
    <row r="33910" spans="151:151" ht="14.4" x14ac:dyDescent="0.25">
      <c r="EU33910" s="104"/>
    </row>
    <row r="33911" spans="151:151" ht="14.4" x14ac:dyDescent="0.25">
      <c r="EU33911" s="104"/>
    </row>
    <row r="33912" spans="151:151" ht="14.4" x14ac:dyDescent="0.25">
      <c r="EU33912" s="104"/>
    </row>
    <row r="33913" spans="151:151" ht="14.4" x14ac:dyDescent="0.25">
      <c r="EU33913" s="104"/>
    </row>
    <row r="33914" spans="151:151" ht="14.4" x14ac:dyDescent="0.25">
      <c r="EU33914" s="104"/>
    </row>
    <row r="33915" spans="151:151" ht="14.4" x14ac:dyDescent="0.25">
      <c r="EU33915" s="104"/>
    </row>
    <row r="33916" spans="151:151" ht="14.4" x14ac:dyDescent="0.25">
      <c r="EU33916" s="104"/>
    </row>
    <row r="33917" spans="151:151" ht="14.4" x14ac:dyDescent="0.25">
      <c r="EU33917" s="104"/>
    </row>
    <row r="33918" spans="151:151" ht="14.4" x14ac:dyDescent="0.25">
      <c r="EU33918" s="104"/>
    </row>
    <row r="33919" spans="151:151" ht="14.4" x14ac:dyDescent="0.25">
      <c r="EU33919" s="104"/>
    </row>
    <row r="33920" spans="151:151" ht="14.4" x14ac:dyDescent="0.25">
      <c r="EU33920" s="104"/>
    </row>
    <row r="33921" spans="151:151" ht="14.4" x14ac:dyDescent="0.25">
      <c r="EU33921" s="104"/>
    </row>
    <row r="33922" spans="151:151" ht="14.4" x14ac:dyDescent="0.25">
      <c r="EU33922" s="104"/>
    </row>
    <row r="33923" spans="151:151" ht="14.4" x14ac:dyDescent="0.25">
      <c r="EU33923" s="104"/>
    </row>
    <row r="33924" spans="151:151" ht="14.4" x14ac:dyDescent="0.25">
      <c r="EU33924" s="104"/>
    </row>
    <row r="33925" spans="151:151" ht="14.4" x14ac:dyDescent="0.25">
      <c r="EU33925" s="104"/>
    </row>
    <row r="33926" spans="151:151" ht="14.4" x14ac:dyDescent="0.25">
      <c r="EU33926" s="104"/>
    </row>
    <row r="33927" spans="151:151" ht="14.4" x14ac:dyDescent="0.25">
      <c r="EU33927" s="104"/>
    </row>
    <row r="33928" spans="151:151" ht="14.4" x14ac:dyDescent="0.25">
      <c r="EU33928" s="104"/>
    </row>
    <row r="33929" spans="151:151" ht="14.4" x14ac:dyDescent="0.25">
      <c r="EU33929" s="104"/>
    </row>
    <row r="33930" spans="151:151" ht="14.4" x14ac:dyDescent="0.25">
      <c r="EU33930" s="104"/>
    </row>
    <row r="33931" spans="151:151" ht="14.4" x14ac:dyDescent="0.25">
      <c r="EU33931" s="104"/>
    </row>
    <row r="33932" spans="151:151" ht="14.4" x14ac:dyDescent="0.25">
      <c r="EU33932" s="104"/>
    </row>
    <row r="33933" spans="151:151" ht="14.4" x14ac:dyDescent="0.25">
      <c r="EU33933" s="104"/>
    </row>
    <row r="33934" spans="151:151" ht="14.4" x14ac:dyDescent="0.25">
      <c r="EU33934" s="104"/>
    </row>
    <row r="33935" spans="151:151" ht="14.4" x14ac:dyDescent="0.25">
      <c r="EU33935" s="104"/>
    </row>
    <row r="33936" spans="151:151" ht="14.4" x14ac:dyDescent="0.25">
      <c r="EU33936" s="104"/>
    </row>
    <row r="33937" spans="151:151" ht="14.4" x14ac:dyDescent="0.25">
      <c r="EU33937" s="104"/>
    </row>
    <row r="33938" spans="151:151" ht="14.4" x14ac:dyDescent="0.25">
      <c r="EU33938" s="104"/>
    </row>
    <row r="33939" spans="151:151" ht="14.4" x14ac:dyDescent="0.25">
      <c r="EU33939" s="104"/>
    </row>
    <row r="33940" spans="151:151" ht="14.4" x14ac:dyDescent="0.25">
      <c r="EU33940" s="104"/>
    </row>
    <row r="33941" spans="151:151" ht="14.4" x14ac:dyDescent="0.25">
      <c r="EU33941" s="104"/>
    </row>
    <row r="33942" spans="151:151" ht="14.4" x14ac:dyDescent="0.25">
      <c r="EU33942" s="104"/>
    </row>
    <row r="33943" spans="151:151" ht="14.4" x14ac:dyDescent="0.25">
      <c r="EU33943" s="104"/>
    </row>
    <row r="33944" spans="151:151" ht="14.4" x14ac:dyDescent="0.25">
      <c r="EU33944" s="104"/>
    </row>
    <row r="33945" spans="151:151" ht="14.4" x14ac:dyDescent="0.25">
      <c r="EU33945" s="104"/>
    </row>
    <row r="33946" spans="151:151" ht="14.4" x14ac:dyDescent="0.25">
      <c r="EU33946" s="104"/>
    </row>
    <row r="33947" spans="151:151" ht="14.4" x14ac:dyDescent="0.25">
      <c r="EU33947" s="104"/>
    </row>
    <row r="33948" spans="151:151" ht="14.4" x14ac:dyDescent="0.25">
      <c r="EU33948" s="104"/>
    </row>
    <row r="33949" spans="151:151" ht="14.4" x14ac:dyDescent="0.25">
      <c r="EU33949" s="104"/>
    </row>
    <row r="33950" spans="151:151" ht="14.4" x14ac:dyDescent="0.25">
      <c r="EU33950" s="104"/>
    </row>
    <row r="33951" spans="151:151" ht="14.4" x14ac:dyDescent="0.25">
      <c r="EU33951" s="104"/>
    </row>
    <row r="33952" spans="151:151" ht="14.4" x14ac:dyDescent="0.25">
      <c r="EU33952" s="104"/>
    </row>
    <row r="33953" spans="151:151" ht="14.4" x14ac:dyDescent="0.25">
      <c r="EU33953" s="104"/>
    </row>
    <row r="33954" spans="151:151" ht="14.4" x14ac:dyDescent="0.25">
      <c r="EU33954" s="104"/>
    </row>
    <row r="33955" spans="151:151" ht="14.4" x14ac:dyDescent="0.25">
      <c r="EU33955" s="104"/>
    </row>
    <row r="33956" spans="151:151" ht="14.4" x14ac:dyDescent="0.25">
      <c r="EU33956" s="104"/>
    </row>
    <row r="33957" spans="151:151" ht="14.4" x14ac:dyDescent="0.25">
      <c r="EU33957" s="104"/>
    </row>
    <row r="33958" spans="151:151" ht="14.4" x14ac:dyDescent="0.25">
      <c r="EU33958" s="104"/>
    </row>
    <row r="33959" spans="151:151" ht="14.4" x14ac:dyDescent="0.25">
      <c r="EU33959" s="104"/>
    </row>
    <row r="33960" spans="151:151" ht="14.4" x14ac:dyDescent="0.25">
      <c r="EU33960" s="104"/>
    </row>
    <row r="33961" spans="151:151" ht="14.4" x14ac:dyDescent="0.25">
      <c r="EU33961" s="104"/>
    </row>
    <row r="33962" spans="151:151" ht="14.4" x14ac:dyDescent="0.25">
      <c r="EU33962" s="104"/>
    </row>
    <row r="33963" spans="151:151" ht="14.4" x14ac:dyDescent="0.25">
      <c r="EU33963" s="104"/>
    </row>
    <row r="33964" spans="151:151" ht="14.4" x14ac:dyDescent="0.25">
      <c r="EU33964" s="104"/>
    </row>
    <row r="33965" spans="151:151" ht="14.4" x14ac:dyDescent="0.25">
      <c r="EU33965" s="104"/>
    </row>
    <row r="33966" spans="151:151" ht="14.4" x14ac:dyDescent="0.25">
      <c r="EU33966" s="104"/>
    </row>
    <row r="33967" spans="151:151" ht="14.4" x14ac:dyDescent="0.25">
      <c r="EU33967" s="104"/>
    </row>
    <row r="33968" spans="151:151" ht="14.4" x14ac:dyDescent="0.25">
      <c r="EU33968" s="104"/>
    </row>
    <row r="33969" spans="151:151" ht="14.4" x14ac:dyDescent="0.25">
      <c r="EU33969" s="104"/>
    </row>
    <row r="33970" spans="151:151" ht="14.4" x14ac:dyDescent="0.25">
      <c r="EU33970" s="104"/>
    </row>
    <row r="33971" spans="151:151" ht="14.4" x14ac:dyDescent="0.25">
      <c r="EU33971" s="104"/>
    </row>
    <row r="33972" spans="151:151" ht="14.4" x14ac:dyDescent="0.25">
      <c r="EU33972" s="104"/>
    </row>
    <row r="33973" spans="151:151" ht="14.4" x14ac:dyDescent="0.25">
      <c r="EU33973" s="104"/>
    </row>
    <row r="33974" spans="151:151" ht="14.4" x14ac:dyDescent="0.25">
      <c r="EU33974" s="104"/>
    </row>
    <row r="33975" spans="151:151" ht="14.4" x14ac:dyDescent="0.25">
      <c r="EU33975" s="104"/>
    </row>
    <row r="33976" spans="151:151" ht="14.4" x14ac:dyDescent="0.25">
      <c r="EU33976" s="104"/>
    </row>
    <row r="33977" spans="151:151" ht="14.4" x14ac:dyDescent="0.25">
      <c r="EU33977" s="104"/>
    </row>
    <row r="33978" spans="151:151" ht="14.4" x14ac:dyDescent="0.25">
      <c r="EU33978" s="104"/>
    </row>
    <row r="33979" spans="151:151" ht="14.4" x14ac:dyDescent="0.25">
      <c r="EU33979" s="104"/>
    </row>
    <row r="33980" spans="151:151" ht="14.4" x14ac:dyDescent="0.25">
      <c r="EU33980" s="104"/>
    </row>
    <row r="33981" spans="151:151" ht="14.4" x14ac:dyDescent="0.25">
      <c r="EU33981" s="104"/>
    </row>
    <row r="33982" spans="151:151" ht="14.4" x14ac:dyDescent="0.25">
      <c r="EU33982" s="104"/>
    </row>
    <row r="33983" spans="151:151" ht="14.4" x14ac:dyDescent="0.25">
      <c r="EU33983" s="104"/>
    </row>
    <row r="33984" spans="151:151" ht="14.4" x14ac:dyDescent="0.25">
      <c r="EU33984" s="104"/>
    </row>
    <row r="33985" spans="151:151" ht="14.4" x14ac:dyDescent="0.25">
      <c r="EU33985" s="104"/>
    </row>
    <row r="33986" spans="151:151" ht="14.4" x14ac:dyDescent="0.25">
      <c r="EU33986" s="104"/>
    </row>
    <row r="33987" spans="151:151" ht="14.4" x14ac:dyDescent="0.25">
      <c r="EU33987" s="104"/>
    </row>
    <row r="33988" spans="151:151" ht="14.4" x14ac:dyDescent="0.25">
      <c r="EU33988" s="104"/>
    </row>
    <row r="33989" spans="151:151" ht="14.4" x14ac:dyDescent="0.25">
      <c r="EU33989" s="104"/>
    </row>
    <row r="33990" spans="151:151" ht="14.4" x14ac:dyDescent="0.25">
      <c r="EU33990" s="104"/>
    </row>
    <row r="33991" spans="151:151" ht="14.4" x14ac:dyDescent="0.25">
      <c r="EU33991" s="104"/>
    </row>
    <row r="33992" spans="151:151" ht="14.4" x14ac:dyDescent="0.25">
      <c r="EU33992" s="104"/>
    </row>
    <row r="33993" spans="151:151" ht="14.4" x14ac:dyDescent="0.25">
      <c r="EU33993" s="104"/>
    </row>
    <row r="33994" spans="151:151" ht="14.4" x14ac:dyDescent="0.25">
      <c r="EU33994" s="104"/>
    </row>
    <row r="33995" spans="151:151" ht="14.4" x14ac:dyDescent="0.25">
      <c r="EU33995" s="104"/>
    </row>
    <row r="33996" spans="151:151" ht="14.4" x14ac:dyDescent="0.25">
      <c r="EU33996" s="104"/>
    </row>
    <row r="33997" spans="151:151" ht="14.4" x14ac:dyDescent="0.25">
      <c r="EU33997" s="104"/>
    </row>
    <row r="33998" spans="151:151" ht="14.4" x14ac:dyDescent="0.25">
      <c r="EU33998" s="104"/>
    </row>
    <row r="33999" spans="151:151" ht="14.4" x14ac:dyDescent="0.25">
      <c r="EU33999" s="104"/>
    </row>
    <row r="34000" spans="151:151" ht="14.4" x14ac:dyDescent="0.25">
      <c r="EU34000" s="104"/>
    </row>
    <row r="34001" spans="151:151" ht="14.4" x14ac:dyDescent="0.25">
      <c r="EU34001" s="104"/>
    </row>
    <row r="34002" spans="151:151" ht="14.4" x14ac:dyDescent="0.25">
      <c r="EU34002" s="104"/>
    </row>
    <row r="34003" spans="151:151" ht="14.4" x14ac:dyDescent="0.25">
      <c r="EU34003" s="104"/>
    </row>
    <row r="34004" spans="151:151" ht="14.4" x14ac:dyDescent="0.25">
      <c r="EU34004" s="104"/>
    </row>
    <row r="34005" spans="151:151" ht="14.4" x14ac:dyDescent="0.25">
      <c r="EU34005" s="104"/>
    </row>
    <row r="34006" spans="151:151" ht="14.4" x14ac:dyDescent="0.25">
      <c r="EU34006" s="104"/>
    </row>
    <row r="34007" spans="151:151" ht="14.4" x14ac:dyDescent="0.25">
      <c r="EU34007" s="104"/>
    </row>
    <row r="34008" spans="151:151" ht="14.4" x14ac:dyDescent="0.25">
      <c r="EU34008" s="104"/>
    </row>
    <row r="34009" spans="151:151" ht="14.4" x14ac:dyDescent="0.25">
      <c r="EU34009" s="104"/>
    </row>
    <row r="34010" spans="151:151" ht="14.4" x14ac:dyDescent="0.25">
      <c r="EU34010" s="104"/>
    </row>
    <row r="34011" spans="151:151" ht="14.4" x14ac:dyDescent="0.25">
      <c r="EU34011" s="104"/>
    </row>
    <row r="34012" spans="151:151" ht="14.4" x14ac:dyDescent="0.25">
      <c r="EU34012" s="104"/>
    </row>
    <row r="34013" spans="151:151" ht="14.4" x14ac:dyDescent="0.25">
      <c r="EU34013" s="104"/>
    </row>
    <row r="34014" spans="151:151" ht="14.4" x14ac:dyDescent="0.25">
      <c r="EU34014" s="104"/>
    </row>
    <row r="34015" spans="151:151" ht="14.4" x14ac:dyDescent="0.25">
      <c r="EU34015" s="104"/>
    </row>
    <row r="34016" spans="151:151" ht="14.4" x14ac:dyDescent="0.25">
      <c r="EU34016" s="104"/>
    </row>
    <row r="34017" spans="151:151" ht="14.4" x14ac:dyDescent="0.25">
      <c r="EU34017" s="104"/>
    </row>
    <row r="34018" spans="151:151" ht="14.4" x14ac:dyDescent="0.25">
      <c r="EU34018" s="104"/>
    </row>
    <row r="34019" spans="151:151" ht="14.4" x14ac:dyDescent="0.25">
      <c r="EU34019" s="104"/>
    </row>
    <row r="34020" spans="151:151" ht="14.4" x14ac:dyDescent="0.25">
      <c r="EU34020" s="104"/>
    </row>
    <row r="34021" spans="151:151" ht="14.4" x14ac:dyDescent="0.25">
      <c r="EU34021" s="104"/>
    </row>
    <row r="34022" spans="151:151" ht="14.4" x14ac:dyDescent="0.25">
      <c r="EU34022" s="104"/>
    </row>
    <row r="34023" spans="151:151" ht="14.4" x14ac:dyDescent="0.25">
      <c r="EU34023" s="104"/>
    </row>
    <row r="34024" spans="151:151" ht="14.4" x14ac:dyDescent="0.25">
      <c r="EU34024" s="104"/>
    </row>
    <row r="34025" spans="151:151" ht="14.4" x14ac:dyDescent="0.25">
      <c r="EU34025" s="104"/>
    </row>
    <row r="34026" spans="151:151" ht="14.4" x14ac:dyDescent="0.25">
      <c r="EU34026" s="104"/>
    </row>
    <row r="34027" spans="151:151" ht="14.4" x14ac:dyDescent="0.25">
      <c r="EU34027" s="104"/>
    </row>
    <row r="34028" spans="151:151" ht="14.4" x14ac:dyDescent="0.25">
      <c r="EU34028" s="104"/>
    </row>
    <row r="34029" spans="151:151" ht="14.4" x14ac:dyDescent="0.25">
      <c r="EU34029" s="104"/>
    </row>
    <row r="34030" spans="151:151" ht="14.4" x14ac:dyDescent="0.25">
      <c r="EU34030" s="104"/>
    </row>
    <row r="34031" spans="151:151" ht="14.4" x14ac:dyDescent="0.25">
      <c r="EU34031" s="104"/>
    </row>
    <row r="34032" spans="151:151" ht="14.4" x14ac:dyDescent="0.25">
      <c r="EU34032" s="104"/>
    </row>
    <row r="34033" spans="151:151" ht="14.4" x14ac:dyDescent="0.25">
      <c r="EU34033" s="104"/>
    </row>
    <row r="34034" spans="151:151" ht="14.4" x14ac:dyDescent="0.25">
      <c r="EU34034" s="104"/>
    </row>
    <row r="34035" spans="151:151" ht="14.4" x14ac:dyDescent="0.25">
      <c r="EU34035" s="104"/>
    </row>
    <row r="34036" spans="151:151" ht="14.4" x14ac:dyDescent="0.25">
      <c r="EU34036" s="104"/>
    </row>
    <row r="34037" spans="151:151" ht="14.4" x14ac:dyDescent="0.25">
      <c r="EU34037" s="104"/>
    </row>
    <row r="34038" spans="151:151" ht="14.4" x14ac:dyDescent="0.25">
      <c r="EU34038" s="104"/>
    </row>
    <row r="34039" spans="151:151" ht="14.4" x14ac:dyDescent="0.25">
      <c r="EU34039" s="104"/>
    </row>
    <row r="34040" spans="151:151" ht="14.4" x14ac:dyDescent="0.25">
      <c r="EU34040" s="104"/>
    </row>
    <row r="34041" spans="151:151" ht="14.4" x14ac:dyDescent="0.25">
      <c r="EU34041" s="104"/>
    </row>
    <row r="34042" spans="151:151" ht="14.4" x14ac:dyDescent="0.25">
      <c r="EU34042" s="104"/>
    </row>
    <row r="34043" spans="151:151" ht="14.4" x14ac:dyDescent="0.25">
      <c r="EU34043" s="104"/>
    </row>
    <row r="34044" spans="151:151" ht="14.4" x14ac:dyDescent="0.25">
      <c r="EU34044" s="104"/>
    </row>
    <row r="34045" spans="151:151" ht="14.4" x14ac:dyDescent="0.25">
      <c r="EU34045" s="104"/>
    </row>
    <row r="34046" spans="151:151" ht="14.4" x14ac:dyDescent="0.25">
      <c r="EU34046" s="104"/>
    </row>
    <row r="34047" spans="151:151" ht="14.4" x14ac:dyDescent="0.25">
      <c r="EU34047" s="104"/>
    </row>
    <row r="34048" spans="151:151" ht="14.4" x14ac:dyDescent="0.25">
      <c r="EU34048" s="104"/>
    </row>
    <row r="34049" spans="151:151" ht="14.4" x14ac:dyDescent="0.25">
      <c r="EU34049" s="104"/>
    </row>
    <row r="34050" spans="151:151" ht="14.4" x14ac:dyDescent="0.25">
      <c r="EU34050" s="104"/>
    </row>
    <row r="34051" spans="151:151" ht="14.4" x14ac:dyDescent="0.25">
      <c r="EU34051" s="104"/>
    </row>
    <row r="34052" spans="151:151" ht="14.4" x14ac:dyDescent="0.25">
      <c r="EU34052" s="104"/>
    </row>
    <row r="34053" spans="151:151" ht="14.4" x14ac:dyDescent="0.25">
      <c r="EU34053" s="104"/>
    </row>
    <row r="34054" spans="151:151" ht="14.4" x14ac:dyDescent="0.25">
      <c r="EU34054" s="104"/>
    </row>
    <row r="34055" spans="151:151" ht="14.4" x14ac:dyDescent="0.25">
      <c r="EU34055" s="104"/>
    </row>
    <row r="34056" spans="151:151" ht="14.4" x14ac:dyDescent="0.25">
      <c r="EU34056" s="104"/>
    </row>
    <row r="34057" spans="151:151" ht="14.4" x14ac:dyDescent="0.25">
      <c r="EU34057" s="104"/>
    </row>
    <row r="34058" spans="151:151" ht="14.4" x14ac:dyDescent="0.25">
      <c r="EU34058" s="104"/>
    </row>
    <row r="34059" spans="151:151" ht="14.4" x14ac:dyDescent="0.25">
      <c r="EU34059" s="104"/>
    </row>
    <row r="34060" spans="151:151" ht="14.4" x14ac:dyDescent="0.25">
      <c r="EU34060" s="104"/>
    </row>
    <row r="34061" spans="151:151" ht="14.4" x14ac:dyDescent="0.25">
      <c r="EU34061" s="104"/>
    </row>
    <row r="34062" spans="151:151" ht="14.4" x14ac:dyDescent="0.25">
      <c r="EU34062" s="104"/>
    </row>
    <row r="34063" spans="151:151" ht="14.4" x14ac:dyDescent="0.25">
      <c r="EU34063" s="104"/>
    </row>
    <row r="34064" spans="151:151" ht="14.4" x14ac:dyDescent="0.25">
      <c r="EU34064" s="104"/>
    </row>
    <row r="34065" spans="151:151" ht="14.4" x14ac:dyDescent="0.25">
      <c r="EU34065" s="104"/>
    </row>
    <row r="34066" spans="151:151" ht="14.4" x14ac:dyDescent="0.25">
      <c r="EU34066" s="104"/>
    </row>
    <row r="34067" spans="151:151" ht="14.4" x14ac:dyDescent="0.25">
      <c r="EU34067" s="104"/>
    </row>
    <row r="34068" spans="151:151" ht="14.4" x14ac:dyDescent="0.25">
      <c r="EU34068" s="104"/>
    </row>
    <row r="34069" spans="151:151" ht="14.4" x14ac:dyDescent="0.25">
      <c r="EU34069" s="104"/>
    </row>
    <row r="34070" spans="151:151" ht="14.4" x14ac:dyDescent="0.25">
      <c r="EU34070" s="104"/>
    </row>
    <row r="34071" spans="151:151" ht="14.4" x14ac:dyDescent="0.25">
      <c r="EU34071" s="104"/>
    </row>
    <row r="34072" spans="151:151" ht="14.4" x14ac:dyDescent="0.25">
      <c r="EU34072" s="104"/>
    </row>
    <row r="34073" spans="151:151" ht="14.4" x14ac:dyDescent="0.25">
      <c r="EU34073" s="104"/>
    </row>
    <row r="34074" spans="151:151" ht="14.4" x14ac:dyDescent="0.25">
      <c r="EU34074" s="104"/>
    </row>
    <row r="34075" spans="151:151" ht="14.4" x14ac:dyDescent="0.25">
      <c r="EU34075" s="104"/>
    </row>
    <row r="34076" spans="151:151" ht="14.4" x14ac:dyDescent="0.25">
      <c r="EU34076" s="104"/>
    </row>
    <row r="34077" spans="151:151" ht="14.4" x14ac:dyDescent="0.25">
      <c r="EU34077" s="104"/>
    </row>
    <row r="34078" spans="151:151" ht="14.4" x14ac:dyDescent="0.25">
      <c r="EU34078" s="104"/>
    </row>
    <row r="34079" spans="151:151" ht="14.4" x14ac:dyDescent="0.25">
      <c r="EU34079" s="104"/>
    </row>
    <row r="34080" spans="151:151" ht="14.4" x14ac:dyDescent="0.25">
      <c r="EU34080" s="104"/>
    </row>
    <row r="34081" spans="151:151" ht="14.4" x14ac:dyDescent="0.25">
      <c r="EU34081" s="104"/>
    </row>
    <row r="34082" spans="151:151" ht="14.4" x14ac:dyDescent="0.25">
      <c r="EU34082" s="104"/>
    </row>
    <row r="34083" spans="151:151" ht="14.4" x14ac:dyDescent="0.25">
      <c r="EU34083" s="104"/>
    </row>
    <row r="34084" spans="151:151" ht="14.4" x14ac:dyDescent="0.25">
      <c r="EU34084" s="104"/>
    </row>
    <row r="34085" spans="151:151" ht="14.4" x14ac:dyDescent="0.25">
      <c r="EU34085" s="104"/>
    </row>
    <row r="34086" spans="151:151" ht="14.4" x14ac:dyDescent="0.25">
      <c r="EU34086" s="104"/>
    </row>
    <row r="34087" spans="151:151" ht="14.4" x14ac:dyDescent="0.25">
      <c r="EU34087" s="104"/>
    </row>
    <row r="34088" spans="151:151" ht="14.4" x14ac:dyDescent="0.25">
      <c r="EU34088" s="104"/>
    </row>
    <row r="34089" spans="151:151" ht="14.4" x14ac:dyDescent="0.25">
      <c r="EU34089" s="104"/>
    </row>
    <row r="34090" spans="151:151" ht="14.4" x14ac:dyDescent="0.25">
      <c r="EU34090" s="104"/>
    </row>
    <row r="34091" spans="151:151" ht="14.4" x14ac:dyDescent="0.25">
      <c r="EU34091" s="104"/>
    </row>
    <row r="34092" spans="151:151" ht="14.4" x14ac:dyDescent="0.25">
      <c r="EU34092" s="104"/>
    </row>
    <row r="34093" spans="151:151" ht="14.4" x14ac:dyDescent="0.25">
      <c r="EU34093" s="104"/>
    </row>
    <row r="34094" spans="151:151" ht="14.4" x14ac:dyDescent="0.25">
      <c r="EU34094" s="104"/>
    </row>
    <row r="34095" spans="151:151" ht="14.4" x14ac:dyDescent="0.25">
      <c r="EU34095" s="104"/>
    </row>
    <row r="34096" spans="151:151" ht="14.4" x14ac:dyDescent="0.25">
      <c r="EU34096" s="104"/>
    </row>
    <row r="34097" spans="151:151" ht="14.4" x14ac:dyDescent="0.25">
      <c r="EU34097" s="104"/>
    </row>
    <row r="34098" spans="151:151" ht="14.4" x14ac:dyDescent="0.25">
      <c r="EU34098" s="104"/>
    </row>
    <row r="34099" spans="151:151" ht="14.4" x14ac:dyDescent="0.25">
      <c r="EU34099" s="104"/>
    </row>
    <row r="34100" spans="151:151" ht="14.4" x14ac:dyDescent="0.25">
      <c r="EU34100" s="104"/>
    </row>
    <row r="34101" spans="151:151" ht="14.4" x14ac:dyDescent="0.25">
      <c r="EU34101" s="104"/>
    </row>
    <row r="34102" spans="151:151" ht="14.4" x14ac:dyDescent="0.25">
      <c r="EU34102" s="104"/>
    </row>
    <row r="34103" spans="151:151" ht="14.4" x14ac:dyDescent="0.25">
      <c r="EU34103" s="104"/>
    </row>
    <row r="34104" spans="151:151" ht="14.4" x14ac:dyDescent="0.25">
      <c r="EU34104" s="104"/>
    </row>
    <row r="34105" spans="151:151" ht="14.4" x14ac:dyDescent="0.25">
      <c r="EU34105" s="104"/>
    </row>
    <row r="34106" spans="151:151" ht="14.4" x14ac:dyDescent="0.25">
      <c r="EU34106" s="104"/>
    </row>
    <row r="34107" spans="151:151" ht="14.4" x14ac:dyDescent="0.25">
      <c r="EU34107" s="104"/>
    </row>
    <row r="34108" spans="151:151" ht="14.4" x14ac:dyDescent="0.25">
      <c r="EU34108" s="104"/>
    </row>
    <row r="34109" spans="151:151" ht="14.4" x14ac:dyDescent="0.25">
      <c r="EU34109" s="104"/>
    </row>
    <row r="34110" spans="151:151" ht="14.4" x14ac:dyDescent="0.25">
      <c r="EU34110" s="104"/>
    </row>
    <row r="34111" spans="151:151" ht="14.4" x14ac:dyDescent="0.25">
      <c r="EU34111" s="104"/>
    </row>
    <row r="34112" spans="151:151" ht="14.4" x14ac:dyDescent="0.25">
      <c r="EU34112" s="104"/>
    </row>
    <row r="34113" spans="151:151" ht="14.4" x14ac:dyDescent="0.25">
      <c r="EU34113" s="104"/>
    </row>
    <row r="34114" spans="151:151" ht="14.4" x14ac:dyDescent="0.25">
      <c r="EU34114" s="104"/>
    </row>
    <row r="34115" spans="151:151" ht="14.4" x14ac:dyDescent="0.25">
      <c r="EU34115" s="104"/>
    </row>
    <row r="34116" spans="151:151" ht="14.4" x14ac:dyDescent="0.25">
      <c r="EU34116" s="104"/>
    </row>
    <row r="34117" spans="151:151" ht="14.4" x14ac:dyDescent="0.25">
      <c r="EU34117" s="104"/>
    </row>
    <row r="34118" spans="151:151" ht="14.4" x14ac:dyDescent="0.25">
      <c r="EU34118" s="104"/>
    </row>
    <row r="34119" spans="151:151" ht="14.4" x14ac:dyDescent="0.25">
      <c r="EU34119" s="104"/>
    </row>
    <row r="34120" spans="151:151" ht="14.4" x14ac:dyDescent="0.25">
      <c r="EU34120" s="104"/>
    </row>
    <row r="34121" spans="151:151" ht="14.4" x14ac:dyDescent="0.25">
      <c r="EU34121" s="104"/>
    </row>
    <row r="34122" spans="151:151" ht="14.4" x14ac:dyDescent="0.25">
      <c r="EU34122" s="104"/>
    </row>
    <row r="34123" spans="151:151" ht="14.4" x14ac:dyDescent="0.25">
      <c r="EU34123" s="104"/>
    </row>
    <row r="34124" spans="151:151" ht="14.4" x14ac:dyDescent="0.25">
      <c r="EU34124" s="104"/>
    </row>
    <row r="34125" spans="151:151" ht="14.4" x14ac:dyDescent="0.25">
      <c r="EU34125" s="104"/>
    </row>
    <row r="34126" spans="151:151" ht="14.4" x14ac:dyDescent="0.25">
      <c r="EU34126" s="104"/>
    </row>
    <row r="34127" spans="151:151" ht="14.4" x14ac:dyDescent="0.25">
      <c r="EU34127" s="104"/>
    </row>
    <row r="34128" spans="151:151" ht="14.4" x14ac:dyDescent="0.25">
      <c r="EU34128" s="104"/>
    </row>
    <row r="34129" spans="151:151" ht="14.4" x14ac:dyDescent="0.25">
      <c r="EU34129" s="104"/>
    </row>
    <row r="34130" spans="151:151" ht="14.4" x14ac:dyDescent="0.25">
      <c r="EU34130" s="104"/>
    </row>
    <row r="34131" spans="151:151" ht="14.4" x14ac:dyDescent="0.25">
      <c r="EU34131" s="104"/>
    </row>
    <row r="34132" spans="151:151" ht="14.4" x14ac:dyDescent="0.25">
      <c r="EU34132" s="104"/>
    </row>
    <row r="34133" spans="151:151" ht="14.4" x14ac:dyDescent="0.25">
      <c r="EU34133" s="104"/>
    </row>
    <row r="34134" spans="151:151" ht="14.4" x14ac:dyDescent="0.25">
      <c r="EU34134" s="104"/>
    </row>
    <row r="34135" spans="151:151" ht="14.4" x14ac:dyDescent="0.25">
      <c r="EU34135" s="104"/>
    </row>
    <row r="34136" spans="151:151" ht="14.4" x14ac:dyDescent="0.25">
      <c r="EU34136" s="104"/>
    </row>
    <row r="34137" spans="151:151" ht="14.4" x14ac:dyDescent="0.25">
      <c r="EU34137" s="104"/>
    </row>
    <row r="34138" spans="151:151" ht="14.4" x14ac:dyDescent="0.25">
      <c r="EU34138" s="104"/>
    </row>
    <row r="34139" spans="151:151" ht="14.4" x14ac:dyDescent="0.25">
      <c r="EU34139" s="104"/>
    </row>
    <row r="34140" spans="151:151" ht="14.4" x14ac:dyDescent="0.25">
      <c r="EU34140" s="104"/>
    </row>
    <row r="34141" spans="151:151" ht="14.4" x14ac:dyDescent="0.25">
      <c r="EU34141" s="104"/>
    </row>
    <row r="34142" spans="151:151" ht="14.4" x14ac:dyDescent="0.25">
      <c r="EU34142" s="104"/>
    </row>
    <row r="34143" spans="151:151" ht="14.4" x14ac:dyDescent="0.25">
      <c r="EU34143" s="104"/>
    </row>
    <row r="34144" spans="151:151" ht="14.4" x14ac:dyDescent="0.25">
      <c r="EU34144" s="104"/>
    </row>
    <row r="34145" spans="151:151" ht="14.4" x14ac:dyDescent="0.25">
      <c r="EU34145" s="104"/>
    </row>
    <row r="34146" spans="151:151" ht="14.4" x14ac:dyDescent="0.25">
      <c r="EU34146" s="104"/>
    </row>
    <row r="34147" spans="151:151" ht="14.4" x14ac:dyDescent="0.25">
      <c r="EU34147" s="104"/>
    </row>
    <row r="34148" spans="151:151" ht="14.4" x14ac:dyDescent="0.25">
      <c r="EU34148" s="104"/>
    </row>
    <row r="34149" spans="151:151" ht="14.4" x14ac:dyDescent="0.25">
      <c r="EU34149" s="104"/>
    </row>
    <row r="34150" spans="151:151" ht="14.4" x14ac:dyDescent="0.25">
      <c r="EU34150" s="104"/>
    </row>
    <row r="34151" spans="151:151" ht="14.4" x14ac:dyDescent="0.25">
      <c r="EU34151" s="104"/>
    </row>
    <row r="34152" spans="151:151" ht="14.4" x14ac:dyDescent="0.25">
      <c r="EU34152" s="104"/>
    </row>
    <row r="34153" spans="151:151" ht="14.4" x14ac:dyDescent="0.25">
      <c r="EU34153" s="104"/>
    </row>
    <row r="34154" spans="151:151" ht="14.4" x14ac:dyDescent="0.25">
      <c r="EU34154" s="104"/>
    </row>
    <row r="34155" spans="151:151" ht="14.4" x14ac:dyDescent="0.25">
      <c r="EU34155" s="104"/>
    </row>
    <row r="34156" spans="151:151" ht="14.4" x14ac:dyDescent="0.25">
      <c r="EU34156" s="104"/>
    </row>
    <row r="34157" spans="151:151" ht="14.4" x14ac:dyDescent="0.25">
      <c r="EU34157" s="104"/>
    </row>
    <row r="34158" spans="151:151" ht="14.4" x14ac:dyDescent="0.25">
      <c r="EU34158" s="104"/>
    </row>
    <row r="34159" spans="151:151" ht="14.4" x14ac:dyDescent="0.25">
      <c r="EU34159" s="104"/>
    </row>
    <row r="34160" spans="151:151" ht="14.4" x14ac:dyDescent="0.25">
      <c r="EU34160" s="104"/>
    </row>
    <row r="34161" spans="151:151" ht="14.4" x14ac:dyDescent="0.25">
      <c r="EU34161" s="104"/>
    </row>
    <row r="34162" spans="151:151" ht="14.4" x14ac:dyDescent="0.25">
      <c r="EU34162" s="104"/>
    </row>
    <row r="34163" spans="151:151" ht="14.4" x14ac:dyDescent="0.25">
      <c r="EU34163" s="104"/>
    </row>
    <row r="34164" spans="151:151" ht="14.4" x14ac:dyDescent="0.25">
      <c r="EU34164" s="104"/>
    </row>
    <row r="34165" spans="151:151" ht="14.4" x14ac:dyDescent="0.25">
      <c r="EU34165" s="104"/>
    </row>
    <row r="34166" spans="151:151" ht="14.4" x14ac:dyDescent="0.25">
      <c r="EU34166" s="104"/>
    </row>
    <row r="34167" spans="151:151" ht="14.4" x14ac:dyDescent="0.25">
      <c r="EU34167" s="104"/>
    </row>
    <row r="34168" spans="151:151" ht="14.4" x14ac:dyDescent="0.25">
      <c r="EU34168" s="104"/>
    </row>
    <row r="34169" spans="151:151" ht="14.4" x14ac:dyDescent="0.25">
      <c r="EU34169" s="104"/>
    </row>
    <row r="34170" spans="151:151" ht="14.4" x14ac:dyDescent="0.25">
      <c r="EU34170" s="104"/>
    </row>
    <row r="34171" spans="151:151" ht="14.4" x14ac:dyDescent="0.25">
      <c r="EU34171" s="104"/>
    </row>
    <row r="34172" spans="151:151" ht="14.4" x14ac:dyDescent="0.25">
      <c r="EU34172" s="104"/>
    </row>
    <row r="34173" spans="151:151" ht="14.4" x14ac:dyDescent="0.25">
      <c r="EU34173" s="104"/>
    </row>
    <row r="34174" spans="151:151" ht="14.4" x14ac:dyDescent="0.25">
      <c r="EU34174" s="104"/>
    </row>
    <row r="34175" spans="151:151" ht="14.4" x14ac:dyDescent="0.25">
      <c r="EU34175" s="104"/>
    </row>
    <row r="34176" spans="151:151" ht="14.4" x14ac:dyDescent="0.25">
      <c r="EU34176" s="104"/>
    </row>
    <row r="34177" spans="151:151" ht="14.4" x14ac:dyDescent="0.25">
      <c r="EU34177" s="104"/>
    </row>
    <row r="34178" spans="151:151" ht="14.4" x14ac:dyDescent="0.25">
      <c r="EU34178" s="104"/>
    </row>
    <row r="34179" spans="151:151" ht="14.4" x14ac:dyDescent="0.25">
      <c r="EU34179" s="104"/>
    </row>
    <row r="34180" spans="151:151" ht="14.4" x14ac:dyDescent="0.25">
      <c r="EU34180" s="104"/>
    </row>
    <row r="34181" spans="151:151" ht="14.4" x14ac:dyDescent="0.25">
      <c r="EU34181" s="104"/>
    </row>
    <row r="34182" spans="151:151" ht="14.4" x14ac:dyDescent="0.25">
      <c r="EU34182" s="104"/>
    </row>
    <row r="34183" spans="151:151" ht="14.4" x14ac:dyDescent="0.25">
      <c r="EU34183" s="104"/>
    </row>
    <row r="34184" spans="151:151" ht="14.4" x14ac:dyDescent="0.25">
      <c r="EU34184" s="104"/>
    </row>
    <row r="34185" spans="151:151" ht="14.4" x14ac:dyDescent="0.25">
      <c r="EU34185" s="104"/>
    </row>
    <row r="34186" spans="151:151" ht="14.4" x14ac:dyDescent="0.25">
      <c r="EU34186" s="104"/>
    </row>
    <row r="34187" spans="151:151" ht="14.4" x14ac:dyDescent="0.25">
      <c r="EU34187" s="104"/>
    </row>
    <row r="34188" spans="151:151" ht="14.4" x14ac:dyDescent="0.25">
      <c r="EU34188" s="104"/>
    </row>
    <row r="34189" spans="151:151" ht="14.4" x14ac:dyDescent="0.25">
      <c r="EU34189" s="104"/>
    </row>
    <row r="34190" spans="151:151" ht="14.4" x14ac:dyDescent="0.25">
      <c r="EU34190" s="104"/>
    </row>
    <row r="34191" spans="151:151" ht="14.4" x14ac:dyDescent="0.25">
      <c r="EU34191" s="104"/>
    </row>
    <row r="34192" spans="151:151" ht="14.4" x14ac:dyDescent="0.25">
      <c r="EU34192" s="104"/>
    </row>
    <row r="34193" spans="151:151" ht="14.4" x14ac:dyDescent="0.25">
      <c r="EU34193" s="104"/>
    </row>
    <row r="34194" spans="151:151" ht="14.4" x14ac:dyDescent="0.25">
      <c r="EU34194" s="104"/>
    </row>
    <row r="34195" spans="151:151" ht="14.4" x14ac:dyDescent="0.25">
      <c r="EU34195" s="104"/>
    </row>
    <row r="34196" spans="151:151" ht="14.4" x14ac:dyDescent="0.25">
      <c r="EU34196" s="104"/>
    </row>
    <row r="34197" spans="151:151" ht="14.4" x14ac:dyDescent="0.25">
      <c r="EU34197" s="104"/>
    </row>
    <row r="34198" spans="151:151" ht="14.4" x14ac:dyDescent="0.25">
      <c r="EU34198" s="104"/>
    </row>
    <row r="34199" spans="151:151" ht="14.4" x14ac:dyDescent="0.25">
      <c r="EU34199" s="104"/>
    </row>
    <row r="34200" spans="151:151" ht="14.4" x14ac:dyDescent="0.25">
      <c r="EU34200" s="104"/>
    </row>
    <row r="34201" spans="151:151" ht="14.4" x14ac:dyDescent="0.25">
      <c r="EU34201" s="104"/>
    </row>
    <row r="34202" spans="151:151" ht="14.4" x14ac:dyDescent="0.25">
      <c r="EU34202" s="104"/>
    </row>
    <row r="34203" spans="151:151" ht="14.4" x14ac:dyDescent="0.25">
      <c r="EU34203" s="104"/>
    </row>
    <row r="34204" spans="151:151" ht="14.4" x14ac:dyDescent="0.25">
      <c r="EU34204" s="104"/>
    </row>
    <row r="34205" spans="151:151" ht="14.4" x14ac:dyDescent="0.25">
      <c r="EU34205" s="104"/>
    </row>
    <row r="34206" spans="151:151" ht="14.4" x14ac:dyDescent="0.25">
      <c r="EU34206" s="104"/>
    </row>
    <row r="34207" spans="151:151" ht="14.4" x14ac:dyDescent="0.25">
      <c r="EU34207" s="104"/>
    </row>
    <row r="34208" spans="151:151" ht="14.4" x14ac:dyDescent="0.25">
      <c r="EU34208" s="104"/>
    </row>
    <row r="34209" spans="151:151" ht="14.4" x14ac:dyDescent="0.25">
      <c r="EU34209" s="104"/>
    </row>
    <row r="34210" spans="151:151" ht="14.4" x14ac:dyDescent="0.25">
      <c r="EU34210" s="104"/>
    </row>
    <row r="34211" spans="151:151" ht="14.4" x14ac:dyDescent="0.25">
      <c r="EU34211" s="104"/>
    </row>
    <row r="34212" spans="151:151" ht="14.4" x14ac:dyDescent="0.25">
      <c r="EU34212" s="104"/>
    </row>
    <row r="34213" spans="151:151" ht="14.4" x14ac:dyDescent="0.25">
      <c r="EU34213" s="104"/>
    </row>
    <row r="34214" spans="151:151" ht="14.4" x14ac:dyDescent="0.25">
      <c r="EU34214" s="104"/>
    </row>
    <row r="34215" spans="151:151" ht="14.4" x14ac:dyDescent="0.25">
      <c r="EU34215" s="104"/>
    </row>
    <row r="34216" spans="151:151" ht="14.4" x14ac:dyDescent="0.25">
      <c r="EU34216" s="104"/>
    </row>
    <row r="34217" spans="151:151" ht="14.4" x14ac:dyDescent="0.25">
      <c r="EU34217" s="104"/>
    </row>
    <row r="34218" spans="151:151" ht="14.4" x14ac:dyDescent="0.25">
      <c r="EU34218" s="104"/>
    </row>
    <row r="34219" spans="151:151" ht="14.4" x14ac:dyDescent="0.25">
      <c r="EU34219" s="104"/>
    </row>
    <row r="34220" spans="151:151" ht="14.4" x14ac:dyDescent="0.25">
      <c r="EU34220" s="104"/>
    </row>
    <row r="34221" spans="151:151" ht="14.4" x14ac:dyDescent="0.25">
      <c r="EU34221" s="104"/>
    </row>
    <row r="34222" spans="151:151" ht="14.4" x14ac:dyDescent="0.25">
      <c r="EU34222" s="104"/>
    </row>
    <row r="34223" spans="151:151" ht="14.4" x14ac:dyDescent="0.25">
      <c r="EU34223" s="104"/>
    </row>
    <row r="34224" spans="151:151" ht="14.4" x14ac:dyDescent="0.25">
      <c r="EU34224" s="104"/>
    </row>
    <row r="34225" spans="151:151" ht="14.4" x14ac:dyDescent="0.25">
      <c r="EU34225" s="104"/>
    </row>
    <row r="34226" spans="151:151" ht="14.4" x14ac:dyDescent="0.25">
      <c r="EU34226" s="104"/>
    </row>
    <row r="34227" spans="151:151" ht="14.4" x14ac:dyDescent="0.25">
      <c r="EU34227" s="104"/>
    </row>
    <row r="34228" spans="151:151" ht="14.4" x14ac:dyDescent="0.25">
      <c r="EU34228" s="104"/>
    </row>
    <row r="34229" spans="151:151" ht="14.4" x14ac:dyDescent="0.25">
      <c r="EU34229" s="104"/>
    </row>
    <row r="34230" spans="151:151" ht="14.4" x14ac:dyDescent="0.25">
      <c r="EU34230" s="104"/>
    </row>
    <row r="34231" spans="151:151" ht="14.4" x14ac:dyDescent="0.25">
      <c r="EU34231" s="104"/>
    </row>
    <row r="34232" spans="151:151" ht="14.4" x14ac:dyDescent="0.25">
      <c r="EU34232" s="104"/>
    </row>
    <row r="34233" spans="151:151" ht="14.4" x14ac:dyDescent="0.25">
      <c r="EU34233" s="104"/>
    </row>
    <row r="34234" spans="151:151" ht="14.4" x14ac:dyDescent="0.25">
      <c r="EU34234" s="104"/>
    </row>
    <row r="34235" spans="151:151" ht="14.4" x14ac:dyDescent="0.25">
      <c r="EU34235" s="104"/>
    </row>
    <row r="34236" spans="151:151" ht="14.4" x14ac:dyDescent="0.25">
      <c r="EU34236" s="104"/>
    </row>
    <row r="34237" spans="151:151" ht="14.4" x14ac:dyDescent="0.25">
      <c r="EU34237" s="104"/>
    </row>
    <row r="34238" spans="151:151" ht="14.4" x14ac:dyDescent="0.25">
      <c r="EU34238" s="104"/>
    </row>
    <row r="34239" spans="151:151" ht="14.4" x14ac:dyDescent="0.25">
      <c r="EU34239" s="104"/>
    </row>
    <row r="34240" spans="151:151" ht="14.4" x14ac:dyDescent="0.25">
      <c r="EU34240" s="104"/>
    </row>
    <row r="34241" spans="151:151" ht="14.4" x14ac:dyDescent="0.25">
      <c r="EU34241" s="104"/>
    </row>
    <row r="34242" spans="151:151" ht="14.4" x14ac:dyDescent="0.25">
      <c r="EU34242" s="104"/>
    </row>
    <row r="34243" spans="151:151" ht="14.4" x14ac:dyDescent="0.25">
      <c r="EU34243" s="104"/>
    </row>
    <row r="34244" spans="151:151" ht="14.4" x14ac:dyDescent="0.25">
      <c r="EU34244" s="104"/>
    </row>
    <row r="34245" spans="151:151" ht="14.4" x14ac:dyDescent="0.25">
      <c r="EU34245" s="104"/>
    </row>
    <row r="34246" spans="151:151" ht="14.4" x14ac:dyDescent="0.25">
      <c r="EU34246" s="104"/>
    </row>
    <row r="34247" spans="151:151" ht="14.4" x14ac:dyDescent="0.25">
      <c r="EU34247" s="104"/>
    </row>
    <row r="34248" spans="151:151" ht="14.4" x14ac:dyDescent="0.25">
      <c r="EU34248" s="104"/>
    </row>
    <row r="34249" spans="151:151" ht="14.4" x14ac:dyDescent="0.25">
      <c r="EU34249" s="104"/>
    </row>
    <row r="34250" spans="151:151" ht="14.4" x14ac:dyDescent="0.25">
      <c r="EU34250" s="104"/>
    </row>
    <row r="34251" spans="151:151" ht="14.4" x14ac:dyDescent="0.25">
      <c r="EU34251" s="104"/>
    </row>
    <row r="34252" spans="151:151" ht="14.4" x14ac:dyDescent="0.25">
      <c r="EU34252" s="104"/>
    </row>
    <row r="34253" spans="151:151" ht="14.4" x14ac:dyDescent="0.25">
      <c r="EU34253" s="104"/>
    </row>
    <row r="34254" spans="151:151" ht="14.4" x14ac:dyDescent="0.25">
      <c r="EU34254" s="104"/>
    </row>
    <row r="34255" spans="151:151" ht="14.4" x14ac:dyDescent="0.25">
      <c r="EU34255" s="104"/>
    </row>
    <row r="34256" spans="151:151" ht="14.4" x14ac:dyDescent="0.25">
      <c r="EU34256" s="104"/>
    </row>
    <row r="34257" spans="151:151" ht="14.4" x14ac:dyDescent="0.25">
      <c r="EU34257" s="104"/>
    </row>
    <row r="34258" spans="151:151" ht="14.4" x14ac:dyDescent="0.25">
      <c r="EU34258" s="104"/>
    </row>
    <row r="34259" spans="151:151" ht="14.4" x14ac:dyDescent="0.25">
      <c r="EU34259" s="104"/>
    </row>
    <row r="34260" spans="151:151" ht="14.4" x14ac:dyDescent="0.25">
      <c r="EU34260" s="104"/>
    </row>
    <row r="34261" spans="151:151" ht="14.4" x14ac:dyDescent="0.25">
      <c r="EU34261" s="104"/>
    </row>
    <row r="34262" spans="151:151" ht="14.4" x14ac:dyDescent="0.25">
      <c r="EU34262" s="104"/>
    </row>
    <row r="34263" spans="151:151" ht="14.4" x14ac:dyDescent="0.25">
      <c r="EU34263" s="104"/>
    </row>
    <row r="34264" spans="151:151" ht="14.4" x14ac:dyDescent="0.25">
      <c r="EU34264" s="104"/>
    </row>
    <row r="34265" spans="151:151" ht="14.4" x14ac:dyDescent="0.25">
      <c r="EU34265" s="104"/>
    </row>
    <row r="34266" spans="151:151" ht="14.4" x14ac:dyDescent="0.25">
      <c r="EU34266" s="104"/>
    </row>
    <row r="34267" spans="151:151" ht="14.4" x14ac:dyDescent="0.25">
      <c r="EU34267" s="104"/>
    </row>
    <row r="34268" spans="151:151" ht="14.4" x14ac:dyDescent="0.25">
      <c r="EU34268" s="104"/>
    </row>
    <row r="34269" spans="151:151" ht="14.4" x14ac:dyDescent="0.25">
      <c r="EU34269" s="104"/>
    </row>
    <row r="34270" spans="151:151" ht="14.4" x14ac:dyDescent="0.25">
      <c r="EU34270" s="104"/>
    </row>
    <row r="34271" spans="151:151" ht="14.4" x14ac:dyDescent="0.25">
      <c r="EU34271" s="104"/>
    </row>
    <row r="34272" spans="151:151" ht="14.4" x14ac:dyDescent="0.25">
      <c r="EU34272" s="104"/>
    </row>
    <row r="34273" spans="151:151" ht="14.4" x14ac:dyDescent="0.25">
      <c r="EU34273" s="104"/>
    </row>
    <row r="34274" spans="151:151" ht="14.4" x14ac:dyDescent="0.25">
      <c r="EU34274" s="104"/>
    </row>
    <row r="34275" spans="151:151" ht="14.4" x14ac:dyDescent="0.25">
      <c r="EU34275" s="104"/>
    </row>
    <row r="34276" spans="151:151" ht="14.4" x14ac:dyDescent="0.25">
      <c r="EU34276" s="104"/>
    </row>
    <row r="34277" spans="151:151" ht="14.4" x14ac:dyDescent="0.25">
      <c r="EU34277" s="104"/>
    </row>
    <row r="34278" spans="151:151" ht="14.4" x14ac:dyDescent="0.25">
      <c r="EU34278" s="104"/>
    </row>
    <row r="34279" spans="151:151" ht="14.4" x14ac:dyDescent="0.25">
      <c r="EU34279" s="104"/>
    </row>
    <row r="34280" spans="151:151" ht="14.4" x14ac:dyDescent="0.25">
      <c r="EU34280" s="104"/>
    </row>
    <row r="34281" spans="151:151" ht="14.4" x14ac:dyDescent="0.25">
      <c r="EU34281" s="104"/>
    </row>
    <row r="34282" spans="151:151" ht="14.4" x14ac:dyDescent="0.25">
      <c r="EU34282" s="104"/>
    </row>
    <row r="34283" spans="151:151" ht="14.4" x14ac:dyDescent="0.25">
      <c r="EU34283" s="104"/>
    </row>
    <row r="34284" spans="151:151" ht="14.4" x14ac:dyDescent="0.25">
      <c r="EU34284" s="104"/>
    </row>
    <row r="34285" spans="151:151" ht="14.4" x14ac:dyDescent="0.25">
      <c r="EU34285" s="104"/>
    </row>
    <row r="34286" spans="151:151" ht="14.4" x14ac:dyDescent="0.25">
      <c r="EU34286" s="104"/>
    </row>
    <row r="34287" spans="151:151" ht="14.4" x14ac:dyDescent="0.25">
      <c r="EU34287" s="104"/>
    </row>
    <row r="34288" spans="151:151" ht="14.4" x14ac:dyDescent="0.25">
      <c r="EU34288" s="104"/>
    </row>
    <row r="34289" spans="151:151" ht="14.4" x14ac:dyDescent="0.25">
      <c r="EU34289" s="104"/>
    </row>
    <row r="34290" spans="151:151" ht="14.4" x14ac:dyDescent="0.25">
      <c r="EU34290" s="104"/>
    </row>
    <row r="34291" spans="151:151" ht="14.4" x14ac:dyDescent="0.25">
      <c r="EU34291" s="104"/>
    </row>
    <row r="34292" spans="151:151" ht="14.4" x14ac:dyDescent="0.25">
      <c r="EU34292" s="104"/>
    </row>
    <row r="34293" spans="151:151" ht="14.4" x14ac:dyDescent="0.25">
      <c r="EU34293" s="104"/>
    </row>
    <row r="34294" spans="151:151" ht="14.4" x14ac:dyDescent="0.25">
      <c r="EU34294" s="104"/>
    </row>
    <row r="34295" spans="151:151" ht="14.4" x14ac:dyDescent="0.25">
      <c r="EU34295" s="104"/>
    </row>
    <row r="34296" spans="151:151" ht="14.4" x14ac:dyDescent="0.25">
      <c r="EU34296" s="104"/>
    </row>
    <row r="34297" spans="151:151" ht="14.4" x14ac:dyDescent="0.25">
      <c r="EU34297" s="104"/>
    </row>
    <row r="34298" spans="151:151" ht="14.4" x14ac:dyDescent="0.25">
      <c r="EU34298" s="104"/>
    </row>
    <row r="34299" spans="151:151" ht="14.4" x14ac:dyDescent="0.25">
      <c r="EU34299" s="104"/>
    </row>
    <row r="34300" spans="151:151" ht="14.4" x14ac:dyDescent="0.25">
      <c r="EU34300" s="104"/>
    </row>
    <row r="34301" spans="151:151" ht="14.4" x14ac:dyDescent="0.25">
      <c r="EU34301" s="104"/>
    </row>
    <row r="34302" spans="151:151" ht="14.4" x14ac:dyDescent="0.25">
      <c r="EU34302" s="104"/>
    </row>
    <row r="34303" spans="151:151" ht="14.4" x14ac:dyDescent="0.25">
      <c r="EU34303" s="104"/>
    </row>
    <row r="34304" spans="151:151" ht="14.4" x14ac:dyDescent="0.25">
      <c r="EU34304" s="104"/>
    </row>
    <row r="34305" spans="151:151" ht="14.4" x14ac:dyDescent="0.25">
      <c r="EU34305" s="104"/>
    </row>
    <row r="34306" spans="151:151" ht="14.4" x14ac:dyDescent="0.25">
      <c r="EU34306" s="104"/>
    </row>
    <row r="34307" spans="151:151" ht="14.4" x14ac:dyDescent="0.25">
      <c r="EU34307" s="104"/>
    </row>
    <row r="34308" spans="151:151" ht="14.4" x14ac:dyDescent="0.25">
      <c r="EU34308" s="104"/>
    </row>
    <row r="34309" spans="151:151" ht="14.4" x14ac:dyDescent="0.25">
      <c r="EU34309" s="104"/>
    </row>
    <row r="34310" spans="151:151" ht="14.4" x14ac:dyDescent="0.25">
      <c r="EU34310" s="104"/>
    </row>
    <row r="34311" spans="151:151" ht="14.4" x14ac:dyDescent="0.25">
      <c r="EU34311" s="104"/>
    </row>
    <row r="34312" spans="151:151" ht="14.4" x14ac:dyDescent="0.25">
      <c r="EU34312" s="104"/>
    </row>
    <row r="34313" spans="151:151" ht="14.4" x14ac:dyDescent="0.25">
      <c r="EU34313" s="104"/>
    </row>
    <row r="34314" spans="151:151" ht="14.4" x14ac:dyDescent="0.25">
      <c r="EU34314" s="104"/>
    </row>
    <row r="34315" spans="151:151" ht="14.4" x14ac:dyDescent="0.25">
      <c r="EU34315" s="104"/>
    </row>
    <row r="34316" spans="151:151" ht="14.4" x14ac:dyDescent="0.25">
      <c r="EU34316" s="104"/>
    </row>
    <row r="34317" spans="151:151" ht="14.4" x14ac:dyDescent="0.25">
      <c r="EU34317" s="104"/>
    </row>
    <row r="34318" spans="151:151" ht="14.4" x14ac:dyDescent="0.25">
      <c r="EU34318" s="104"/>
    </row>
    <row r="34319" spans="151:151" ht="14.4" x14ac:dyDescent="0.25">
      <c r="EU34319" s="104"/>
    </row>
    <row r="34320" spans="151:151" ht="14.4" x14ac:dyDescent="0.25">
      <c r="EU34320" s="104"/>
    </row>
    <row r="34321" spans="151:151" ht="14.4" x14ac:dyDescent="0.25">
      <c r="EU34321" s="104"/>
    </row>
    <row r="34322" spans="151:151" ht="14.4" x14ac:dyDescent="0.25">
      <c r="EU34322" s="104"/>
    </row>
    <row r="34323" spans="151:151" ht="14.4" x14ac:dyDescent="0.25">
      <c r="EU34323" s="104"/>
    </row>
    <row r="34324" spans="151:151" ht="14.4" x14ac:dyDescent="0.25">
      <c r="EU34324" s="104"/>
    </row>
    <row r="34325" spans="151:151" ht="14.4" x14ac:dyDescent="0.25">
      <c r="EU34325" s="104"/>
    </row>
    <row r="34326" spans="151:151" ht="14.4" x14ac:dyDescent="0.25">
      <c r="EU34326" s="104"/>
    </row>
    <row r="34327" spans="151:151" ht="14.4" x14ac:dyDescent="0.25">
      <c r="EU34327" s="104"/>
    </row>
    <row r="34328" spans="151:151" ht="14.4" x14ac:dyDescent="0.25">
      <c r="EU34328" s="104"/>
    </row>
    <row r="34329" spans="151:151" ht="14.4" x14ac:dyDescent="0.25">
      <c r="EU34329" s="104"/>
    </row>
    <row r="34330" spans="151:151" ht="14.4" x14ac:dyDescent="0.25">
      <c r="EU34330" s="104"/>
    </row>
    <row r="34331" spans="151:151" ht="14.4" x14ac:dyDescent="0.25">
      <c r="EU34331" s="104"/>
    </row>
    <row r="34332" spans="151:151" ht="14.4" x14ac:dyDescent="0.25">
      <c r="EU34332" s="104"/>
    </row>
    <row r="34333" spans="151:151" ht="14.4" x14ac:dyDescent="0.25">
      <c r="EU34333" s="104"/>
    </row>
    <row r="34334" spans="151:151" ht="14.4" x14ac:dyDescent="0.25">
      <c r="EU34334" s="104"/>
    </row>
    <row r="34335" spans="151:151" ht="14.4" x14ac:dyDescent="0.25">
      <c r="EU34335" s="104"/>
    </row>
    <row r="34336" spans="151:151" ht="14.4" x14ac:dyDescent="0.25">
      <c r="EU34336" s="104"/>
    </row>
    <row r="34337" spans="151:151" ht="14.4" x14ac:dyDescent="0.25">
      <c r="EU34337" s="104"/>
    </row>
    <row r="34338" spans="151:151" ht="14.4" x14ac:dyDescent="0.25">
      <c r="EU34338" s="104"/>
    </row>
    <row r="34339" spans="151:151" ht="14.4" x14ac:dyDescent="0.25">
      <c r="EU34339" s="104"/>
    </row>
    <row r="34340" spans="151:151" ht="14.4" x14ac:dyDescent="0.25">
      <c r="EU34340" s="104"/>
    </row>
    <row r="34341" spans="151:151" ht="14.4" x14ac:dyDescent="0.25">
      <c r="EU34341" s="104"/>
    </row>
    <row r="34342" spans="151:151" ht="14.4" x14ac:dyDescent="0.25">
      <c r="EU34342" s="104"/>
    </row>
    <row r="34343" spans="151:151" ht="14.4" x14ac:dyDescent="0.25">
      <c r="EU34343" s="104"/>
    </row>
    <row r="34344" spans="151:151" ht="14.4" x14ac:dyDescent="0.25">
      <c r="EU34344" s="104"/>
    </row>
    <row r="34345" spans="151:151" ht="14.4" x14ac:dyDescent="0.25">
      <c r="EU34345" s="104"/>
    </row>
    <row r="34346" spans="151:151" ht="14.4" x14ac:dyDescent="0.25">
      <c r="EU34346" s="104"/>
    </row>
    <row r="34347" spans="151:151" ht="14.4" x14ac:dyDescent="0.25">
      <c r="EU34347" s="104"/>
    </row>
    <row r="34348" spans="151:151" ht="14.4" x14ac:dyDescent="0.25">
      <c r="EU34348" s="104"/>
    </row>
    <row r="34349" spans="151:151" ht="14.4" x14ac:dyDescent="0.25">
      <c r="EU34349" s="104"/>
    </row>
    <row r="34350" spans="151:151" ht="14.4" x14ac:dyDescent="0.25">
      <c r="EU34350" s="104"/>
    </row>
    <row r="34351" spans="151:151" ht="14.4" x14ac:dyDescent="0.25">
      <c r="EU34351" s="104"/>
    </row>
    <row r="34352" spans="151:151" ht="14.4" x14ac:dyDescent="0.25">
      <c r="EU34352" s="104"/>
    </row>
    <row r="34353" spans="151:151" ht="14.4" x14ac:dyDescent="0.25">
      <c r="EU34353" s="104"/>
    </row>
    <row r="34354" spans="151:151" ht="14.4" x14ac:dyDescent="0.25">
      <c r="EU34354" s="104"/>
    </row>
    <row r="34355" spans="151:151" ht="14.4" x14ac:dyDescent="0.25">
      <c r="EU34355" s="104"/>
    </row>
    <row r="34356" spans="151:151" ht="14.4" x14ac:dyDescent="0.25">
      <c r="EU34356" s="104"/>
    </row>
    <row r="34357" spans="151:151" ht="14.4" x14ac:dyDescent="0.25">
      <c r="EU34357" s="104"/>
    </row>
    <row r="34358" spans="151:151" ht="14.4" x14ac:dyDescent="0.25">
      <c r="EU34358" s="104"/>
    </row>
    <row r="34359" spans="151:151" ht="14.4" x14ac:dyDescent="0.25">
      <c r="EU34359" s="104"/>
    </row>
    <row r="34360" spans="151:151" ht="14.4" x14ac:dyDescent="0.25">
      <c r="EU34360" s="104"/>
    </row>
    <row r="34361" spans="151:151" ht="14.4" x14ac:dyDescent="0.25">
      <c r="EU34361" s="104"/>
    </row>
    <row r="34362" spans="151:151" ht="14.4" x14ac:dyDescent="0.25">
      <c r="EU34362" s="104"/>
    </row>
    <row r="34363" spans="151:151" ht="14.4" x14ac:dyDescent="0.25">
      <c r="EU34363" s="104"/>
    </row>
    <row r="34364" spans="151:151" ht="14.4" x14ac:dyDescent="0.25">
      <c r="EU34364" s="104"/>
    </row>
    <row r="34365" spans="151:151" ht="14.4" x14ac:dyDescent="0.25">
      <c r="EU34365" s="104"/>
    </row>
    <row r="34366" spans="151:151" ht="14.4" x14ac:dyDescent="0.25">
      <c r="EU34366" s="104"/>
    </row>
    <row r="34367" spans="151:151" ht="14.4" x14ac:dyDescent="0.25">
      <c r="EU34367" s="104"/>
    </row>
    <row r="34368" spans="151:151" ht="14.4" x14ac:dyDescent="0.25">
      <c r="EU34368" s="104"/>
    </row>
    <row r="34369" spans="151:151" ht="14.4" x14ac:dyDescent="0.25">
      <c r="EU34369" s="104"/>
    </row>
    <row r="34370" spans="151:151" ht="14.4" x14ac:dyDescent="0.25">
      <c r="EU34370" s="104"/>
    </row>
    <row r="34371" spans="151:151" ht="14.4" x14ac:dyDescent="0.25">
      <c r="EU34371" s="104"/>
    </row>
    <row r="34372" spans="151:151" ht="14.4" x14ac:dyDescent="0.25">
      <c r="EU34372" s="104"/>
    </row>
    <row r="34373" spans="151:151" ht="14.4" x14ac:dyDescent="0.25">
      <c r="EU34373" s="104"/>
    </row>
    <row r="34374" spans="151:151" ht="14.4" x14ac:dyDescent="0.25">
      <c r="EU34374" s="104"/>
    </row>
    <row r="34375" spans="151:151" ht="14.4" x14ac:dyDescent="0.25">
      <c r="EU34375" s="104"/>
    </row>
    <row r="34376" spans="151:151" ht="14.4" x14ac:dyDescent="0.25">
      <c r="EU34376" s="104"/>
    </row>
    <row r="34377" spans="151:151" ht="14.4" x14ac:dyDescent="0.25">
      <c r="EU34377" s="104"/>
    </row>
    <row r="34378" spans="151:151" ht="14.4" x14ac:dyDescent="0.25">
      <c r="EU34378" s="104"/>
    </row>
    <row r="34379" spans="151:151" ht="14.4" x14ac:dyDescent="0.25">
      <c r="EU34379" s="104"/>
    </row>
    <row r="34380" spans="151:151" ht="14.4" x14ac:dyDescent="0.25">
      <c r="EU34380" s="104"/>
    </row>
    <row r="34381" spans="151:151" ht="14.4" x14ac:dyDescent="0.25">
      <c r="EU34381" s="104"/>
    </row>
    <row r="34382" spans="151:151" ht="14.4" x14ac:dyDescent="0.25">
      <c r="EU34382" s="104"/>
    </row>
    <row r="34383" spans="151:151" ht="14.4" x14ac:dyDescent="0.25">
      <c r="EU34383" s="104"/>
    </row>
    <row r="34384" spans="151:151" ht="14.4" x14ac:dyDescent="0.25">
      <c r="EU34384" s="104"/>
    </row>
    <row r="34385" spans="151:151" ht="14.4" x14ac:dyDescent="0.25">
      <c r="EU34385" s="104"/>
    </row>
    <row r="34386" spans="151:151" ht="14.4" x14ac:dyDescent="0.25">
      <c r="EU34386" s="104"/>
    </row>
    <row r="34387" spans="151:151" ht="14.4" x14ac:dyDescent="0.25">
      <c r="EU34387" s="104"/>
    </row>
    <row r="34388" spans="151:151" ht="14.4" x14ac:dyDescent="0.25">
      <c r="EU34388" s="104"/>
    </row>
    <row r="34389" spans="151:151" ht="14.4" x14ac:dyDescent="0.25">
      <c r="EU34389" s="104"/>
    </row>
    <row r="34390" spans="151:151" ht="14.4" x14ac:dyDescent="0.25">
      <c r="EU34390" s="104"/>
    </row>
    <row r="34391" spans="151:151" ht="14.4" x14ac:dyDescent="0.25">
      <c r="EU34391" s="104"/>
    </row>
    <row r="34392" spans="151:151" ht="14.4" x14ac:dyDescent="0.25">
      <c r="EU34392" s="104"/>
    </row>
    <row r="34393" spans="151:151" ht="14.4" x14ac:dyDescent="0.25">
      <c r="EU34393" s="104"/>
    </row>
    <row r="34394" spans="151:151" ht="14.4" x14ac:dyDescent="0.25">
      <c r="EU34394" s="104"/>
    </row>
    <row r="34395" spans="151:151" ht="14.4" x14ac:dyDescent="0.25">
      <c r="EU34395" s="104"/>
    </row>
    <row r="34396" spans="151:151" ht="14.4" x14ac:dyDescent="0.25">
      <c r="EU34396" s="104"/>
    </row>
    <row r="34397" spans="151:151" ht="14.4" x14ac:dyDescent="0.25">
      <c r="EU34397" s="104"/>
    </row>
    <row r="34398" spans="151:151" ht="14.4" x14ac:dyDescent="0.25">
      <c r="EU34398" s="104"/>
    </row>
    <row r="34399" spans="151:151" ht="14.4" x14ac:dyDescent="0.25">
      <c r="EU34399" s="104"/>
    </row>
    <row r="34400" spans="151:151" ht="14.4" x14ac:dyDescent="0.25">
      <c r="EU34400" s="104"/>
    </row>
    <row r="34401" spans="151:151" ht="14.4" x14ac:dyDescent="0.25">
      <c r="EU34401" s="104"/>
    </row>
    <row r="34402" spans="151:151" ht="14.4" x14ac:dyDescent="0.25">
      <c r="EU34402" s="104"/>
    </row>
    <row r="34403" spans="151:151" ht="14.4" x14ac:dyDescent="0.25">
      <c r="EU34403" s="104"/>
    </row>
    <row r="34404" spans="151:151" ht="14.4" x14ac:dyDescent="0.25">
      <c r="EU34404" s="104"/>
    </row>
    <row r="34405" spans="151:151" ht="14.4" x14ac:dyDescent="0.25">
      <c r="EU34405" s="104"/>
    </row>
    <row r="34406" spans="151:151" ht="14.4" x14ac:dyDescent="0.25">
      <c r="EU34406" s="104"/>
    </row>
    <row r="34407" spans="151:151" ht="14.4" x14ac:dyDescent="0.25">
      <c r="EU34407" s="104"/>
    </row>
    <row r="34408" spans="151:151" ht="14.4" x14ac:dyDescent="0.25">
      <c r="EU34408" s="104"/>
    </row>
    <row r="34409" spans="151:151" ht="14.4" x14ac:dyDescent="0.25">
      <c r="EU34409" s="104"/>
    </row>
    <row r="34410" spans="151:151" ht="14.4" x14ac:dyDescent="0.25">
      <c r="EU34410" s="104"/>
    </row>
    <row r="34411" spans="151:151" ht="14.4" x14ac:dyDescent="0.25">
      <c r="EU34411" s="104"/>
    </row>
    <row r="34412" spans="151:151" ht="14.4" x14ac:dyDescent="0.25">
      <c r="EU34412" s="104"/>
    </row>
    <row r="34413" spans="151:151" ht="14.4" x14ac:dyDescent="0.25">
      <c r="EU34413" s="104"/>
    </row>
    <row r="34414" spans="151:151" ht="14.4" x14ac:dyDescent="0.25">
      <c r="EU34414" s="104"/>
    </row>
    <row r="34415" spans="151:151" ht="14.4" x14ac:dyDescent="0.25">
      <c r="EU34415" s="104"/>
    </row>
    <row r="34416" spans="151:151" ht="14.4" x14ac:dyDescent="0.25">
      <c r="EU34416" s="104"/>
    </row>
    <row r="34417" spans="151:151" ht="14.4" x14ac:dyDescent="0.25">
      <c r="EU34417" s="104"/>
    </row>
    <row r="34418" spans="151:151" ht="14.4" x14ac:dyDescent="0.25">
      <c r="EU34418" s="104"/>
    </row>
    <row r="34419" spans="151:151" ht="14.4" x14ac:dyDescent="0.25">
      <c r="EU34419" s="104"/>
    </row>
    <row r="34420" spans="151:151" ht="14.4" x14ac:dyDescent="0.25">
      <c r="EU34420" s="104"/>
    </row>
    <row r="34421" spans="151:151" ht="14.4" x14ac:dyDescent="0.25">
      <c r="EU34421" s="104"/>
    </row>
    <row r="34422" spans="151:151" ht="14.4" x14ac:dyDescent="0.25">
      <c r="EU34422" s="104"/>
    </row>
    <row r="34423" spans="151:151" ht="14.4" x14ac:dyDescent="0.25">
      <c r="EU34423" s="104"/>
    </row>
    <row r="34424" spans="151:151" ht="14.4" x14ac:dyDescent="0.25">
      <c r="EU34424" s="104"/>
    </row>
    <row r="34425" spans="151:151" ht="14.4" x14ac:dyDescent="0.25">
      <c r="EU34425" s="104"/>
    </row>
    <row r="34426" spans="151:151" ht="14.4" x14ac:dyDescent="0.25">
      <c r="EU34426" s="104"/>
    </row>
    <row r="34427" spans="151:151" ht="14.4" x14ac:dyDescent="0.25">
      <c r="EU34427" s="104"/>
    </row>
    <row r="34428" spans="151:151" ht="14.4" x14ac:dyDescent="0.25">
      <c r="EU34428" s="104"/>
    </row>
    <row r="34429" spans="151:151" ht="14.4" x14ac:dyDescent="0.25">
      <c r="EU34429" s="104"/>
    </row>
    <row r="34430" spans="151:151" ht="14.4" x14ac:dyDescent="0.25">
      <c r="EU34430" s="104"/>
    </row>
    <row r="34431" spans="151:151" ht="14.4" x14ac:dyDescent="0.25">
      <c r="EU34431" s="104"/>
    </row>
    <row r="34432" spans="151:151" ht="14.4" x14ac:dyDescent="0.25">
      <c r="EU34432" s="104"/>
    </row>
    <row r="34433" spans="151:151" ht="14.4" x14ac:dyDescent="0.25">
      <c r="EU34433" s="104"/>
    </row>
    <row r="34434" spans="151:151" ht="14.4" x14ac:dyDescent="0.25">
      <c r="EU34434" s="104"/>
    </row>
    <row r="34435" spans="151:151" ht="14.4" x14ac:dyDescent="0.25">
      <c r="EU34435" s="104"/>
    </row>
    <row r="34436" spans="151:151" ht="14.4" x14ac:dyDescent="0.25">
      <c r="EU34436" s="104"/>
    </row>
    <row r="34437" spans="151:151" ht="14.4" x14ac:dyDescent="0.25">
      <c r="EU34437" s="104"/>
    </row>
    <row r="34438" spans="151:151" ht="14.4" x14ac:dyDescent="0.25">
      <c r="EU34438" s="104"/>
    </row>
    <row r="34439" spans="151:151" ht="14.4" x14ac:dyDescent="0.25">
      <c r="EU34439" s="104"/>
    </row>
    <row r="34440" spans="151:151" ht="14.4" x14ac:dyDescent="0.25">
      <c r="EU34440" s="104"/>
    </row>
    <row r="34441" spans="151:151" ht="14.4" x14ac:dyDescent="0.25">
      <c r="EU34441" s="104"/>
    </row>
    <row r="34442" spans="151:151" ht="14.4" x14ac:dyDescent="0.25">
      <c r="EU34442" s="104"/>
    </row>
    <row r="34443" spans="151:151" ht="14.4" x14ac:dyDescent="0.25">
      <c r="EU34443" s="104"/>
    </row>
    <row r="34444" spans="151:151" ht="14.4" x14ac:dyDescent="0.25">
      <c r="EU34444" s="104"/>
    </row>
    <row r="34445" spans="151:151" ht="14.4" x14ac:dyDescent="0.25">
      <c r="EU34445" s="104"/>
    </row>
    <row r="34446" spans="151:151" ht="14.4" x14ac:dyDescent="0.25">
      <c r="EU34446" s="104"/>
    </row>
    <row r="34447" spans="151:151" ht="14.4" x14ac:dyDescent="0.25">
      <c r="EU34447" s="104"/>
    </row>
    <row r="34448" spans="151:151" ht="14.4" x14ac:dyDescent="0.25">
      <c r="EU34448" s="104"/>
    </row>
    <row r="34449" spans="151:151" ht="14.4" x14ac:dyDescent="0.25">
      <c r="EU34449" s="104"/>
    </row>
    <row r="34450" spans="151:151" ht="14.4" x14ac:dyDescent="0.25">
      <c r="EU34450" s="104"/>
    </row>
    <row r="34451" spans="151:151" ht="14.4" x14ac:dyDescent="0.25">
      <c r="EU34451" s="104"/>
    </row>
    <row r="34452" spans="151:151" ht="14.4" x14ac:dyDescent="0.25">
      <c r="EU34452" s="104"/>
    </row>
    <row r="34453" spans="151:151" ht="14.4" x14ac:dyDescent="0.25">
      <c r="EU34453" s="104"/>
    </row>
    <row r="34454" spans="151:151" ht="14.4" x14ac:dyDescent="0.25">
      <c r="EU34454" s="104"/>
    </row>
    <row r="34455" spans="151:151" ht="14.4" x14ac:dyDescent="0.25">
      <c r="EU34455" s="104"/>
    </row>
    <row r="34456" spans="151:151" ht="14.4" x14ac:dyDescent="0.25">
      <c r="EU34456" s="104"/>
    </row>
    <row r="34457" spans="151:151" ht="14.4" x14ac:dyDescent="0.25">
      <c r="EU34457" s="104"/>
    </row>
    <row r="34458" spans="151:151" ht="14.4" x14ac:dyDescent="0.25">
      <c r="EU34458" s="104"/>
    </row>
    <row r="34459" spans="151:151" ht="14.4" x14ac:dyDescent="0.25">
      <c r="EU34459" s="104"/>
    </row>
    <row r="34460" spans="151:151" ht="14.4" x14ac:dyDescent="0.25">
      <c r="EU34460" s="104"/>
    </row>
    <row r="34461" spans="151:151" ht="14.4" x14ac:dyDescent="0.25">
      <c r="EU34461" s="104"/>
    </row>
    <row r="34462" spans="151:151" ht="14.4" x14ac:dyDescent="0.25">
      <c r="EU34462" s="104"/>
    </row>
    <row r="34463" spans="151:151" ht="14.4" x14ac:dyDescent="0.25">
      <c r="EU34463" s="104"/>
    </row>
    <row r="34464" spans="151:151" ht="14.4" x14ac:dyDescent="0.25">
      <c r="EU34464" s="104"/>
    </row>
    <row r="34465" spans="151:151" ht="14.4" x14ac:dyDescent="0.25">
      <c r="EU34465" s="104"/>
    </row>
    <row r="34466" spans="151:151" ht="14.4" x14ac:dyDescent="0.25">
      <c r="EU34466" s="104"/>
    </row>
    <row r="34467" spans="151:151" ht="14.4" x14ac:dyDescent="0.25">
      <c r="EU34467" s="104"/>
    </row>
    <row r="34468" spans="151:151" ht="14.4" x14ac:dyDescent="0.25">
      <c r="EU34468" s="104"/>
    </row>
    <row r="34469" spans="151:151" ht="14.4" x14ac:dyDescent="0.25">
      <c r="EU34469" s="104"/>
    </row>
    <row r="34470" spans="151:151" ht="14.4" x14ac:dyDescent="0.25">
      <c r="EU34470" s="104"/>
    </row>
    <row r="34471" spans="151:151" ht="14.4" x14ac:dyDescent="0.25">
      <c r="EU34471" s="104"/>
    </row>
    <row r="34472" spans="151:151" ht="14.4" x14ac:dyDescent="0.25">
      <c r="EU34472" s="104"/>
    </row>
    <row r="34473" spans="151:151" ht="14.4" x14ac:dyDescent="0.25">
      <c r="EU34473" s="104"/>
    </row>
    <row r="34474" spans="151:151" ht="14.4" x14ac:dyDescent="0.25">
      <c r="EU34474" s="104"/>
    </row>
    <row r="34475" spans="151:151" ht="14.4" x14ac:dyDescent="0.25">
      <c r="EU34475" s="104"/>
    </row>
    <row r="34476" spans="151:151" ht="14.4" x14ac:dyDescent="0.25">
      <c r="EU34476" s="104"/>
    </row>
    <row r="34477" spans="151:151" ht="14.4" x14ac:dyDescent="0.25">
      <c r="EU34477" s="104"/>
    </row>
    <row r="34478" spans="151:151" ht="14.4" x14ac:dyDescent="0.25">
      <c r="EU34478" s="104"/>
    </row>
    <row r="34479" spans="151:151" ht="14.4" x14ac:dyDescent="0.25">
      <c r="EU34479" s="104"/>
    </row>
    <row r="34480" spans="151:151" ht="14.4" x14ac:dyDescent="0.25">
      <c r="EU34480" s="104"/>
    </row>
    <row r="34481" spans="151:151" ht="14.4" x14ac:dyDescent="0.25">
      <c r="EU34481" s="104"/>
    </row>
    <row r="34482" spans="151:151" ht="14.4" x14ac:dyDescent="0.25">
      <c r="EU34482" s="104"/>
    </row>
    <row r="34483" spans="151:151" ht="14.4" x14ac:dyDescent="0.25">
      <c r="EU34483" s="104"/>
    </row>
    <row r="34484" spans="151:151" ht="14.4" x14ac:dyDescent="0.25">
      <c r="EU34484" s="104"/>
    </row>
    <row r="34485" spans="151:151" ht="14.4" x14ac:dyDescent="0.25">
      <c r="EU34485" s="104"/>
    </row>
    <row r="34486" spans="151:151" ht="14.4" x14ac:dyDescent="0.25">
      <c r="EU34486" s="104"/>
    </row>
    <row r="34487" spans="151:151" ht="14.4" x14ac:dyDescent="0.25">
      <c r="EU34487" s="104"/>
    </row>
    <row r="34488" spans="151:151" ht="14.4" x14ac:dyDescent="0.25">
      <c r="EU34488" s="104"/>
    </row>
    <row r="34489" spans="151:151" ht="14.4" x14ac:dyDescent="0.25">
      <c r="EU34489" s="104"/>
    </row>
    <row r="34490" spans="151:151" ht="14.4" x14ac:dyDescent="0.25">
      <c r="EU34490" s="104"/>
    </row>
    <row r="34491" spans="151:151" ht="14.4" x14ac:dyDescent="0.25">
      <c r="EU34491" s="104"/>
    </row>
    <row r="34492" spans="151:151" ht="14.4" x14ac:dyDescent="0.25">
      <c r="EU34492" s="104"/>
    </row>
    <row r="34493" spans="151:151" ht="14.4" x14ac:dyDescent="0.25">
      <c r="EU34493" s="104"/>
    </row>
    <row r="34494" spans="151:151" ht="14.4" x14ac:dyDescent="0.25">
      <c r="EU34494" s="104"/>
    </row>
    <row r="34495" spans="151:151" ht="14.4" x14ac:dyDescent="0.25">
      <c r="EU34495" s="104"/>
    </row>
    <row r="34496" spans="151:151" ht="14.4" x14ac:dyDescent="0.25">
      <c r="EU34496" s="104"/>
    </row>
    <row r="34497" spans="151:151" ht="14.4" x14ac:dyDescent="0.25">
      <c r="EU34497" s="104"/>
    </row>
    <row r="34498" spans="151:151" ht="14.4" x14ac:dyDescent="0.25">
      <c r="EU34498" s="104"/>
    </row>
    <row r="34499" spans="151:151" ht="14.4" x14ac:dyDescent="0.25">
      <c r="EU34499" s="104"/>
    </row>
    <row r="34500" spans="151:151" ht="14.4" x14ac:dyDescent="0.25">
      <c r="EU34500" s="104"/>
    </row>
    <row r="34501" spans="151:151" ht="14.4" x14ac:dyDescent="0.25">
      <c r="EU34501" s="104"/>
    </row>
    <row r="34502" spans="151:151" ht="14.4" x14ac:dyDescent="0.25">
      <c r="EU34502" s="104"/>
    </row>
    <row r="34503" spans="151:151" ht="14.4" x14ac:dyDescent="0.25">
      <c r="EU34503" s="104"/>
    </row>
    <row r="34504" spans="151:151" ht="14.4" x14ac:dyDescent="0.25">
      <c r="EU34504" s="104"/>
    </row>
    <row r="34505" spans="151:151" ht="14.4" x14ac:dyDescent="0.25">
      <c r="EU34505" s="104"/>
    </row>
    <row r="34506" spans="151:151" ht="14.4" x14ac:dyDescent="0.25">
      <c r="EU34506" s="104"/>
    </row>
    <row r="34507" spans="151:151" ht="14.4" x14ac:dyDescent="0.25">
      <c r="EU34507" s="104"/>
    </row>
    <row r="34508" spans="151:151" ht="14.4" x14ac:dyDescent="0.25">
      <c r="EU34508" s="104"/>
    </row>
    <row r="34509" spans="151:151" ht="14.4" x14ac:dyDescent="0.25">
      <c r="EU34509" s="104"/>
    </row>
    <row r="34510" spans="151:151" ht="14.4" x14ac:dyDescent="0.25">
      <c r="EU34510" s="104"/>
    </row>
    <row r="34511" spans="151:151" ht="14.4" x14ac:dyDescent="0.25">
      <c r="EU34511" s="104"/>
    </row>
    <row r="34512" spans="151:151" ht="14.4" x14ac:dyDescent="0.25">
      <c r="EU34512" s="104"/>
    </row>
    <row r="34513" spans="151:151" ht="14.4" x14ac:dyDescent="0.25">
      <c r="EU34513" s="104"/>
    </row>
    <row r="34514" spans="151:151" ht="14.4" x14ac:dyDescent="0.25">
      <c r="EU34514" s="104"/>
    </row>
    <row r="34515" spans="151:151" ht="14.4" x14ac:dyDescent="0.25">
      <c r="EU34515" s="104"/>
    </row>
    <row r="34516" spans="151:151" ht="14.4" x14ac:dyDescent="0.25">
      <c r="EU34516" s="104"/>
    </row>
    <row r="34517" spans="151:151" ht="14.4" x14ac:dyDescent="0.25">
      <c r="EU34517" s="104"/>
    </row>
    <row r="34518" spans="151:151" ht="14.4" x14ac:dyDescent="0.25">
      <c r="EU34518" s="104"/>
    </row>
    <row r="34519" spans="151:151" ht="14.4" x14ac:dyDescent="0.25">
      <c r="EU34519" s="104"/>
    </row>
    <row r="34520" spans="151:151" ht="14.4" x14ac:dyDescent="0.25">
      <c r="EU34520" s="104"/>
    </row>
    <row r="34521" spans="151:151" ht="14.4" x14ac:dyDescent="0.25">
      <c r="EU34521" s="104"/>
    </row>
    <row r="34522" spans="151:151" ht="14.4" x14ac:dyDescent="0.25">
      <c r="EU34522" s="104"/>
    </row>
    <row r="34523" spans="151:151" ht="14.4" x14ac:dyDescent="0.25">
      <c r="EU34523" s="104"/>
    </row>
    <row r="34524" spans="151:151" ht="14.4" x14ac:dyDescent="0.25">
      <c r="EU34524" s="104"/>
    </row>
    <row r="34525" spans="151:151" ht="14.4" x14ac:dyDescent="0.25">
      <c r="EU34525" s="104"/>
    </row>
    <row r="34526" spans="151:151" ht="14.4" x14ac:dyDescent="0.25">
      <c r="EU34526" s="104"/>
    </row>
    <row r="34527" spans="151:151" ht="14.4" x14ac:dyDescent="0.25">
      <c r="EU34527" s="104"/>
    </row>
    <row r="34528" spans="151:151" ht="14.4" x14ac:dyDescent="0.25">
      <c r="EU34528" s="104"/>
    </row>
    <row r="34529" spans="151:151" ht="14.4" x14ac:dyDescent="0.25">
      <c r="EU34529" s="104"/>
    </row>
    <row r="34530" spans="151:151" ht="14.4" x14ac:dyDescent="0.25">
      <c r="EU34530" s="104"/>
    </row>
    <row r="34531" spans="151:151" ht="14.4" x14ac:dyDescent="0.25">
      <c r="EU34531" s="104"/>
    </row>
    <row r="34532" spans="151:151" ht="14.4" x14ac:dyDescent="0.25">
      <c r="EU34532" s="104"/>
    </row>
    <row r="34533" spans="151:151" ht="14.4" x14ac:dyDescent="0.25">
      <c r="EU34533" s="104"/>
    </row>
    <row r="34534" spans="151:151" ht="14.4" x14ac:dyDescent="0.25">
      <c r="EU34534" s="104"/>
    </row>
    <row r="34535" spans="151:151" ht="14.4" x14ac:dyDescent="0.25">
      <c r="EU34535" s="104"/>
    </row>
    <row r="34536" spans="151:151" ht="14.4" x14ac:dyDescent="0.25">
      <c r="EU34536" s="104"/>
    </row>
    <row r="34537" spans="151:151" ht="14.4" x14ac:dyDescent="0.25">
      <c r="EU34537" s="104"/>
    </row>
    <row r="34538" spans="151:151" ht="14.4" x14ac:dyDescent="0.25">
      <c r="EU34538" s="104"/>
    </row>
    <row r="34539" spans="151:151" ht="14.4" x14ac:dyDescent="0.25">
      <c r="EU34539" s="104"/>
    </row>
    <row r="34540" spans="151:151" ht="14.4" x14ac:dyDescent="0.25">
      <c r="EU34540" s="104"/>
    </row>
    <row r="34541" spans="151:151" ht="14.4" x14ac:dyDescent="0.25">
      <c r="EU34541" s="104"/>
    </row>
    <row r="34542" spans="151:151" ht="14.4" x14ac:dyDescent="0.25">
      <c r="EU34542" s="104"/>
    </row>
    <row r="34543" spans="151:151" ht="14.4" x14ac:dyDescent="0.25">
      <c r="EU34543" s="104"/>
    </row>
    <row r="34544" spans="151:151" ht="14.4" x14ac:dyDescent="0.25">
      <c r="EU34544" s="104"/>
    </row>
    <row r="34545" spans="151:151" ht="14.4" x14ac:dyDescent="0.25">
      <c r="EU34545" s="104"/>
    </row>
    <row r="34546" spans="151:151" ht="14.4" x14ac:dyDescent="0.25">
      <c r="EU34546" s="104"/>
    </row>
    <row r="34547" spans="151:151" ht="14.4" x14ac:dyDescent="0.25">
      <c r="EU34547" s="104"/>
    </row>
    <row r="34548" spans="151:151" ht="14.4" x14ac:dyDescent="0.25">
      <c r="EU34548" s="104"/>
    </row>
    <row r="34549" spans="151:151" ht="14.4" x14ac:dyDescent="0.25">
      <c r="EU34549" s="104"/>
    </row>
    <row r="34550" spans="151:151" ht="14.4" x14ac:dyDescent="0.25">
      <c r="EU34550" s="104"/>
    </row>
    <row r="34551" spans="151:151" ht="14.4" x14ac:dyDescent="0.25">
      <c r="EU34551" s="104"/>
    </row>
    <row r="34552" spans="151:151" ht="14.4" x14ac:dyDescent="0.25">
      <c r="EU34552" s="104"/>
    </row>
    <row r="34553" spans="151:151" ht="14.4" x14ac:dyDescent="0.25">
      <c r="EU34553" s="104"/>
    </row>
    <row r="34554" spans="151:151" ht="14.4" x14ac:dyDescent="0.25">
      <c r="EU34554" s="104"/>
    </row>
    <row r="34555" spans="151:151" ht="14.4" x14ac:dyDescent="0.25">
      <c r="EU34555" s="104"/>
    </row>
    <row r="34556" spans="151:151" ht="14.4" x14ac:dyDescent="0.25">
      <c r="EU34556" s="104"/>
    </row>
    <row r="34557" spans="151:151" ht="14.4" x14ac:dyDescent="0.25">
      <c r="EU34557" s="104"/>
    </row>
    <row r="34558" spans="151:151" ht="14.4" x14ac:dyDescent="0.25">
      <c r="EU34558" s="104"/>
    </row>
    <row r="34559" spans="151:151" ht="14.4" x14ac:dyDescent="0.25">
      <c r="EU34559" s="104"/>
    </row>
    <row r="34560" spans="151:151" ht="14.4" x14ac:dyDescent="0.25">
      <c r="EU34560" s="104"/>
    </row>
    <row r="34561" spans="151:151" ht="14.4" x14ac:dyDescent="0.25">
      <c r="EU34561" s="104"/>
    </row>
    <row r="34562" spans="151:151" ht="14.4" x14ac:dyDescent="0.25">
      <c r="EU34562" s="104"/>
    </row>
    <row r="34563" spans="151:151" ht="14.4" x14ac:dyDescent="0.25">
      <c r="EU34563" s="104"/>
    </row>
    <row r="34564" spans="151:151" ht="14.4" x14ac:dyDescent="0.25">
      <c r="EU34564" s="104"/>
    </row>
    <row r="34565" spans="151:151" ht="14.4" x14ac:dyDescent="0.25">
      <c r="EU34565" s="104"/>
    </row>
    <row r="34566" spans="151:151" ht="14.4" x14ac:dyDescent="0.25">
      <c r="EU34566" s="104"/>
    </row>
    <row r="34567" spans="151:151" ht="14.4" x14ac:dyDescent="0.25">
      <c r="EU34567" s="104"/>
    </row>
    <row r="34568" spans="151:151" ht="14.4" x14ac:dyDescent="0.25">
      <c r="EU34568" s="104"/>
    </row>
    <row r="34569" spans="151:151" ht="14.4" x14ac:dyDescent="0.25">
      <c r="EU34569" s="104"/>
    </row>
    <row r="34570" spans="151:151" ht="14.4" x14ac:dyDescent="0.25">
      <c r="EU34570" s="104"/>
    </row>
    <row r="34571" spans="151:151" ht="14.4" x14ac:dyDescent="0.25">
      <c r="EU34571" s="104"/>
    </row>
    <row r="34572" spans="151:151" ht="14.4" x14ac:dyDescent="0.25">
      <c r="EU34572" s="104"/>
    </row>
    <row r="34573" spans="151:151" ht="14.4" x14ac:dyDescent="0.25">
      <c r="EU34573" s="104"/>
    </row>
    <row r="34574" spans="151:151" ht="14.4" x14ac:dyDescent="0.25">
      <c r="EU34574" s="104"/>
    </row>
    <row r="34575" spans="151:151" ht="14.4" x14ac:dyDescent="0.25">
      <c r="EU34575" s="104"/>
    </row>
    <row r="34576" spans="151:151" ht="14.4" x14ac:dyDescent="0.25">
      <c r="EU34576" s="104"/>
    </row>
    <row r="34577" spans="151:151" ht="14.4" x14ac:dyDescent="0.25">
      <c r="EU34577" s="104"/>
    </row>
    <row r="34578" spans="151:151" ht="14.4" x14ac:dyDescent="0.25">
      <c r="EU34578" s="104"/>
    </row>
    <row r="34579" spans="151:151" ht="14.4" x14ac:dyDescent="0.25">
      <c r="EU34579" s="104"/>
    </row>
    <row r="34580" spans="151:151" ht="14.4" x14ac:dyDescent="0.25">
      <c r="EU34580" s="104"/>
    </row>
    <row r="34581" spans="151:151" ht="14.4" x14ac:dyDescent="0.25">
      <c r="EU34581" s="104"/>
    </row>
    <row r="34582" spans="151:151" ht="14.4" x14ac:dyDescent="0.25">
      <c r="EU34582" s="104"/>
    </row>
    <row r="34583" spans="151:151" ht="14.4" x14ac:dyDescent="0.25">
      <c r="EU34583" s="104"/>
    </row>
    <row r="34584" spans="151:151" ht="14.4" x14ac:dyDescent="0.25">
      <c r="EU34584" s="104"/>
    </row>
    <row r="34585" spans="151:151" ht="14.4" x14ac:dyDescent="0.25">
      <c r="EU34585" s="104"/>
    </row>
    <row r="34586" spans="151:151" ht="14.4" x14ac:dyDescent="0.25">
      <c r="EU34586" s="104"/>
    </row>
    <row r="34587" spans="151:151" ht="14.4" x14ac:dyDescent="0.25">
      <c r="EU34587" s="104"/>
    </row>
    <row r="34588" spans="151:151" ht="14.4" x14ac:dyDescent="0.25">
      <c r="EU34588" s="104"/>
    </row>
    <row r="34589" spans="151:151" ht="14.4" x14ac:dyDescent="0.25">
      <c r="EU34589" s="104"/>
    </row>
    <row r="34590" spans="151:151" ht="14.4" x14ac:dyDescent="0.25">
      <c r="EU34590" s="104"/>
    </row>
    <row r="34591" spans="151:151" ht="14.4" x14ac:dyDescent="0.25">
      <c r="EU34591" s="104"/>
    </row>
    <row r="34592" spans="151:151" ht="14.4" x14ac:dyDescent="0.25">
      <c r="EU34592" s="104"/>
    </row>
    <row r="34593" spans="151:151" ht="14.4" x14ac:dyDescent="0.25">
      <c r="EU34593" s="104"/>
    </row>
    <row r="34594" spans="151:151" ht="14.4" x14ac:dyDescent="0.25">
      <c r="EU34594" s="104"/>
    </row>
    <row r="34595" spans="151:151" ht="14.4" x14ac:dyDescent="0.25">
      <c r="EU34595" s="104"/>
    </row>
    <row r="34596" spans="151:151" ht="14.4" x14ac:dyDescent="0.25">
      <c r="EU34596" s="104"/>
    </row>
    <row r="34597" spans="151:151" ht="14.4" x14ac:dyDescent="0.25">
      <c r="EU34597" s="104"/>
    </row>
    <row r="34598" spans="151:151" ht="14.4" x14ac:dyDescent="0.25">
      <c r="EU34598" s="104"/>
    </row>
    <row r="34599" spans="151:151" ht="14.4" x14ac:dyDescent="0.25">
      <c r="EU34599" s="104"/>
    </row>
    <row r="34600" spans="151:151" ht="14.4" x14ac:dyDescent="0.25">
      <c r="EU34600" s="104"/>
    </row>
    <row r="34601" spans="151:151" ht="14.4" x14ac:dyDescent="0.25">
      <c r="EU34601" s="104"/>
    </row>
    <row r="34602" spans="151:151" ht="14.4" x14ac:dyDescent="0.25">
      <c r="EU34602" s="104"/>
    </row>
    <row r="34603" spans="151:151" ht="14.4" x14ac:dyDescent="0.25">
      <c r="EU34603" s="104"/>
    </row>
    <row r="34604" spans="151:151" ht="14.4" x14ac:dyDescent="0.25">
      <c r="EU34604" s="104"/>
    </row>
    <row r="34605" spans="151:151" ht="14.4" x14ac:dyDescent="0.25">
      <c r="EU34605" s="104"/>
    </row>
    <row r="34606" spans="151:151" ht="14.4" x14ac:dyDescent="0.25">
      <c r="EU34606" s="104"/>
    </row>
    <row r="34607" spans="151:151" ht="14.4" x14ac:dyDescent="0.25">
      <c r="EU34607" s="104"/>
    </row>
    <row r="34608" spans="151:151" ht="14.4" x14ac:dyDescent="0.25">
      <c r="EU34608" s="104"/>
    </row>
    <row r="34609" spans="151:151" ht="14.4" x14ac:dyDescent="0.25">
      <c r="EU34609" s="104"/>
    </row>
    <row r="34610" spans="151:151" ht="14.4" x14ac:dyDescent="0.25">
      <c r="EU34610" s="104"/>
    </row>
    <row r="34611" spans="151:151" ht="14.4" x14ac:dyDescent="0.25">
      <c r="EU34611" s="104"/>
    </row>
    <row r="34612" spans="151:151" ht="14.4" x14ac:dyDescent="0.25">
      <c r="EU34612" s="104"/>
    </row>
    <row r="34613" spans="151:151" ht="14.4" x14ac:dyDescent="0.25">
      <c r="EU34613" s="104"/>
    </row>
    <row r="34614" spans="151:151" ht="14.4" x14ac:dyDescent="0.25">
      <c r="EU34614" s="104"/>
    </row>
    <row r="34615" spans="151:151" ht="14.4" x14ac:dyDescent="0.25">
      <c r="EU34615" s="104"/>
    </row>
    <row r="34616" spans="151:151" ht="14.4" x14ac:dyDescent="0.25">
      <c r="EU34616" s="104"/>
    </row>
    <row r="34617" spans="151:151" ht="14.4" x14ac:dyDescent="0.25">
      <c r="EU34617" s="104"/>
    </row>
    <row r="34618" spans="151:151" ht="14.4" x14ac:dyDescent="0.25">
      <c r="EU34618" s="104"/>
    </row>
    <row r="34619" spans="151:151" ht="14.4" x14ac:dyDescent="0.25">
      <c r="EU34619" s="104"/>
    </row>
    <row r="34620" spans="151:151" ht="14.4" x14ac:dyDescent="0.25">
      <c r="EU34620" s="104"/>
    </row>
    <row r="34621" spans="151:151" ht="14.4" x14ac:dyDescent="0.25">
      <c r="EU34621" s="104"/>
    </row>
    <row r="34622" spans="151:151" ht="14.4" x14ac:dyDescent="0.25">
      <c r="EU34622" s="104"/>
    </row>
    <row r="34623" spans="151:151" ht="14.4" x14ac:dyDescent="0.25">
      <c r="EU34623" s="104"/>
    </row>
    <row r="34624" spans="151:151" ht="14.4" x14ac:dyDescent="0.25">
      <c r="EU34624" s="104"/>
    </row>
    <row r="34625" spans="151:151" ht="14.4" x14ac:dyDescent="0.25">
      <c r="EU34625" s="104"/>
    </row>
    <row r="34626" spans="151:151" ht="14.4" x14ac:dyDescent="0.25">
      <c r="EU34626" s="104"/>
    </row>
    <row r="34627" spans="151:151" ht="14.4" x14ac:dyDescent="0.25">
      <c r="EU34627" s="104"/>
    </row>
    <row r="34628" spans="151:151" ht="14.4" x14ac:dyDescent="0.25">
      <c r="EU34628" s="104"/>
    </row>
    <row r="34629" spans="151:151" ht="14.4" x14ac:dyDescent="0.25">
      <c r="EU34629" s="104"/>
    </row>
    <row r="34630" spans="151:151" ht="14.4" x14ac:dyDescent="0.25">
      <c r="EU34630" s="104"/>
    </row>
    <row r="34631" spans="151:151" ht="14.4" x14ac:dyDescent="0.25">
      <c r="EU34631" s="104"/>
    </row>
    <row r="34632" spans="151:151" ht="14.4" x14ac:dyDescent="0.25">
      <c r="EU34632" s="104"/>
    </row>
    <row r="34633" spans="151:151" ht="14.4" x14ac:dyDescent="0.25">
      <c r="EU34633" s="104"/>
    </row>
    <row r="34634" spans="151:151" ht="14.4" x14ac:dyDescent="0.25">
      <c r="EU34634" s="104"/>
    </row>
    <row r="34635" spans="151:151" ht="14.4" x14ac:dyDescent="0.25">
      <c r="EU34635" s="104"/>
    </row>
    <row r="34636" spans="151:151" ht="14.4" x14ac:dyDescent="0.25">
      <c r="EU34636" s="104"/>
    </row>
    <row r="34637" spans="151:151" ht="14.4" x14ac:dyDescent="0.25">
      <c r="EU34637" s="104"/>
    </row>
    <row r="34638" spans="151:151" ht="14.4" x14ac:dyDescent="0.25">
      <c r="EU34638" s="104"/>
    </row>
    <row r="34639" spans="151:151" ht="14.4" x14ac:dyDescent="0.25">
      <c r="EU34639" s="104"/>
    </row>
    <row r="34640" spans="151:151" ht="14.4" x14ac:dyDescent="0.25">
      <c r="EU34640" s="104"/>
    </row>
    <row r="34641" spans="151:151" ht="14.4" x14ac:dyDescent="0.25">
      <c r="EU34641" s="104"/>
    </row>
    <row r="34642" spans="151:151" ht="14.4" x14ac:dyDescent="0.25">
      <c r="EU34642" s="104"/>
    </row>
    <row r="34643" spans="151:151" ht="14.4" x14ac:dyDescent="0.25">
      <c r="EU34643" s="104"/>
    </row>
    <row r="34644" spans="151:151" ht="14.4" x14ac:dyDescent="0.25">
      <c r="EU34644" s="104"/>
    </row>
    <row r="34645" spans="151:151" ht="14.4" x14ac:dyDescent="0.25">
      <c r="EU34645" s="104"/>
    </row>
    <row r="34646" spans="151:151" ht="14.4" x14ac:dyDescent="0.25">
      <c r="EU34646" s="104"/>
    </row>
    <row r="34647" spans="151:151" ht="14.4" x14ac:dyDescent="0.25">
      <c r="EU34647" s="104"/>
    </row>
    <row r="34648" spans="151:151" ht="14.4" x14ac:dyDescent="0.25">
      <c r="EU34648" s="104"/>
    </row>
    <row r="34649" spans="151:151" ht="14.4" x14ac:dyDescent="0.25">
      <c r="EU34649" s="104"/>
    </row>
    <row r="34650" spans="151:151" ht="14.4" x14ac:dyDescent="0.25">
      <c r="EU34650" s="104"/>
    </row>
    <row r="34651" spans="151:151" ht="14.4" x14ac:dyDescent="0.25">
      <c r="EU34651" s="104"/>
    </row>
    <row r="34652" spans="151:151" ht="14.4" x14ac:dyDescent="0.25">
      <c r="EU34652" s="104"/>
    </row>
    <row r="34653" spans="151:151" ht="14.4" x14ac:dyDescent="0.25">
      <c r="EU34653" s="104"/>
    </row>
    <row r="34654" spans="151:151" ht="14.4" x14ac:dyDescent="0.25">
      <c r="EU34654" s="104"/>
    </row>
    <row r="34655" spans="151:151" ht="14.4" x14ac:dyDescent="0.25">
      <c r="EU34655" s="104"/>
    </row>
    <row r="34656" spans="151:151" ht="14.4" x14ac:dyDescent="0.25">
      <c r="EU34656" s="104"/>
    </row>
    <row r="34657" spans="151:151" ht="14.4" x14ac:dyDescent="0.25">
      <c r="EU34657" s="104"/>
    </row>
    <row r="34658" spans="151:151" ht="14.4" x14ac:dyDescent="0.25">
      <c r="EU34658" s="104"/>
    </row>
    <row r="34659" spans="151:151" ht="14.4" x14ac:dyDescent="0.25">
      <c r="EU34659" s="104"/>
    </row>
    <row r="34660" spans="151:151" ht="14.4" x14ac:dyDescent="0.25">
      <c r="EU34660" s="104"/>
    </row>
    <row r="34661" spans="151:151" ht="14.4" x14ac:dyDescent="0.25">
      <c r="EU34661" s="104"/>
    </row>
    <row r="34662" spans="151:151" ht="14.4" x14ac:dyDescent="0.25">
      <c r="EU34662" s="104"/>
    </row>
    <row r="34663" spans="151:151" ht="14.4" x14ac:dyDescent="0.25">
      <c r="EU34663" s="104"/>
    </row>
    <row r="34664" spans="151:151" ht="14.4" x14ac:dyDescent="0.25">
      <c r="EU34664" s="104"/>
    </row>
    <row r="34665" spans="151:151" ht="14.4" x14ac:dyDescent="0.25">
      <c r="EU34665" s="104"/>
    </row>
    <row r="34666" spans="151:151" ht="14.4" x14ac:dyDescent="0.25">
      <c r="EU34666" s="104"/>
    </row>
    <row r="34667" spans="151:151" ht="14.4" x14ac:dyDescent="0.25">
      <c r="EU34667" s="104"/>
    </row>
    <row r="34668" spans="151:151" ht="14.4" x14ac:dyDescent="0.25">
      <c r="EU34668" s="104"/>
    </row>
    <row r="34669" spans="151:151" ht="14.4" x14ac:dyDescent="0.25">
      <c r="EU34669" s="104"/>
    </row>
    <row r="34670" spans="151:151" ht="14.4" x14ac:dyDescent="0.25">
      <c r="EU34670" s="104"/>
    </row>
    <row r="34671" spans="151:151" ht="14.4" x14ac:dyDescent="0.25">
      <c r="EU34671" s="104"/>
    </row>
    <row r="34672" spans="151:151" ht="14.4" x14ac:dyDescent="0.25">
      <c r="EU34672" s="104"/>
    </row>
    <row r="34673" spans="151:151" ht="14.4" x14ac:dyDescent="0.25">
      <c r="EU34673" s="104"/>
    </row>
    <row r="34674" spans="151:151" ht="14.4" x14ac:dyDescent="0.25">
      <c r="EU34674" s="104"/>
    </row>
    <row r="34675" spans="151:151" ht="14.4" x14ac:dyDescent="0.25">
      <c r="EU34675" s="104"/>
    </row>
    <row r="34676" spans="151:151" ht="14.4" x14ac:dyDescent="0.25">
      <c r="EU34676" s="104"/>
    </row>
    <row r="34677" spans="151:151" ht="14.4" x14ac:dyDescent="0.25">
      <c r="EU34677" s="104"/>
    </row>
    <row r="34678" spans="151:151" ht="14.4" x14ac:dyDescent="0.25">
      <c r="EU34678" s="104"/>
    </row>
    <row r="34679" spans="151:151" ht="14.4" x14ac:dyDescent="0.25">
      <c r="EU34679" s="104"/>
    </row>
    <row r="34680" spans="151:151" ht="14.4" x14ac:dyDescent="0.25">
      <c r="EU34680" s="104"/>
    </row>
    <row r="34681" spans="151:151" ht="14.4" x14ac:dyDescent="0.25">
      <c r="EU34681" s="104"/>
    </row>
    <row r="34682" spans="151:151" ht="14.4" x14ac:dyDescent="0.25">
      <c r="EU34682" s="104"/>
    </row>
    <row r="34683" spans="151:151" ht="14.4" x14ac:dyDescent="0.25">
      <c r="EU34683" s="104"/>
    </row>
    <row r="34684" spans="151:151" ht="14.4" x14ac:dyDescent="0.25">
      <c r="EU34684" s="104"/>
    </row>
    <row r="34685" spans="151:151" ht="14.4" x14ac:dyDescent="0.25">
      <c r="EU34685" s="104"/>
    </row>
    <row r="34686" spans="151:151" ht="14.4" x14ac:dyDescent="0.25">
      <c r="EU34686" s="104"/>
    </row>
    <row r="34687" spans="151:151" ht="14.4" x14ac:dyDescent="0.25">
      <c r="EU34687" s="104"/>
    </row>
    <row r="34688" spans="151:151" ht="14.4" x14ac:dyDescent="0.25">
      <c r="EU34688" s="104"/>
    </row>
    <row r="34689" spans="151:151" ht="14.4" x14ac:dyDescent="0.25">
      <c r="EU34689" s="104"/>
    </row>
    <row r="34690" spans="151:151" ht="14.4" x14ac:dyDescent="0.25">
      <c r="EU34690" s="104"/>
    </row>
    <row r="34691" spans="151:151" ht="14.4" x14ac:dyDescent="0.25">
      <c r="EU34691" s="104"/>
    </row>
    <row r="34692" spans="151:151" ht="14.4" x14ac:dyDescent="0.25">
      <c r="EU34692" s="104"/>
    </row>
    <row r="34693" spans="151:151" ht="14.4" x14ac:dyDescent="0.25">
      <c r="EU34693" s="104"/>
    </row>
    <row r="34694" spans="151:151" ht="14.4" x14ac:dyDescent="0.25">
      <c r="EU34694" s="104"/>
    </row>
    <row r="34695" spans="151:151" ht="14.4" x14ac:dyDescent="0.25">
      <c r="EU34695" s="104"/>
    </row>
    <row r="34696" spans="151:151" ht="14.4" x14ac:dyDescent="0.25">
      <c r="EU34696" s="104"/>
    </row>
    <row r="34697" spans="151:151" ht="14.4" x14ac:dyDescent="0.25">
      <c r="EU34697" s="104"/>
    </row>
    <row r="34698" spans="151:151" ht="14.4" x14ac:dyDescent="0.25">
      <c r="EU34698" s="104"/>
    </row>
    <row r="34699" spans="151:151" ht="14.4" x14ac:dyDescent="0.25">
      <c r="EU34699" s="104"/>
    </row>
    <row r="34700" spans="151:151" ht="14.4" x14ac:dyDescent="0.25">
      <c r="EU34700" s="104"/>
    </row>
    <row r="34701" spans="151:151" ht="14.4" x14ac:dyDescent="0.25">
      <c r="EU34701" s="104"/>
    </row>
    <row r="34702" spans="151:151" ht="14.4" x14ac:dyDescent="0.25">
      <c r="EU34702" s="104"/>
    </row>
    <row r="34703" spans="151:151" ht="14.4" x14ac:dyDescent="0.25">
      <c r="EU34703" s="104"/>
    </row>
    <row r="34704" spans="151:151" ht="14.4" x14ac:dyDescent="0.25">
      <c r="EU34704" s="104"/>
    </row>
    <row r="34705" spans="151:151" ht="14.4" x14ac:dyDescent="0.25">
      <c r="EU34705" s="104"/>
    </row>
    <row r="34706" spans="151:151" ht="14.4" x14ac:dyDescent="0.25">
      <c r="EU34706" s="104"/>
    </row>
    <row r="34707" spans="151:151" ht="14.4" x14ac:dyDescent="0.25">
      <c r="EU34707" s="104"/>
    </row>
    <row r="34708" spans="151:151" ht="14.4" x14ac:dyDescent="0.25">
      <c r="EU34708" s="104"/>
    </row>
    <row r="34709" spans="151:151" ht="14.4" x14ac:dyDescent="0.25">
      <c r="EU34709" s="104"/>
    </row>
    <row r="34710" spans="151:151" ht="14.4" x14ac:dyDescent="0.25">
      <c r="EU34710" s="104"/>
    </row>
    <row r="34711" spans="151:151" ht="14.4" x14ac:dyDescent="0.25">
      <c r="EU34711" s="104"/>
    </row>
    <row r="34712" spans="151:151" ht="14.4" x14ac:dyDescent="0.25">
      <c r="EU34712" s="104"/>
    </row>
    <row r="34713" spans="151:151" ht="14.4" x14ac:dyDescent="0.25">
      <c r="EU34713" s="104"/>
    </row>
    <row r="34714" spans="151:151" ht="14.4" x14ac:dyDescent="0.25">
      <c r="EU34714" s="104"/>
    </row>
    <row r="34715" spans="151:151" ht="14.4" x14ac:dyDescent="0.25">
      <c r="EU34715" s="104"/>
    </row>
    <row r="34716" spans="151:151" ht="14.4" x14ac:dyDescent="0.25">
      <c r="EU34716" s="104"/>
    </row>
    <row r="34717" spans="151:151" ht="14.4" x14ac:dyDescent="0.25">
      <c r="EU34717" s="104"/>
    </row>
    <row r="34718" spans="151:151" ht="14.4" x14ac:dyDescent="0.25">
      <c r="EU34718" s="104"/>
    </row>
    <row r="34719" spans="151:151" ht="14.4" x14ac:dyDescent="0.25">
      <c r="EU34719" s="104"/>
    </row>
    <row r="34720" spans="151:151" ht="14.4" x14ac:dyDescent="0.25">
      <c r="EU34720" s="104"/>
    </row>
    <row r="34721" spans="151:151" ht="14.4" x14ac:dyDescent="0.25">
      <c r="EU34721" s="104"/>
    </row>
    <row r="34722" spans="151:151" ht="14.4" x14ac:dyDescent="0.25">
      <c r="EU34722" s="104"/>
    </row>
    <row r="34723" spans="151:151" ht="14.4" x14ac:dyDescent="0.25">
      <c r="EU34723" s="104"/>
    </row>
    <row r="34724" spans="151:151" ht="14.4" x14ac:dyDescent="0.25">
      <c r="EU34724" s="104"/>
    </row>
    <row r="34725" spans="151:151" ht="14.4" x14ac:dyDescent="0.25">
      <c r="EU34725" s="104"/>
    </row>
    <row r="34726" spans="151:151" ht="14.4" x14ac:dyDescent="0.25">
      <c r="EU34726" s="104"/>
    </row>
    <row r="34727" spans="151:151" ht="14.4" x14ac:dyDescent="0.25">
      <c r="EU34727" s="104"/>
    </row>
    <row r="34728" spans="151:151" ht="14.4" x14ac:dyDescent="0.25">
      <c r="EU34728" s="104"/>
    </row>
    <row r="34729" spans="151:151" ht="14.4" x14ac:dyDescent="0.25">
      <c r="EU34729" s="104"/>
    </row>
    <row r="34730" spans="151:151" ht="14.4" x14ac:dyDescent="0.25">
      <c r="EU34730" s="104"/>
    </row>
    <row r="34731" spans="151:151" ht="14.4" x14ac:dyDescent="0.25">
      <c r="EU34731" s="104"/>
    </row>
    <row r="34732" spans="151:151" ht="14.4" x14ac:dyDescent="0.25">
      <c r="EU34732" s="104"/>
    </row>
    <row r="34733" spans="151:151" ht="14.4" x14ac:dyDescent="0.25">
      <c r="EU34733" s="104"/>
    </row>
    <row r="34734" spans="151:151" ht="14.4" x14ac:dyDescent="0.25">
      <c r="EU34734" s="104"/>
    </row>
    <row r="34735" spans="151:151" ht="14.4" x14ac:dyDescent="0.25">
      <c r="EU34735" s="104"/>
    </row>
    <row r="34736" spans="151:151" ht="14.4" x14ac:dyDescent="0.25">
      <c r="EU34736" s="104"/>
    </row>
    <row r="34737" spans="151:151" ht="14.4" x14ac:dyDescent="0.25">
      <c r="EU34737" s="104"/>
    </row>
    <row r="34738" spans="151:151" ht="14.4" x14ac:dyDescent="0.25">
      <c r="EU34738" s="104"/>
    </row>
    <row r="34739" spans="151:151" ht="14.4" x14ac:dyDescent="0.25">
      <c r="EU34739" s="104"/>
    </row>
    <row r="34740" spans="151:151" ht="14.4" x14ac:dyDescent="0.25">
      <c r="EU34740" s="104"/>
    </row>
    <row r="34741" spans="151:151" ht="14.4" x14ac:dyDescent="0.25">
      <c r="EU34741" s="104"/>
    </row>
    <row r="34742" spans="151:151" ht="14.4" x14ac:dyDescent="0.25">
      <c r="EU34742" s="104"/>
    </row>
    <row r="34743" spans="151:151" ht="14.4" x14ac:dyDescent="0.25">
      <c r="EU34743" s="104"/>
    </row>
    <row r="34744" spans="151:151" ht="14.4" x14ac:dyDescent="0.25">
      <c r="EU34744" s="104"/>
    </row>
    <row r="34745" spans="151:151" ht="14.4" x14ac:dyDescent="0.25">
      <c r="EU34745" s="104"/>
    </row>
    <row r="34746" spans="151:151" ht="14.4" x14ac:dyDescent="0.25">
      <c r="EU34746" s="104"/>
    </row>
    <row r="34747" spans="151:151" ht="14.4" x14ac:dyDescent="0.25">
      <c r="EU34747" s="104"/>
    </row>
    <row r="34748" spans="151:151" ht="14.4" x14ac:dyDescent="0.25">
      <c r="EU34748" s="104"/>
    </row>
    <row r="34749" spans="151:151" ht="14.4" x14ac:dyDescent="0.25">
      <c r="EU34749" s="104"/>
    </row>
    <row r="34750" spans="151:151" ht="14.4" x14ac:dyDescent="0.25">
      <c r="EU34750" s="104"/>
    </row>
    <row r="34751" spans="151:151" ht="14.4" x14ac:dyDescent="0.25">
      <c r="EU34751" s="104"/>
    </row>
    <row r="34752" spans="151:151" ht="14.4" x14ac:dyDescent="0.25">
      <c r="EU34752" s="104"/>
    </row>
    <row r="34753" spans="151:151" ht="14.4" x14ac:dyDescent="0.25">
      <c r="EU34753" s="104"/>
    </row>
    <row r="34754" spans="151:151" ht="14.4" x14ac:dyDescent="0.25">
      <c r="EU34754" s="104"/>
    </row>
    <row r="34755" spans="151:151" ht="14.4" x14ac:dyDescent="0.25">
      <c r="EU34755" s="104"/>
    </row>
    <row r="34756" spans="151:151" ht="14.4" x14ac:dyDescent="0.25">
      <c r="EU34756" s="104"/>
    </row>
    <row r="34757" spans="151:151" ht="14.4" x14ac:dyDescent="0.25">
      <c r="EU34757" s="104"/>
    </row>
    <row r="34758" spans="151:151" ht="14.4" x14ac:dyDescent="0.25">
      <c r="EU34758" s="104"/>
    </row>
    <row r="34759" spans="151:151" ht="14.4" x14ac:dyDescent="0.25">
      <c r="EU34759" s="104"/>
    </row>
    <row r="34760" spans="151:151" ht="14.4" x14ac:dyDescent="0.25">
      <c r="EU34760" s="104"/>
    </row>
    <row r="34761" spans="151:151" ht="14.4" x14ac:dyDescent="0.25">
      <c r="EU34761" s="104"/>
    </row>
    <row r="34762" spans="151:151" ht="14.4" x14ac:dyDescent="0.25">
      <c r="EU34762" s="104"/>
    </row>
    <row r="34763" spans="151:151" ht="14.4" x14ac:dyDescent="0.25">
      <c r="EU34763" s="104"/>
    </row>
    <row r="34764" spans="151:151" ht="14.4" x14ac:dyDescent="0.25">
      <c r="EU34764" s="104"/>
    </row>
    <row r="34765" spans="151:151" ht="14.4" x14ac:dyDescent="0.25">
      <c r="EU34765" s="104"/>
    </row>
    <row r="34766" spans="151:151" ht="14.4" x14ac:dyDescent="0.25">
      <c r="EU34766" s="104"/>
    </row>
    <row r="34767" spans="151:151" ht="14.4" x14ac:dyDescent="0.25">
      <c r="EU34767" s="104"/>
    </row>
    <row r="34768" spans="151:151" ht="14.4" x14ac:dyDescent="0.25">
      <c r="EU34768" s="104"/>
    </row>
    <row r="34769" spans="151:151" ht="14.4" x14ac:dyDescent="0.25">
      <c r="EU34769" s="104"/>
    </row>
    <row r="34770" spans="151:151" ht="14.4" x14ac:dyDescent="0.25">
      <c r="EU34770" s="104"/>
    </row>
    <row r="34771" spans="151:151" ht="14.4" x14ac:dyDescent="0.25">
      <c r="EU34771" s="104"/>
    </row>
    <row r="34772" spans="151:151" ht="14.4" x14ac:dyDescent="0.25">
      <c r="EU34772" s="104"/>
    </row>
    <row r="34773" spans="151:151" ht="14.4" x14ac:dyDescent="0.25">
      <c r="EU34773" s="104"/>
    </row>
    <row r="34774" spans="151:151" ht="14.4" x14ac:dyDescent="0.25">
      <c r="EU34774" s="104"/>
    </row>
    <row r="34775" spans="151:151" ht="14.4" x14ac:dyDescent="0.25">
      <c r="EU34775" s="104"/>
    </row>
    <row r="34776" spans="151:151" ht="14.4" x14ac:dyDescent="0.25">
      <c r="EU34776" s="104"/>
    </row>
    <row r="34777" spans="151:151" ht="14.4" x14ac:dyDescent="0.25">
      <c r="EU34777" s="104"/>
    </row>
    <row r="34778" spans="151:151" ht="14.4" x14ac:dyDescent="0.25">
      <c r="EU34778" s="104"/>
    </row>
    <row r="34779" spans="151:151" ht="14.4" x14ac:dyDescent="0.25">
      <c r="EU34779" s="104"/>
    </row>
    <row r="34780" spans="151:151" ht="14.4" x14ac:dyDescent="0.25">
      <c r="EU34780" s="104"/>
    </row>
    <row r="34781" spans="151:151" ht="14.4" x14ac:dyDescent="0.25">
      <c r="EU34781" s="104"/>
    </row>
    <row r="34782" spans="151:151" ht="14.4" x14ac:dyDescent="0.25">
      <c r="EU34782" s="104"/>
    </row>
    <row r="34783" spans="151:151" ht="14.4" x14ac:dyDescent="0.25">
      <c r="EU34783" s="104"/>
    </row>
    <row r="34784" spans="151:151" ht="14.4" x14ac:dyDescent="0.25">
      <c r="EU34784" s="104"/>
    </row>
    <row r="34785" spans="151:151" ht="14.4" x14ac:dyDescent="0.25">
      <c r="EU34785" s="104"/>
    </row>
    <row r="34786" spans="151:151" ht="14.4" x14ac:dyDescent="0.25">
      <c r="EU34786" s="104"/>
    </row>
    <row r="34787" spans="151:151" ht="14.4" x14ac:dyDescent="0.25">
      <c r="EU34787" s="104"/>
    </row>
    <row r="34788" spans="151:151" ht="14.4" x14ac:dyDescent="0.25">
      <c r="EU34788" s="104"/>
    </row>
    <row r="34789" spans="151:151" ht="14.4" x14ac:dyDescent="0.25">
      <c r="EU34789" s="104"/>
    </row>
    <row r="34790" spans="151:151" ht="14.4" x14ac:dyDescent="0.25">
      <c r="EU34790" s="104"/>
    </row>
    <row r="34791" spans="151:151" ht="14.4" x14ac:dyDescent="0.25">
      <c r="EU34791" s="104"/>
    </row>
    <row r="34792" spans="151:151" ht="14.4" x14ac:dyDescent="0.25">
      <c r="EU34792" s="104"/>
    </row>
    <row r="34793" spans="151:151" ht="14.4" x14ac:dyDescent="0.25">
      <c r="EU34793" s="104"/>
    </row>
    <row r="34794" spans="151:151" ht="14.4" x14ac:dyDescent="0.25">
      <c r="EU34794" s="104"/>
    </row>
    <row r="34795" spans="151:151" ht="14.4" x14ac:dyDescent="0.25">
      <c r="EU34795" s="104"/>
    </row>
    <row r="34796" spans="151:151" ht="14.4" x14ac:dyDescent="0.25">
      <c r="EU34796" s="104"/>
    </row>
    <row r="34797" spans="151:151" ht="14.4" x14ac:dyDescent="0.25">
      <c r="EU34797" s="104"/>
    </row>
    <row r="34798" spans="151:151" ht="14.4" x14ac:dyDescent="0.25">
      <c r="EU34798" s="104"/>
    </row>
    <row r="34799" spans="151:151" ht="14.4" x14ac:dyDescent="0.25">
      <c r="EU34799" s="104"/>
    </row>
    <row r="34800" spans="151:151" ht="14.4" x14ac:dyDescent="0.25">
      <c r="EU34800" s="104"/>
    </row>
    <row r="34801" spans="151:151" ht="14.4" x14ac:dyDescent="0.25">
      <c r="EU34801" s="104"/>
    </row>
    <row r="34802" spans="151:151" ht="14.4" x14ac:dyDescent="0.25">
      <c r="EU34802" s="104"/>
    </row>
    <row r="34803" spans="151:151" ht="14.4" x14ac:dyDescent="0.25">
      <c r="EU34803" s="104"/>
    </row>
    <row r="34804" spans="151:151" ht="14.4" x14ac:dyDescent="0.25">
      <c r="EU34804" s="104"/>
    </row>
    <row r="34805" spans="151:151" ht="14.4" x14ac:dyDescent="0.25">
      <c r="EU34805" s="104"/>
    </row>
    <row r="34806" spans="151:151" ht="14.4" x14ac:dyDescent="0.25">
      <c r="EU34806" s="104"/>
    </row>
    <row r="34807" spans="151:151" ht="14.4" x14ac:dyDescent="0.25">
      <c r="EU34807" s="104"/>
    </row>
    <row r="34808" spans="151:151" ht="14.4" x14ac:dyDescent="0.25">
      <c r="EU34808" s="104"/>
    </row>
    <row r="34809" spans="151:151" ht="14.4" x14ac:dyDescent="0.25">
      <c r="EU34809" s="104"/>
    </row>
    <row r="34810" spans="151:151" ht="14.4" x14ac:dyDescent="0.25">
      <c r="EU34810" s="104"/>
    </row>
    <row r="34811" spans="151:151" ht="14.4" x14ac:dyDescent="0.25">
      <c r="EU34811" s="104"/>
    </row>
    <row r="34812" spans="151:151" ht="14.4" x14ac:dyDescent="0.25">
      <c r="EU34812" s="104"/>
    </row>
    <row r="34813" spans="151:151" ht="14.4" x14ac:dyDescent="0.25">
      <c r="EU34813" s="104"/>
    </row>
    <row r="34814" spans="151:151" ht="14.4" x14ac:dyDescent="0.25">
      <c r="EU34814" s="104"/>
    </row>
    <row r="34815" spans="151:151" ht="14.4" x14ac:dyDescent="0.25">
      <c r="EU34815" s="104"/>
    </row>
    <row r="34816" spans="151:151" ht="14.4" x14ac:dyDescent="0.25">
      <c r="EU34816" s="104"/>
    </row>
    <row r="34817" spans="151:151" ht="14.4" x14ac:dyDescent="0.25">
      <c r="EU34817" s="104"/>
    </row>
    <row r="34818" spans="151:151" ht="14.4" x14ac:dyDescent="0.25">
      <c r="EU34818" s="104"/>
    </row>
    <row r="34819" spans="151:151" ht="14.4" x14ac:dyDescent="0.25">
      <c r="EU34819" s="104"/>
    </row>
    <row r="34820" spans="151:151" ht="14.4" x14ac:dyDescent="0.25">
      <c r="EU34820" s="104"/>
    </row>
    <row r="34821" spans="151:151" ht="14.4" x14ac:dyDescent="0.25">
      <c r="EU34821" s="104"/>
    </row>
    <row r="34822" spans="151:151" ht="14.4" x14ac:dyDescent="0.25">
      <c r="EU34822" s="104"/>
    </row>
    <row r="34823" spans="151:151" ht="14.4" x14ac:dyDescent="0.25">
      <c r="EU34823" s="104"/>
    </row>
    <row r="34824" spans="151:151" ht="14.4" x14ac:dyDescent="0.25">
      <c r="EU34824" s="104"/>
    </row>
    <row r="34825" spans="151:151" ht="14.4" x14ac:dyDescent="0.25">
      <c r="EU34825" s="104"/>
    </row>
    <row r="34826" spans="151:151" ht="14.4" x14ac:dyDescent="0.25">
      <c r="EU34826" s="104"/>
    </row>
    <row r="34827" spans="151:151" ht="14.4" x14ac:dyDescent="0.25">
      <c r="EU34827" s="104"/>
    </row>
    <row r="34828" spans="151:151" ht="14.4" x14ac:dyDescent="0.25">
      <c r="EU34828" s="104"/>
    </row>
    <row r="34829" spans="151:151" ht="14.4" x14ac:dyDescent="0.25">
      <c r="EU34829" s="104"/>
    </row>
    <row r="34830" spans="151:151" ht="14.4" x14ac:dyDescent="0.25">
      <c r="EU34830" s="104"/>
    </row>
    <row r="34831" spans="151:151" ht="14.4" x14ac:dyDescent="0.25">
      <c r="EU34831" s="104"/>
    </row>
    <row r="34832" spans="151:151" ht="14.4" x14ac:dyDescent="0.25">
      <c r="EU34832" s="104"/>
    </row>
    <row r="34833" spans="151:151" ht="14.4" x14ac:dyDescent="0.25">
      <c r="EU34833" s="104"/>
    </row>
    <row r="34834" spans="151:151" ht="14.4" x14ac:dyDescent="0.25">
      <c r="EU34834" s="104"/>
    </row>
    <row r="34835" spans="151:151" ht="14.4" x14ac:dyDescent="0.25">
      <c r="EU34835" s="104"/>
    </row>
    <row r="34836" spans="151:151" ht="14.4" x14ac:dyDescent="0.25">
      <c r="EU34836" s="104"/>
    </row>
    <row r="34837" spans="151:151" ht="14.4" x14ac:dyDescent="0.25">
      <c r="EU34837" s="104"/>
    </row>
    <row r="34838" spans="151:151" ht="14.4" x14ac:dyDescent="0.25">
      <c r="EU34838" s="104"/>
    </row>
    <row r="34839" spans="151:151" ht="14.4" x14ac:dyDescent="0.25">
      <c r="EU34839" s="104"/>
    </row>
    <row r="34840" spans="151:151" ht="14.4" x14ac:dyDescent="0.25">
      <c r="EU34840" s="104"/>
    </row>
    <row r="34841" spans="151:151" ht="14.4" x14ac:dyDescent="0.25">
      <c r="EU34841" s="104"/>
    </row>
    <row r="34842" spans="151:151" ht="14.4" x14ac:dyDescent="0.25">
      <c r="EU34842" s="104"/>
    </row>
    <row r="34843" spans="151:151" ht="14.4" x14ac:dyDescent="0.25">
      <c r="EU34843" s="104"/>
    </row>
    <row r="34844" spans="151:151" ht="14.4" x14ac:dyDescent="0.25">
      <c r="EU34844" s="104"/>
    </row>
    <row r="34845" spans="151:151" ht="14.4" x14ac:dyDescent="0.25">
      <c r="EU34845" s="104"/>
    </row>
    <row r="34846" spans="151:151" ht="14.4" x14ac:dyDescent="0.25">
      <c r="EU34846" s="104"/>
    </row>
    <row r="34847" spans="151:151" ht="14.4" x14ac:dyDescent="0.25">
      <c r="EU34847" s="104"/>
    </row>
    <row r="34848" spans="151:151" ht="14.4" x14ac:dyDescent="0.25">
      <c r="EU34848" s="104"/>
    </row>
    <row r="34849" spans="151:151" ht="14.4" x14ac:dyDescent="0.25">
      <c r="EU34849" s="104"/>
    </row>
    <row r="34850" spans="151:151" ht="14.4" x14ac:dyDescent="0.25">
      <c r="EU34850" s="104"/>
    </row>
    <row r="34851" spans="151:151" ht="14.4" x14ac:dyDescent="0.25">
      <c r="EU34851" s="104"/>
    </row>
    <row r="34852" spans="151:151" ht="14.4" x14ac:dyDescent="0.25">
      <c r="EU34852" s="104"/>
    </row>
    <row r="34853" spans="151:151" ht="14.4" x14ac:dyDescent="0.25">
      <c r="EU34853" s="104"/>
    </row>
    <row r="34854" spans="151:151" ht="14.4" x14ac:dyDescent="0.25">
      <c r="EU34854" s="104"/>
    </row>
    <row r="34855" spans="151:151" ht="14.4" x14ac:dyDescent="0.25">
      <c r="EU34855" s="104"/>
    </row>
    <row r="34856" spans="151:151" ht="14.4" x14ac:dyDescent="0.25">
      <c r="EU34856" s="104"/>
    </row>
    <row r="34857" spans="151:151" ht="14.4" x14ac:dyDescent="0.25">
      <c r="EU34857" s="104"/>
    </row>
    <row r="34858" spans="151:151" ht="14.4" x14ac:dyDescent="0.25">
      <c r="EU34858" s="104"/>
    </row>
    <row r="34859" spans="151:151" ht="14.4" x14ac:dyDescent="0.25">
      <c r="EU34859" s="104"/>
    </row>
    <row r="34860" spans="151:151" ht="14.4" x14ac:dyDescent="0.25">
      <c r="EU34860" s="104"/>
    </row>
    <row r="34861" spans="151:151" ht="14.4" x14ac:dyDescent="0.25">
      <c r="EU34861" s="104"/>
    </row>
    <row r="34862" spans="151:151" ht="14.4" x14ac:dyDescent="0.25">
      <c r="EU34862" s="104"/>
    </row>
    <row r="34863" spans="151:151" ht="14.4" x14ac:dyDescent="0.25">
      <c r="EU34863" s="104"/>
    </row>
    <row r="34864" spans="151:151" ht="14.4" x14ac:dyDescent="0.25">
      <c r="EU34864" s="104"/>
    </row>
    <row r="34865" spans="151:151" ht="14.4" x14ac:dyDescent="0.25">
      <c r="EU34865" s="104"/>
    </row>
    <row r="34866" spans="151:151" ht="14.4" x14ac:dyDescent="0.25">
      <c r="EU34866" s="104"/>
    </row>
    <row r="34867" spans="151:151" ht="14.4" x14ac:dyDescent="0.25">
      <c r="EU34867" s="104"/>
    </row>
    <row r="34868" spans="151:151" ht="14.4" x14ac:dyDescent="0.25">
      <c r="EU34868" s="104"/>
    </row>
    <row r="34869" spans="151:151" ht="14.4" x14ac:dyDescent="0.25">
      <c r="EU34869" s="104"/>
    </row>
    <row r="34870" spans="151:151" ht="14.4" x14ac:dyDescent="0.25">
      <c r="EU34870" s="104"/>
    </row>
    <row r="34871" spans="151:151" ht="14.4" x14ac:dyDescent="0.25">
      <c r="EU34871" s="104"/>
    </row>
    <row r="34872" spans="151:151" ht="14.4" x14ac:dyDescent="0.25">
      <c r="EU34872" s="104"/>
    </row>
    <row r="34873" spans="151:151" ht="14.4" x14ac:dyDescent="0.25">
      <c r="EU34873" s="104"/>
    </row>
    <row r="34874" spans="151:151" ht="14.4" x14ac:dyDescent="0.25">
      <c r="EU34874" s="104"/>
    </row>
    <row r="34875" spans="151:151" ht="14.4" x14ac:dyDescent="0.25">
      <c r="EU34875" s="104"/>
    </row>
    <row r="34876" spans="151:151" ht="14.4" x14ac:dyDescent="0.25">
      <c r="EU34876" s="104"/>
    </row>
    <row r="34877" spans="151:151" ht="14.4" x14ac:dyDescent="0.25">
      <c r="EU34877" s="104"/>
    </row>
    <row r="34878" spans="151:151" ht="14.4" x14ac:dyDescent="0.25">
      <c r="EU34878" s="104"/>
    </row>
    <row r="34879" spans="151:151" ht="14.4" x14ac:dyDescent="0.25">
      <c r="EU34879" s="104"/>
    </row>
    <row r="34880" spans="151:151" ht="14.4" x14ac:dyDescent="0.25">
      <c r="EU34880" s="104"/>
    </row>
    <row r="34881" spans="151:151" ht="14.4" x14ac:dyDescent="0.25">
      <c r="EU34881" s="104"/>
    </row>
    <row r="34882" spans="151:151" ht="14.4" x14ac:dyDescent="0.25">
      <c r="EU34882" s="104"/>
    </row>
    <row r="34883" spans="151:151" ht="14.4" x14ac:dyDescent="0.25">
      <c r="EU34883" s="104"/>
    </row>
    <row r="34884" spans="151:151" ht="14.4" x14ac:dyDescent="0.25">
      <c r="EU34884" s="104"/>
    </row>
    <row r="34885" spans="151:151" ht="14.4" x14ac:dyDescent="0.25">
      <c r="EU34885" s="104"/>
    </row>
    <row r="34886" spans="151:151" ht="14.4" x14ac:dyDescent="0.25">
      <c r="EU34886" s="104"/>
    </row>
    <row r="34887" spans="151:151" ht="14.4" x14ac:dyDescent="0.25">
      <c r="EU34887" s="104"/>
    </row>
    <row r="34888" spans="151:151" ht="14.4" x14ac:dyDescent="0.25">
      <c r="EU34888" s="104"/>
    </row>
    <row r="34889" spans="151:151" ht="14.4" x14ac:dyDescent="0.25">
      <c r="EU34889" s="104"/>
    </row>
    <row r="34890" spans="151:151" ht="14.4" x14ac:dyDescent="0.25">
      <c r="EU34890" s="104"/>
    </row>
    <row r="34891" spans="151:151" ht="14.4" x14ac:dyDescent="0.25">
      <c r="EU34891" s="104"/>
    </row>
    <row r="34892" spans="151:151" ht="14.4" x14ac:dyDescent="0.25">
      <c r="EU34892" s="104"/>
    </row>
    <row r="34893" spans="151:151" ht="14.4" x14ac:dyDescent="0.25">
      <c r="EU34893" s="104"/>
    </row>
    <row r="34894" spans="151:151" ht="14.4" x14ac:dyDescent="0.25">
      <c r="EU34894" s="104"/>
    </row>
    <row r="34895" spans="151:151" ht="14.4" x14ac:dyDescent="0.25">
      <c r="EU34895" s="104"/>
    </row>
    <row r="34896" spans="151:151" ht="14.4" x14ac:dyDescent="0.25">
      <c r="EU34896" s="104"/>
    </row>
    <row r="34897" spans="151:151" ht="14.4" x14ac:dyDescent="0.25">
      <c r="EU34897" s="104"/>
    </row>
    <row r="34898" spans="151:151" ht="14.4" x14ac:dyDescent="0.25">
      <c r="EU34898" s="104"/>
    </row>
    <row r="34899" spans="151:151" ht="14.4" x14ac:dyDescent="0.25">
      <c r="EU34899" s="104"/>
    </row>
    <row r="34900" spans="151:151" ht="14.4" x14ac:dyDescent="0.25">
      <c r="EU34900" s="104"/>
    </row>
    <row r="34901" spans="151:151" ht="14.4" x14ac:dyDescent="0.25">
      <c r="EU34901" s="104"/>
    </row>
    <row r="34902" spans="151:151" ht="14.4" x14ac:dyDescent="0.25">
      <c r="EU34902" s="104"/>
    </row>
    <row r="34903" spans="151:151" ht="14.4" x14ac:dyDescent="0.25">
      <c r="EU34903" s="104"/>
    </row>
    <row r="34904" spans="151:151" ht="14.4" x14ac:dyDescent="0.25">
      <c r="EU34904" s="104"/>
    </row>
    <row r="34905" spans="151:151" ht="14.4" x14ac:dyDescent="0.25">
      <c r="EU34905" s="104"/>
    </row>
    <row r="34906" spans="151:151" ht="14.4" x14ac:dyDescent="0.25">
      <c r="EU34906" s="104"/>
    </row>
    <row r="34907" spans="151:151" ht="14.4" x14ac:dyDescent="0.25">
      <c r="EU34907" s="104"/>
    </row>
    <row r="34908" spans="151:151" ht="14.4" x14ac:dyDescent="0.25">
      <c r="EU34908" s="104"/>
    </row>
    <row r="34909" spans="151:151" ht="14.4" x14ac:dyDescent="0.25">
      <c r="EU34909" s="104"/>
    </row>
    <row r="34910" spans="151:151" ht="14.4" x14ac:dyDescent="0.25">
      <c r="EU34910" s="104"/>
    </row>
    <row r="34911" spans="151:151" ht="14.4" x14ac:dyDescent="0.25">
      <c r="EU34911" s="104"/>
    </row>
    <row r="34912" spans="151:151" ht="14.4" x14ac:dyDescent="0.25">
      <c r="EU34912" s="104"/>
    </row>
    <row r="34913" spans="151:151" ht="14.4" x14ac:dyDescent="0.25">
      <c r="EU34913" s="104"/>
    </row>
    <row r="34914" spans="151:151" ht="14.4" x14ac:dyDescent="0.25">
      <c r="EU34914" s="104"/>
    </row>
    <row r="34915" spans="151:151" ht="14.4" x14ac:dyDescent="0.25">
      <c r="EU34915" s="104"/>
    </row>
    <row r="34916" spans="151:151" ht="14.4" x14ac:dyDescent="0.25">
      <c r="EU34916" s="104"/>
    </row>
    <row r="34917" spans="151:151" ht="14.4" x14ac:dyDescent="0.25">
      <c r="EU34917" s="104"/>
    </row>
    <row r="34918" spans="151:151" ht="14.4" x14ac:dyDescent="0.25">
      <c r="EU34918" s="104"/>
    </row>
    <row r="34919" spans="151:151" ht="14.4" x14ac:dyDescent="0.25">
      <c r="EU34919" s="104"/>
    </row>
    <row r="34920" spans="151:151" ht="14.4" x14ac:dyDescent="0.25">
      <c r="EU34920" s="104"/>
    </row>
    <row r="34921" spans="151:151" ht="14.4" x14ac:dyDescent="0.25">
      <c r="EU34921" s="104"/>
    </row>
    <row r="34922" spans="151:151" ht="14.4" x14ac:dyDescent="0.25">
      <c r="EU34922" s="104"/>
    </row>
    <row r="34923" spans="151:151" ht="14.4" x14ac:dyDescent="0.25">
      <c r="EU34923" s="104"/>
    </row>
    <row r="34924" spans="151:151" ht="14.4" x14ac:dyDescent="0.25">
      <c r="EU34924" s="104"/>
    </row>
    <row r="34925" spans="151:151" ht="14.4" x14ac:dyDescent="0.25">
      <c r="EU34925" s="104"/>
    </row>
    <row r="34926" spans="151:151" ht="14.4" x14ac:dyDescent="0.25">
      <c r="EU34926" s="104"/>
    </row>
    <row r="34927" spans="151:151" ht="14.4" x14ac:dyDescent="0.25">
      <c r="EU34927" s="104"/>
    </row>
    <row r="34928" spans="151:151" ht="14.4" x14ac:dyDescent="0.25">
      <c r="EU34928" s="104"/>
    </row>
    <row r="34929" spans="151:151" ht="14.4" x14ac:dyDescent="0.25">
      <c r="EU34929" s="104"/>
    </row>
    <row r="34930" spans="151:151" ht="14.4" x14ac:dyDescent="0.25">
      <c r="EU34930" s="104"/>
    </row>
    <row r="34931" spans="151:151" ht="14.4" x14ac:dyDescent="0.25">
      <c r="EU34931" s="104"/>
    </row>
    <row r="34932" spans="151:151" ht="14.4" x14ac:dyDescent="0.25">
      <c r="EU34932" s="104"/>
    </row>
    <row r="34933" spans="151:151" ht="14.4" x14ac:dyDescent="0.25">
      <c r="EU34933" s="104"/>
    </row>
    <row r="34934" spans="151:151" ht="14.4" x14ac:dyDescent="0.25">
      <c r="EU34934" s="104"/>
    </row>
    <row r="34935" spans="151:151" ht="14.4" x14ac:dyDescent="0.25">
      <c r="EU34935" s="104"/>
    </row>
    <row r="34936" spans="151:151" ht="14.4" x14ac:dyDescent="0.25">
      <c r="EU34936" s="104"/>
    </row>
    <row r="34937" spans="151:151" ht="14.4" x14ac:dyDescent="0.25">
      <c r="EU34937" s="104"/>
    </row>
    <row r="34938" spans="151:151" ht="14.4" x14ac:dyDescent="0.25">
      <c r="EU34938" s="104"/>
    </row>
    <row r="34939" spans="151:151" ht="14.4" x14ac:dyDescent="0.25">
      <c r="EU34939" s="104"/>
    </row>
    <row r="34940" spans="151:151" ht="14.4" x14ac:dyDescent="0.25">
      <c r="EU34940" s="104"/>
    </row>
    <row r="34941" spans="151:151" ht="14.4" x14ac:dyDescent="0.25">
      <c r="EU34941" s="104"/>
    </row>
    <row r="34942" spans="151:151" ht="14.4" x14ac:dyDescent="0.25">
      <c r="EU34942" s="104"/>
    </row>
    <row r="34943" spans="151:151" ht="14.4" x14ac:dyDescent="0.25">
      <c r="EU34943" s="104"/>
    </row>
    <row r="34944" spans="151:151" ht="14.4" x14ac:dyDescent="0.25">
      <c r="EU34944" s="104"/>
    </row>
    <row r="34945" spans="151:151" ht="14.4" x14ac:dyDescent="0.25">
      <c r="EU34945" s="104"/>
    </row>
    <row r="34946" spans="151:151" ht="14.4" x14ac:dyDescent="0.25">
      <c r="EU34946" s="104"/>
    </row>
    <row r="34947" spans="151:151" ht="14.4" x14ac:dyDescent="0.25">
      <c r="EU34947" s="104"/>
    </row>
    <row r="34948" spans="151:151" ht="14.4" x14ac:dyDescent="0.25">
      <c r="EU34948" s="104"/>
    </row>
    <row r="34949" spans="151:151" ht="14.4" x14ac:dyDescent="0.25">
      <c r="EU34949" s="104"/>
    </row>
    <row r="34950" spans="151:151" ht="14.4" x14ac:dyDescent="0.25">
      <c r="EU34950" s="104"/>
    </row>
    <row r="34951" spans="151:151" ht="14.4" x14ac:dyDescent="0.25">
      <c r="EU34951" s="104"/>
    </row>
    <row r="34952" spans="151:151" ht="14.4" x14ac:dyDescent="0.25">
      <c r="EU34952" s="104"/>
    </row>
    <row r="34953" spans="151:151" ht="14.4" x14ac:dyDescent="0.25">
      <c r="EU34953" s="104"/>
    </row>
    <row r="34954" spans="151:151" ht="14.4" x14ac:dyDescent="0.25">
      <c r="EU34954" s="104"/>
    </row>
    <row r="34955" spans="151:151" ht="14.4" x14ac:dyDescent="0.25">
      <c r="EU34955" s="104"/>
    </row>
    <row r="34956" spans="151:151" ht="14.4" x14ac:dyDescent="0.25">
      <c r="EU34956" s="104"/>
    </row>
    <row r="34957" spans="151:151" ht="14.4" x14ac:dyDescent="0.25">
      <c r="EU34957" s="104"/>
    </row>
    <row r="34958" spans="151:151" ht="14.4" x14ac:dyDescent="0.25">
      <c r="EU34958" s="104"/>
    </row>
    <row r="34959" spans="151:151" ht="14.4" x14ac:dyDescent="0.25">
      <c r="EU34959" s="104"/>
    </row>
    <row r="34960" spans="151:151" ht="14.4" x14ac:dyDescent="0.25">
      <c r="EU34960" s="104"/>
    </row>
    <row r="34961" spans="151:151" ht="14.4" x14ac:dyDescent="0.25">
      <c r="EU34961" s="104"/>
    </row>
    <row r="34962" spans="151:151" ht="14.4" x14ac:dyDescent="0.25">
      <c r="EU34962" s="104"/>
    </row>
    <row r="34963" spans="151:151" ht="14.4" x14ac:dyDescent="0.25">
      <c r="EU34963" s="104"/>
    </row>
    <row r="34964" spans="151:151" ht="14.4" x14ac:dyDescent="0.25">
      <c r="EU34964" s="104"/>
    </row>
    <row r="34965" spans="151:151" ht="14.4" x14ac:dyDescent="0.25">
      <c r="EU34965" s="104"/>
    </row>
    <row r="34966" spans="151:151" ht="14.4" x14ac:dyDescent="0.25">
      <c r="EU34966" s="104"/>
    </row>
    <row r="34967" spans="151:151" ht="14.4" x14ac:dyDescent="0.25">
      <c r="EU34967" s="104"/>
    </row>
    <row r="34968" spans="151:151" ht="14.4" x14ac:dyDescent="0.25">
      <c r="EU34968" s="104"/>
    </row>
    <row r="34969" spans="151:151" ht="14.4" x14ac:dyDescent="0.25">
      <c r="EU34969" s="104"/>
    </row>
    <row r="34970" spans="151:151" ht="14.4" x14ac:dyDescent="0.25">
      <c r="EU34970" s="104"/>
    </row>
    <row r="34971" spans="151:151" ht="14.4" x14ac:dyDescent="0.25">
      <c r="EU34971" s="104"/>
    </row>
    <row r="34972" spans="151:151" ht="14.4" x14ac:dyDescent="0.25">
      <c r="EU34972" s="104"/>
    </row>
    <row r="34973" spans="151:151" ht="14.4" x14ac:dyDescent="0.25">
      <c r="EU34973" s="104"/>
    </row>
    <row r="34974" spans="151:151" ht="14.4" x14ac:dyDescent="0.25">
      <c r="EU34974" s="104"/>
    </row>
    <row r="34975" spans="151:151" ht="14.4" x14ac:dyDescent="0.25">
      <c r="EU34975" s="104"/>
    </row>
    <row r="34976" spans="151:151" ht="14.4" x14ac:dyDescent="0.25">
      <c r="EU34976" s="104"/>
    </row>
    <row r="34977" spans="151:151" ht="14.4" x14ac:dyDescent="0.25">
      <c r="EU34977" s="104"/>
    </row>
    <row r="34978" spans="151:151" ht="14.4" x14ac:dyDescent="0.25">
      <c r="EU34978" s="104"/>
    </row>
    <row r="34979" spans="151:151" ht="14.4" x14ac:dyDescent="0.25">
      <c r="EU34979" s="104"/>
    </row>
    <row r="34980" spans="151:151" ht="14.4" x14ac:dyDescent="0.25">
      <c r="EU34980" s="104"/>
    </row>
    <row r="34981" spans="151:151" ht="14.4" x14ac:dyDescent="0.25">
      <c r="EU34981" s="104"/>
    </row>
    <row r="34982" spans="151:151" ht="14.4" x14ac:dyDescent="0.25">
      <c r="EU34982" s="104"/>
    </row>
    <row r="34983" spans="151:151" ht="14.4" x14ac:dyDescent="0.25">
      <c r="EU34983" s="104"/>
    </row>
    <row r="34984" spans="151:151" ht="14.4" x14ac:dyDescent="0.25">
      <c r="EU34984" s="104"/>
    </row>
    <row r="34985" spans="151:151" ht="14.4" x14ac:dyDescent="0.25">
      <c r="EU34985" s="104"/>
    </row>
    <row r="34986" spans="151:151" ht="14.4" x14ac:dyDescent="0.25">
      <c r="EU34986" s="104"/>
    </row>
    <row r="34987" spans="151:151" ht="14.4" x14ac:dyDescent="0.25">
      <c r="EU34987" s="104"/>
    </row>
    <row r="34988" spans="151:151" ht="14.4" x14ac:dyDescent="0.25">
      <c r="EU34988" s="104"/>
    </row>
    <row r="34989" spans="151:151" ht="14.4" x14ac:dyDescent="0.25">
      <c r="EU34989" s="104"/>
    </row>
    <row r="34990" spans="151:151" ht="14.4" x14ac:dyDescent="0.25">
      <c r="EU34990" s="104"/>
    </row>
    <row r="34991" spans="151:151" ht="14.4" x14ac:dyDescent="0.25">
      <c r="EU34991" s="104"/>
    </row>
    <row r="34992" spans="151:151" ht="14.4" x14ac:dyDescent="0.25">
      <c r="EU34992" s="104"/>
    </row>
    <row r="34993" spans="151:151" ht="14.4" x14ac:dyDescent="0.25">
      <c r="EU34993" s="104"/>
    </row>
    <row r="34994" spans="151:151" ht="14.4" x14ac:dyDescent="0.25">
      <c r="EU34994" s="104"/>
    </row>
    <row r="34995" spans="151:151" ht="14.4" x14ac:dyDescent="0.25">
      <c r="EU34995" s="104"/>
    </row>
    <row r="34996" spans="151:151" ht="14.4" x14ac:dyDescent="0.25">
      <c r="EU34996" s="104"/>
    </row>
    <row r="34997" spans="151:151" ht="14.4" x14ac:dyDescent="0.25">
      <c r="EU34997" s="104"/>
    </row>
    <row r="34998" spans="151:151" ht="14.4" x14ac:dyDescent="0.25">
      <c r="EU34998" s="104"/>
    </row>
    <row r="34999" spans="151:151" ht="14.4" x14ac:dyDescent="0.25">
      <c r="EU34999" s="104"/>
    </row>
    <row r="35000" spans="151:151" ht="14.4" x14ac:dyDescent="0.25">
      <c r="EU35000" s="104"/>
    </row>
    <row r="35001" spans="151:151" ht="14.4" x14ac:dyDescent="0.25">
      <c r="EU35001" s="104"/>
    </row>
    <row r="35002" spans="151:151" ht="14.4" x14ac:dyDescent="0.25">
      <c r="EU35002" s="104"/>
    </row>
    <row r="35003" spans="151:151" ht="14.4" x14ac:dyDescent="0.25">
      <c r="EU35003" s="104"/>
    </row>
    <row r="35004" spans="151:151" ht="14.4" x14ac:dyDescent="0.25">
      <c r="EU35004" s="104"/>
    </row>
    <row r="35005" spans="151:151" ht="14.4" x14ac:dyDescent="0.25">
      <c r="EU35005" s="104"/>
    </row>
    <row r="35006" spans="151:151" ht="14.4" x14ac:dyDescent="0.25">
      <c r="EU35006" s="104"/>
    </row>
    <row r="35007" spans="151:151" ht="14.4" x14ac:dyDescent="0.25">
      <c r="EU35007" s="104"/>
    </row>
    <row r="35008" spans="151:151" ht="14.4" x14ac:dyDescent="0.25">
      <c r="EU35008" s="104"/>
    </row>
    <row r="35009" spans="151:151" ht="14.4" x14ac:dyDescent="0.25">
      <c r="EU35009" s="104"/>
    </row>
    <row r="35010" spans="151:151" ht="14.4" x14ac:dyDescent="0.25">
      <c r="EU35010" s="104"/>
    </row>
    <row r="35011" spans="151:151" ht="14.4" x14ac:dyDescent="0.25">
      <c r="EU35011" s="104"/>
    </row>
    <row r="35012" spans="151:151" ht="14.4" x14ac:dyDescent="0.25">
      <c r="EU35012" s="104"/>
    </row>
    <row r="35013" spans="151:151" ht="14.4" x14ac:dyDescent="0.25">
      <c r="EU35013" s="104"/>
    </row>
    <row r="35014" spans="151:151" ht="14.4" x14ac:dyDescent="0.25">
      <c r="EU35014" s="104"/>
    </row>
    <row r="35015" spans="151:151" ht="14.4" x14ac:dyDescent="0.25">
      <c r="EU35015" s="104"/>
    </row>
    <row r="35016" spans="151:151" ht="14.4" x14ac:dyDescent="0.25">
      <c r="EU35016" s="104"/>
    </row>
    <row r="35017" spans="151:151" ht="14.4" x14ac:dyDescent="0.25">
      <c r="EU35017" s="104"/>
    </row>
    <row r="35018" spans="151:151" ht="14.4" x14ac:dyDescent="0.25">
      <c r="EU35018" s="104"/>
    </row>
    <row r="35019" spans="151:151" ht="14.4" x14ac:dyDescent="0.25">
      <c r="EU35019" s="104"/>
    </row>
    <row r="35020" spans="151:151" ht="14.4" x14ac:dyDescent="0.25">
      <c r="EU35020" s="104"/>
    </row>
    <row r="35021" spans="151:151" ht="14.4" x14ac:dyDescent="0.25">
      <c r="EU35021" s="104"/>
    </row>
    <row r="35022" spans="151:151" ht="14.4" x14ac:dyDescent="0.25">
      <c r="EU35022" s="104"/>
    </row>
    <row r="35023" spans="151:151" ht="14.4" x14ac:dyDescent="0.25">
      <c r="EU35023" s="104"/>
    </row>
    <row r="35024" spans="151:151" ht="14.4" x14ac:dyDescent="0.25">
      <c r="EU35024" s="104"/>
    </row>
    <row r="35025" spans="151:151" ht="14.4" x14ac:dyDescent="0.25">
      <c r="EU35025" s="104"/>
    </row>
    <row r="35026" spans="151:151" ht="14.4" x14ac:dyDescent="0.25">
      <c r="EU35026" s="104"/>
    </row>
    <row r="35027" spans="151:151" ht="14.4" x14ac:dyDescent="0.25">
      <c r="EU35027" s="104"/>
    </row>
    <row r="35028" spans="151:151" ht="14.4" x14ac:dyDescent="0.25">
      <c r="EU35028" s="104"/>
    </row>
    <row r="35029" spans="151:151" ht="14.4" x14ac:dyDescent="0.25">
      <c r="EU35029" s="104"/>
    </row>
    <row r="35030" spans="151:151" ht="14.4" x14ac:dyDescent="0.25">
      <c r="EU35030" s="104"/>
    </row>
    <row r="35031" spans="151:151" ht="14.4" x14ac:dyDescent="0.25">
      <c r="EU35031" s="104"/>
    </row>
    <row r="35032" spans="151:151" ht="14.4" x14ac:dyDescent="0.25">
      <c r="EU35032" s="104"/>
    </row>
    <row r="35033" spans="151:151" ht="14.4" x14ac:dyDescent="0.25">
      <c r="EU35033" s="104"/>
    </row>
    <row r="35034" spans="151:151" ht="14.4" x14ac:dyDescent="0.25">
      <c r="EU35034" s="104"/>
    </row>
    <row r="35035" spans="151:151" ht="14.4" x14ac:dyDescent="0.25">
      <c r="EU35035" s="104"/>
    </row>
    <row r="35036" spans="151:151" ht="14.4" x14ac:dyDescent="0.25">
      <c r="EU35036" s="104"/>
    </row>
    <row r="35037" spans="151:151" ht="14.4" x14ac:dyDescent="0.25">
      <c r="EU35037" s="104"/>
    </row>
    <row r="35038" spans="151:151" ht="14.4" x14ac:dyDescent="0.25">
      <c r="EU35038" s="104"/>
    </row>
    <row r="35039" spans="151:151" ht="14.4" x14ac:dyDescent="0.25">
      <c r="EU35039" s="104"/>
    </row>
    <row r="35040" spans="151:151" ht="14.4" x14ac:dyDescent="0.25">
      <c r="EU35040" s="104"/>
    </row>
    <row r="35041" spans="151:151" ht="14.4" x14ac:dyDescent="0.25">
      <c r="EU35041" s="104"/>
    </row>
    <row r="35042" spans="151:151" ht="14.4" x14ac:dyDescent="0.25">
      <c r="EU35042" s="104"/>
    </row>
    <row r="35043" spans="151:151" ht="14.4" x14ac:dyDescent="0.25">
      <c r="EU35043" s="104"/>
    </row>
    <row r="35044" spans="151:151" ht="14.4" x14ac:dyDescent="0.25">
      <c r="EU35044" s="104"/>
    </row>
    <row r="35045" spans="151:151" ht="14.4" x14ac:dyDescent="0.25">
      <c r="EU35045" s="104"/>
    </row>
    <row r="35046" spans="151:151" ht="14.4" x14ac:dyDescent="0.25">
      <c r="EU35046" s="104"/>
    </row>
    <row r="35047" spans="151:151" ht="14.4" x14ac:dyDescent="0.25">
      <c r="EU35047" s="104"/>
    </row>
    <row r="35048" spans="151:151" ht="14.4" x14ac:dyDescent="0.25">
      <c r="EU35048" s="104"/>
    </row>
    <row r="35049" spans="151:151" ht="14.4" x14ac:dyDescent="0.25">
      <c r="EU35049" s="104"/>
    </row>
    <row r="35050" spans="151:151" ht="14.4" x14ac:dyDescent="0.25">
      <c r="EU35050" s="104"/>
    </row>
    <row r="35051" spans="151:151" ht="14.4" x14ac:dyDescent="0.25">
      <c r="EU35051" s="104"/>
    </row>
    <row r="35052" spans="151:151" ht="14.4" x14ac:dyDescent="0.25">
      <c r="EU35052" s="104"/>
    </row>
    <row r="35053" spans="151:151" ht="14.4" x14ac:dyDescent="0.25">
      <c r="EU35053" s="104"/>
    </row>
    <row r="35054" spans="151:151" ht="14.4" x14ac:dyDescent="0.25">
      <c r="EU35054" s="104"/>
    </row>
    <row r="35055" spans="151:151" ht="14.4" x14ac:dyDescent="0.25">
      <c r="EU35055" s="104"/>
    </row>
    <row r="35056" spans="151:151" ht="14.4" x14ac:dyDescent="0.25">
      <c r="EU35056" s="104"/>
    </row>
    <row r="35057" spans="151:151" ht="14.4" x14ac:dyDescent="0.25">
      <c r="EU35057" s="104"/>
    </row>
    <row r="35058" spans="151:151" ht="14.4" x14ac:dyDescent="0.25">
      <c r="EU35058" s="104"/>
    </row>
    <row r="35059" spans="151:151" ht="14.4" x14ac:dyDescent="0.25">
      <c r="EU35059" s="104"/>
    </row>
    <row r="35060" spans="151:151" ht="14.4" x14ac:dyDescent="0.25">
      <c r="EU35060" s="104"/>
    </row>
    <row r="35061" spans="151:151" ht="14.4" x14ac:dyDescent="0.25">
      <c r="EU35061" s="104"/>
    </row>
    <row r="35062" spans="151:151" ht="14.4" x14ac:dyDescent="0.25">
      <c r="EU35062" s="104"/>
    </row>
    <row r="35063" spans="151:151" ht="14.4" x14ac:dyDescent="0.25">
      <c r="EU35063" s="104"/>
    </row>
    <row r="35064" spans="151:151" ht="14.4" x14ac:dyDescent="0.25">
      <c r="EU35064" s="104"/>
    </row>
    <row r="35065" spans="151:151" ht="14.4" x14ac:dyDescent="0.25">
      <c r="EU35065" s="104"/>
    </row>
    <row r="35066" spans="151:151" ht="14.4" x14ac:dyDescent="0.25">
      <c r="EU35066" s="104"/>
    </row>
    <row r="35067" spans="151:151" ht="14.4" x14ac:dyDescent="0.25">
      <c r="EU35067" s="104"/>
    </row>
    <row r="35068" spans="151:151" ht="14.4" x14ac:dyDescent="0.25">
      <c r="EU35068" s="104"/>
    </row>
    <row r="35069" spans="151:151" ht="14.4" x14ac:dyDescent="0.25">
      <c r="EU35069" s="104"/>
    </row>
    <row r="35070" spans="151:151" ht="14.4" x14ac:dyDescent="0.25">
      <c r="EU35070" s="104"/>
    </row>
    <row r="35071" spans="151:151" ht="14.4" x14ac:dyDescent="0.25">
      <c r="EU35071" s="104"/>
    </row>
    <row r="35072" spans="151:151" ht="14.4" x14ac:dyDescent="0.25">
      <c r="EU35072" s="104"/>
    </row>
    <row r="35073" spans="151:151" ht="14.4" x14ac:dyDescent="0.25">
      <c r="EU35073" s="104"/>
    </row>
    <row r="35074" spans="151:151" ht="14.4" x14ac:dyDescent="0.25">
      <c r="EU35074" s="104"/>
    </row>
    <row r="35075" spans="151:151" ht="14.4" x14ac:dyDescent="0.25">
      <c r="EU35075" s="104"/>
    </row>
    <row r="35076" spans="151:151" ht="14.4" x14ac:dyDescent="0.25">
      <c r="EU35076" s="104"/>
    </row>
    <row r="35077" spans="151:151" ht="14.4" x14ac:dyDescent="0.25">
      <c r="EU35077" s="104"/>
    </row>
    <row r="35078" spans="151:151" ht="14.4" x14ac:dyDescent="0.25">
      <c r="EU35078" s="104"/>
    </row>
    <row r="35079" spans="151:151" ht="14.4" x14ac:dyDescent="0.25">
      <c r="EU35079" s="104"/>
    </row>
    <row r="35080" spans="151:151" ht="14.4" x14ac:dyDescent="0.25">
      <c r="EU35080" s="104"/>
    </row>
    <row r="35081" spans="151:151" ht="14.4" x14ac:dyDescent="0.25">
      <c r="EU35081" s="104"/>
    </row>
    <row r="35082" spans="151:151" ht="14.4" x14ac:dyDescent="0.25">
      <c r="EU35082" s="104"/>
    </row>
    <row r="35083" spans="151:151" ht="14.4" x14ac:dyDescent="0.25">
      <c r="EU35083" s="104"/>
    </row>
    <row r="35084" spans="151:151" ht="14.4" x14ac:dyDescent="0.25">
      <c r="EU35084" s="104"/>
    </row>
    <row r="35085" spans="151:151" ht="14.4" x14ac:dyDescent="0.25">
      <c r="EU35085" s="104"/>
    </row>
    <row r="35086" spans="151:151" ht="14.4" x14ac:dyDescent="0.25">
      <c r="EU35086" s="104"/>
    </row>
    <row r="35087" spans="151:151" ht="14.4" x14ac:dyDescent="0.25">
      <c r="EU35087" s="104"/>
    </row>
    <row r="35088" spans="151:151" ht="14.4" x14ac:dyDescent="0.25">
      <c r="EU35088" s="104"/>
    </row>
    <row r="35089" spans="151:151" ht="14.4" x14ac:dyDescent="0.25">
      <c r="EU35089" s="104"/>
    </row>
    <row r="35090" spans="151:151" ht="14.4" x14ac:dyDescent="0.25">
      <c r="EU35090" s="104"/>
    </row>
    <row r="35091" spans="151:151" ht="14.4" x14ac:dyDescent="0.25">
      <c r="EU35091" s="104"/>
    </row>
    <row r="35092" spans="151:151" ht="14.4" x14ac:dyDescent="0.25">
      <c r="EU35092" s="104"/>
    </row>
    <row r="35093" spans="151:151" ht="14.4" x14ac:dyDescent="0.25">
      <c r="EU35093" s="104"/>
    </row>
    <row r="35094" spans="151:151" ht="14.4" x14ac:dyDescent="0.25">
      <c r="EU35094" s="104"/>
    </row>
    <row r="35095" spans="151:151" ht="14.4" x14ac:dyDescent="0.25">
      <c r="EU35095" s="104"/>
    </row>
    <row r="35096" spans="151:151" ht="14.4" x14ac:dyDescent="0.25">
      <c r="EU35096" s="104"/>
    </row>
    <row r="35097" spans="151:151" ht="14.4" x14ac:dyDescent="0.25">
      <c r="EU35097" s="104"/>
    </row>
    <row r="35098" spans="151:151" ht="14.4" x14ac:dyDescent="0.25">
      <c r="EU35098" s="104"/>
    </row>
    <row r="35099" spans="151:151" ht="14.4" x14ac:dyDescent="0.25">
      <c r="EU35099" s="104"/>
    </row>
    <row r="35100" spans="151:151" ht="14.4" x14ac:dyDescent="0.25">
      <c r="EU35100" s="104"/>
    </row>
    <row r="35101" spans="151:151" ht="14.4" x14ac:dyDescent="0.25">
      <c r="EU35101" s="104"/>
    </row>
    <row r="35102" spans="151:151" ht="14.4" x14ac:dyDescent="0.25">
      <c r="EU35102" s="104"/>
    </row>
    <row r="35103" spans="151:151" ht="14.4" x14ac:dyDescent="0.25">
      <c r="EU35103" s="104"/>
    </row>
    <row r="35104" spans="151:151" ht="14.4" x14ac:dyDescent="0.25">
      <c r="EU35104" s="104"/>
    </row>
    <row r="35105" spans="151:151" ht="14.4" x14ac:dyDescent="0.25">
      <c r="EU35105" s="104"/>
    </row>
    <row r="35106" spans="151:151" ht="14.4" x14ac:dyDescent="0.25">
      <c r="EU35106" s="104"/>
    </row>
    <row r="35107" spans="151:151" ht="14.4" x14ac:dyDescent="0.25">
      <c r="EU35107" s="104"/>
    </row>
    <row r="35108" spans="151:151" ht="14.4" x14ac:dyDescent="0.25">
      <c r="EU35108" s="104"/>
    </row>
    <row r="35109" spans="151:151" ht="14.4" x14ac:dyDescent="0.25">
      <c r="EU35109" s="104"/>
    </row>
    <row r="35110" spans="151:151" ht="14.4" x14ac:dyDescent="0.25">
      <c r="EU35110" s="104"/>
    </row>
    <row r="35111" spans="151:151" ht="14.4" x14ac:dyDescent="0.25">
      <c r="EU35111" s="104"/>
    </row>
    <row r="35112" spans="151:151" ht="14.4" x14ac:dyDescent="0.25">
      <c r="EU35112" s="104"/>
    </row>
    <row r="35113" spans="151:151" ht="14.4" x14ac:dyDescent="0.25">
      <c r="EU35113" s="104"/>
    </row>
    <row r="35114" spans="151:151" ht="14.4" x14ac:dyDescent="0.25">
      <c r="EU35114" s="104"/>
    </row>
    <row r="35115" spans="151:151" ht="14.4" x14ac:dyDescent="0.25">
      <c r="EU35115" s="104"/>
    </row>
    <row r="35116" spans="151:151" ht="14.4" x14ac:dyDescent="0.25">
      <c r="EU35116" s="104"/>
    </row>
    <row r="35117" spans="151:151" ht="14.4" x14ac:dyDescent="0.25">
      <c r="EU35117" s="104"/>
    </row>
    <row r="35118" spans="151:151" ht="14.4" x14ac:dyDescent="0.25">
      <c r="EU35118" s="104"/>
    </row>
    <row r="35119" spans="151:151" ht="14.4" x14ac:dyDescent="0.25">
      <c r="EU35119" s="104"/>
    </row>
    <row r="35120" spans="151:151" ht="14.4" x14ac:dyDescent="0.25">
      <c r="EU35120" s="104"/>
    </row>
    <row r="35121" spans="151:151" ht="14.4" x14ac:dyDescent="0.25">
      <c r="EU35121" s="104"/>
    </row>
    <row r="35122" spans="151:151" ht="14.4" x14ac:dyDescent="0.25">
      <c r="EU35122" s="104"/>
    </row>
    <row r="35123" spans="151:151" ht="14.4" x14ac:dyDescent="0.25">
      <c r="EU35123" s="104"/>
    </row>
    <row r="35124" spans="151:151" ht="14.4" x14ac:dyDescent="0.25">
      <c r="EU35124" s="104"/>
    </row>
    <row r="35125" spans="151:151" ht="14.4" x14ac:dyDescent="0.25">
      <c r="EU35125" s="104"/>
    </row>
    <row r="35126" spans="151:151" ht="14.4" x14ac:dyDescent="0.25">
      <c r="EU35126" s="104"/>
    </row>
    <row r="35127" spans="151:151" ht="14.4" x14ac:dyDescent="0.25">
      <c r="EU35127" s="104"/>
    </row>
    <row r="35128" spans="151:151" ht="14.4" x14ac:dyDescent="0.25">
      <c r="EU35128" s="104"/>
    </row>
    <row r="35129" spans="151:151" ht="14.4" x14ac:dyDescent="0.25">
      <c r="EU35129" s="104"/>
    </row>
    <row r="35130" spans="151:151" ht="14.4" x14ac:dyDescent="0.25">
      <c r="EU35130" s="104"/>
    </row>
    <row r="35131" spans="151:151" ht="14.4" x14ac:dyDescent="0.25">
      <c r="EU35131" s="104"/>
    </row>
    <row r="35132" spans="151:151" ht="14.4" x14ac:dyDescent="0.25">
      <c r="EU35132" s="104"/>
    </row>
    <row r="35133" spans="151:151" ht="14.4" x14ac:dyDescent="0.25">
      <c r="EU35133" s="104"/>
    </row>
    <row r="35134" spans="151:151" ht="14.4" x14ac:dyDescent="0.25">
      <c r="EU35134" s="104"/>
    </row>
    <row r="35135" spans="151:151" ht="14.4" x14ac:dyDescent="0.25">
      <c r="EU35135" s="104"/>
    </row>
    <row r="35136" spans="151:151" ht="14.4" x14ac:dyDescent="0.25">
      <c r="EU35136" s="104"/>
    </row>
    <row r="35137" spans="151:151" ht="14.4" x14ac:dyDescent="0.25">
      <c r="EU35137" s="104"/>
    </row>
    <row r="35138" spans="151:151" ht="14.4" x14ac:dyDescent="0.25">
      <c r="EU35138" s="104"/>
    </row>
    <row r="35139" spans="151:151" ht="14.4" x14ac:dyDescent="0.25">
      <c r="EU35139" s="104"/>
    </row>
    <row r="35140" spans="151:151" ht="14.4" x14ac:dyDescent="0.25">
      <c r="EU35140" s="104"/>
    </row>
    <row r="35141" spans="151:151" ht="14.4" x14ac:dyDescent="0.25">
      <c r="EU35141" s="104"/>
    </row>
    <row r="35142" spans="151:151" ht="14.4" x14ac:dyDescent="0.25">
      <c r="EU35142" s="104"/>
    </row>
    <row r="35143" spans="151:151" ht="14.4" x14ac:dyDescent="0.25">
      <c r="EU35143" s="104"/>
    </row>
    <row r="35144" spans="151:151" ht="14.4" x14ac:dyDescent="0.25">
      <c r="EU35144" s="104"/>
    </row>
    <row r="35145" spans="151:151" ht="14.4" x14ac:dyDescent="0.25">
      <c r="EU35145" s="104"/>
    </row>
    <row r="35146" spans="151:151" ht="14.4" x14ac:dyDescent="0.25">
      <c r="EU35146" s="104"/>
    </row>
    <row r="35147" spans="151:151" ht="14.4" x14ac:dyDescent="0.25">
      <c r="EU35147" s="104"/>
    </row>
    <row r="35148" spans="151:151" ht="14.4" x14ac:dyDescent="0.25">
      <c r="EU35148" s="104"/>
    </row>
    <row r="35149" spans="151:151" ht="14.4" x14ac:dyDescent="0.25">
      <c r="EU35149" s="104"/>
    </row>
    <row r="35150" spans="151:151" ht="14.4" x14ac:dyDescent="0.25">
      <c r="EU35150" s="104"/>
    </row>
    <row r="35151" spans="151:151" ht="14.4" x14ac:dyDescent="0.25">
      <c r="EU35151" s="104"/>
    </row>
    <row r="35152" spans="151:151" ht="14.4" x14ac:dyDescent="0.25">
      <c r="EU35152" s="104"/>
    </row>
    <row r="35153" spans="151:151" ht="14.4" x14ac:dyDescent="0.25">
      <c r="EU35153" s="104"/>
    </row>
    <row r="35154" spans="151:151" ht="14.4" x14ac:dyDescent="0.25">
      <c r="EU35154" s="104"/>
    </row>
    <row r="35155" spans="151:151" ht="14.4" x14ac:dyDescent="0.25">
      <c r="EU35155" s="104"/>
    </row>
    <row r="35156" spans="151:151" ht="14.4" x14ac:dyDescent="0.25">
      <c r="EU35156" s="104"/>
    </row>
    <row r="35157" spans="151:151" ht="14.4" x14ac:dyDescent="0.25">
      <c r="EU35157" s="104"/>
    </row>
    <row r="35158" spans="151:151" ht="14.4" x14ac:dyDescent="0.25">
      <c r="EU35158" s="104"/>
    </row>
    <row r="35159" spans="151:151" ht="14.4" x14ac:dyDescent="0.25">
      <c r="EU35159" s="104"/>
    </row>
    <row r="35160" spans="151:151" ht="14.4" x14ac:dyDescent="0.25">
      <c r="EU35160" s="104"/>
    </row>
    <row r="35161" spans="151:151" ht="14.4" x14ac:dyDescent="0.25">
      <c r="EU35161" s="104"/>
    </row>
    <row r="35162" spans="151:151" ht="14.4" x14ac:dyDescent="0.25">
      <c r="EU35162" s="104"/>
    </row>
    <row r="35163" spans="151:151" ht="14.4" x14ac:dyDescent="0.25">
      <c r="EU35163" s="104"/>
    </row>
    <row r="35164" spans="151:151" ht="14.4" x14ac:dyDescent="0.25">
      <c r="EU35164" s="104"/>
    </row>
    <row r="35165" spans="151:151" ht="14.4" x14ac:dyDescent="0.25">
      <c r="EU35165" s="104"/>
    </row>
    <row r="35166" spans="151:151" ht="14.4" x14ac:dyDescent="0.25">
      <c r="EU35166" s="104"/>
    </row>
    <row r="35167" spans="151:151" ht="14.4" x14ac:dyDescent="0.25">
      <c r="EU35167" s="104"/>
    </row>
    <row r="35168" spans="151:151" ht="14.4" x14ac:dyDescent="0.25">
      <c r="EU35168" s="104"/>
    </row>
    <row r="35169" spans="151:151" ht="14.4" x14ac:dyDescent="0.25">
      <c r="EU35169" s="104"/>
    </row>
    <row r="35170" spans="151:151" ht="14.4" x14ac:dyDescent="0.25">
      <c r="EU35170" s="104"/>
    </row>
    <row r="35171" spans="151:151" ht="14.4" x14ac:dyDescent="0.25">
      <c r="EU35171" s="104"/>
    </row>
    <row r="35172" spans="151:151" ht="14.4" x14ac:dyDescent="0.25">
      <c r="EU35172" s="104"/>
    </row>
    <row r="35173" spans="151:151" ht="14.4" x14ac:dyDescent="0.25">
      <c r="EU35173" s="104"/>
    </row>
    <row r="35174" spans="151:151" ht="14.4" x14ac:dyDescent="0.25">
      <c r="EU35174" s="104"/>
    </row>
    <row r="35175" spans="151:151" ht="14.4" x14ac:dyDescent="0.25">
      <c r="EU35175" s="104"/>
    </row>
    <row r="35176" spans="151:151" ht="14.4" x14ac:dyDescent="0.25">
      <c r="EU35176" s="104"/>
    </row>
    <row r="35177" spans="151:151" ht="14.4" x14ac:dyDescent="0.25">
      <c r="EU35177" s="104"/>
    </row>
    <row r="35178" spans="151:151" ht="14.4" x14ac:dyDescent="0.25">
      <c r="EU35178" s="104"/>
    </row>
    <row r="35179" spans="151:151" ht="14.4" x14ac:dyDescent="0.25">
      <c r="EU35179" s="104"/>
    </row>
    <row r="35180" spans="151:151" ht="14.4" x14ac:dyDescent="0.25">
      <c r="EU35180" s="104"/>
    </row>
    <row r="35181" spans="151:151" ht="14.4" x14ac:dyDescent="0.25">
      <c r="EU35181" s="104"/>
    </row>
    <row r="35182" spans="151:151" ht="14.4" x14ac:dyDescent="0.25">
      <c r="EU35182" s="104"/>
    </row>
    <row r="35183" spans="151:151" ht="14.4" x14ac:dyDescent="0.25">
      <c r="EU35183" s="104"/>
    </row>
    <row r="35184" spans="151:151" ht="14.4" x14ac:dyDescent="0.25">
      <c r="EU35184" s="104"/>
    </row>
    <row r="35185" spans="151:151" ht="14.4" x14ac:dyDescent="0.25">
      <c r="EU35185" s="104"/>
    </row>
    <row r="35186" spans="151:151" ht="14.4" x14ac:dyDescent="0.25">
      <c r="EU35186" s="104"/>
    </row>
    <row r="35187" spans="151:151" ht="14.4" x14ac:dyDescent="0.25">
      <c r="EU35187" s="104"/>
    </row>
    <row r="35188" spans="151:151" ht="14.4" x14ac:dyDescent="0.25">
      <c r="EU35188" s="104"/>
    </row>
    <row r="35189" spans="151:151" ht="14.4" x14ac:dyDescent="0.25">
      <c r="EU35189" s="104"/>
    </row>
    <row r="35190" spans="151:151" ht="14.4" x14ac:dyDescent="0.25">
      <c r="EU35190" s="104"/>
    </row>
    <row r="35191" spans="151:151" ht="14.4" x14ac:dyDescent="0.25">
      <c r="EU35191" s="104"/>
    </row>
    <row r="35192" spans="151:151" ht="14.4" x14ac:dyDescent="0.25">
      <c r="EU35192" s="104"/>
    </row>
    <row r="35193" spans="151:151" ht="14.4" x14ac:dyDescent="0.25">
      <c r="EU35193" s="104"/>
    </row>
    <row r="35194" spans="151:151" ht="14.4" x14ac:dyDescent="0.25">
      <c r="EU35194" s="104"/>
    </row>
    <row r="35195" spans="151:151" ht="14.4" x14ac:dyDescent="0.25">
      <c r="EU35195" s="104"/>
    </row>
    <row r="35196" spans="151:151" ht="14.4" x14ac:dyDescent="0.25">
      <c r="EU35196" s="104"/>
    </row>
    <row r="35197" spans="151:151" ht="14.4" x14ac:dyDescent="0.25">
      <c r="EU35197" s="104"/>
    </row>
    <row r="35198" spans="151:151" ht="14.4" x14ac:dyDescent="0.25">
      <c r="EU35198" s="104"/>
    </row>
    <row r="35199" spans="151:151" ht="14.4" x14ac:dyDescent="0.25">
      <c r="EU35199" s="104"/>
    </row>
    <row r="35200" spans="151:151" ht="14.4" x14ac:dyDescent="0.25">
      <c r="EU35200" s="104"/>
    </row>
    <row r="35201" spans="151:151" ht="14.4" x14ac:dyDescent="0.25">
      <c r="EU35201" s="104"/>
    </row>
    <row r="35202" spans="151:151" ht="14.4" x14ac:dyDescent="0.25">
      <c r="EU35202" s="104"/>
    </row>
    <row r="35203" spans="151:151" ht="14.4" x14ac:dyDescent="0.25">
      <c r="EU35203" s="104"/>
    </row>
    <row r="35204" spans="151:151" ht="14.4" x14ac:dyDescent="0.25">
      <c r="EU35204" s="104"/>
    </row>
    <row r="35205" spans="151:151" ht="14.4" x14ac:dyDescent="0.25">
      <c r="EU35205" s="104"/>
    </row>
    <row r="35206" spans="151:151" ht="14.4" x14ac:dyDescent="0.25">
      <c r="EU35206" s="104"/>
    </row>
    <row r="35207" spans="151:151" ht="14.4" x14ac:dyDescent="0.25">
      <c r="EU35207" s="104"/>
    </row>
    <row r="35208" spans="151:151" ht="14.4" x14ac:dyDescent="0.25">
      <c r="EU35208" s="104"/>
    </row>
    <row r="35209" spans="151:151" ht="14.4" x14ac:dyDescent="0.25">
      <c r="EU35209" s="104"/>
    </row>
    <row r="35210" spans="151:151" ht="14.4" x14ac:dyDescent="0.25">
      <c r="EU35210" s="104"/>
    </row>
    <row r="35211" spans="151:151" ht="14.4" x14ac:dyDescent="0.25">
      <c r="EU35211" s="104"/>
    </row>
    <row r="35212" spans="151:151" ht="14.4" x14ac:dyDescent="0.25">
      <c r="EU35212" s="104"/>
    </row>
    <row r="35213" spans="151:151" ht="14.4" x14ac:dyDescent="0.25">
      <c r="EU35213" s="104"/>
    </row>
    <row r="35214" spans="151:151" ht="14.4" x14ac:dyDescent="0.25">
      <c r="EU35214" s="104"/>
    </row>
    <row r="35215" spans="151:151" ht="14.4" x14ac:dyDescent="0.25">
      <c r="EU35215" s="104"/>
    </row>
    <row r="35216" spans="151:151" ht="14.4" x14ac:dyDescent="0.25">
      <c r="EU35216" s="104"/>
    </row>
    <row r="35217" spans="151:151" ht="14.4" x14ac:dyDescent="0.25">
      <c r="EU35217" s="104"/>
    </row>
    <row r="35218" spans="151:151" ht="14.4" x14ac:dyDescent="0.25">
      <c r="EU35218" s="104"/>
    </row>
    <row r="35219" spans="151:151" ht="14.4" x14ac:dyDescent="0.25">
      <c r="EU35219" s="104"/>
    </row>
    <row r="35220" spans="151:151" ht="14.4" x14ac:dyDescent="0.25">
      <c r="EU35220" s="104"/>
    </row>
    <row r="35221" spans="151:151" ht="14.4" x14ac:dyDescent="0.25">
      <c r="EU35221" s="104"/>
    </row>
    <row r="35222" spans="151:151" ht="14.4" x14ac:dyDescent="0.25">
      <c r="EU35222" s="104"/>
    </row>
    <row r="35223" spans="151:151" ht="14.4" x14ac:dyDescent="0.25">
      <c r="EU35223" s="104"/>
    </row>
    <row r="35224" spans="151:151" ht="14.4" x14ac:dyDescent="0.25">
      <c r="EU35224" s="104"/>
    </row>
    <row r="35225" spans="151:151" ht="14.4" x14ac:dyDescent="0.25">
      <c r="EU35225" s="104"/>
    </row>
    <row r="35226" spans="151:151" ht="14.4" x14ac:dyDescent="0.25">
      <c r="EU35226" s="104"/>
    </row>
    <row r="35227" spans="151:151" ht="14.4" x14ac:dyDescent="0.25">
      <c r="EU35227" s="104"/>
    </row>
    <row r="35228" spans="151:151" ht="14.4" x14ac:dyDescent="0.25">
      <c r="EU35228" s="104"/>
    </row>
    <row r="35229" spans="151:151" ht="14.4" x14ac:dyDescent="0.25">
      <c r="EU35229" s="104"/>
    </row>
    <row r="35230" spans="151:151" ht="14.4" x14ac:dyDescent="0.25">
      <c r="EU35230" s="104"/>
    </row>
    <row r="35231" spans="151:151" ht="14.4" x14ac:dyDescent="0.25">
      <c r="EU35231" s="104"/>
    </row>
    <row r="35232" spans="151:151" ht="14.4" x14ac:dyDescent="0.25">
      <c r="EU35232" s="104"/>
    </row>
    <row r="35233" spans="151:151" ht="14.4" x14ac:dyDescent="0.25">
      <c r="EU35233" s="104"/>
    </row>
    <row r="35234" spans="151:151" ht="14.4" x14ac:dyDescent="0.25">
      <c r="EU35234" s="104"/>
    </row>
    <row r="35235" spans="151:151" ht="14.4" x14ac:dyDescent="0.25">
      <c r="EU35235" s="104"/>
    </row>
    <row r="35236" spans="151:151" ht="14.4" x14ac:dyDescent="0.25">
      <c r="EU35236" s="104"/>
    </row>
    <row r="35237" spans="151:151" ht="14.4" x14ac:dyDescent="0.25">
      <c r="EU35237" s="104"/>
    </row>
    <row r="35238" spans="151:151" ht="14.4" x14ac:dyDescent="0.25">
      <c r="EU35238" s="104"/>
    </row>
    <row r="35239" spans="151:151" ht="14.4" x14ac:dyDescent="0.25">
      <c r="EU35239" s="104"/>
    </row>
    <row r="35240" spans="151:151" ht="14.4" x14ac:dyDescent="0.25">
      <c r="EU35240" s="104"/>
    </row>
    <row r="35241" spans="151:151" ht="14.4" x14ac:dyDescent="0.25">
      <c r="EU35241" s="104"/>
    </row>
    <row r="35242" spans="151:151" ht="14.4" x14ac:dyDescent="0.25">
      <c r="EU35242" s="104"/>
    </row>
    <row r="35243" spans="151:151" ht="14.4" x14ac:dyDescent="0.25">
      <c r="EU35243" s="104"/>
    </row>
    <row r="35244" spans="151:151" ht="14.4" x14ac:dyDescent="0.25">
      <c r="EU35244" s="104"/>
    </row>
    <row r="35245" spans="151:151" ht="14.4" x14ac:dyDescent="0.25">
      <c r="EU35245" s="104"/>
    </row>
    <row r="35246" spans="151:151" ht="14.4" x14ac:dyDescent="0.25">
      <c r="EU35246" s="104"/>
    </row>
    <row r="35247" spans="151:151" ht="14.4" x14ac:dyDescent="0.25">
      <c r="EU35247" s="104"/>
    </row>
    <row r="35248" spans="151:151" ht="14.4" x14ac:dyDescent="0.25">
      <c r="EU35248" s="104"/>
    </row>
    <row r="35249" spans="151:151" ht="14.4" x14ac:dyDescent="0.25">
      <c r="EU35249" s="104"/>
    </row>
    <row r="35250" spans="151:151" ht="14.4" x14ac:dyDescent="0.25">
      <c r="EU35250" s="104"/>
    </row>
    <row r="35251" spans="151:151" ht="14.4" x14ac:dyDescent="0.25">
      <c r="EU35251" s="104"/>
    </row>
    <row r="35252" spans="151:151" ht="14.4" x14ac:dyDescent="0.25">
      <c r="EU35252" s="104"/>
    </row>
    <row r="35253" spans="151:151" ht="14.4" x14ac:dyDescent="0.25">
      <c r="EU35253" s="104"/>
    </row>
    <row r="35254" spans="151:151" ht="14.4" x14ac:dyDescent="0.25">
      <c r="EU35254" s="104"/>
    </row>
    <row r="35255" spans="151:151" ht="14.4" x14ac:dyDescent="0.25">
      <c r="EU35255" s="104"/>
    </row>
    <row r="35256" spans="151:151" ht="14.4" x14ac:dyDescent="0.25">
      <c r="EU35256" s="104"/>
    </row>
    <row r="35257" spans="151:151" ht="14.4" x14ac:dyDescent="0.25">
      <c r="EU35257" s="104"/>
    </row>
    <row r="35258" spans="151:151" ht="14.4" x14ac:dyDescent="0.25">
      <c r="EU35258" s="104"/>
    </row>
    <row r="35259" spans="151:151" ht="14.4" x14ac:dyDescent="0.25">
      <c r="EU35259" s="104"/>
    </row>
    <row r="35260" spans="151:151" ht="14.4" x14ac:dyDescent="0.25">
      <c r="EU35260" s="104"/>
    </row>
    <row r="35261" spans="151:151" ht="14.4" x14ac:dyDescent="0.25">
      <c r="EU35261" s="104"/>
    </row>
    <row r="35262" spans="151:151" ht="14.4" x14ac:dyDescent="0.25">
      <c r="EU35262" s="104"/>
    </row>
    <row r="35263" spans="151:151" ht="14.4" x14ac:dyDescent="0.25">
      <c r="EU35263" s="104"/>
    </row>
    <row r="35264" spans="151:151" ht="14.4" x14ac:dyDescent="0.25">
      <c r="EU35264" s="104"/>
    </row>
    <row r="35265" spans="151:151" ht="14.4" x14ac:dyDescent="0.25">
      <c r="EU35265" s="104"/>
    </row>
    <row r="35266" spans="151:151" ht="14.4" x14ac:dyDescent="0.25">
      <c r="EU35266" s="104"/>
    </row>
    <row r="35267" spans="151:151" ht="14.4" x14ac:dyDescent="0.25">
      <c r="EU35267" s="104"/>
    </row>
    <row r="35268" spans="151:151" ht="14.4" x14ac:dyDescent="0.25">
      <c r="EU35268" s="104"/>
    </row>
    <row r="35269" spans="151:151" ht="14.4" x14ac:dyDescent="0.25">
      <c r="EU35269" s="104"/>
    </row>
    <row r="35270" spans="151:151" ht="14.4" x14ac:dyDescent="0.25">
      <c r="EU35270" s="104"/>
    </row>
    <row r="35271" spans="151:151" ht="14.4" x14ac:dyDescent="0.25">
      <c r="EU35271" s="104"/>
    </row>
    <row r="35272" spans="151:151" ht="14.4" x14ac:dyDescent="0.25">
      <c r="EU35272" s="104"/>
    </row>
    <row r="35273" spans="151:151" ht="14.4" x14ac:dyDescent="0.25">
      <c r="EU35273" s="104"/>
    </row>
    <row r="35274" spans="151:151" ht="14.4" x14ac:dyDescent="0.25">
      <c r="EU35274" s="104"/>
    </row>
    <row r="35275" spans="151:151" ht="14.4" x14ac:dyDescent="0.25">
      <c r="EU35275" s="104"/>
    </row>
    <row r="35276" spans="151:151" ht="14.4" x14ac:dyDescent="0.25">
      <c r="EU35276" s="104"/>
    </row>
    <row r="35277" spans="151:151" ht="14.4" x14ac:dyDescent="0.25">
      <c r="EU35277" s="104"/>
    </row>
    <row r="35278" spans="151:151" ht="14.4" x14ac:dyDescent="0.25">
      <c r="EU35278" s="104"/>
    </row>
    <row r="35279" spans="151:151" ht="14.4" x14ac:dyDescent="0.25">
      <c r="EU35279" s="104"/>
    </row>
    <row r="35280" spans="151:151" ht="14.4" x14ac:dyDescent="0.25">
      <c r="EU35280" s="104"/>
    </row>
    <row r="35281" spans="151:151" ht="14.4" x14ac:dyDescent="0.25">
      <c r="EU35281" s="104"/>
    </row>
    <row r="35282" spans="151:151" ht="14.4" x14ac:dyDescent="0.25">
      <c r="EU35282" s="104"/>
    </row>
    <row r="35283" spans="151:151" ht="14.4" x14ac:dyDescent="0.25">
      <c r="EU35283" s="104"/>
    </row>
    <row r="35284" spans="151:151" ht="14.4" x14ac:dyDescent="0.25">
      <c r="EU35284" s="104"/>
    </row>
    <row r="35285" spans="151:151" ht="14.4" x14ac:dyDescent="0.25">
      <c r="EU35285" s="104"/>
    </row>
    <row r="35286" spans="151:151" ht="14.4" x14ac:dyDescent="0.25">
      <c r="EU35286" s="104"/>
    </row>
    <row r="35287" spans="151:151" ht="14.4" x14ac:dyDescent="0.25">
      <c r="EU35287" s="104"/>
    </row>
    <row r="35288" spans="151:151" ht="14.4" x14ac:dyDescent="0.25">
      <c r="EU35288" s="104"/>
    </row>
    <row r="35289" spans="151:151" ht="14.4" x14ac:dyDescent="0.25">
      <c r="EU35289" s="104"/>
    </row>
    <row r="35290" spans="151:151" ht="14.4" x14ac:dyDescent="0.25">
      <c r="EU35290" s="104"/>
    </row>
    <row r="35291" spans="151:151" ht="14.4" x14ac:dyDescent="0.25">
      <c r="EU35291" s="104"/>
    </row>
    <row r="35292" spans="151:151" ht="14.4" x14ac:dyDescent="0.25">
      <c r="EU35292" s="104"/>
    </row>
    <row r="35293" spans="151:151" ht="14.4" x14ac:dyDescent="0.25">
      <c r="EU35293" s="104"/>
    </row>
    <row r="35294" spans="151:151" ht="14.4" x14ac:dyDescent="0.25">
      <c r="EU35294" s="104"/>
    </row>
    <row r="35295" spans="151:151" ht="14.4" x14ac:dyDescent="0.25">
      <c r="EU35295" s="104"/>
    </row>
    <row r="35296" spans="151:151" ht="14.4" x14ac:dyDescent="0.25">
      <c r="EU35296" s="104"/>
    </row>
    <row r="35297" spans="151:151" ht="14.4" x14ac:dyDescent="0.25">
      <c r="EU35297" s="104"/>
    </row>
    <row r="35298" spans="151:151" ht="14.4" x14ac:dyDescent="0.25">
      <c r="EU35298" s="104"/>
    </row>
    <row r="35299" spans="151:151" ht="14.4" x14ac:dyDescent="0.25">
      <c r="EU35299" s="104"/>
    </row>
    <row r="35300" spans="151:151" ht="14.4" x14ac:dyDescent="0.25">
      <c r="EU35300" s="104"/>
    </row>
    <row r="35301" spans="151:151" ht="14.4" x14ac:dyDescent="0.25">
      <c r="EU35301" s="104"/>
    </row>
    <row r="35302" spans="151:151" ht="14.4" x14ac:dyDescent="0.25">
      <c r="EU35302" s="104"/>
    </row>
    <row r="35303" spans="151:151" ht="14.4" x14ac:dyDescent="0.25">
      <c r="EU35303" s="104"/>
    </row>
    <row r="35304" spans="151:151" ht="14.4" x14ac:dyDescent="0.25">
      <c r="EU35304" s="104"/>
    </row>
    <row r="35305" spans="151:151" ht="14.4" x14ac:dyDescent="0.25">
      <c r="EU35305" s="104"/>
    </row>
    <row r="35306" spans="151:151" ht="14.4" x14ac:dyDescent="0.25">
      <c r="EU35306" s="104"/>
    </row>
    <row r="35307" spans="151:151" ht="14.4" x14ac:dyDescent="0.25">
      <c r="EU35307" s="104"/>
    </row>
    <row r="35308" spans="151:151" ht="14.4" x14ac:dyDescent="0.25">
      <c r="EU35308" s="104"/>
    </row>
    <row r="35309" spans="151:151" ht="14.4" x14ac:dyDescent="0.25">
      <c r="EU35309" s="104"/>
    </row>
    <row r="35310" spans="151:151" ht="14.4" x14ac:dyDescent="0.25">
      <c r="EU35310" s="104"/>
    </row>
    <row r="35311" spans="151:151" ht="14.4" x14ac:dyDescent="0.25">
      <c r="EU35311" s="104"/>
    </row>
    <row r="35312" spans="151:151" ht="14.4" x14ac:dyDescent="0.25">
      <c r="EU35312" s="104"/>
    </row>
    <row r="35313" spans="151:151" ht="14.4" x14ac:dyDescent="0.25">
      <c r="EU35313" s="104"/>
    </row>
    <row r="35314" spans="151:151" ht="14.4" x14ac:dyDescent="0.25">
      <c r="EU35314" s="104"/>
    </row>
    <row r="35315" spans="151:151" ht="14.4" x14ac:dyDescent="0.25">
      <c r="EU35315" s="104"/>
    </row>
    <row r="35316" spans="151:151" ht="14.4" x14ac:dyDescent="0.25">
      <c r="EU35316" s="104"/>
    </row>
    <row r="35317" spans="151:151" ht="14.4" x14ac:dyDescent="0.25">
      <c r="EU35317" s="104"/>
    </row>
    <row r="35318" spans="151:151" ht="14.4" x14ac:dyDescent="0.25">
      <c r="EU35318" s="104"/>
    </row>
    <row r="35319" spans="151:151" ht="14.4" x14ac:dyDescent="0.25">
      <c r="EU35319" s="104"/>
    </row>
    <row r="35320" spans="151:151" ht="14.4" x14ac:dyDescent="0.25">
      <c r="EU35320" s="104"/>
    </row>
    <row r="35321" spans="151:151" ht="14.4" x14ac:dyDescent="0.25">
      <c r="EU35321" s="104"/>
    </row>
    <row r="35322" spans="151:151" ht="14.4" x14ac:dyDescent="0.25">
      <c r="EU35322" s="104"/>
    </row>
    <row r="35323" spans="151:151" ht="14.4" x14ac:dyDescent="0.25">
      <c r="EU35323" s="104"/>
    </row>
    <row r="35324" spans="151:151" ht="14.4" x14ac:dyDescent="0.25">
      <c r="EU35324" s="104"/>
    </row>
    <row r="35325" spans="151:151" ht="14.4" x14ac:dyDescent="0.25">
      <c r="EU35325" s="104"/>
    </row>
    <row r="35326" spans="151:151" ht="14.4" x14ac:dyDescent="0.25">
      <c r="EU35326" s="104"/>
    </row>
    <row r="35327" spans="151:151" ht="14.4" x14ac:dyDescent="0.25">
      <c r="EU35327" s="104"/>
    </row>
    <row r="35328" spans="151:151" ht="14.4" x14ac:dyDescent="0.25">
      <c r="EU35328" s="104"/>
    </row>
    <row r="35329" spans="151:151" ht="14.4" x14ac:dyDescent="0.25">
      <c r="EU35329" s="104"/>
    </row>
    <row r="35330" spans="151:151" ht="14.4" x14ac:dyDescent="0.25">
      <c r="EU35330" s="104"/>
    </row>
    <row r="35331" spans="151:151" ht="14.4" x14ac:dyDescent="0.25">
      <c r="EU35331" s="104"/>
    </row>
    <row r="35332" spans="151:151" ht="14.4" x14ac:dyDescent="0.25">
      <c r="EU35332" s="104"/>
    </row>
    <row r="35333" spans="151:151" ht="14.4" x14ac:dyDescent="0.25">
      <c r="EU35333" s="104"/>
    </row>
    <row r="35334" spans="151:151" ht="14.4" x14ac:dyDescent="0.25">
      <c r="EU35334" s="104"/>
    </row>
    <row r="35335" spans="151:151" ht="14.4" x14ac:dyDescent="0.25">
      <c r="EU35335" s="104"/>
    </row>
    <row r="35336" spans="151:151" ht="14.4" x14ac:dyDescent="0.25">
      <c r="EU35336" s="104"/>
    </row>
    <row r="35337" spans="151:151" ht="14.4" x14ac:dyDescent="0.25">
      <c r="EU35337" s="104"/>
    </row>
    <row r="35338" spans="151:151" ht="14.4" x14ac:dyDescent="0.25">
      <c r="EU35338" s="104"/>
    </row>
    <row r="35339" spans="151:151" ht="14.4" x14ac:dyDescent="0.25">
      <c r="EU35339" s="104"/>
    </row>
    <row r="35340" spans="151:151" ht="14.4" x14ac:dyDescent="0.25">
      <c r="EU35340" s="104"/>
    </row>
    <row r="35341" spans="151:151" ht="14.4" x14ac:dyDescent="0.25">
      <c r="EU35341" s="104"/>
    </row>
    <row r="35342" spans="151:151" ht="14.4" x14ac:dyDescent="0.25">
      <c r="EU35342" s="104"/>
    </row>
    <row r="35343" spans="151:151" ht="14.4" x14ac:dyDescent="0.25">
      <c r="EU35343" s="104"/>
    </row>
    <row r="35344" spans="151:151" ht="14.4" x14ac:dyDescent="0.25">
      <c r="EU35344" s="104"/>
    </row>
    <row r="35345" spans="151:151" ht="14.4" x14ac:dyDescent="0.25">
      <c r="EU35345" s="104"/>
    </row>
    <row r="35346" spans="151:151" ht="14.4" x14ac:dyDescent="0.25">
      <c r="EU35346" s="104"/>
    </row>
    <row r="35347" spans="151:151" ht="14.4" x14ac:dyDescent="0.25">
      <c r="EU35347" s="104"/>
    </row>
    <row r="35348" spans="151:151" ht="14.4" x14ac:dyDescent="0.25">
      <c r="EU35348" s="104"/>
    </row>
    <row r="35349" spans="151:151" ht="14.4" x14ac:dyDescent="0.25">
      <c r="EU35349" s="104"/>
    </row>
    <row r="35350" spans="151:151" ht="14.4" x14ac:dyDescent="0.25">
      <c r="EU35350" s="104"/>
    </row>
    <row r="35351" spans="151:151" ht="14.4" x14ac:dyDescent="0.25">
      <c r="EU35351" s="104"/>
    </row>
    <row r="35352" spans="151:151" ht="14.4" x14ac:dyDescent="0.25">
      <c r="EU35352" s="104"/>
    </row>
    <row r="35353" spans="151:151" ht="14.4" x14ac:dyDescent="0.25">
      <c r="EU35353" s="104"/>
    </row>
    <row r="35354" spans="151:151" ht="14.4" x14ac:dyDescent="0.25">
      <c r="EU35354" s="104"/>
    </row>
    <row r="35355" spans="151:151" ht="14.4" x14ac:dyDescent="0.25">
      <c r="EU35355" s="104"/>
    </row>
    <row r="35356" spans="151:151" ht="14.4" x14ac:dyDescent="0.25">
      <c r="EU35356" s="104"/>
    </row>
    <row r="35357" spans="151:151" ht="14.4" x14ac:dyDescent="0.25">
      <c r="EU35357" s="104"/>
    </row>
    <row r="35358" spans="151:151" ht="14.4" x14ac:dyDescent="0.25">
      <c r="EU35358" s="104"/>
    </row>
    <row r="35359" spans="151:151" ht="14.4" x14ac:dyDescent="0.25">
      <c r="EU35359" s="104"/>
    </row>
    <row r="35360" spans="151:151" ht="14.4" x14ac:dyDescent="0.25">
      <c r="EU35360" s="104"/>
    </row>
    <row r="35361" spans="151:151" ht="14.4" x14ac:dyDescent="0.25">
      <c r="EU35361" s="104"/>
    </row>
    <row r="35362" spans="151:151" ht="14.4" x14ac:dyDescent="0.25">
      <c r="EU35362" s="104"/>
    </row>
    <row r="35363" spans="151:151" ht="14.4" x14ac:dyDescent="0.25">
      <c r="EU35363" s="104"/>
    </row>
    <row r="35364" spans="151:151" ht="14.4" x14ac:dyDescent="0.25">
      <c r="EU35364" s="104"/>
    </row>
    <row r="35365" spans="151:151" ht="14.4" x14ac:dyDescent="0.25">
      <c r="EU35365" s="104"/>
    </row>
    <row r="35366" spans="151:151" ht="14.4" x14ac:dyDescent="0.25">
      <c r="EU35366" s="104"/>
    </row>
    <row r="35367" spans="151:151" ht="14.4" x14ac:dyDescent="0.25">
      <c r="EU35367" s="104"/>
    </row>
    <row r="35368" spans="151:151" ht="14.4" x14ac:dyDescent="0.25">
      <c r="EU35368" s="104"/>
    </row>
    <row r="35369" spans="151:151" ht="14.4" x14ac:dyDescent="0.25">
      <c r="EU35369" s="104"/>
    </row>
    <row r="35370" spans="151:151" ht="14.4" x14ac:dyDescent="0.25">
      <c r="EU35370" s="104"/>
    </row>
    <row r="35371" spans="151:151" ht="14.4" x14ac:dyDescent="0.25">
      <c r="EU35371" s="104"/>
    </row>
    <row r="35372" spans="151:151" ht="14.4" x14ac:dyDescent="0.25">
      <c r="EU35372" s="104"/>
    </row>
    <row r="35373" spans="151:151" ht="14.4" x14ac:dyDescent="0.25">
      <c r="EU35373" s="104"/>
    </row>
    <row r="35374" spans="151:151" ht="14.4" x14ac:dyDescent="0.25">
      <c r="EU35374" s="104"/>
    </row>
    <row r="35375" spans="151:151" ht="14.4" x14ac:dyDescent="0.25">
      <c r="EU35375" s="104"/>
    </row>
    <row r="35376" spans="151:151" ht="14.4" x14ac:dyDescent="0.25">
      <c r="EU35376" s="104"/>
    </row>
    <row r="35377" spans="151:151" ht="14.4" x14ac:dyDescent="0.25">
      <c r="EU35377" s="104"/>
    </row>
    <row r="35378" spans="151:151" ht="14.4" x14ac:dyDescent="0.25">
      <c r="EU35378" s="104"/>
    </row>
    <row r="35379" spans="151:151" ht="14.4" x14ac:dyDescent="0.25">
      <c r="EU35379" s="104"/>
    </row>
    <row r="35380" spans="151:151" ht="14.4" x14ac:dyDescent="0.25">
      <c r="EU35380" s="104"/>
    </row>
    <row r="35381" spans="151:151" ht="14.4" x14ac:dyDescent="0.25">
      <c r="EU35381" s="104"/>
    </row>
    <row r="35382" spans="151:151" ht="14.4" x14ac:dyDescent="0.25">
      <c r="EU35382" s="104"/>
    </row>
    <row r="35383" spans="151:151" ht="14.4" x14ac:dyDescent="0.25">
      <c r="EU35383" s="104"/>
    </row>
    <row r="35384" spans="151:151" ht="14.4" x14ac:dyDescent="0.25">
      <c r="EU35384" s="104"/>
    </row>
    <row r="35385" spans="151:151" ht="14.4" x14ac:dyDescent="0.25">
      <c r="EU35385" s="104"/>
    </row>
    <row r="35386" spans="151:151" ht="14.4" x14ac:dyDescent="0.25">
      <c r="EU35386" s="104"/>
    </row>
    <row r="35387" spans="151:151" ht="14.4" x14ac:dyDescent="0.25">
      <c r="EU35387" s="104"/>
    </row>
    <row r="35388" spans="151:151" ht="14.4" x14ac:dyDescent="0.25">
      <c r="EU35388" s="104"/>
    </row>
    <row r="35389" spans="151:151" ht="14.4" x14ac:dyDescent="0.25">
      <c r="EU35389" s="104"/>
    </row>
    <row r="35390" spans="151:151" ht="14.4" x14ac:dyDescent="0.25">
      <c r="EU35390" s="104"/>
    </row>
    <row r="35391" spans="151:151" ht="14.4" x14ac:dyDescent="0.25">
      <c r="EU35391" s="104"/>
    </row>
    <row r="35392" spans="151:151" ht="14.4" x14ac:dyDescent="0.25">
      <c r="EU35392" s="104"/>
    </row>
    <row r="35393" spans="151:151" ht="14.4" x14ac:dyDescent="0.25">
      <c r="EU35393" s="104"/>
    </row>
    <row r="35394" spans="151:151" ht="14.4" x14ac:dyDescent="0.25">
      <c r="EU35394" s="104"/>
    </row>
    <row r="35395" spans="151:151" ht="14.4" x14ac:dyDescent="0.25">
      <c r="EU35395" s="104"/>
    </row>
    <row r="35396" spans="151:151" ht="14.4" x14ac:dyDescent="0.25">
      <c r="EU35396" s="104"/>
    </row>
    <row r="35397" spans="151:151" ht="14.4" x14ac:dyDescent="0.25">
      <c r="EU35397" s="104"/>
    </row>
    <row r="35398" spans="151:151" ht="14.4" x14ac:dyDescent="0.25">
      <c r="EU35398" s="104"/>
    </row>
    <row r="35399" spans="151:151" ht="14.4" x14ac:dyDescent="0.25">
      <c r="EU35399" s="104"/>
    </row>
    <row r="35400" spans="151:151" ht="14.4" x14ac:dyDescent="0.25">
      <c r="EU35400" s="104"/>
    </row>
    <row r="35401" spans="151:151" ht="14.4" x14ac:dyDescent="0.25">
      <c r="EU35401" s="104"/>
    </row>
    <row r="35402" spans="151:151" ht="14.4" x14ac:dyDescent="0.25">
      <c r="EU35402" s="104"/>
    </row>
    <row r="35403" spans="151:151" ht="14.4" x14ac:dyDescent="0.25">
      <c r="EU35403" s="104"/>
    </row>
    <row r="35404" spans="151:151" ht="14.4" x14ac:dyDescent="0.25">
      <c r="EU35404" s="104"/>
    </row>
    <row r="35405" spans="151:151" ht="14.4" x14ac:dyDescent="0.25">
      <c r="EU35405" s="104"/>
    </row>
    <row r="35406" spans="151:151" ht="14.4" x14ac:dyDescent="0.25">
      <c r="EU35406" s="104"/>
    </row>
    <row r="35407" spans="151:151" ht="14.4" x14ac:dyDescent="0.25">
      <c r="EU35407" s="104"/>
    </row>
    <row r="35408" spans="151:151" ht="14.4" x14ac:dyDescent="0.25">
      <c r="EU35408" s="104"/>
    </row>
    <row r="35409" spans="151:151" ht="14.4" x14ac:dyDescent="0.25">
      <c r="EU35409" s="104"/>
    </row>
    <row r="35410" spans="151:151" ht="14.4" x14ac:dyDescent="0.25">
      <c r="EU35410" s="104"/>
    </row>
    <row r="35411" spans="151:151" ht="14.4" x14ac:dyDescent="0.25">
      <c r="EU35411" s="104"/>
    </row>
    <row r="35412" spans="151:151" ht="14.4" x14ac:dyDescent="0.25">
      <c r="EU35412" s="104"/>
    </row>
    <row r="35413" spans="151:151" ht="14.4" x14ac:dyDescent="0.25">
      <c r="EU35413" s="104"/>
    </row>
    <row r="35414" spans="151:151" ht="14.4" x14ac:dyDescent="0.25">
      <c r="EU35414" s="104"/>
    </row>
    <row r="35415" spans="151:151" ht="14.4" x14ac:dyDescent="0.25">
      <c r="EU35415" s="104"/>
    </row>
    <row r="35416" spans="151:151" ht="14.4" x14ac:dyDescent="0.25">
      <c r="EU35416" s="104"/>
    </row>
    <row r="35417" spans="151:151" ht="14.4" x14ac:dyDescent="0.25">
      <c r="EU35417" s="104"/>
    </row>
    <row r="35418" spans="151:151" ht="14.4" x14ac:dyDescent="0.25">
      <c r="EU35418" s="104"/>
    </row>
    <row r="35419" spans="151:151" ht="14.4" x14ac:dyDescent="0.25">
      <c r="EU35419" s="104"/>
    </row>
    <row r="35420" spans="151:151" ht="14.4" x14ac:dyDescent="0.25">
      <c r="EU35420" s="104"/>
    </row>
    <row r="35421" spans="151:151" ht="14.4" x14ac:dyDescent="0.25">
      <c r="EU35421" s="104"/>
    </row>
    <row r="35422" spans="151:151" ht="14.4" x14ac:dyDescent="0.25">
      <c r="EU35422" s="104"/>
    </row>
    <row r="35423" spans="151:151" ht="14.4" x14ac:dyDescent="0.25">
      <c r="EU35423" s="104"/>
    </row>
    <row r="35424" spans="151:151" ht="14.4" x14ac:dyDescent="0.25">
      <c r="EU35424" s="104"/>
    </row>
    <row r="35425" spans="151:151" ht="14.4" x14ac:dyDescent="0.25">
      <c r="EU35425" s="104"/>
    </row>
    <row r="35426" spans="151:151" ht="14.4" x14ac:dyDescent="0.25">
      <c r="EU35426" s="104"/>
    </row>
    <row r="35427" spans="151:151" ht="14.4" x14ac:dyDescent="0.25">
      <c r="EU35427" s="104"/>
    </row>
    <row r="35428" spans="151:151" ht="14.4" x14ac:dyDescent="0.25">
      <c r="EU35428" s="104"/>
    </row>
    <row r="35429" spans="151:151" ht="14.4" x14ac:dyDescent="0.25">
      <c r="EU35429" s="104"/>
    </row>
    <row r="35430" spans="151:151" ht="14.4" x14ac:dyDescent="0.25">
      <c r="EU35430" s="104"/>
    </row>
    <row r="35431" spans="151:151" ht="14.4" x14ac:dyDescent="0.25">
      <c r="EU35431" s="104"/>
    </row>
    <row r="35432" spans="151:151" ht="14.4" x14ac:dyDescent="0.25">
      <c r="EU35432" s="104"/>
    </row>
    <row r="35433" spans="151:151" ht="14.4" x14ac:dyDescent="0.25">
      <c r="EU35433" s="104"/>
    </row>
    <row r="35434" spans="151:151" ht="14.4" x14ac:dyDescent="0.25">
      <c r="EU35434" s="104"/>
    </row>
    <row r="35435" spans="151:151" ht="14.4" x14ac:dyDescent="0.25">
      <c r="EU35435" s="104"/>
    </row>
    <row r="35436" spans="151:151" ht="14.4" x14ac:dyDescent="0.25">
      <c r="EU35436" s="104"/>
    </row>
    <row r="35437" spans="151:151" ht="14.4" x14ac:dyDescent="0.25">
      <c r="EU35437" s="104"/>
    </row>
    <row r="35438" spans="151:151" ht="14.4" x14ac:dyDescent="0.25">
      <c r="EU35438" s="104"/>
    </row>
    <row r="35439" spans="151:151" ht="14.4" x14ac:dyDescent="0.25">
      <c r="EU35439" s="104"/>
    </row>
    <row r="35440" spans="151:151" ht="14.4" x14ac:dyDescent="0.25">
      <c r="EU35440" s="104"/>
    </row>
    <row r="35441" spans="151:151" ht="14.4" x14ac:dyDescent="0.25">
      <c r="EU35441" s="104"/>
    </row>
    <row r="35442" spans="151:151" ht="14.4" x14ac:dyDescent="0.25">
      <c r="EU35442" s="104"/>
    </row>
    <row r="35443" spans="151:151" ht="14.4" x14ac:dyDescent="0.25">
      <c r="EU35443" s="104"/>
    </row>
    <row r="35444" spans="151:151" ht="14.4" x14ac:dyDescent="0.25">
      <c r="EU35444" s="104"/>
    </row>
    <row r="35445" spans="151:151" ht="14.4" x14ac:dyDescent="0.25">
      <c r="EU35445" s="104"/>
    </row>
    <row r="35446" spans="151:151" ht="14.4" x14ac:dyDescent="0.25">
      <c r="EU35446" s="104"/>
    </row>
    <row r="35447" spans="151:151" ht="14.4" x14ac:dyDescent="0.25">
      <c r="EU35447" s="104"/>
    </row>
    <row r="35448" spans="151:151" ht="14.4" x14ac:dyDescent="0.25">
      <c r="EU35448" s="104"/>
    </row>
    <row r="35449" spans="151:151" ht="14.4" x14ac:dyDescent="0.25">
      <c r="EU35449" s="104"/>
    </row>
    <row r="35450" spans="151:151" ht="14.4" x14ac:dyDescent="0.25">
      <c r="EU35450" s="104"/>
    </row>
    <row r="35451" spans="151:151" ht="14.4" x14ac:dyDescent="0.25">
      <c r="EU35451" s="104"/>
    </row>
    <row r="35452" spans="151:151" ht="14.4" x14ac:dyDescent="0.25">
      <c r="EU35452" s="104"/>
    </row>
    <row r="35453" spans="151:151" ht="14.4" x14ac:dyDescent="0.25">
      <c r="EU35453" s="104"/>
    </row>
    <row r="35454" spans="151:151" ht="14.4" x14ac:dyDescent="0.25">
      <c r="EU35454" s="104"/>
    </row>
    <row r="35455" spans="151:151" ht="14.4" x14ac:dyDescent="0.25">
      <c r="EU35455" s="104"/>
    </row>
    <row r="35456" spans="151:151" ht="14.4" x14ac:dyDescent="0.25">
      <c r="EU35456" s="104"/>
    </row>
    <row r="35457" spans="151:151" ht="14.4" x14ac:dyDescent="0.25">
      <c r="EU35457" s="104"/>
    </row>
    <row r="35458" spans="151:151" ht="14.4" x14ac:dyDescent="0.25">
      <c r="EU35458" s="104"/>
    </row>
    <row r="35459" spans="151:151" ht="14.4" x14ac:dyDescent="0.25">
      <c r="EU35459" s="104"/>
    </row>
    <row r="35460" spans="151:151" ht="14.4" x14ac:dyDescent="0.25">
      <c r="EU35460" s="104"/>
    </row>
    <row r="35461" spans="151:151" ht="14.4" x14ac:dyDescent="0.25">
      <c r="EU35461" s="104"/>
    </row>
    <row r="35462" spans="151:151" ht="14.4" x14ac:dyDescent="0.25">
      <c r="EU35462" s="104"/>
    </row>
    <row r="35463" spans="151:151" ht="14.4" x14ac:dyDescent="0.25">
      <c r="EU35463" s="104"/>
    </row>
    <row r="35464" spans="151:151" ht="14.4" x14ac:dyDescent="0.25">
      <c r="EU35464" s="104"/>
    </row>
    <row r="35465" spans="151:151" ht="14.4" x14ac:dyDescent="0.25">
      <c r="EU35465" s="104"/>
    </row>
    <row r="35466" spans="151:151" ht="14.4" x14ac:dyDescent="0.25">
      <c r="EU35466" s="104"/>
    </row>
    <row r="35467" spans="151:151" ht="14.4" x14ac:dyDescent="0.25">
      <c r="EU35467" s="104"/>
    </row>
    <row r="35468" spans="151:151" ht="14.4" x14ac:dyDescent="0.25">
      <c r="EU35468" s="104"/>
    </row>
    <row r="35469" spans="151:151" ht="14.4" x14ac:dyDescent="0.25">
      <c r="EU35469" s="104"/>
    </row>
    <row r="35470" spans="151:151" ht="14.4" x14ac:dyDescent="0.25">
      <c r="EU35470" s="104"/>
    </row>
    <row r="35471" spans="151:151" ht="14.4" x14ac:dyDescent="0.25">
      <c r="EU35471" s="104"/>
    </row>
    <row r="35472" spans="151:151" ht="14.4" x14ac:dyDescent="0.25">
      <c r="EU35472" s="104"/>
    </row>
    <row r="35473" spans="151:151" ht="14.4" x14ac:dyDescent="0.25">
      <c r="EU35473" s="104"/>
    </row>
    <row r="35474" spans="151:151" ht="14.4" x14ac:dyDescent="0.25">
      <c r="EU35474" s="104"/>
    </row>
    <row r="35475" spans="151:151" ht="14.4" x14ac:dyDescent="0.25">
      <c r="EU35475" s="104"/>
    </row>
    <row r="35476" spans="151:151" ht="14.4" x14ac:dyDescent="0.25">
      <c r="EU35476" s="104"/>
    </row>
    <row r="35477" spans="151:151" ht="14.4" x14ac:dyDescent="0.25">
      <c r="EU35477" s="104"/>
    </row>
    <row r="35478" spans="151:151" ht="14.4" x14ac:dyDescent="0.25">
      <c r="EU35478" s="104"/>
    </row>
    <row r="35479" spans="151:151" ht="14.4" x14ac:dyDescent="0.25">
      <c r="EU35479" s="104"/>
    </row>
    <row r="35480" spans="151:151" ht="14.4" x14ac:dyDescent="0.25">
      <c r="EU35480" s="104"/>
    </row>
    <row r="35481" spans="151:151" ht="14.4" x14ac:dyDescent="0.25">
      <c r="EU35481" s="104"/>
    </row>
    <row r="35482" spans="151:151" ht="14.4" x14ac:dyDescent="0.25">
      <c r="EU35482" s="104"/>
    </row>
    <row r="35483" spans="151:151" ht="14.4" x14ac:dyDescent="0.25">
      <c r="EU35483" s="104"/>
    </row>
    <row r="35484" spans="151:151" ht="14.4" x14ac:dyDescent="0.25">
      <c r="EU35484" s="104"/>
    </row>
    <row r="35485" spans="151:151" ht="14.4" x14ac:dyDescent="0.25">
      <c r="EU35485" s="104"/>
    </row>
    <row r="35486" spans="151:151" ht="14.4" x14ac:dyDescent="0.25">
      <c r="EU35486" s="104"/>
    </row>
    <row r="35487" spans="151:151" ht="14.4" x14ac:dyDescent="0.25">
      <c r="EU35487" s="104"/>
    </row>
    <row r="35488" spans="151:151" ht="14.4" x14ac:dyDescent="0.25">
      <c r="EU35488" s="104"/>
    </row>
    <row r="35489" spans="151:151" ht="14.4" x14ac:dyDescent="0.25">
      <c r="EU35489" s="104"/>
    </row>
    <row r="35490" spans="151:151" ht="14.4" x14ac:dyDescent="0.25">
      <c r="EU35490" s="104"/>
    </row>
    <row r="35491" spans="151:151" ht="14.4" x14ac:dyDescent="0.25">
      <c r="EU35491" s="104"/>
    </row>
    <row r="35492" spans="151:151" ht="14.4" x14ac:dyDescent="0.25">
      <c r="EU35492" s="104"/>
    </row>
    <row r="35493" spans="151:151" ht="14.4" x14ac:dyDescent="0.25">
      <c r="EU35493" s="104"/>
    </row>
    <row r="35494" spans="151:151" ht="14.4" x14ac:dyDescent="0.25">
      <c r="EU35494" s="104"/>
    </row>
    <row r="35495" spans="151:151" ht="14.4" x14ac:dyDescent="0.25">
      <c r="EU35495" s="104"/>
    </row>
    <row r="35496" spans="151:151" ht="14.4" x14ac:dyDescent="0.25">
      <c r="EU35496" s="104"/>
    </row>
    <row r="35497" spans="151:151" ht="14.4" x14ac:dyDescent="0.25">
      <c r="EU35497" s="104"/>
    </row>
    <row r="35498" spans="151:151" ht="14.4" x14ac:dyDescent="0.25">
      <c r="EU35498" s="104"/>
    </row>
    <row r="35499" spans="151:151" ht="14.4" x14ac:dyDescent="0.25">
      <c r="EU35499" s="104"/>
    </row>
    <row r="35500" spans="151:151" ht="14.4" x14ac:dyDescent="0.25">
      <c r="EU35500" s="104"/>
    </row>
    <row r="35501" spans="151:151" ht="14.4" x14ac:dyDescent="0.25">
      <c r="EU35501" s="104"/>
    </row>
    <row r="35502" spans="151:151" ht="14.4" x14ac:dyDescent="0.25">
      <c r="EU35502" s="104"/>
    </row>
    <row r="35503" spans="151:151" ht="14.4" x14ac:dyDescent="0.25">
      <c r="EU35503" s="104"/>
    </row>
    <row r="35504" spans="151:151" ht="14.4" x14ac:dyDescent="0.25">
      <c r="EU35504" s="104"/>
    </row>
    <row r="35505" spans="151:151" ht="14.4" x14ac:dyDescent="0.25">
      <c r="EU35505" s="104"/>
    </row>
    <row r="35506" spans="151:151" ht="14.4" x14ac:dyDescent="0.25">
      <c r="EU35506" s="104"/>
    </row>
    <row r="35507" spans="151:151" ht="14.4" x14ac:dyDescent="0.25">
      <c r="EU35507" s="104"/>
    </row>
    <row r="35508" spans="151:151" ht="14.4" x14ac:dyDescent="0.25">
      <c r="EU35508" s="104"/>
    </row>
    <row r="35509" spans="151:151" ht="14.4" x14ac:dyDescent="0.25">
      <c r="EU35509" s="104"/>
    </row>
    <row r="35510" spans="151:151" ht="14.4" x14ac:dyDescent="0.25">
      <c r="EU35510" s="104"/>
    </row>
    <row r="35511" spans="151:151" ht="14.4" x14ac:dyDescent="0.25">
      <c r="EU35511" s="104"/>
    </row>
    <row r="35512" spans="151:151" ht="14.4" x14ac:dyDescent="0.25">
      <c r="EU35512" s="104"/>
    </row>
    <row r="35513" spans="151:151" ht="14.4" x14ac:dyDescent="0.25">
      <c r="EU35513" s="104"/>
    </row>
    <row r="35514" spans="151:151" ht="14.4" x14ac:dyDescent="0.25">
      <c r="EU35514" s="104"/>
    </row>
    <row r="35515" spans="151:151" ht="14.4" x14ac:dyDescent="0.25">
      <c r="EU35515" s="104"/>
    </row>
    <row r="35516" spans="151:151" ht="14.4" x14ac:dyDescent="0.25">
      <c r="EU35516" s="104"/>
    </row>
    <row r="35517" spans="151:151" ht="14.4" x14ac:dyDescent="0.25">
      <c r="EU35517" s="104"/>
    </row>
    <row r="35518" spans="151:151" ht="14.4" x14ac:dyDescent="0.25">
      <c r="EU35518" s="104"/>
    </row>
    <row r="35519" spans="151:151" ht="14.4" x14ac:dyDescent="0.25">
      <c r="EU35519" s="104"/>
    </row>
    <row r="35520" spans="151:151" ht="14.4" x14ac:dyDescent="0.25">
      <c r="EU35520" s="104"/>
    </row>
    <row r="35521" spans="151:151" ht="14.4" x14ac:dyDescent="0.25">
      <c r="EU35521" s="104"/>
    </row>
    <row r="35522" spans="151:151" ht="14.4" x14ac:dyDescent="0.25">
      <c r="EU35522" s="104"/>
    </row>
    <row r="35523" spans="151:151" ht="14.4" x14ac:dyDescent="0.25">
      <c r="EU35523" s="104"/>
    </row>
    <row r="35524" spans="151:151" ht="14.4" x14ac:dyDescent="0.25">
      <c r="EU35524" s="104"/>
    </row>
    <row r="35525" spans="151:151" ht="14.4" x14ac:dyDescent="0.25">
      <c r="EU35525" s="104"/>
    </row>
    <row r="35526" spans="151:151" ht="14.4" x14ac:dyDescent="0.25">
      <c r="EU35526" s="104"/>
    </row>
    <row r="35527" spans="151:151" ht="14.4" x14ac:dyDescent="0.25">
      <c r="EU35527" s="104"/>
    </row>
    <row r="35528" spans="151:151" ht="14.4" x14ac:dyDescent="0.25">
      <c r="EU35528" s="104"/>
    </row>
    <row r="35529" spans="151:151" ht="14.4" x14ac:dyDescent="0.25">
      <c r="EU35529" s="104"/>
    </row>
    <row r="35530" spans="151:151" ht="14.4" x14ac:dyDescent="0.25">
      <c r="EU35530" s="104"/>
    </row>
    <row r="35531" spans="151:151" ht="14.4" x14ac:dyDescent="0.25">
      <c r="EU35531" s="104"/>
    </row>
    <row r="35532" spans="151:151" ht="14.4" x14ac:dyDescent="0.25">
      <c r="EU35532" s="104"/>
    </row>
    <row r="35533" spans="151:151" ht="14.4" x14ac:dyDescent="0.25">
      <c r="EU35533" s="104"/>
    </row>
    <row r="35534" spans="151:151" ht="14.4" x14ac:dyDescent="0.25">
      <c r="EU35534" s="104"/>
    </row>
    <row r="35535" spans="151:151" ht="14.4" x14ac:dyDescent="0.25">
      <c r="EU35535" s="104"/>
    </row>
    <row r="35536" spans="151:151" ht="14.4" x14ac:dyDescent="0.25">
      <c r="EU35536" s="104"/>
    </row>
    <row r="35537" spans="151:151" ht="14.4" x14ac:dyDescent="0.25">
      <c r="EU35537" s="104"/>
    </row>
    <row r="35538" spans="151:151" ht="14.4" x14ac:dyDescent="0.25">
      <c r="EU35538" s="104"/>
    </row>
    <row r="35539" spans="151:151" ht="14.4" x14ac:dyDescent="0.25">
      <c r="EU35539" s="104"/>
    </row>
    <row r="35540" spans="151:151" ht="14.4" x14ac:dyDescent="0.25">
      <c r="EU35540" s="104"/>
    </row>
    <row r="35541" spans="151:151" ht="14.4" x14ac:dyDescent="0.25">
      <c r="EU35541" s="104"/>
    </row>
    <row r="35542" spans="151:151" ht="14.4" x14ac:dyDescent="0.25">
      <c r="EU35542" s="104"/>
    </row>
    <row r="35543" spans="151:151" ht="14.4" x14ac:dyDescent="0.25">
      <c r="EU35543" s="104"/>
    </row>
    <row r="35544" spans="151:151" ht="14.4" x14ac:dyDescent="0.25">
      <c r="EU35544" s="104"/>
    </row>
    <row r="35545" spans="151:151" ht="14.4" x14ac:dyDescent="0.25">
      <c r="EU35545" s="104"/>
    </row>
    <row r="35546" spans="151:151" ht="14.4" x14ac:dyDescent="0.25">
      <c r="EU35546" s="104"/>
    </row>
    <row r="35547" spans="151:151" ht="14.4" x14ac:dyDescent="0.25">
      <c r="EU35547" s="104"/>
    </row>
    <row r="35548" spans="151:151" ht="14.4" x14ac:dyDescent="0.25">
      <c r="EU35548" s="104"/>
    </row>
    <row r="35549" spans="151:151" ht="14.4" x14ac:dyDescent="0.25">
      <c r="EU35549" s="104"/>
    </row>
    <row r="35550" spans="151:151" ht="14.4" x14ac:dyDescent="0.25">
      <c r="EU35550" s="104"/>
    </row>
    <row r="35551" spans="151:151" ht="14.4" x14ac:dyDescent="0.25">
      <c r="EU35551" s="104"/>
    </row>
    <row r="35552" spans="151:151" ht="14.4" x14ac:dyDescent="0.25">
      <c r="EU35552" s="104"/>
    </row>
    <row r="35553" spans="151:151" ht="14.4" x14ac:dyDescent="0.25">
      <c r="EU35553" s="104"/>
    </row>
    <row r="35554" spans="151:151" ht="14.4" x14ac:dyDescent="0.25">
      <c r="EU35554" s="104"/>
    </row>
    <row r="35555" spans="151:151" ht="14.4" x14ac:dyDescent="0.25">
      <c r="EU35555" s="104"/>
    </row>
    <row r="35556" spans="151:151" ht="14.4" x14ac:dyDescent="0.25">
      <c r="EU35556" s="104"/>
    </row>
    <row r="35557" spans="151:151" ht="14.4" x14ac:dyDescent="0.25">
      <c r="EU35557" s="104"/>
    </row>
    <row r="35558" spans="151:151" ht="14.4" x14ac:dyDescent="0.25">
      <c r="EU35558" s="104"/>
    </row>
    <row r="35559" spans="151:151" ht="14.4" x14ac:dyDescent="0.25">
      <c r="EU35559" s="104"/>
    </row>
    <row r="35560" spans="151:151" ht="14.4" x14ac:dyDescent="0.25">
      <c r="EU35560" s="104"/>
    </row>
    <row r="35561" spans="151:151" ht="14.4" x14ac:dyDescent="0.25">
      <c r="EU35561" s="104"/>
    </row>
    <row r="35562" spans="151:151" ht="14.4" x14ac:dyDescent="0.25">
      <c r="EU35562" s="104"/>
    </row>
    <row r="35563" spans="151:151" ht="14.4" x14ac:dyDescent="0.25">
      <c r="EU35563" s="104"/>
    </row>
    <row r="35564" spans="151:151" ht="14.4" x14ac:dyDescent="0.25">
      <c r="EU35564" s="104"/>
    </row>
    <row r="35565" spans="151:151" ht="14.4" x14ac:dyDescent="0.25">
      <c r="EU35565" s="104"/>
    </row>
    <row r="35566" spans="151:151" ht="14.4" x14ac:dyDescent="0.25">
      <c r="EU35566" s="104"/>
    </row>
    <row r="35567" spans="151:151" ht="14.4" x14ac:dyDescent="0.25">
      <c r="EU35567" s="104"/>
    </row>
    <row r="35568" spans="151:151" ht="14.4" x14ac:dyDescent="0.25">
      <c r="EU35568" s="104"/>
    </row>
    <row r="35569" spans="151:151" ht="14.4" x14ac:dyDescent="0.25">
      <c r="EU35569" s="104"/>
    </row>
    <row r="35570" spans="151:151" ht="14.4" x14ac:dyDescent="0.25">
      <c r="EU35570" s="104"/>
    </row>
    <row r="35571" spans="151:151" ht="14.4" x14ac:dyDescent="0.25">
      <c r="EU35571" s="104"/>
    </row>
    <row r="35572" spans="151:151" ht="14.4" x14ac:dyDescent="0.25">
      <c r="EU35572" s="104"/>
    </row>
    <row r="35573" spans="151:151" ht="14.4" x14ac:dyDescent="0.25">
      <c r="EU35573" s="104"/>
    </row>
    <row r="35574" spans="151:151" ht="14.4" x14ac:dyDescent="0.25">
      <c r="EU35574" s="104"/>
    </row>
    <row r="35575" spans="151:151" ht="14.4" x14ac:dyDescent="0.25">
      <c r="EU35575" s="104"/>
    </row>
    <row r="35576" spans="151:151" ht="14.4" x14ac:dyDescent="0.25">
      <c r="EU35576" s="104"/>
    </row>
    <row r="35577" spans="151:151" ht="14.4" x14ac:dyDescent="0.25">
      <c r="EU35577" s="104"/>
    </row>
    <row r="35578" spans="151:151" ht="14.4" x14ac:dyDescent="0.25">
      <c r="EU35578" s="104"/>
    </row>
    <row r="35579" spans="151:151" ht="14.4" x14ac:dyDescent="0.25">
      <c r="EU35579" s="104"/>
    </row>
    <row r="35580" spans="151:151" ht="14.4" x14ac:dyDescent="0.25">
      <c r="EU35580" s="104"/>
    </row>
    <row r="35581" spans="151:151" ht="14.4" x14ac:dyDescent="0.25">
      <c r="EU35581" s="104"/>
    </row>
    <row r="35582" spans="151:151" ht="14.4" x14ac:dyDescent="0.25">
      <c r="EU35582" s="104"/>
    </row>
    <row r="35583" spans="151:151" ht="14.4" x14ac:dyDescent="0.25">
      <c r="EU35583" s="104"/>
    </row>
    <row r="35584" spans="151:151" ht="14.4" x14ac:dyDescent="0.25">
      <c r="EU35584" s="104"/>
    </row>
    <row r="35585" spans="151:151" ht="14.4" x14ac:dyDescent="0.25">
      <c r="EU35585" s="104"/>
    </row>
    <row r="35586" spans="151:151" ht="14.4" x14ac:dyDescent="0.25">
      <c r="EU35586" s="104"/>
    </row>
    <row r="35587" spans="151:151" ht="14.4" x14ac:dyDescent="0.25">
      <c r="EU35587" s="104"/>
    </row>
    <row r="35588" spans="151:151" ht="14.4" x14ac:dyDescent="0.25">
      <c r="EU35588" s="104"/>
    </row>
    <row r="35589" spans="151:151" ht="14.4" x14ac:dyDescent="0.25">
      <c r="EU35589" s="104"/>
    </row>
    <row r="35590" spans="151:151" ht="14.4" x14ac:dyDescent="0.25">
      <c r="EU35590" s="104"/>
    </row>
    <row r="35591" spans="151:151" ht="14.4" x14ac:dyDescent="0.25">
      <c r="EU35591" s="104"/>
    </row>
    <row r="35592" spans="151:151" ht="14.4" x14ac:dyDescent="0.25">
      <c r="EU35592" s="104"/>
    </row>
    <row r="35593" spans="151:151" ht="14.4" x14ac:dyDescent="0.25">
      <c r="EU35593" s="104"/>
    </row>
    <row r="35594" spans="151:151" ht="14.4" x14ac:dyDescent="0.25">
      <c r="EU35594" s="104"/>
    </row>
    <row r="35595" spans="151:151" ht="14.4" x14ac:dyDescent="0.25">
      <c r="EU35595" s="104"/>
    </row>
    <row r="35596" spans="151:151" ht="14.4" x14ac:dyDescent="0.25">
      <c r="EU35596" s="104"/>
    </row>
    <row r="35597" spans="151:151" ht="14.4" x14ac:dyDescent="0.25">
      <c r="EU35597" s="104"/>
    </row>
    <row r="35598" spans="151:151" ht="14.4" x14ac:dyDescent="0.25">
      <c r="EU35598" s="104"/>
    </row>
    <row r="35599" spans="151:151" ht="14.4" x14ac:dyDescent="0.25">
      <c r="EU35599" s="104"/>
    </row>
    <row r="35600" spans="151:151" ht="14.4" x14ac:dyDescent="0.25">
      <c r="EU35600" s="104"/>
    </row>
    <row r="35601" spans="151:151" ht="14.4" x14ac:dyDescent="0.25">
      <c r="EU35601" s="104"/>
    </row>
    <row r="35602" spans="151:151" ht="14.4" x14ac:dyDescent="0.25">
      <c r="EU35602" s="104"/>
    </row>
    <row r="35603" spans="151:151" ht="14.4" x14ac:dyDescent="0.25">
      <c r="EU35603" s="104"/>
    </row>
    <row r="35604" spans="151:151" ht="14.4" x14ac:dyDescent="0.25">
      <c r="EU35604" s="104"/>
    </row>
    <row r="35605" spans="151:151" ht="14.4" x14ac:dyDescent="0.25">
      <c r="EU35605" s="104"/>
    </row>
    <row r="35606" spans="151:151" ht="14.4" x14ac:dyDescent="0.25">
      <c r="EU35606" s="104"/>
    </row>
    <row r="35607" spans="151:151" ht="14.4" x14ac:dyDescent="0.25">
      <c r="EU35607" s="104"/>
    </row>
    <row r="35608" spans="151:151" ht="14.4" x14ac:dyDescent="0.25">
      <c r="EU35608" s="104"/>
    </row>
    <row r="35609" spans="151:151" ht="14.4" x14ac:dyDescent="0.25">
      <c r="EU35609" s="104"/>
    </row>
    <row r="35610" spans="151:151" ht="14.4" x14ac:dyDescent="0.25">
      <c r="EU35610" s="104"/>
    </row>
    <row r="35611" spans="151:151" ht="14.4" x14ac:dyDescent="0.25">
      <c r="EU35611" s="104"/>
    </row>
    <row r="35612" spans="151:151" ht="14.4" x14ac:dyDescent="0.25">
      <c r="EU35612" s="104"/>
    </row>
    <row r="35613" spans="151:151" ht="14.4" x14ac:dyDescent="0.25">
      <c r="EU35613" s="104"/>
    </row>
    <row r="35614" spans="151:151" ht="14.4" x14ac:dyDescent="0.25">
      <c r="EU35614" s="104"/>
    </row>
    <row r="35615" spans="151:151" ht="14.4" x14ac:dyDescent="0.25">
      <c r="EU35615" s="104"/>
    </row>
    <row r="35616" spans="151:151" ht="14.4" x14ac:dyDescent="0.25">
      <c r="EU35616" s="104"/>
    </row>
    <row r="35617" spans="151:151" ht="14.4" x14ac:dyDescent="0.25">
      <c r="EU35617" s="104"/>
    </row>
    <row r="35618" spans="151:151" ht="14.4" x14ac:dyDescent="0.25">
      <c r="EU35618" s="104"/>
    </row>
    <row r="35619" spans="151:151" ht="14.4" x14ac:dyDescent="0.25">
      <c r="EU35619" s="104"/>
    </row>
    <row r="35620" spans="151:151" ht="14.4" x14ac:dyDescent="0.25">
      <c r="EU35620" s="104"/>
    </row>
    <row r="35621" spans="151:151" ht="14.4" x14ac:dyDescent="0.25">
      <c r="EU35621" s="104"/>
    </row>
    <row r="35622" spans="151:151" ht="14.4" x14ac:dyDescent="0.25">
      <c r="EU35622" s="104"/>
    </row>
    <row r="35623" spans="151:151" ht="14.4" x14ac:dyDescent="0.25">
      <c r="EU35623" s="104"/>
    </row>
    <row r="35624" spans="151:151" ht="14.4" x14ac:dyDescent="0.25">
      <c r="EU35624" s="104"/>
    </row>
    <row r="35625" spans="151:151" ht="14.4" x14ac:dyDescent="0.25">
      <c r="EU35625" s="104"/>
    </row>
    <row r="35626" spans="151:151" ht="14.4" x14ac:dyDescent="0.25">
      <c r="EU35626" s="104"/>
    </row>
    <row r="35627" spans="151:151" ht="14.4" x14ac:dyDescent="0.25">
      <c r="EU35627" s="104"/>
    </row>
    <row r="35628" spans="151:151" ht="14.4" x14ac:dyDescent="0.25">
      <c r="EU35628" s="104"/>
    </row>
    <row r="35629" spans="151:151" ht="14.4" x14ac:dyDescent="0.25">
      <c r="EU35629" s="104"/>
    </row>
    <row r="35630" spans="151:151" ht="14.4" x14ac:dyDescent="0.25">
      <c r="EU35630" s="104"/>
    </row>
    <row r="35631" spans="151:151" ht="14.4" x14ac:dyDescent="0.25">
      <c r="EU35631" s="104"/>
    </row>
    <row r="35632" spans="151:151" ht="14.4" x14ac:dyDescent="0.25">
      <c r="EU35632" s="104"/>
    </row>
    <row r="35633" spans="151:151" ht="14.4" x14ac:dyDescent="0.25">
      <c r="EU35633" s="104"/>
    </row>
    <row r="35634" spans="151:151" ht="14.4" x14ac:dyDescent="0.25">
      <c r="EU35634" s="104"/>
    </row>
    <row r="35635" spans="151:151" ht="14.4" x14ac:dyDescent="0.25">
      <c r="EU35635" s="104"/>
    </row>
    <row r="35636" spans="151:151" ht="14.4" x14ac:dyDescent="0.25">
      <c r="EU35636" s="104"/>
    </row>
    <row r="35637" spans="151:151" ht="14.4" x14ac:dyDescent="0.25">
      <c r="EU35637" s="104"/>
    </row>
    <row r="35638" spans="151:151" ht="14.4" x14ac:dyDescent="0.25">
      <c r="EU35638" s="104"/>
    </row>
    <row r="35639" spans="151:151" ht="14.4" x14ac:dyDescent="0.25">
      <c r="EU35639" s="104"/>
    </row>
    <row r="35640" spans="151:151" ht="14.4" x14ac:dyDescent="0.25">
      <c r="EU35640" s="104"/>
    </row>
    <row r="35641" spans="151:151" ht="14.4" x14ac:dyDescent="0.25">
      <c r="EU35641" s="104"/>
    </row>
    <row r="35642" spans="151:151" ht="14.4" x14ac:dyDescent="0.25">
      <c r="EU35642" s="104"/>
    </row>
    <row r="35643" spans="151:151" ht="14.4" x14ac:dyDescent="0.25">
      <c r="EU35643" s="104"/>
    </row>
    <row r="35644" spans="151:151" ht="14.4" x14ac:dyDescent="0.25">
      <c r="EU35644" s="104"/>
    </row>
    <row r="35645" spans="151:151" ht="14.4" x14ac:dyDescent="0.25">
      <c r="EU35645" s="104"/>
    </row>
    <row r="35646" spans="151:151" ht="14.4" x14ac:dyDescent="0.25">
      <c r="EU35646" s="104"/>
    </row>
    <row r="35647" spans="151:151" ht="14.4" x14ac:dyDescent="0.25">
      <c r="EU35647" s="104"/>
    </row>
    <row r="35648" spans="151:151" ht="14.4" x14ac:dyDescent="0.25">
      <c r="EU35648" s="104"/>
    </row>
    <row r="35649" spans="151:151" ht="14.4" x14ac:dyDescent="0.25">
      <c r="EU35649" s="104"/>
    </row>
    <row r="35650" spans="151:151" ht="14.4" x14ac:dyDescent="0.25">
      <c r="EU35650" s="104"/>
    </row>
    <row r="35651" spans="151:151" ht="14.4" x14ac:dyDescent="0.25">
      <c r="EU35651" s="104"/>
    </row>
    <row r="35652" spans="151:151" ht="14.4" x14ac:dyDescent="0.25">
      <c r="EU35652" s="104"/>
    </row>
    <row r="35653" spans="151:151" ht="14.4" x14ac:dyDescent="0.25">
      <c r="EU35653" s="104"/>
    </row>
    <row r="35654" spans="151:151" ht="14.4" x14ac:dyDescent="0.25">
      <c r="EU35654" s="104"/>
    </row>
    <row r="35655" spans="151:151" ht="14.4" x14ac:dyDescent="0.25">
      <c r="EU35655" s="104"/>
    </row>
    <row r="35656" spans="151:151" ht="14.4" x14ac:dyDescent="0.25">
      <c r="EU35656" s="104"/>
    </row>
    <row r="35657" spans="151:151" ht="14.4" x14ac:dyDescent="0.25">
      <c r="EU35657" s="104"/>
    </row>
    <row r="35658" spans="151:151" ht="14.4" x14ac:dyDescent="0.25">
      <c r="EU35658" s="104"/>
    </row>
    <row r="35659" spans="151:151" ht="14.4" x14ac:dyDescent="0.25">
      <c r="EU35659" s="104"/>
    </row>
    <row r="35660" spans="151:151" ht="14.4" x14ac:dyDescent="0.25">
      <c r="EU35660" s="104"/>
    </row>
    <row r="35661" spans="151:151" ht="14.4" x14ac:dyDescent="0.25">
      <c r="EU35661" s="104"/>
    </row>
    <row r="35662" spans="151:151" ht="14.4" x14ac:dyDescent="0.25">
      <c r="EU35662" s="104"/>
    </row>
    <row r="35663" spans="151:151" ht="14.4" x14ac:dyDescent="0.25">
      <c r="EU35663" s="104"/>
    </row>
    <row r="35664" spans="151:151" ht="14.4" x14ac:dyDescent="0.25">
      <c r="EU35664" s="104"/>
    </row>
    <row r="35665" spans="151:151" ht="14.4" x14ac:dyDescent="0.25">
      <c r="EU35665" s="104"/>
    </row>
    <row r="35666" spans="151:151" ht="14.4" x14ac:dyDescent="0.25">
      <c r="EU35666" s="104"/>
    </row>
    <row r="35667" spans="151:151" ht="14.4" x14ac:dyDescent="0.25">
      <c r="EU35667" s="104"/>
    </row>
    <row r="35668" spans="151:151" ht="14.4" x14ac:dyDescent="0.25">
      <c r="EU35668" s="104"/>
    </row>
    <row r="35669" spans="151:151" ht="14.4" x14ac:dyDescent="0.25">
      <c r="EU35669" s="104"/>
    </row>
    <row r="35670" spans="151:151" ht="14.4" x14ac:dyDescent="0.25">
      <c r="EU35670" s="104"/>
    </row>
    <row r="35671" spans="151:151" ht="14.4" x14ac:dyDescent="0.25">
      <c r="EU35671" s="104"/>
    </row>
    <row r="35672" spans="151:151" ht="14.4" x14ac:dyDescent="0.25">
      <c r="EU35672" s="104"/>
    </row>
    <row r="35673" spans="151:151" ht="14.4" x14ac:dyDescent="0.25">
      <c r="EU35673" s="104"/>
    </row>
    <row r="35674" spans="151:151" ht="14.4" x14ac:dyDescent="0.25">
      <c r="EU35674" s="104"/>
    </row>
    <row r="35675" spans="151:151" ht="14.4" x14ac:dyDescent="0.25">
      <c r="EU35675" s="104"/>
    </row>
    <row r="35676" spans="151:151" ht="14.4" x14ac:dyDescent="0.25">
      <c r="EU35676" s="104"/>
    </row>
    <row r="35677" spans="151:151" ht="14.4" x14ac:dyDescent="0.25">
      <c r="EU35677" s="104"/>
    </row>
    <row r="35678" spans="151:151" ht="14.4" x14ac:dyDescent="0.25">
      <c r="EU35678" s="104"/>
    </row>
    <row r="35679" spans="151:151" ht="14.4" x14ac:dyDescent="0.25">
      <c r="EU35679" s="104"/>
    </row>
    <row r="35680" spans="151:151" ht="14.4" x14ac:dyDescent="0.25">
      <c r="EU35680" s="104"/>
    </row>
    <row r="35681" spans="151:151" ht="14.4" x14ac:dyDescent="0.25">
      <c r="EU35681" s="104"/>
    </row>
    <row r="35682" spans="151:151" ht="14.4" x14ac:dyDescent="0.25">
      <c r="EU35682" s="104"/>
    </row>
    <row r="35683" spans="151:151" ht="14.4" x14ac:dyDescent="0.25">
      <c r="EU35683" s="104"/>
    </row>
    <row r="35684" spans="151:151" ht="14.4" x14ac:dyDescent="0.25">
      <c r="EU35684" s="104"/>
    </row>
    <row r="35685" spans="151:151" ht="14.4" x14ac:dyDescent="0.25">
      <c r="EU35685" s="104"/>
    </row>
    <row r="35686" spans="151:151" ht="14.4" x14ac:dyDescent="0.25">
      <c r="EU35686" s="104"/>
    </row>
    <row r="35687" spans="151:151" ht="14.4" x14ac:dyDescent="0.25">
      <c r="EU35687" s="104"/>
    </row>
    <row r="35688" spans="151:151" ht="14.4" x14ac:dyDescent="0.25">
      <c r="EU35688" s="104"/>
    </row>
    <row r="35689" spans="151:151" ht="14.4" x14ac:dyDescent="0.25">
      <c r="EU35689" s="104"/>
    </row>
    <row r="35690" spans="151:151" ht="14.4" x14ac:dyDescent="0.25">
      <c r="EU35690" s="104"/>
    </row>
    <row r="35691" spans="151:151" ht="14.4" x14ac:dyDescent="0.25">
      <c r="EU35691" s="104"/>
    </row>
    <row r="35692" spans="151:151" ht="14.4" x14ac:dyDescent="0.25">
      <c r="EU35692" s="104"/>
    </row>
    <row r="35693" spans="151:151" ht="14.4" x14ac:dyDescent="0.25">
      <c r="EU35693" s="104"/>
    </row>
    <row r="35694" spans="151:151" ht="14.4" x14ac:dyDescent="0.25">
      <c r="EU35694" s="104"/>
    </row>
    <row r="35695" spans="151:151" ht="14.4" x14ac:dyDescent="0.25">
      <c r="EU35695" s="104"/>
    </row>
    <row r="35696" spans="151:151" ht="14.4" x14ac:dyDescent="0.25">
      <c r="EU35696" s="104"/>
    </row>
    <row r="35697" spans="151:151" ht="14.4" x14ac:dyDescent="0.25">
      <c r="EU35697" s="104"/>
    </row>
    <row r="35698" spans="151:151" ht="14.4" x14ac:dyDescent="0.25">
      <c r="EU35698" s="104"/>
    </row>
    <row r="35699" spans="151:151" ht="14.4" x14ac:dyDescent="0.25">
      <c r="EU35699" s="104"/>
    </row>
    <row r="35700" spans="151:151" ht="14.4" x14ac:dyDescent="0.25">
      <c r="EU35700" s="104"/>
    </row>
    <row r="35701" spans="151:151" ht="14.4" x14ac:dyDescent="0.25">
      <c r="EU35701" s="104"/>
    </row>
    <row r="35702" spans="151:151" ht="14.4" x14ac:dyDescent="0.25">
      <c r="EU35702" s="104"/>
    </row>
    <row r="35703" spans="151:151" ht="14.4" x14ac:dyDescent="0.25">
      <c r="EU35703" s="104"/>
    </row>
    <row r="35704" spans="151:151" ht="14.4" x14ac:dyDescent="0.25">
      <c r="EU35704" s="104"/>
    </row>
    <row r="35705" spans="151:151" ht="14.4" x14ac:dyDescent="0.25">
      <c r="EU35705" s="104"/>
    </row>
    <row r="35706" spans="151:151" ht="14.4" x14ac:dyDescent="0.25">
      <c r="EU35706" s="104"/>
    </row>
    <row r="35707" spans="151:151" ht="14.4" x14ac:dyDescent="0.25">
      <c r="EU35707" s="104"/>
    </row>
    <row r="35708" spans="151:151" ht="14.4" x14ac:dyDescent="0.25">
      <c r="EU35708" s="104"/>
    </row>
    <row r="35709" spans="151:151" ht="14.4" x14ac:dyDescent="0.25">
      <c r="EU35709" s="104"/>
    </row>
    <row r="35710" spans="151:151" ht="14.4" x14ac:dyDescent="0.25">
      <c r="EU35710" s="104"/>
    </row>
    <row r="35711" spans="151:151" ht="14.4" x14ac:dyDescent="0.25">
      <c r="EU35711" s="104"/>
    </row>
    <row r="35712" spans="151:151" ht="14.4" x14ac:dyDescent="0.25">
      <c r="EU35712" s="104"/>
    </row>
    <row r="35713" spans="151:151" ht="14.4" x14ac:dyDescent="0.25">
      <c r="EU35713" s="104"/>
    </row>
    <row r="35714" spans="151:151" ht="14.4" x14ac:dyDescent="0.25">
      <c r="EU35714" s="104"/>
    </row>
    <row r="35715" spans="151:151" ht="14.4" x14ac:dyDescent="0.25">
      <c r="EU35715" s="104"/>
    </row>
    <row r="35716" spans="151:151" ht="14.4" x14ac:dyDescent="0.25">
      <c r="EU35716" s="104"/>
    </row>
    <row r="35717" spans="151:151" ht="14.4" x14ac:dyDescent="0.25">
      <c r="EU35717" s="104"/>
    </row>
    <row r="35718" spans="151:151" ht="14.4" x14ac:dyDescent="0.25">
      <c r="EU35718" s="104"/>
    </row>
    <row r="35719" spans="151:151" ht="14.4" x14ac:dyDescent="0.25">
      <c r="EU35719" s="104"/>
    </row>
    <row r="35720" spans="151:151" ht="14.4" x14ac:dyDescent="0.25">
      <c r="EU35720" s="104"/>
    </row>
    <row r="35721" spans="151:151" ht="14.4" x14ac:dyDescent="0.25">
      <c r="EU35721" s="104"/>
    </row>
    <row r="35722" spans="151:151" ht="14.4" x14ac:dyDescent="0.25">
      <c r="EU35722" s="104"/>
    </row>
    <row r="35723" spans="151:151" ht="14.4" x14ac:dyDescent="0.25">
      <c r="EU35723" s="104"/>
    </row>
    <row r="35724" spans="151:151" ht="14.4" x14ac:dyDescent="0.25">
      <c r="EU35724" s="104"/>
    </row>
    <row r="35725" spans="151:151" ht="14.4" x14ac:dyDescent="0.25">
      <c r="EU35725" s="104"/>
    </row>
    <row r="35726" spans="151:151" ht="14.4" x14ac:dyDescent="0.25">
      <c r="EU35726" s="104"/>
    </row>
    <row r="35727" spans="151:151" ht="14.4" x14ac:dyDescent="0.25">
      <c r="EU35727" s="104"/>
    </row>
    <row r="35728" spans="151:151" ht="14.4" x14ac:dyDescent="0.25">
      <c r="EU35728" s="104"/>
    </row>
    <row r="35729" spans="151:151" ht="14.4" x14ac:dyDescent="0.25">
      <c r="EU35729" s="104"/>
    </row>
    <row r="35730" spans="151:151" ht="14.4" x14ac:dyDescent="0.25">
      <c r="EU35730" s="104"/>
    </row>
    <row r="35731" spans="151:151" ht="14.4" x14ac:dyDescent="0.25">
      <c r="EU35731" s="104"/>
    </row>
    <row r="35732" spans="151:151" ht="14.4" x14ac:dyDescent="0.25">
      <c r="EU35732" s="104"/>
    </row>
    <row r="35733" spans="151:151" ht="14.4" x14ac:dyDescent="0.25">
      <c r="EU35733" s="104"/>
    </row>
    <row r="35734" spans="151:151" ht="14.4" x14ac:dyDescent="0.25">
      <c r="EU35734" s="104"/>
    </row>
    <row r="35735" spans="151:151" ht="14.4" x14ac:dyDescent="0.25">
      <c r="EU35735" s="104"/>
    </row>
    <row r="35736" spans="151:151" ht="14.4" x14ac:dyDescent="0.25">
      <c r="EU35736" s="104"/>
    </row>
    <row r="35737" spans="151:151" ht="14.4" x14ac:dyDescent="0.25">
      <c r="EU35737" s="104"/>
    </row>
    <row r="35738" spans="151:151" ht="14.4" x14ac:dyDescent="0.25">
      <c r="EU35738" s="104"/>
    </row>
    <row r="35739" spans="151:151" ht="14.4" x14ac:dyDescent="0.25">
      <c r="EU35739" s="104"/>
    </row>
    <row r="35740" spans="151:151" ht="14.4" x14ac:dyDescent="0.25">
      <c r="EU35740" s="104"/>
    </row>
    <row r="35741" spans="151:151" ht="14.4" x14ac:dyDescent="0.25">
      <c r="EU35741" s="104"/>
    </row>
    <row r="35742" spans="151:151" ht="14.4" x14ac:dyDescent="0.25">
      <c r="EU35742" s="104"/>
    </row>
    <row r="35743" spans="151:151" ht="14.4" x14ac:dyDescent="0.25">
      <c r="EU35743" s="104"/>
    </row>
    <row r="35744" spans="151:151" ht="14.4" x14ac:dyDescent="0.25">
      <c r="EU35744" s="104"/>
    </row>
    <row r="35745" spans="151:151" ht="14.4" x14ac:dyDescent="0.25">
      <c r="EU35745" s="104"/>
    </row>
    <row r="35746" spans="151:151" ht="14.4" x14ac:dyDescent="0.25">
      <c r="EU35746" s="104"/>
    </row>
    <row r="35747" spans="151:151" ht="14.4" x14ac:dyDescent="0.25">
      <c r="EU35747" s="104"/>
    </row>
    <row r="35748" spans="151:151" ht="14.4" x14ac:dyDescent="0.25">
      <c r="EU35748" s="104"/>
    </row>
    <row r="35749" spans="151:151" ht="14.4" x14ac:dyDescent="0.25">
      <c r="EU35749" s="104"/>
    </row>
    <row r="35750" spans="151:151" ht="14.4" x14ac:dyDescent="0.25">
      <c r="EU35750" s="104"/>
    </row>
    <row r="35751" spans="151:151" ht="14.4" x14ac:dyDescent="0.25">
      <c r="EU35751" s="104"/>
    </row>
    <row r="35752" spans="151:151" ht="14.4" x14ac:dyDescent="0.25">
      <c r="EU35752" s="104"/>
    </row>
    <row r="35753" spans="151:151" ht="14.4" x14ac:dyDescent="0.25">
      <c r="EU35753" s="104"/>
    </row>
    <row r="35754" spans="151:151" ht="14.4" x14ac:dyDescent="0.25">
      <c r="EU35754" s="104"/>
    </row>
    <row r="35755" spans="151:151" ht="14.4" x14ac:dyDescent="0.25">
      <c r="EU35755" s="104"/>
    </row>
    <row r="35756" spans="151:151" ht="14.4" x14ac:dyDescent="0.25">
      <c r="EU35756" s="104"/>
    </row>
    <row r="35757" spans="151:151" ht="14.4" x14ac:dyDescent="0.25">
      <c r="EU35757" s="104"/>
    </row>
    <row r="35758" spans="151:151" ht="14.4" x14ac:dyDescent="0.25">
      <c r="EU35758" s="104"/>
    </row>
    <row r="35759" spans="151:151" ht="14.4" x14ac:dyDescent="0.25">
      <c r="EU35759" s="104"/>
    </row>
    <row r="35760" spans="151:151" ht="14.4" x14ac:dyDescent="0.25">
      <c r="EU35760" s="104"/>
    </row>
    <row r="35761" spans="151:151" ht="14.4" x14ac:dyDescent="0.25">
      <c r="EU35761" s="104"/>
    </row>
    <row r="35762" spans="151:151" ht="14.4" x14ac:dyDescent="0.25">
      <c r="EU35762" s="104"/>
    </row>
    <row r="35763" spans="151:151" ht="14.4" x14ac:dyDescent="0.25">
      <c r="EU35763" s="104"/>
    </row>
    <row r="35764" spans="151:151" ht="14.4" x14ac:dyDescent="0.25">
      <c r="EU35764" s="104"/>
    </row>
    <row r="35765" spans="151:151" ht="14.4" x14ac:dyDescent="0.25">
      <c r="EU35765" s="104"/>
    </row>
    <row r="35766" spans="151:151" ht="14.4" x14ac:dyDescent="0.25">
      <c r="EU35766" s="104"/>
    </row>
    <row r="35767" spans="151:151" ht="14.4" x14ac:dyDescent="0.25">
      <c r="EU35767" s="104"/>
    </row>
    <row r="35768" spans="151:151" ht="14.4" x14ac:dyDescent="0.25">
      <c r="EU35768" s="104"/>
    </row>
    <row r="35769" spans="151:151" ht="14.4" x14ac:dyDescent="0.25">
      <c r="EU35769" s="104"/>
    </row>
    <row r="35770" spans="151:151" ht="14.4" x14ac:dyDescent="0.25">
      <c r="EU35770" s="104"/>
    </row>
    <row r="35771" spans="151:151" ht="14.4" x14ac:dyDescent="0.25">
      <c r="EU35771" s="104"/>
    </row>
    <row r="35772" spans="151:151" ht="14.4" x14ac:dyDescent="0.25">
      <c r="EU35772" s="104"/>
    </row>
    <row r="35773" spans="151:151" ht="14.4" x14ac:dyDescent="0.25">
      <c r="EU35773" s="104"/>
    </row>
    <row r="35774" spans="151:151" ht="14.4" x14ac:dyDescent="0.25">
      <c r="EU35774" s="104"/>
    </row>
    <row r="35775" spans="151:151" ht="14.4" x14ac:dyDescent="0.25">
      <c r="EU35775" s="104"/>
    </row>
    <row r="35776" spans="151:151" ht="14.4" x14ac:dyDescent="0.25">
      <c r="EU35776" s="104"/>
    </row>
    <row r="35777" spans="151:151" ht="14.4" x14ac:dyDescent="0.25">
      <c r="EU35777" s="104"/>
    </row>
    <row r="35778" spans="151:151" ht="14.4" x14ac:dyDescent="0.25">
      <c r="EU35778" s="104"/>
    </row>
    <row r="35779" spans="151:151" ht="14.4" x14ac:dyDescent="0.25">
      <c r="EU35779" s="104"/>
    </row>
    <row r="35780" spans="151:151" ht="14.4" x14ac:dyDescent="0.25">
      <c r="EU35780" s="104"/>
    </row>
    <row r="35781" spans="151:151" ht="14.4" x14ac:dyDescent="0.25">
      <c r="EU35781" s="104"/>
    </row>
    <row r="35782" spans="151:151" ht="14.4" x14ac:dyDescent="0.25">
      <c r="EU35782" s="104"/>
    </row>
    <row r="35783" spans="151:151" ht="14.4" x14ac:dyDescent="0.25">
      <c r="EU35783" s="104"/>
    </row>
    <row r="35784" spans="151:151" ht="14.4" x14ac:dyDescent="0.25">
      <c r="EU35784" s="104"/>
    </row>
    <row r="35785" spans="151:151" ht="14.4" x14ac:dyDescent="0.25">
      <c r="EU35785" s="104"/>
    </row>
    <row r="35786" spans="151:151" ht="14.4" x14ac:dyDescent="0.25">
      <c r="EU35786" s="104"/>
    </row>
    <row r="35787" spans="151:151" ht="14.4" x14ac:dyDescent="0.25">
      <c r="EU35787" s="104"/>
    </row>
    <row r="35788" spans="151:151" ht="14.4" x14ac:dyDescent="0.25">
      <c r="EU35788" s="104"/>
    </row>
    <row r="35789" spans="151:151" ht="14.4" x14ac:dyDescent="0.25">
      <c r="EU35789" s="104"/>
    </row>
    <row r="35790" spans="151:151" ht="14.4" x14ac:dyDescent="0.25">
      <c r="EU35790" s="104"/>
    </row>
    <row r="35791" spans="151:151" ht="14.4" x14ac:dyDescent="0.25">
      <c r="EU35791" s="104"/>
    </row>
    <row r="35792" spans="151:151" ht="14.4" x14ac:dyDescent="0.25">
      <c r="EU35792" s="104"/>
    </row>
    <row r="35793" spans="151:151" ht="14.4" x14ac:dyDescent="0.25">
      <c r="EU35793" s="104"/>
    </row>
    <row r="35794" spans="151:151" ht="14.4" x14ac:dyDescent="0.25">
      <c r="EU35794" s="104"/>
    </row>
    <row r="35795" spans="151:151" ht="14.4" x14ac:dyDescent="0.25">
      <c r="EU35795" s="104"/>
    </row>
    <row r="35796" spans="151:151" ht="14.4" x14ac:dyDescent="0.25">
      <c r="EU35796" s="104"/>
    </row>
    <row r="35797" spans="151:151" ht="14.4" x14ac:dyDescent="0.25">
      <c r="EU35797" s="104"/>
    </row>
    <row r="35798" spans="151:151" ht="14.4" x14ac:dyDescent="0.25">
      <c r="EU35798" s="104"/>
    </row>
    <row r="35799" spans="151:151" ht="14.4" x14ac:dyDescent="0.25">
      <c r="EU35799" s="104"/>
    </row>
    <row r="35800" spans="151:151" ht="14.4" x14ac:dyDescent="0.25">
      <c r="EU35800" s="104"/>
    </row>
    <row r="35801" spans="151:151" ht="14.4" x14ac:dyDescent="0.25">
      <c r="EU35801" s="104"/>
    </row>
    <row r="35802" spans="151:151" ht="14.4" x14ac:dyDescent="0.25">
      <c r="EU35802" s="104"/>
    </row>
    <row r="35803" spans="151:151" ht="14.4" x14ac:dyDescent="0.25">
      <c r="EU35803" s="104"/>
    </row>
    <row r="35804" spans="151:151" ht="14.4" x14ac:dyDescent="0.25">
      <c r="EU35804" s="104"/>
    </row>
    <row r="35805" spans="151:151" ht="14.4" x14ac:dyDescent="0.25">
      <c r="EU35805" s="104"/>
    </row>
    <row r="35806" spans="151:151" ht="14.4" x14ac:dyDescent="0.25">
      <c r="EU35806" s="104"/>
    </row>
    <row r="35807" spans="151:151" ht="14.4" x14ac:dyDescent="0.25">
      <c r="EU35807" s="104"/>
    </row>
    <row r="35808" spans="151:151" ht="14.4" x14ac:dyDescent="0.25">
      <c r="EU35808" s="104"/>
    </row>
    <row r="35809" spans="151:151" ht="14.4" x14ac:dyDescent="0.25">
      <c r="EU35809" s="104"/>
    </row>
    <row r="35810" spans="151:151" ht="14.4" x14ac:dyDescent="0.25">
      <c r="EU35810" s="104"/>
    </row>
    <row r="35811" spans="151:151" ht="14.4" x14ac:dyDescent="0.25">
      <c r="EU35811" s="104"/>
    </row>
    <row r="35812" spans="151:151" ht="14.4" x14ac:dyDescent="0.25">
      <c r="EU35812" s="104"/>
    </row>
    <row r="35813" spans="151:151" ht="14.4" x14ac:dyDescent="0.25">
      <c r="EU35813" s="104"/>
    </row>
    <row r="35814" spans="151:151" ht="14.4" x14ac:dyDescent="0.25">
      <c r="EU35814" s="104"/>
    </row>
    <row r="35815" spans="151:151" ht="14.4" x14ac:dyDescent="0.25">
      <c r="EU35815" s="104"/>
    </row>
    <row r="35816" spans="151:151" ht="14.4" x14ac:dyDescent="0.25">
      <c r="EU35816" s="104"/>
    </row>
    <row r="35817" spans="151:151" ht="14.4" x14ac:dyDescent="0.25">
      <c r="EU35817" s="104"/>
    </row>
    <row r="35818" spans="151:151" ht="14.4" x14ac:dyDescent="0.25">
      <c r="EU35818" s="104"/>
    </row>
    <row r="35819" spans="151:151" ht="14.4" x14ac:dyDescent="0.25">
      <c r="EU35819" s="104"/>
    </row>
    <row r="35820" spans="151:151" ht="14.4" x14ac:dyDescent="0.25">
      <c r="EU35820" s="104"/>
    </row>
    <row r="35821" spans="151:151" ht="14.4" x14ac:dyDescent="0.25">
      <c r="EU35821" s="104"/>
    </row>
    <row r="35822" spans="151:151" ht="14.4" x14ac:dyDescent="0.25">
      <c r="EU35822" s="104"/>
    </row>
    <row r="35823" spans="151:151" ht="14.4" x14ac:dyDescent="0.25">
      <c r="EU35823" s="104"/>
    </row>
    <row r="35824" spans="151:151" ht="14.4" x14ac:dyDescent="0.25">
      <c r="EU35824" s="104"/>
    </row>
    <row r="35825" spans="151:151" ht="14.4" x14ac:dyDescent="0.25">
      <c r="EU35825" s="104"/>
    </row>
    <row r="35826" spans="151:151" ht="14.4" x14ac:dyDescent="0.25">
      <c r="EU35826" s="104"/>
    </row>
    <row r="35827" spans="151:151" ht="14.4" x14ac:dyDescent="0.25">
      <c r="EU35827" s="104"/>
    </row>
    <row r="35828" spans="151:151" ht="14.4" x14ac:dyDescent="0.25">
      <c r="EU35828" s="104"/>
    </row>
    <row r="35829" spans="151:151" ht="14.4" x14ac:dyDescent="0.25">
      <c r="EU35829" s="104"/>
    </row>
    <row r="35830" spans="151:151" ht="14.4" x14ac:dyDescent="0.25">
      <c r="EU35830" s="104"/>
    </row>
    <row r="35831" spans="151:151" ht="14.4" x14ac:dyDescent="0.25">
      <c r="EU35831" s="104"/>
    </row>
    <row r="35832" spans="151:151" ht="14.4" x14ac:dyDescent="0.25">
      <c r="EU35832" s="104"/>
    </row>
    <row r="35833" spans="151:151" ht="14.4" x14ac:dyDescent="0.25">
      <c r="EU35833" s="104"/>
    </row>
    <row r="35834" spans="151:151" ht="14.4" x14ac:dyDescent="0.25">
      <c r="EU35834" s="104"/>
    </row>
    <row r="35835" spans="151:151" ht="14.4" x14ac:dyDescent="0.25">
      <c r="EU35835" s="104"/>
    </row>
    <row r="35836" spans="151:151" ht="14.4" x14ac:dyDescent="0.25">
      <c r="EU35836" s="104"/>
    </row>
    <row r="35837" spans="151:151" ht="14.4" x14ac:dyDescent="0.25">
      <c r="EU35837" s="104"/>
    </row>
    <row r="35838" spans="151:151" ht="14.4" x14ac:dyDescent="0.25">
      <c r="EU35838" s="104"/>
    </row>
    <row r="35839" spans="151:151" ht="14.4" x14ac:dyDescent="0.25">
      <c r="EU35839" s="104"/>
    </row>
    <row r="35840" spans="151:151" ht="14.4" x14ac:dyDescent="0.25">
      <c r="EU35840" s="104"/>
    </row>
    <row r="35841" spans="151:151" ht="14.4" x14ac:dyDescent="0.25">
      <c r="EU35841" s="104"/>
    </row>
    <row r="35842" spans="151:151" ht="14.4" x14ac:dyDescent="0.25">
      <c r="EU35842" s="104"/>
    </row>
    <row r="35843" spans="151:151" ht="14.4" x14ac:dyDescent="0.25">
      <c r="EU35843" s="104"/>
    </row>
    <row r="35844" spans="151:151" ht="14.4" x14ac:dyDescent="0.25">
      <c r="EU35844" s="104"/>
    </row>
    <row r="35845" spans="151:151" ht="14.4" x14ac:dyDescent="0.25">
      <c r="EU35845" s="104"/>
    </row>
    <row r="35846" spans="151:151" ht="14.4" x14ac:dyDescent="0.25">
      <c r="EU35846" s="104"/>
    </row>
    <row r="35847" spans="151:151" ht="14.4" x14ac:dyDescent="0.25">
      <c r="EU35847" s="104"/>
    </row>
    <row r="35848" spans="151:151" ht="14.4" x14ac:dyDescent="0.25">
      <c r="EU35848" s="104"/>
    </row>
    <row r="35849" spans="151:151" ht="14.4" x14ac:dyDescent="0.25">
      <c r="EU35849" s="104"/>
    </row>
    <row r="35850" spans="151:151" ht="14.4" x14ac:dyDescent="0.25">
      <c r="EU35850" s="104"/>
    </row>
    <row r="35851" spans="151:151" ht="14.4" x14ac:dyDescent="0.25">
      <c r="EU35851" s="104"/>
    </row>
    <row r="35852" spans="151:151" ht="14.4" x14ac:dyDescent="0.25">
      <c r="EU35852" s="104"/>
    </row>
    <row r="35853" spans="151:151" ht="14.4" x14ac:dyDescent="0.25">
      <c r="EU35853" s="104"/>
    </row>
    <row r="35854" spans="151:151" ht="14.4" x14ac:dyDescent="0.25">
      <c r="EU35854" s="104"/>
    </row>
    <row r="35855" spans="151:151" ht="14.4" x14ac:dyDescent="0.25">
      <c r="EU35855" s="104"/>
    </row>
    <row r="35856" spans="151:151" ht="14.4" x14ac:dyDescent="0.25">
      <c r="EU35856" s="104"/>
    </row>
    <row r="35857" spans="151:151" ht="14.4" x14ac:dyDescent="0.25">
      <c r="EU35857" s="104"/>
    </row>
    <row r="35858" spans="151:151" ht="14.4" x14ac:dyDescent="0.25">
      <c r="EU35858" s="104"/>
    </row>
    <row r="35859" spans="151:151" ht="14.4" x14ac:dyDescent="0.25">
      <c r="EU35859" s="104"/>
    </row>
    <row r="35860" spans="151:151" ht="14.4" x14ac:dyDescent="0.25">
      <c r="EU35860" s="104"/>
    </row>
    <row r="35861" spans="151:151" ht="14.4" x14ac:dyDescent="0.25">
      <c r="EU35861" s="104"/>
    </row>
    <row r="35862" spans="151:151" ht="14.4" x14ac:dyDescent="0.25">
      <c r="EU35862" s="104"/>
    </row>
    <row r="35863" spans="151:151" ht="14.4" x14ac:dyDescent="0.25">
      <c r="EU35863" s="104"/>
    </row>
    <row r="35864" spans="151:151" ht="14.4" x14ac:dyDescent="0.25">
      <c r="EU35864" s="104"/>
    </row>
    <row r="35865" spans="151:151" ht="14.4" x14ac:dyDescent="0.25">
      <c r="EU35865" s="104"/>
    </row>
    <row r="35866" spans="151:151" ht="14.4" x14ac:dyDescent="0.25">
      <c r="EU35866" s="104"/>
    </row>
    <row r="35867" spans="151:151" ht="14.4" x14ac:dyDescent="0.25">
      <c r="EU35867" s="104"/>
    </row>
    <row r="35868" spans="151:151" ht="14.4" x14ac:dyDescent="0.25">
      <c r="EU35868" s="104"/>
    </row>
    <row r="35869" spans="151:151" ht="14.4" x14ac:dyDescent="0.25">
      <c r="EU35869" s="104"/>
    </row>
    <row r="35870" spans="151:151" ht="14.4" x14ac:dyDescent="0.25">
      <c r="EU35870" s="104"/>
    </row>
    <row r="35871" spans="151:151" ht="14.4" x14ac:dyDescent="0.25">
      <c r="EU35871" s="104"/>
    </row>
    <row r="35872" spans="151:151" ht="14.4" x14ac:dyDescent="0.25">
      <c r="EU35872" s="104"/>
    </row>
    <row r="35873" spans="151:151" ht="14.4" x14ac:dyDescent="0.25">
      <c r="EU35873" s="104"/>
    </row>
    <row r="35874" spans="151:151" ht="14.4" x14ac:dyDescent="0.25">
      <c r="EU35874" s="104"/>
    </row>
    <row r="35875" spans="151:151" ht="14.4" x14ac:dyDescent="0.25">
      <c r="EU35875" s="104"/>
    </row>
    <row r="35876" spans="151:151" ht="14.4" x14ac:dyDescent="0.25">
      <c r="EU35876" s="104"/>
    </row>
    <row r="35877" spans="151:151" ht="14.4" x14ac:dyDescent="0.25">
      <c r="EU35877" s="104"/>
    </row>
    <row r="35878" spans="151:151" ht="14.4" x14ac:dyDescent="0.25">
      <c r="EU35878" s="104"/>
    </row>
    <row r="35879" spans="151:151" ht="14.4" x14ac:dyDescent="0.25">
      <c r="EU35879" s="104"/>
    </row>
    <row r="35880" spans="151:151" ht="14.4" x14ac:dyDescent="0.25">
      <c r="EU35880" s="104"/>
    </row>
    <row r="35881" spans="151:151" ht="14.4" x14ac:dyDescent="0.25">
      <c r="EU35881" s="104"/>
    </row>
    <row r="35882" spans="151:151" ht="14.4" x14ac:dyDescent="0.25">
      <c r="EU35882" s="104"/>
    </row>
    <row r="35883" spans="151:151" ht="14.4" x14ac:dyDescent="0.25">
      <c r="EU35883" s="104"/>
    </row>
    <row r="35884" spans="151:151" ht="14.4" x14ac:dyDescent="0.25">
      <c r="EU35884" s="104"/>
    </row>
    <row r="35885" spans="151:151" ht="14.4" x14ac:dyDescent="0.25">
      <c r="EU35885" s="104"/>
    </row>
    <row r="35886" spans="151:151" ht="14.4" x14ac:dyDescent="0.25">
      <c r="EU35886" s="104"/>
    </row>
    <row r="35887" spans="151:151" ht="14.4" x14ac:dyDescent="0.25">
      <c r="EU35887" s="104"/>
    </row>
    <row r="35888" spans="151:151" ht="14.4" x14ac:dyDescent="0.25">
      <c r="EU35888" s="104"/>
    </row>
    <row r="35889" spans="151:151" ht="14.4" x14ac:dyDescent="0.25">
      <c r="EU35889" s="104"/>
    </row>
    <row r="35890" spans="151:151" ht="14.4" x14ac:dyDescent="0.25">
      <c r="EU35890" s="104"/>
    </row>
    <row r="35891" spans="151:151" ht="14.4" x14ac:dyDescent="0.25">
      <c r="EU35891" s="104"/>
    </row>
    <row r="35892" spans="151:151" ht="14.4" x14ac:dyDescent="0.25">
      <c r="EU35892" s="104"/>
    </row>
    <row r="35893" spans="151:151" ht="14.4" x14ac:dyDescent="0.25">
      <c r="EU35893" s="104"/>
    </row>
    <row r="35894" spans="151:151" ht="14.4" x14ac:dyDescent="0.25">
      <c r="EU35894" s="104"/>
    </row>
    <row r="35895" spans="151:151" ht="14.4" x14ac:dyDescent="0.25">
      <c r="EU35895" s="104"/>
    </row>
    <row r="35896" spans="151:151" ht="14.4" x14ac:dyDescent="0.25">
      <c r="EU35896" s="104"/>
    </row>
    <row r="35897" spans="151:151" ht="14.4" x14ac:dyDescent="0.25">
      <c r="EU35897" s="104"/>
    </row>
    <row r="35898" spans="151:151" ht="14.4" x14ac:dyDescent="0.25">
      <c r="EU35898" s="104"/>
    </row>
    <row r="35899" spans="151:151" ht="14.4" x14ac:dyDescent="0.25">
      <c r="EU35899" s="104"/>
    </row>
    <row r="35900" spans="151:151" ht="14.4" x14ac:dyDescent="0.25">
      <c r="EU35900" s="104"/>
    </row>
    <row r="35901" spans="151:151" ht="14.4" x14ac:dyDescent="0.25">
      <c r="EU35901" s="104"/>
    </row>
    <row r="35902" spans="151:151" ht="14.4" x14ac:dyDescent="0.25">
      <c r="EU35902" s="104"/>
    </row>
    <row r="35903" spans="151:151" ht="14.4" x14ac:dyDescent="0.25">
      <c r="EU35903" s="104"/>
    </row>
    <row r="35904" spans="151:151" ht="14.4" x14ac:dyDescent="0.25">
      <c r="EU35904" s="104"/>
    </row>
    <row r="35905" spans="151:151" ht="14.4" x14ac:dyDescent="0.25">
      <c r="EU35905" s="104"/>
    </row>
    <row r="35906" spans="151:151" ht="14.4" x14ac:dyDescent="0.25">
      <c r="EU35906" s="104"/>
    </row>
    <row r="35907" spans="151:151" ht="14.4" x14ac:dyDescent="0.25">
      <c r="EU35907" s="104"/>
    </row>
    <row r="35908" spans="151:151" ht="14.4" x14ac:dyDescent="0.25">
      <c r="EU35908" s="104"/>
    </row>
    <row r="35909" spans="151:151" ht="14.4" x14ac:dyDescent="0.25">
      <c r="EU35909" s="104"/>
    </row>
    <row r="35910" spans="151:151" ht="14.4" x14ac:dyDescent="0.25">
      <c r="EU35910" s="104"/>
    </row>
    <row r="35911" spans="151:151" ht="14.4" x14ac:dyDescent="0.25">
      <c r="EU35911" s="104"/>
    </row>
    <row r="35912" spans="151:151" ht="14.4" x14ac:dyDescent="0.25">
      <c r="EU35912" s="104"/>
    </row>
    <row r="35913" spans="151:151" ht="14.4" x14ac:dyDescent="0.25">
      <c r="EU35913" s="104"/>
    </row>
    <row r="35914" spans="151:151" ht="14.4" x14ac:dyDescent="0.25">
      <c r="EU35914" s="104"/>
    </row>
    <row r="35915" spans="151:151" ht="14.4" x14ac:dyDescent="0.25">
      <c r="EU35915" s="104"/>
    </row>
    <row r="35916" spans="151:151" ht="14.4" x14ac:dyDescent="0.25">
      <c r="EU35916" s="104"/>
    </row>
    <row r="35917" spans="151:151" ht="14.4" x14ac:dyDescent="0.25">
      <c r="EU35917" s="104"/>
    </row>
    <row r="35918" spans="151:151" ht="14.4" x14ac:dyDescent="0.25">
      <c r="EU35918" s="104"/>
    </row>
    <row r="35919" spans="151:151" ht="14.4" x14ac:dyDescent="0.25">
      <c r="EU35919" s="104"/>
    </row>
    <row r="35920" spans="151:151" ht="14.4" x14ac:dyDescent="0.25">
      <c r="EU35920" s="104"/>
    </row>
    <row r="35921" spans="151:151" ht="14.4" x14ac:dyDescent="0.25">
      <c r="EU35921" s="104"/>
    </row>
    <row r="35922" spans="151:151" ht="14.4" x14ac:dyDescent="0.25">
      <c r="EU35922" s="104"/>
    </row>
    <row r="35923" spans="151:151" ht="14.4" x14ac:dyDescent="0.25">
      <c r="EU35923" s="104"/>
    </row>
    <row r="35924" spans="151:151" ht="14.4" x14ac:dyDescent="0.25">
      <c r="EU35924" s="104"/>
    </row>
    <row r="35925" spans="151:151" ht="14.4" x14ac:dyDescent="0.25">
      <c r="EU35925" s="104"/>
    </row>
    <row r="35926" spans="151:151" ht="14.4" x14ac:dyDescent="0.25">
      <c r="EU35926" s="104"/>
    </row>
    <row r="35927" spans="151:151" ht="14.4" x14ac:dyDescent="0.25">
      <c r="EU35927" s="104"/>
    </row>
    <row r="35928" spans="151:151" ht="14.4" x14ac:dyDescent="0.25">
      <c r="EU35928" s="104"/>
    </row>
    <row r="35929" spans="151:151" ht="14.4" x14ac:dyDescent="0.25">
      <c r="EU35929" s="104"/>
    </row>
    <row r="35930" spans="151:151" ht="14.4" x14ac:dyDescent="0.25">
      <c r="EU35930" s="104"/>
    </row>
    <row r="35931" spans="151:151" ht="14.4" x14ac:dyDescent="0.25">
      <c r="EU35931" s="104"/>
    </row>
    <row r="35932" spans="151:151" ht="14.4" x14ac:dyDescent="0.25">
      <c r="EU35932" s="104"/>
    </row>
    <row r="35933" spans="151:151" ht="14.4" x14ac:dyDescent="0.25">
      <c r="EU35933" s="104"/>
    </row>
    <row r="35934" spans="151:151" ht="14.4" x14ac:dyDescent="0.25">
      <c r="EU35934" s="104"/>
    </row>
    <row r="35935" spans="151:151" ht="14.4" x14ac:dyDescent="0.25">
      <c r="EU35935" s="104"/>
    </row>
    <row r="35936" spans="151:151" ht="14.4" x14ac:dyDescent="0.25">
      <c r="EU35936" s="104"/>
    </row>
    <row r="35937" spans="151:151" ht="14.4" x14ac:dyDescent="0.25">
      <c r="EU35937" s="104"/>
    </row>
    <row r="35938" spans="151:151" ht="14.4" x14ac:dyDescent="0.25">
      <c r="EU35938" s="104"/>
    </row>
    <row r="35939" spans="151:151" ht="14.4" x14ac:dyDescent="0.25">
      <c r="EU35939" s="104"/>
    </row>
    <row r="35940" spans="151:151" ht="14.4" x14ac:dyDescent="0.25">
      <c r="EU35940" s="104"/>
    </row>
    <row r="35941" spans="151:151" ht="14.4" x14ac:dyDescent="0.25">
      <c r="EU35941" s="104"/>
    </row>
    <row r="35942" spans="151:151" ht="14.4" x14ac:dyDescent="0.25">
      <c r="EU35942" s="104"/>
    </row>
    <row r="35943" spans="151:151" ht="14.4" x14ac:dyDescent="0.25">
      <c r="EU35943" s="104"/>
    </row>
    <row r="35944" spans="151:151" ht="14.4" x14ac:dyDescent="0.25">
      <c r="EU35944" s="104"/>
    </row>
    <row r="35945" spans="151:151" ht="14.4" x14ac:dyDescent="0.25">
      <c r="EU35945" s="104"/>
    </row>
    <row r="35946" spans="151:151" ht="14.4" x14ac:dyDescent="0.25">
      <c r="EU35946" s="104"/>
    </row>
    <row r="35947" spans="151:151" ht="14.4" x14ac:dyDescent="0.25">
      <c r="EU35947" s="104"/>
    </row>
    <row r="35948" spans="151:151" ht="14.4" x14ac:dyDescent="0.25">
      <c r="EU35948" s="104"/>
    </row>
    <row r="35949" spans="151:151" ht="14.4" x14ac:dyDescent="0.25">
      <c r="EU35949" s="104"/>
    </row>
    <row r="35950" spans="151:151" ht="14.4" x14ac:dyDescent="0.25">
      <c r="EU35950" s="104"/>
    </row>
    <row r="35951" spans="151:151" ht="14.4" x14ac:dyDescent="0.25">
      <c r="EU35951" s="104"/>
    </row>
    <row r="35952" spans="151:151" ht="14.4" x14ac:dyDescent="0.25">
      <c r="EU35952" s="104"/>
    </row>
    <row r="35953" spans="151:151" ht="14.4" x14ac:dyDescent="0.25">
      <c r="EU35953" s="104"/>
    </row>
    <row r="35954" spans="151:151" ht="14.4" x14ac:dyDescent="0.25">
      <c r="EU35954" s="104"/>
    </row>
    <row r="35955" spans="151:151" ht="14.4" x14ac:dyDescent="0.25">
      <c r="EU35955" s="104"/>
    </row>
    <row r="35956" spans="151:151" ht="14.4" x14ac:dyDescent="0.25">
      <c r="EU35956" s="104"/>
    </row>
    <row r="35957" spans="151:151" ht="14.4" x14ac:dyDescent="0.25">
      <c r="EU35957" s="104"/>
    </row>
    <row r="35958" spans="151:151" ht="14.4" x14ac:dyDescent="0.25">
      <c r="EU35958" s="104"/>
    </row>
    <row r="35959" spans="151:151" ht="14.4" x14ac:dyDescent="0.25">
      <c r="EU35959" s="104"/>
    </row>
    <row r="35960" spans="151:151" ht="14.4" x14ac:dyDescent="0.25">
      <c r="EU35960" s="104"/>
    </row>
    <row r="35961" spans="151:151" ht="14.4" x14ac:dyDescent="0.25">
      <c r="EU35961" s="104"/>
    </row>
    <row r="35962" spans="151:151" ht="14.4" x14ac:dyDescent="0.25">
      <c r="EU35962" s="104"/>
    </row>
    <row r="35963" spans="151:151" ht="14.4" x14ac:dyDescent="0.25">
      <c r="EU35963" s="104"/>
    </row>
    <row r="35964" spans="151:151" ht="14.4" x14ac:dyDescent="0.25">
      <c r="EU35964" s="104"/>
    </row>
    <row r="35965" spans="151:151" ht="14.4" x14ac:dyDescent="0.25">
      <c r="EU35965" s="104"/>
    </row>
    <row r="35966" spans="151:151" ht="14.4" x14ac:dyDescent="0.25">
      <c r="EU35966" s="104"/>
    </row>
    <row r="35967" spans="151:151" ht="14.4" x14ac:dyDescent="0.25">
      <c r="EU35967" s="104"/>
    </row>
    <row r="35968" spans="151:151" ht="14.4" x14ac:dyDescent="0.25">
      <c r="EU35968" s="104"/>
    </row>
    <row r="35969" spans="151:151" ht="14.4" x14ac:dyDescent="0.25">
      <c r="EU35969" s="104"/>
    </row>
    <row r="35970" spans="151:151" ht="14.4" x14ac:dyDescent="0.25">
      <c r="EU35970" s="104"/>
    </row>
    <row r="35971" spans="151:151" ht="14.4" x14ac:dyDescent="0.25">
      <c r="EU35971" s="104"/>
    </row>
    <row r="35972" spans="151:151" ht="14.4" x14ac:dyDescent="0.25">
      <c r="EU35972" s="104"/>
    </row>
    <row r="35973" spans="151:151" ht="14.4" x14ac:dyDescent="0.25">
      <c r="EU35973" s="104"/>
    </row>
    <row r="35974" spans="151:151" ht="14.4" x14ac:dyDescent="0.25">
      <c r="EU35974" s="104"/>
    </row>
    <row r="35975" spans="151:151" ht="14.4" x14ac:dyDescent="0.25">
      <c r="EU35975" s="104"/>
    </row>
    <row r="35976" spans="151:151" ht="14.4" x14ac:dyDescent="0.25">
      <c r="EU35976" s="104"/>
    </row>
    <row r="35977" spans="151:151" ht="14.4" x14ac:dyDescent="0.25">
      <c r="EU35977" s="104"/>
    </row>
    <row r="35978" spans="151:151" ht="14.4" x14ac:dyDescent="0.25">
      <c r="EU35978" s="104"/>
    </row>
    <row r="35979" spans="151:151" ht="14.4" x14ac:dyDescent="0.25">
      <c r="EU35979" s="104"/>
    </row>
    <row r="35980" spans="151:151" ht="14.4" x14ac:dyDescent="0.25">
      <c r="EU35980" s="104"/>
    </row>
    <row r="35981" spans="151:151" ht="14.4" x14ac:dyDescent="0.25">
      <c r="EU35981" s="104"/>
    </row>
    <row r="35982" spans="151:151" ht="14.4" x14ac:dyDescent="0.25">
      <c r="EU35982" s="104"/>
    </row>
    <row r="35983" spans="151:151" ht="14.4" x14ac:dyDescent="0.25">
      <c r="EU35983" s="104"/>
    </row>
    <row r="35984" spans="151:151" ht="14.4" x14ac:dyDescent="0.25">
      <c r="EU35984" s="104"/>
    </row>
    <row r="35985" spans="151:151" ht="14.4" x14ac:dyDescent="0.25">
      <c r="EU35985" s="104"/>
    </row>
    <row r="35986" spans="151:151" ht="14.4" x14ac:dyDescent="0.25">
      <c r="EU35986" s="104"/>
    </row>
    <row r="35987" spans="151:151" ht="14.4" x14ac:dyDescent="0.25">
      <c r="EU35987" s="104"/>
    </row>
    <row r="35988" spans="151:151" ht="14.4" x14ac:dyDescent="0.25">
      <c r="EU35988" s="104"/>
    </row>
    <row r="35989" spans="151:151" ht="14.4" x14ac:dyDescent="0.25">
      <c r="EU35989" s="104"/>
    </row>
    <row r="35990" spans="151:151" ht="14.4" x14ac:dyDescent="0.25">
      <c r="EU35990" s="104"/>
    </row>
    <row r="35991" spans="151:151" ht="14.4" x14ac:dyDescent="0.25">
      <c r="EU35991" s="104"/>
    </row>
    <row r="35992" spans="151:151" ht="14.4" x14ac:dyDescent="0.25">
      <c r="EU35992" s="104"/>
    </row>
    <row r="35993" spans="151:151" ht="14.4" x14ac:dyDescent="0.25">
      <c r="EU35993" s="104"/>
    </row>
    <row r="35994" spans="151:151" ht="14.4" x14ac:dyDescent="0.25">
      <c r="EU35994" s="104"/>
    </row>
    <row r="35995" spans="151:151" ht="14.4" x14ac:dyDescent="0.25">
      <c r="EU35995" s="104"/>
    </row>
    <row r="35996" spans="151:151" ht="14.4" x14ac:dyDescent="0.25">
      <c r="EU35996" s="104"/>
    </row>
    <row r="35997" spans="151:151" ht="14.4" x14ac:dyDescent="0.25">
      <c r="EU35997" s="104"/>
    </row>
    <row r="35998" spans="151:151" ht="14.4" x14ac:dyDescent="0.25">
      <c r="EU35998" s="104"/>
    </row>
    <row r="35999" spans="151:151" ht="14.4" x14ac:dyDescent="0.25">
      <c r="EU35999" s="104"/>
    </row>
    <row r="36000" spans="151:151" ht="14.4" x14ac:dyDescent="0.25">
      <c r="EU36000" s="104"/>
    </row>
    <row r="36001" spans="151:151" ht="14.4" x14ac:dyDescent="0.25">
      <c r="EU36001" s="104"/>
    </row>
    <row r="36002" spans="151:151" ht="14.4" x14ac:dyDescent="0.25">
      <c r="EU36002" s="104"/>
    </row>
    <row r="36003" spans="151:151" ht="14.4" x14ac:dyDescent="0.25">
      <c r="EU36003" s="104"/>
    </row>
    <row r="36004" spans="151:151" ht="14.4" x14ac:dyDescent="0.25">
      <c r="EU36004" s="104"/>
    </row>
    <row r="36005" spans="151:151" ht="14.4" x14ac:dyDescent="0.25">
      <c r="EU36005" s="104"/>
    </row>
    <row r="36006" spans="151:151" ht="14.4" x14ac:dyDescent="0.25">
      <c r="EU36006" s="104"/>
    </row>
    <row r="36007" spans="151:151" ht="14.4" x14ac:dyDescent="0.25">
      <c r="EU36007" s="104"/>
    </row>
    <row r="36008" spans="151:151" ht="14.4" x14ac:dyDescent="0.25">
      <c r="EU36008" s="104"/>
    </row>
    <row r="36009" spans="151:151" ht="14.4" x14ac:dyDescent="0.25">
      <c r="EU36009" s="104"/>
    </row>
    <row r="36010" spans="151:151" ht="14.4" x14ac:dyDescent="0.25">
      <c r="EU36010" s="104"/>
    </row>
    <row r="36011" spans="151:151" ht="14.4" x14ac:dyDescent="0.25">
      <c r="EU36011" s="104"/>
    </row>
    <row r="36012" spans="151:151" ht="14.4" x14ac:dyDescent="0.25">
      <c r="EU36012" s="104"/>
    </row>
    <row r="36013" spans="151:151" ht="14.4" x14ac:dyDescent="0.25">
      <c r="EU36013" s="104"/>
    </row>
    <row r="36014" spans="151:151" ht="14.4" x14ac:dyDescent="0.25">
      <c r="EU36014" s="104"/>
    </row>
    <row r="36015" spans="151:151" ht="14.4" x14ac:dyDescent="0.25">
      <c r="EU36015" s="104"/>
    </row>
    <row r="36016" spans="151:151" ht="14.4" x14ac:dyDescent="0.25">
      <c r="EU36016" s="104"/>
    </row>
    <row r="36017" spans="151:151" ht="14.4" x14ac:dyDescent="0.25">
      <c r="EU36017" s="104"/>
    </row>
    <row r="36018" spans="151:151" ht="14.4" x14ac:dyDescent="0.25">
      <c r="EU36018" s="104"/>
    </row>
    <row r="36019" spans="151:151" ht="14.4" x14ac:dyDescent="0.25">
      <c r="EU36019" s="104"/>
    </row>
    <row r="36020" spans="151:151" ht="14.4" x14ac:dyDescent="0.25">
      <c r="EU36020" s="104"/>
    </row>
    <row r="36021" spans="151:151" ht="14.4" x14ac:dyDescent="0.25">
      <c r="EU36021" s="104"/>
    </row>
    <row r="36022" spans="151:151" ht="14.4" x14ac:dyDescent="0.25">
      <c r="EU36022" s="104"/>
    </row>
    <row r="36023" spans="151:151" ht="14.4" x14ac:dyDescent="0.25">
      <c r="EU36023" s="104"/>
    </row>
    <row r="36024" spans="151:151" ht="14.4" x14ac:dyDescent="0.25">
      <c r="EU36024" s="104"/>
    </row>
    <row r="36025" spans="151:151" ht="14.4" x14ac:dyDescent="0.25">
      <c r="EU36025" s="104"/>
    </row>
    <row r="36026" spans="151:151" ht="14.4" x14ac:dyDescent="0.25">
      <c r="EU36026" s="104"/>
    </row>
    <row r="36027" spans="151:151" ht="14.4" x14ac:dyDescent="0.25">
      <c r="EU36027" s="104"/>
    </row>
    <row r="36028" spans="151:151" ht="14.4" x14ac:dyDescent="0.25">
      <c r="EU36028" s="104"/>
    </row>
    <row r="36029" spans="151:151" ht="14.4" x14ac:dyDescent="0.25">
      <c r="EU36029" s="104"/>
    </row>
    <row r="36030" spans="151:151" ht="14.4" x14ac:dyDescent="0.25">
      <c r="EU36030" s="104"/>
    </row>
    <row r="36031" spans="151:151" ht="14.4" x14ac:dyDescent="0.25">
      <c r="EU36031" s="104"/>
    </row>
    <row r="36032" spans="151:151" ht="14.4" x14ac:dyDescent="0.25">
      <c r="EU36032" s="104"/>
    </row>
    <row r="36033" spans="151:151" ht="14.4" x14ac:dyDescent="0.25">
      <c r="EU36033" s="104"/>
    </row>
    <row r="36034" spans="151:151" ht="14.4" x14ac:dyDescent="0.25">
      <c r="EU36034" s="104"/>
    </row>
    <row r="36035" spans="151:151" ht="14.4" x14ac:dyDescent="0.25">
      <c r="EU36035" s="104"/>
    </row>
    <row r="36036" spans="151:151" ht="14.4" x14ac:dyDescent="0.25">
      <c r="EU36036" s="104"/>
    </row>
    <row r="36037" spans="151:151" ht="14.4" x14ac:dyDescent="0.25">
      <c r="EU36037" s="104"/>
    </row>
    <row r="36038" spans="151:151" ht="14.4" x14ac:dyDescent="0.25">
      <c r="EU36038" s="104"/>
    </row>
    <row r="36039" spans="151:151" ht="14.4" x14ac:dyDescent="0.25">
      <c r="EU36039" s="104"/>
    </row>
    <row r="36040" spans="151:151" ht="14.4" x14ac:dyDescent="0.25">
      <c r="EU36040" s="104"/>
    </row>
    <row r="36041" spans="151:151" ht="14.4" x14ac:dyDescent="0.25">
      <c r="EU36041" s="104"/>
    </row>
    <row r="36042" spans="151:151" ht="14.4" x14ac:dyDescent="0.25">
      <c r="EU36042" s="104"/>
    </row>
    <row r="36043" spans="151:151" ht="14.4" x14ac:dyDescent="0.25">
      <c r="EU36043" s="104"/>
    </row>
    <row r="36044" spans="151:151" ht="14.4" x14ac:dyDescent="0.25">
      <c r="EU36044" s="104"/>
    </row>
    <row r="36045" spans="151:151" ht="14.4" x14ac:dyDescent="0.25">
      <c r="EU36045" s="104"/>
    </row>
    <row r="36046" spans="151:151" ht="14.4" x14ac:dyDescent="0.25">
      <c r="EU36046" s="104"/>
    </row>
    <row r="36047" spans="151:151" ht="14.4" x14ac:dyDescent="0.25">
      <c r="EU36047" s="104"/>
    </row>
    <row r="36048" spans="151:151" ht="14.4" x14ac:dyDescent="0.25">
      <c r="EU36048" s="104"/>
    </row>
    <row r="36049" spans="151:151" ht="14.4" x14ac:dyDescent="0.25">
      <c r="EU36049" s="104"/>
    </row>
    <row r="36050" spans="151:151" ht="14.4" x14ac:dyDescent="0.25">
      <c r="EU36050" s="104"/>
    </row>
    <row r="36051" spans="151:151" ht="14.4" x14ac:dyDescent="0.25">
      <c r="EU36051" s="104"/>
    </row>
    <row r="36052" spans="151:151" ht="14.4" x14ac:dyDescent="0.25">
      <c r="EU36052" s="104"/>
    </row>
    <row r="36053" spans="151:151" ht="14.4" x14ac:dyDescent="0.25">
      <c r="EU36053" s="104"/>
    </row>
    <row r="36054" spans="151:151" ht="14.4" x14ac:dyDescent="0.25">
      <c r="EU36054" s="104"/>
    </row>
    <row r="36055" spans="151:151" ht="14.4" x14ac:dyDescent="0.25">
      <c r="EU36055" s="104"/>
    </row>
    <row r="36056" spans="151:151" ht="14.4" x14ac:dyDescent="0.25">
      <c r="EU36056" s="104"/>
    </row>
    <row r="36057" spans="151:151" ht="14.4" x14ac:dyDescent="0.25">
      <c r="EU36057" s="104"/>
    </row>
    <row r="36058" spans="151:151" ht="14.4" x14ac:dyDescent="0.25">
      <c r="EU36058" s="104"/>
    </row>
    <row r="36059" spans="151:151" ht="14.4" x14ac:dyDescent="0.25">
      <c r="EU36059" s="104"/>
    </row>
    <row r="36060" spans="151:151" ht="14.4" x14ac:dyDescent="0.25">
      <c r="EU36060" s="104"/>
    </row>
    <row r="36061" spans="151:151" ht="14.4" x14ac:dyDescent="0.25">
      <c r="EU36061" s="104"/>
    </row>
    <row r="36062" spans="151:151" ht="14.4" x14ac:dyDescent="0.25">
      <c r="EU36062" s="104"/>
    </row>
    <row r="36063" spans="151:151" ht="14.4" x14ac:dyDescent="0.25">
      <c r="EU36063" s="104"/>
    </row>
    <row r="36064" spans="151:151" ht="14.4" x14ac:dyDescent="0.25">
      <c r="EU36064" s="104"/>
    </row>
    <row r="36065" spans="151:151" ht="14.4" x14ac:dyDescent="0.25">
      <c r="EU36065" s="104"/>
    </row>
    <row r="36066" spans="151:151" ht="14.4" x14ac:dyDescent="0.25">
      <c r="EU36066" s="104"/>
    </row>
    <row r="36067" spans="151:151" ht="14.4" x14ac:dyDescent="0.25">
      <c r="EU36067" s="104"/>
    </row>
    <row r="36068" spans="151:151" ht="14.4" x14ac:dyDescent="0.25">
      <c r="EU36068" s="104"/>
    </row>
    <row r="36069" spans="151:151" ht="14.4" x14ac:dyDescent="0.25">
      <c r="EU36069" s="104"/>
    </row>
    <row r="36070" spans="151:151" ht="14.4" x14ac:dyDescent="0.25">
      <c r="EU36070" s="104"/>
    </row>
    <row r="36071" spans="151:151" ht="14.4" x14ac:dyDescent="0.25">
      <c r="EU36071" s="104"/>
    </row>
    <row r="36072" spans="151:151" ht="14.4" x14ac:dyDescent="0.25">
      <c r="EU36072" s="104"/>
    </row>
    <row r="36073" spans="151:151" ht="14.4" x14ac:dyDescent="0.25">
      <c r="EU36073" s="104"/>
    </row>
    <row r="36074" spans="151:151" ht="14.4" x14ac:dyDescent="0.25">
      <c r="EU36074" s="104"/>
    </row>
    <row r="36075" spans="151:151" ht="14.4" x14ac:dyDescent="0.25">
      <c r="EU36075" s="104"/>
    </row>
    <row r="36076" spans="151:151" ht="14.4" x14ac:dyDescent="0.25">
      <c r="EU36076" s="104"/>
    </row>
    <row r="36077" spans="151:151" ht="14.4" x14ac:dyDescent="0.25">
      <c r="EU36077" s="104"/>
    </row>
    <row r="36078" spans="151:151" ht="14.4" x14ac:dyDescent="0.25">
      <c r="EU36078" s="104"/>
    </row>
    <row r="36079" spans="151:151" ht="14.4" x14ac:dyDescent="0.25">
      <c r="EU36079" s="104"/>
    </row>
    <row r="36080" spans="151:151" ht="14.4" x14ac:dyDescent="0.25">
      <c r="EU36080" s="104"/>
    </row>
    <row r="36081" spans="151:151" ht="14.4" x14ac:dyDescent="0.25">
      <c r="EU36081" s="104"/>
    </row>
    <row r="36082" spans="151:151" ht="14.4" x14ac:dyDescent="0.25">
      <c r="EU36082" s="104"/>
    </row>
    <row r="36083" spans="151:151" ht="14.4" x14ac:dyDescent="0.25">
      <c r="EU36083" s="104"/>
    </row>
    <row r="36084" spans="151:151" ht="14.4" x14ac:dyDescent="0.25">
      <c r="EU36084" s="104"/>
    </row>
    <row r="36085" spans="151:151" ht="14.4" x14ac:dyDescent="0.25">
      <c r="EU36085" s="104"/>
    </row>
    <row r="36086" spans="151:151" ht="14.4" x14ac:dyDescent="0.25">
      <c r="EU36086" s="104"/>
    </row>
    <row r="36087" spans="151:151" ht="14.4" x14ac:dyDescent="0.25">
      <c r="EU36087" s="104"/>
    </row>
    <row r="36088" spans="151:151" ht="14.4" x14ac:dyDescent="0.25">
      <c r="EU36088" s="104"/>
    </row>
    <row r="36089" spans="151:151" ht="14.4" x14ac:dyDescent="0.25">
      <c r="EU36089" s="104"/>
    </row>
    <row r="36090" spans="151:151" ht="14.4" x14ac:dyDescent="0.25">
      <c r="EU36090" s="104"/>
    </row>
    <row r="36091" spans="151:151" ht="14.4" x14ac:dyDescent="0.25">
      <c r="EU36091" s="104"/>
    </row>
    <row r="36092" spans="151:151" ht="14.4" x14ac:dyDescent="0.25">
      <c r="EU36092" s="104"/>
    </row>
    <row r="36093" spans="151:151" ht="14.4" x14ac:dyDescent="0.25">
      <c r="EU36093" s="104"/>
    </row>
    <row r="36094" spans="151:151" ht="14.4" x14ac:dyDescent="0.25">
      <c r="EU36094" s="104"/>
    </row>
    <row r="36095" spans="151:151" ht="14.4" x14ac:dyDescent="0.25">
      <c r="EU36095" s="104"/>
    </row>
    <row r="36096" spans="151:151" ht="14.4" x14ac:dyDescent="0.25">
      <c r="EU36096" s="104"/>
    </row>
    <row r="36097" spans="151:151" ht="14.4" x14ac:dyDescent="0.25">
      <c r="EU36097" s="104"/>
    </row>
    <row r="36098" spans="151:151" ht="14.4" x14ac:dyDescent="0.25">
      <c r="EU36098" s="104"/>
    </row>
    <row r="36099" spans="151:151" ht="14.4" x14ac:dyDescent="0.25">
      <c r="EU36099" s="104"/>
    </row>
    <row r="36100" spans="151:151" ht="14.4" x14ac:dyDescent="0.25">
      <c r="EU36100" s="104"/>
    </row>
    <row r="36101" spans="151:151" ht="14.4" x14ac:dyDescent="0.25">
      <c r="EU36101" s="104"/>
    </row>
    <row r="36102" spans="151:151" ht="14.4" x14ac:dyDescent="0.25">
      <c r="EU36102" s="104"/>
    </row>
    <row r="36103" spans="151:151" ht="14.4" x14ac:dyDescent="0.25">
      <c r="EU36103" s="104"/>
    </row>
    <row r="36104" spans="151:151" ht="14.4" x14ac:dyDescent="0.25">
      <c r="EU36104" s="104"/>
    </row>
    <row r="36105" spans="151:151" ht="14.4" x14ac:dyDescent="0.25">
      <c r="EU36105" s="104"/>
    </row>
    <row r="36106" spans="151:151" ht="14.4" x14ac:dyDescent="0.25">
      <c r="EU36106" s="104"/>
    </row>
    <row r="36107" spans="151:151" ht="14.4" x14ac:dyDescent="0.25">
      <c r="EU36107" s="104"/>
    </row>
    <row r="36108" spans="151:151" ht="14.4" x14ac:dyDescent="0.25">
      <c r="EU36108" s="104"/>
    </row>
    <row r="36109" spans="151:151" ht="14.4" x14ac:dyDescent="0.25">
      <c r="EU36109" s="104"/>
    </row>
    <row r="36110" spans="151:151" ht="14.4" x14ac:dyDescent="0.25">
      <c r="EU36110" s="104"/>
    </row>
    <row r="36111" spans="151:151" ht="14.4" x14ac:dyDescent="0.25">
      <c r="EU36111" s="104"/>
    </row>
    <row r="36112" spans="151:151" ht="14.4" x14ac:dyDescent="0.25">
      <c r="EU36112" s="104"/>
    </row>
    <row r="36113" spans="151:151" ht="14.4" x14ac:dyDescent="0.25">
      <c r="EU36113" s="104"/>
    </row>
    <row r="36114" spans="151:151" ht="14.4" x14ac:dyDescent="0.25">
      <c r="EU36114" s="104"/>
    </row>
    <row r="36115" spans="151:151" ht="14.4" x14ac:dyDescent="0.25">
      <c r="EU36115" s="104"/>
    </row>
    <row r="36116" spans="151:151" ht="14.4" x14ac:dyDescent="0.25">
      <c r="EU36116" s="104"/>
    </row>
    <row r="36117" spans="151:151" ht="14.4" x14ac:dyDescent="0.25">
      <c r="EU36117" s="104"/>
    </row>
    <row r="36118" spans="151:151" ht="14.4" x14ac:dyDescent="0.25">
      <c r="EU36118" s="104"/>
    </row>
    <row r="36119" spans="151:151" ht="14.4" x14ac:dyDescent="0.25">
      <c r="EU36119" s="104"/>
    </row>
    <row r="36120" spans="151:151" ht="14.4" x14ac:dyDescent="0.25">
      <c r="EU36120" s="104"/>
    </row>
    <row r="36121" spans="151:151" ht="14.4" x14ac:dyDescent="0.25">
      <c r="EU36121" s="104"/>
    </row>
    <row r="36122" spans="151:151" ht="14.4" x14ac:dyDescent="0.25">
      <c r="EU36122" s="104"/>
    </row>
    <row r="36123" spans="151:151" ht="14.4" x14ac:dyDescent="0.25">
      <c r="EU36123" s="104"/>
    </row>
    <row r="36124" spans="151:151" ht="14.4" x14ac:dyDescent="0.25">
      <c r="EU36124" s="104"/>
    </row>
    <row r="36125" spans="151:151" ht="14.4" x14ac:dyDescent="0.25">
      <c r="EU36125" s="104"/>
    </row>
    <row r="36126" spans="151:151" ht="14.4" x14ac:dyDescent="0.25">
      <c r="EU36126" s="104"/>
    </row>
    <row r="36127" spans="151:151" ht="14.4" x14ac:dyDescent="0.25">
      <c r="EU36127" s="104"/>
    </row>
    <row r="36128" spans="151:151" ht="14.4" x14ac:dyDescent="0.25">
      <c r="EU36128" s="104"/>
    </row>
    <row r="36129" spans="151:151" ht="14.4" x14ac:dyDescent="0.25">
      <c r="EU36129" s="104"/>
    </row>
    <row r="36130" spans="151:151" ht="14.4" x14ac:dyDescent="0.25">
      <c r="EU36130" s="104"/>
    </row>
    <row r="36131" spans="151:151" ht="14.4" x14ac:dyDescent="0.25">
      <c r="EU36131" s="104"/>
    </row>
    <row r="36132" spans="151:151" ht="14.4" x14ac:dyDescent="0.25">
      <c r="EU36132" s="104"/>
    </row>
    <row r="36133" spans="151:151" ht="14.4" x14ac:dyDescent="0.25">
      <c r="EU36133" s="104"/>
    </row>
    <row r="36134" spans="151:151" ht="14.4" x14ac:dyDescent="0.25">
      <c r="EU36134" s="104"/>
    </row>
    <row r="36135" spans="151:151" ht="14.4" x14ac:dyDescent="0.25">
      <c r="EU36135" s="104"/>
    </row>
    <row r="36136" spans="151:151" ht="14.4" x14ac:dyDescent="0.25">
      <c r="EU36136" s="104"/>
    </row>
    <row r="36137" spans="151:151" ht="14.4" x14ac:dyDescent="0.25">
      <c r="EU36137" s="104"/>
    </row>
    <row r="36138" spans="151:151" ht="14.4" x14ac:dyDescent="0.25">
      <c r="EU36138" s="104"/>
    </row>
    <row r="36139" spans="151:151" ht="14.4" x14ac:dyDescent="0.25">
      <c r="EU36139" s="104"/>
    </row>
    <row r="36140" spans="151:151" ht="14.4" x14ac:dyDescent="0.25">
      <c r="EU36140" s="104"/>
    </row>
    <row r="36141" spans="151:151" ht="14.4" x14ac:dyDescent="0.25">
      <c r="EU36141" s="104"/>
    </row>
    <row r="36142" spans="151:151" ht="14.4" x14ac:dyDescent="0.25">
      <c r="EU36142" s="104"/>
    </row>
    <row r="36143" spans="151:151" ht="14.4" x14ac:dyDescent="0.25">
      <c r="EU36143" s="104"/>
    </row>
    <row r="36144" spans="151:151" ht="14.4" x14ac:dyDescent="0.25">
      <c r="EU36144" s="104"/>
    </row>
    <row r="36145" spans="151:151" ht="14.4" x14ac:dyDescent="0.25">
      <c r="EU36145" s="104"/>
    </row>
    <row r="36146" spans="151:151" ht="14.4" x14ac:dyDescent="0.25">
      <c r="EU36146" s="104"/>
    </row>
    <row r="36147" spans="151:151" ht="14.4" x14ac:dyDescent="0.25">
      <c r="EU36147" s="104"/>
    </row>
    <row r="36148" spans="151:151" ht="14.4" x14ac:dyDescent="0.25">
      <c r="EU36148" s="104"/>
    </row>
    <row r="36149" spans="151:151" ht="14.4" x14ac:dyDescent="0.25">
      <c r="EU36149" s="104"/>
    </row>
    <row r="36150" spans="151:151" ht="14.4" x14ac:dyDescent="0.25">
      <c r="EU36150" s="104"/>
    </row>
    <row r="36151" spans="151:151" ht="14.4" x14ac:dyDescent="0.25">
      <c r="EU36151" s="104"/>
    </row>
    <row r="36152" spans="151:151" ht="14.4" x14ac:dyDescent="0.25">
      <c r="EU36152" s="104"/>
    </row>
    <row r="36153" spans="151:151" ht="14.4" x14ac:dyDescent="0.25">
      <c r="EU36153" s="104"/>
    </row>
    <row r="36154" spans="151:151" ht="14.4" x14ac:dyDescent="0.25">
      <c r="EU36154" s="104"/>
    </row>
    <row r="36155" spans="151:151" ht="14.4" x14ac:dyDescent="0.25">
      <c r="EU36155" s="104"/>
    </row>
    <row r="36156" spans="151:151" ht="14.4" x14ac:dyDescent="0.25">
      <c r="EU36156" s="104"/>
    </row>
    <row r="36157" spans="151:151" ht="14.4" x14ac:dyDescent="0.25">
      <c r="EU36157" s="104"/>
    </row>
    <row r="36158" spans="151:151" ht="14.4" x14ac:dyDescent="0.25">
      <c r="EU36158" s="104"/>
    </row>
    <row r="36159" spans="151:151" ht="14.4" x14ac:dyDescent="0.25">
      <c r="EU36159" s="104"/>
    </row>
    <row r="36160" spans="151:151" ht="14.4" x14ac:dyDescent="0.25">
      <c r="EU36160" s="104"/>
    </row>
    <row r="36161" spans="151:151" ht="14.4" x14ac:dyDescent="0.25">
      <c r="EU36161" s="104"/>
    </row>
    <row r="36162" spans="151:151" ht="14.4" x14ac:dyDescent="0.25">
      <c r="EU36162" s="104"/>
    </row>
    <row r="36163" spans="151:151" ht="14.4" x14ac:dyDescent="0.25">
      <c r="EU36163" s="104"/>
    </row>
    <row r="36164" spans="151:151" ht="14.4" x14ac:dyDescent="0.25">
      <c r="EU36164" s="104"/>
    </row>
    <row r="36165" spans="151:151" ht="14.4" x14ac:dyDescent="0.25">
      <c r="EU36165" s="104"/>
    </row>
    <row r="36166" spans="151:151" ht="14.4" x14ac:dyDescent="0.25">
      <c r="EU36166" s="104"/>
    </row>
    <row r="36167" spans="151:151" ht="14.4" x14ac:dyDescent="0.25">
      <c r="EU36167" s="104"/>
    </row>
    <row r="36168" spans="151:151" ht="14.4" x14ac:dyDescent="0.25">
      <c r="EU36168" s="104"/>
    </row>
    <row r="36169" spans="151:151" ht="14.4" x14ac:dyDescent="0.25">
      <c r="EU36169" s="104"/>
    </row>
    <row r="36170" spans="151:151" ht="14.4" x14ac:dyDescent="0.25">
      <c r="EU36170" s="104"/>
    </row>
    <row r="36171" spans="151:151" ht="14.4" x14ac:dyDescent="0.25">
      <c r="EU36171" s="104"/>
    </row>
    <row r="36172" spans="151:151" ht="14.4" x14ac:dyDescent="0.25">
      <c r="EU36172" s="104"/>
    </row>
    <row r="36173" spans="151:151" ht="14.4" x14ac:dyDescent="0.25">
      <c r="EU36173" s="104"/>
    </row>
    <row r="36174" spans="151:151" ht="14.4" x14ac:dyDescent="0.25">
      <c r="EU36174" s="104"/>
    </row>
    <row r="36175" spans="151:151" ht="14.4" x14ac:dyDescent="0.25">
      <c r="EU36175" s="104"/>
    </row>
    <row r="36176" spans="151:151" ht="14.4" x14ac:dyDescent="0.25">
      <c r="EU36176" s="104"/>
    </row>
    <row r="36177" spans="151:151" ht="14.4" x14ac:dyDescent="0.25">
      <c r="EU36177" s="104"/>
    </row>
    <row r="36178" spans="151:151" ht="14.4" x14ac:dyDescent="0.25">
      <c r="EU36178" s="104"/>
    </row>
    <row r="36179" spans="151:151" ht="14.4" x14ac:dyDescent="0.25">
      <c r="EU36179" s="104"/>
    </row>
    <row r="36180" spans="151:151" ht="14.4" x14ac:dyDescent="0.25">
      <c r="EU36180" s="104"/>
    </row>
    <row r="36181" spans="151:151" ht="14.4" x14ac:dyDescent="0.25">
      <c r="EU36181" s="104"/>
    </row>
    <row r="36182" spans="151:151" ht="14.4" x14ac:dyDescent="0.25">
      <c r="EU36182" s="104"/>
    </row>
    <row r="36183" spans="151:151" ht="14.4" x14ac:dyDescent="0.25">
      <c r="EU36183" s="104"/>
    </row>
    <row r="36184" spans="151:151" ht="14.4" x14ac:dyDescent="0.25">
      <c r="EU36184" s="104"/>
    </row>
    <row r="36185" spans="151:151" ht="14.4" x14ac:dyDescent="0.25">
      <c r="EU36185" s="104"/>
    </row>
    <row r="36186" spans="151:151" ht="14.4" x14ac:dyDescent="0.25">
      <c r="EU36186" s="104"/>
    </row>
    <row r="36187" spans="151:151" ht="14.4" x14ac:dyDescent="0.25">
      <c r="EU36187" s="104"/>
    </row>
    <row r="36188" spans="151:151" ht="14.4" x14ac:dyDescent="0.25">
      <c r="EU36188" s="104"/>
    </row>
    <row r="36189" spans="151:151" ht="14.4" x14ac:dyDescent="0.25">
      <c r="EU36189" s="104"/>
    </row>
    <row r="36190" spans="151:151" ht="14.4" x14ac:dyDescent="0.25">
      <c r="EU36190" s="104"/>
    </row>
    <row r="36191" spans="151:151" ht="14.4" x14ac:dyDescent="0.25">
      <c r="EU36191" s="104"/>
    </row>
    <row r="36192" spans="151:151" ht="14.4" x14ac:dyDescent="0.25">
      <c r="EU36192" s="104"/>
    </row>
    <row r="36193" spans="151:151" ht="14.4" x14ac:dyDescent="0.25">
      <c r="EU36193" s="104"/>
    </row>
    <row r="36194" spans="151:151" ht="14.4" x14ac:dyDescent="0.25">
      <c r="EU36194" s="104"/>
    </row>
    <row r="36195" spans="151:151" ht="14.4" x14ac:dyDescent="0.25">
      <c r="EU36195" s="104"/>
    </row>
    <row r="36196" spans="151:151" ht="14.4" x14ac:dyDescent="0.25">
      <c r="EU36196" s="104"/>
    </row>
    <row r="36197" spans="151:151" ht="14.4" x14ac:dyDescent="0.25">
      <c r="EU36197" s="104"/>
    </row>
    <row r="36198" spans="151:151" ht="14.4" x14ac:dyDescent="0.25">
      <c r="EU36198" s="104"/>
    </row>
    <row r="36199" spans="151:151" ht="14.4" x14ac:dyDescent="0.25">
      <c r="EU36199" s="104"/>
    </row>
    <row r="36200" spans="151:151" ht="14.4" x14ac:dyDescent="0.25">
      <c r="EU36200" s="104"/>
    </row>
    <row r="36201" spans="151:151" ht="14.4" x14ac:dyDescent="0.25">
      <c r="EU36201" s="104"/>
    </row>
    <row r="36202" spans="151:151" ht="14.4" x14ac:dyDescent="0.25">
      <c r="EU36202" s="104"/>
    </row>
    <row r="36203" spans="151:151" ht="14.4" x14ac:dyDescent="0.25">
      <c r="EU36203" s="104"/>
    </row>
    <row r="36204" spans="151:151" ht="14.4" x14ac:dyDescent="0.25">
      <c r="EU36204" s="104"/>
    </row>
    <row r="36205" spans="151:151" ht="14.4" x14ac:dyDescent="0.25">
      <c r="EU36205" s="104"/>
    </row>
    <row r="36206" spans="151:151" ht="14.4" x14ac:dyDescent="0.25">
      <c r="EU36206" s="104"/>
    </row>
    <row r="36207" spans="151:151" ht="14.4" x14ac:dyDescent="0.25">
      <c r="EU36207" s="104"/>
    </row>
    <row r="36208" spans="151:151" ht="14.4" x14ac:dyDescent="0.25">
      <c r="EU36208" s="104"/>
    </row>
    <row r="36209" spans="151:151" ht="14.4" x14ac:dyDescent="0.25">
      <c r="EU36209" s="104"/>
    </row>
    <row r="36210" spans="151:151" ht="14.4" x14ac:dyDescent="0.25">
      <c r="EU36210" s="104"/>
    </row>
    <row r="36211" spans="151:151" ht="14.4" x14ac:dyDescent="0.25">
      <c r="EU36211" s="104"/>
    </row>
    <row r="36212" spans="151:151" ht="14.4" x14ac:dyDescent="0.25">
      <c r="EU36212" s="104"/>
    </row>
    <row r="36213" spans="151:151" ht="14.4" x14ac:dyDescent="0.25">
      <c r="EU36213" s="104"/>
    </row>
    <row r="36214" spans="151:151" ht="14.4" x14ac:dyDescent="0.25">
      <c r="EU36214" s="104"/>
    </row>
    <row r="36215" spans="151:151" ht="14.4" x14ac:dyDescent="0.25">
      <c r="EU36215" s="104"/>
    </row>
    <row r="36216" spans="151:151" ht="14.4" x14ac:dyDescent="0.25">
      <c r="EU36216" s="104"/>
    </row>
    <row r="36217" spans="151:151" ht="14.4" x14ac:dyDescent="0.25">
      <c r="EU36217" s="104"/>
    </row>
    <row r="36218" spans="151:151" ht="14.4" x14ac:dyDescent="0.25">
      <c r="EU36218" s="104"/>
    </row>
    <row r="36219" spans="151:151" ht="14.4" x14ac:dyDescent="0.25">
      <c r="EU36219" s="104"/>
    </row>
    <row r="36220" spans="151:151" ht="14.4" x14ac:dyDescent="0.25">
      <c r="EU36220" s="104"/>
    </row>
    <row r="36221" spans="151:151" ht="14.4" x14ac:dyDescent="0.25">
      <c r="EU36221" s="104"/>
    </row>
    <row r="36222" spans="151:151" ht="14.4" x14ac:dyDescent="0.25">
      <c r="EU36222" s="104"/>
    </row>
    <row r="36223" spans="151:151" ht="14.4" x14ac:dyDescent="0.25">
      <c r="EU36223" s="104"/>
    </row>
    <row r="36224" spans="151:151" ht="14.4" x14ac:dyDescent="0.25">
      <c r="EU36224" s="104"/>
    </row>
    <row r="36225" spans="151:151" ht="14.4" x14ac:dyDescent="0.25">
      <c r="EU36225" s="104"/>
    </row>
    <row r="36226" spans="151:151" ht="14.4" x14ac:dyDescent="0.25">
      <c r="EU36226" s="104"/>
    </row>
    <row r="36227" spans="151:151" ht="14.4" x14ac:dyDescent="0.25">
      <c r="EU36227" s="104"/>
    </row>
    <row r="36228" spans="151:151" ht="14.4" x14ac:dyDescent="0.25">
      <c r="EU36228" s="104"/>
    </row>
    <row r="36229" spans="151:151" ht="14.4" x14ac:dyDescent="0.25">
      <c r="EU36229" s="104"/>
    </row>
    <row r="36230" spans="151:151" ht="14.4" x14ac:dyDescent="0.25">
      <c r="EU36230" s="104"/>
    </row>
    <row r="36231" spans="151:151" ht="14.4" x14ac:dyDescent="0.25">
      <c r="EU36231" s="104"/>
    </row>
    <row r="36232" spans="151:151" ht="14.4" x14ac:dyDescent="0.25">
      <c r="EU36232" s="104"/>
    </row>
    <row r="36233" spans="151:151" ht="14.4" x14ac:dyDescent="0.25">
      <c r="EU36233" s="104"/>
    </row>
    <row r="36234" spans="151:151" ht="14.4" x14ac:dyDescent="0.25">
      <c r="EU36234" s="104"/>
    </row>
    <row r="36235" spans="151:151" ht="14.4" x14ac:dyDescent="0.25">
      <c r="EU36235" s="104"/>
    </row>
    <row r="36236" spans="151:151" ht="14.4" x14ac:dyDescent="0.25">
      <c r="EU36236" s="104"/>
    </row>
    <row r="36237" spans="151:151" ht="14.4" x14ac:dyDescent="0.25">
      <c r="EU36237" s="104"/>
    </row>
    <row r="36238" spans="151:151" ht="14.4" x14ac:dyDescent="0.25">
      <c r="EU36238" s="104"/>
    </row>
    <row r="36239" spans="151:151" ht="14.4" x14ac:dyDescent="0.25">
      <c r="EU36239" s="104"/>
    </row>
    <row r="36240" spans="151:151" ht="14.4" x14ac:dyDescent="0.25">
      <c r="EU36240" s="104"/>
    </row>
    <row r="36241" spans="151:151" ht="14.4" x14ac:dyDescent="0.25">
      <c r="EU36241" s="104"/>
    </row>
    <row r="36242" spans="151:151" ht="14.4" x14ac:dyDescent="0.25">
      <c r="EU36242" s="104"/>
    </row>
    <row r="36243" spans="151:151" ht="14.4" x14ac:dyDescent="0.25">
      <c r="EU36243" s="104"/>
    </row>
    <row r="36244" spans="151:151" ht="14.4" x14ac:dyDescent="0.25">
      <c r="EU36244" s="104"/>
    </row>
    <row r="36245" spans="151:151" ht="14.4" x14ac:dyDescent="0.25">
      <c r="EU36245" s="104"/>
    </row>
    <row r="36246" spans="151:151" ht="14.4" x14ac:dyDescent="0.25">
      <c r="EU36246" s="104"/>
    </row>
    <row r="36247" spans="151:151" ht="14.4" x14ac:dyDescent="0.25">
      <c r="EU36247" s="104"/>
    </row>
    <row r="36248" spans="151:151" ht="14.4" x14ac:dyDescent="0.25">
      <c r="EU36248" s="104"/>
    </row>
    <row r="36249" spans="151:151" ht="14.4" x14ac:dyDescent="0.25">
      <c r="EU36249" s="104"/>
    </row>
    <row r="36250" spans="151:151" ht="14.4" x14ac:dyDescent="0.25">
      <c r="EU36250" s="104"/>
    </row>
    <row r="36251" spans="151:151" ht="14.4" x14ac:dyDescent="0.25">
      <c r="EU36251" s="104"/>
    </row>
    <row r="36252" spans="151:151" ht="14.4" x14ac:dyDescent="0.25">
      <c r="EU36252" s="104"/>
    </row>
    <row r="36253" spans="151:151" ht="14.4" x14ac:dyDescent="0.25">
      <c r="EU36253" s="104"/>
    </row>
    <row r="36254" spans="151:151" ht="14.4" x14ac:dyDescent="0.25">
      <c r="EU36254" s="104"/>
    </row>
    <row r="36255" spans="151:151" ht="14.4" x14ac:dyDescent="0.25">
      <c r="EU36255" s="104"/>
    </row>
    <row r="36256" spans="151:151" ht="14.4" x14ac:dyDescent="0.25">
      <c r="EU36256" s="104"/>
    </row>
    <row r="36257" spans="151:151" ht="14.4" x14ac:dyDescent="0.25">
      <c r="EU36257" s="104"/>
    </row>
    <row r="36258" spans="151:151" ht="14.4" x14ac:dyDescent="0.25">
      <c r="EU36258" s="104"/>
    </row>
    <row r="36259" spans="151:151" ht="14.4" x14ac:dyDescent="0.25">
      <c r="EU36259" s="104"/>
    </row>
    <row r="36260" spans="151:151" ht="14.4" x14ac:dyDescent="0.25">
      <c r="EU36260" s="104"/>
    </row>
    <row r="36261" spans="151:151" ht="14.4" x14ac:dyDescent="0.25">
      <c r="EU36261" s="104"/>
    </row>
    <row r="36262" spans="151:151" ht="14.4" x14ac:dyDescent="0.25">
      <c r="EU36262" s="104"/>
    </row>
    <row r="36263" spans="151:151" ht="14.4" x14ac:dyDescent="0.25">
      <c r="EU36263" s="104"/>
    </row>
    <row r="36264" spans="151:151" ht="14.4" x14ac:dyDescent="0.25">
      <c r="EU36264" s="104"/>
    </row>
    <row r="36265" spans="151:151" ht="14.4" x14ac:dyDescent="0.25">
      <c r="EU36265" s="104"/>
    </row>
    <row r="36266" spans="151:151" ht="14.4" x14ac:dyDescent="0.25">
      <c r="EU36266" s="104"/>
    </row>
    <row r="36267" spans="151:151" ht="14.4" x14ac:dyDescent="0.25">
      <c r="EU36267" s="104"/>
    </row>
    <row r="36268" spans="151:151" ht="14.4" x14ac:dyDescent="0.25">
      <c r="EU36268" s="104"/>
    </row>
    <row r="36269" spans="151:151" ht="14.4" x14ac:dyDescent="0.25">
      <c r="EU36269" s="104"/>
    </row>
    <row r="36270" spans="151:151" ht="14.4" x14ac:dyDescent="0.25">
      <c r="EU36270" s="104"/>
    </row>
    <row r="36271" spans="151:151" ht="14.4" x14ac:dyDescent="0.25">
      <c r="EU36271" s="104"/>
    </row>
    <row r="36272" spans="151:151" ht="14.4" x14ac:dyDescent="0.25">
      <c r="EU36272" s="104"/>
    </row>
    <row r="36273" spans="151:151" ht="14.4" x14ac:dyDescent="0.25">
      <c r="EU36273" s="104"/>
    </row>
    <row r="36274" spans="151:151" ht="14.4" x14ac:dyDescent="0.25">
      <c r="EU36274" s="104"/>
    </row>
    <row r="36275" spans="151:151" ht="14.4" x14ac:dyDescent="0.25">
      <c r="EU36275" s="104"/>
    </row>
    <row r="36276" spans="151:151" ht="14.4" x14ac:dyDescent="0.25">
      <c r="EU36276" s="104"/>
    </row>
    <row r="36277" spans="151:151" ht="14.4" x14ac:dyDescent="0.25">
      <c r="EU36277" s="104"/>
    </row>
    <row r="36278" spans="151:151" ht="14.4" x14ac:dyDescent="0.25">
      <c r="EU36278" s="104"/>
    </row>
    <row r="36279" spans="151:151" ht="14.4" x14ac:dyDescent="0.25">
      <c r="EU36279" s="104"/>
    </row>
    <row r="36280" spans="151:151" ht="14.4" x14ac:dyDescent="0.25">
      <c r="EU36280" s="104"/>
    </row>
    <row r="36281" spans="151:151" ht="14.4" x14ac:dyDescent="0.25">
      <c r="EU36281" s="104"/>
    </row>
    <row r="36282" spans="151:151" ht="14.4" x14ac:dyDescent="0.25">
      <c r="EU36282" s="104"/>
    </row>
    <row r="36283" spans="151:151" ht="14.4" x14ac:dyDescent="0.25">
      <c r="EU36283" s="104"/>
    </row>
    <row r="36284" spans="151:151" ht="14.4" x14ac:dyDescent="0.25">
      <c r="EU36284" s="104"/>
    </row>
    <row r="36285" spans="151:151" ht="14.4" x14ac:dyDescent="0.25">
      <c r="EU36285" s="104"/>
    </row>
    <row r="36286" spans="151:151" ht="14.4" x14ac:dyDescent="0.25">
      <c r="EU36286" s="104"/>
    </row>
    <row r="36287" spans="151:151" ht="14.4" x14ac:dyDescent="0.25">
      <c r="EU36287" s="104"/>
    </row>
    <row r="36288" spans="151:151" ht="14.4" x14ac:dyDescent="0.25">
      <c r="EU36288" s="104"/>
    </row>
    <row r="36289" spans="151:151" ht="14.4" x14ac:dyDescent="0.25">
      <c r="EU36289" s="104"/>
    </row>
    <row r="36290" spans="151:151" ht="14.4" x14ac:dyDescent="0.25">
      <c r="EU36290" s="104"/>
    </row>
    <row r="36291" spans="151:151" ht="14.4" x14ac:dyDescent="0.25">
      <c r="EU36291" s="104"/>
    </row>
    <row r="36292" spans="151:151" ht="14.4" x14ac:dyDescent="0.25">
      <c r="EU36292" s="104"/>
    </row>
    <row r="36293" spans="151:151" ht="14.4" x14ac:dyDescent="0.25">
      <c r="EU36293" s="104"/>
    </row>
    <row r="36294" spans="151:151" ht="14.4" x14ac:dyDescent="0.25">
      <c r="EU36294" s="104"/>
    </row>
    <row r="36295" spans="151:151" ht="14.4" x14ac:dyDescent="0.25">
      <c r="EU36295" s="104"/>
    </row>
    <row r="36296" spans="151:151" ht="14.4" x14ac:dyDescent="0.25">
      <c r="EU36296" s="104"/>
    </row>
    <row r="36297" spans="151:151" ht="14.4" x14ac:dyDescent="0.25">
      <c r="EU36297" s="104"/>
    </row>
    <row r="36298" spans="151:151" ht="14.4" x14ac:dyDescent="0.25">
      <c r="EU36298" s="104"/>
    </row>
    <row r="36299" spans="151:151" ht="14.4" x14ac:dyDescent="0.25">
      <c r="EU36299" s="104"/>
    </row>
    <row r="36300" spans="151:151" ht="14.4" x14ac:dyDescent="0.25">
      <c r="EU36300" s="104"/>
    </row>
    <row r="36301" spans="151:151" ht="14.4" x14ac:dyDescent="0.25">
      <c r="EU36301" s="104"/>
    </row>
    <row r="36302" spans="151:151" ht="14.4" x14ac:dyDescent="0.25">
      <c r="EU36302" s="104"/>
    </row>
    <row r="36303" spans="151:151" ht="14.4" x14ac:dyDescent="0.25">
      <c r="EU36303" s="104"/>
    </row>
    <row r="36304" spans="151:151" ht="14.4" x14ac:dyDescent="0.25">
      <c r="EU36304" s="104"/>
    </row>
    <row r="36305" spans="151:151" ht="14.4" x14ac:dyDescent="0.25">
      <c r="EU36305" s="104"/>
    </row>
    <row r="36306" spans="151:151" ht="14.4" x14ac:dyDescent="0.25">
      <c r="EU36306" s="104"/>
    </row>
    <row r="36307" spans="151:151" ht="14.4" x14ac:dyDescent="0.25">
      <c r="EU36307" s="104"/>
    </row>
    <row r="36308" spans="151:151" ht="14.4" x14ac:dyDescent="0.25">
      <c r="EU36308" s="104"/>
    </row>
    <row r="36309" spans="151:151" ht="14.4" x14ac:dyDescent="0.25">
      <c r="EU36309" s="104"/>
    </row>
    <row r="36310" spans="151:151" ht="14.4" x14ac:dyDescent="0.25">
      <c r="EU36310" s="104"/>
    </row>
    <row r="36311" spans="151:151" ht="14.4" x14ac:dyDescent="0.25">
      <c r="EU36311" s="104"/>
    </row>
    <row r="36312" spans="151:151" ht="14.4" x14ac:dyDescent="0.25">
      <c r="EU36312" s="104"/>
    </row>
    <row r="36313" spans="151:151" ht="14.4" x14ac:dyDescent="0.25">
      <c r="EU36313" s="104"/>
    </row>
    <row r="36314" spans="151:151" ht="14.4" x14ac:dyDescent="0.25">
      <c r="EU36314" s="104"/>
    </row>
    <row r="36315" spans="151:151" ht="14.4" x14ac:dyDescent="0.25">
      <c r="EU36315" s="104"/>
    </row>
    <row r="36316" spans="151:151" ht="14.4" x14ac:dyDescent="0.25">
      <c r="EU36316" s="104"/>
    </row>
    <row r="36317" spans="151:151" ht="14.4" x14ac:dyDescent="0.25">
      <c r="EU36317" s="104"/>
    </row>
    <row r="36318" spans="151:151" ht="14.4" x14ac:dyDescent="0.25">
      <c r="EU36318" s="104"/>
    </row>
    <row r="36319" spans="151:151" ht="14.4" x14ac:dyDescent="0.25">
      <c r="EU36319" s="104"/>
    </row>
    <row r="36320" spans="151:151" ht="14.4" x14ac:dyDescent="0.25">
      <c r="EU36320" s="104"/>
    </row>
    <row r="36321" spans="151:151" ht="14.4" x14ac:dyDescent="0.25">
      <c r="EU36321" s="104"/>
    </row>
    <row r="36322" spans="151:151" ht="14.4" x14ac:dyDescent="0.25">
      <c r="EU36322" s="104"/>
    </row>
    <row r="36323" spans="151:151" ht="14.4" x14ac:dyDescent="0.25">
      <c r="EU36323" s="104"/>
    </row>
    <row r="36324" spans="151:151" ht="14.4" x14ac:dyDescent="0.25">
      <c r="EU36324" s="104"/>
    </row>
    <row r="36325" spans="151:151" ht="14.4" x14ac:dyDescent="0.25">
      <c r="EU36325" s="104"/>
    </row>
    <row r="36326" spans="151:151" ht="14.4" x14ac:dyDescent="0.25">
      <c r="EU36326" s="104"/>
    </row>
    <row r="36327" spans="151:151" ht="14.4" x14ac:dyDescent="0.25">
      <c r="EU36327" s="104"/>
    </row>
    <row r="36328" spans="151:151" ht="14.4" x14ac:dyDescent="0.25">
      <c r="EU36328" s="104"/>
    </row>
    <row r="36329" spans="151:151" ht="14.4" x14ac:dyDescent="0.25">
      <c r="EU36329" s="104"/>
    </row>
    <row r="36330" spans="151:151" ht="14.4" x14ac:dyDescent="0.25">
      <c r="EU36330" s="104"/>
    </row>
    <row r="36331" spans="151:151" ht="14.4" x14ac:dyDescent="0.25">
      <c r="EU36331" s="104"/>
    </row>
    <row r="36332" spans="151:151" ht="14.4" x14ac:dyDescent="0.25">
      <c r="EU36332" s="104"/>
    </row>
    <row r="36333" spans="151:151" ht="14.4" x14ac:dyDescent="0.25">
      <c r="EU36333" s="104"/>
    </row>
    <row r="36334" spans="151:151" ht="14.4" x14ac:dyDescent="0.25">
      <c r="EU36334" s="104"/>
    </row>
    <row r="36335" spans="151:151" ht="14.4" x14ac:dyDescent="0.25">
      <c r="EU36335" s="104"/>
    </row>
    <row r="36336" spans="151:151" ht="14.4" x14ac:dyDescent="0.25">
      <c r="EU36336" s="104"/>
    </row>
    <row r="36337" spans="151:151" ht="14.4" x14ac:dyDescent="0.25">
      <c r="EU36337" s="104"/>
    </row>
    <row r="36338" spans="151:151" ht="14.4" x14ac:dyDescent="0.25">
      <c r="EU36338" s="104"/>
    </row>
    <row r="36339" spans="151:151" ht="14.4" x14ac:dyDescent="0.25">
      <c r="EU36339" s="104"/>
    </row>
    <row r="36340" spans="151:151" ht="14.4" x14ac:dyDescent="0.25">
      <c r="EU36340" s="104"/>
    </row>
    <row r="36341" spans="151:151" ht="14.4" x14ac:dyDescent="0.25">
      <c r="EU36341" s="104"/>
    </row>
    <row r="36342" spans="151:151" ht="14.4" x14ac:dyDescent="0.25">
      <c r="EU36342" s="104"/>
    </row>
    <row r="36343" spans="151:151" ht="14.4" x14ac:dyDescent="0.25">
      <c r="EU36343" s="104"/>
    </row>
    <row r="36344" spans="151:151" ht="14.4" x14ac:dyDescent="0.25">
      <c r="EU36344" s="104"/>
    </row>
    <row r="36345" spans="151:151" ht="14.4" x14ac:dyDescent="0.25">
      <c r="EU36345" s="104"/>
    </row>
    <row r="36346" spans="151:151" ht="14.4" x14ac:dyDescent="0.25">
      <c r="EU36346" s="104"/>
    </row>
    <row r="36347" spans="151:151" ht="14.4" x14ac:dyDescent="0.25">
      <c r="EU36347" s="104"/>
    </row>
    <row r="36348" spans="151:151" ht="14.4" x14ac:dyDescent="0.25">
      <c r="EU36348" s="104"/>
    </row>
    <row r="36349" spans="151:151" ht="14.4" x14ac:dyDescent="0.25">
      <c r="EU36349" s="104"/>
    </row>
    <row r="36350" spans="151:151" ht="14.4" x14ac:dyDescent="0.25">
      <c r="EU36350" s="104"/>
    </row>
    <row r="36351" spans="151:151" ht="14.4" x14ac:dyDescent="0.25">
      <c r="EU36351" s="104"/>
    </row>
    <row r="36352" spans="151:151" ht="14.4" x14ac:dyDescent="0.25">
      <c r="EU36352" s="104"/>
    </row>
    <row r="36353" spans="151:151" ht="14.4" x14ac:dyDescent="0.25">
      <c r="EU36353" s="104"/>
    </row>
    <row r="36354" spans="151:151" ht="14.4" x14ac:dyDescent="0.25">
      <c r="EU36354" s="104"/>
    </row>
    <row r="36355" spans="151:151" ht="14.4" x14ac:dyDescent="0.25">
      <c r="EU36355" s="104"/>
    </row>
    <row r="36356" spans="151:151" ht="14.4" x14ac:dyDescent="0.25">
      <c r="EU36356" s="104"/>
    </row>
    <row r="36357" spans="151:151" ht="14.4" x14ac:dyDescent="0.25">
      <c r="EU36357" s="104"/>
    </row>
    <row r="36358" spans="151:151" ht="14.4" x14ac:dyDescent="0.25">
      <c r="EU36358" s="104"/>
    </row>
    <row r="36359" spans="151:151" ht="14.4" x14ac:dyDescent="0.25">
      <c r="EU36359" s="104"/>
    </row>
    <row r="36360" spans="151:151" ht="14.4" x14ac:dyDescent="0.25">
      <c r="EU36360" s="104"/>
    </row>
    <row r="36361" spans="151:151" ht="14.4" x14ac:dyDescent="0.25">
      <c r="EU36361" s="104"/>
    </row>
    <row r="36362" spans="151:151" ht="14.4" x14ac:dyDescent="0.25">
      <c r="EU36362" s="104"/>
    </row>
    <row r="36363" spans="151:151" ht="14.4" x14ac:dyDescent="0.25">
      <c r="EU36363" s="104"/>
    </row>
    <row r="36364" spans="151:151" ht="14.4" x14ac:dyDescent="0.25">
      <c r="EU36364" s="104"/>
    </row>
    <row r="36365" spans="151:151" ht="14.4" x14ac:dyDescent="0.25">
      <c r="EU36365" s="104"/>
    </row>
    <row r="36366" spans="151:151" ht="14.4" x14ac:dyDescent="0.25">
      <c r="EU36366" s="104"/>
    </row>
    <row r="36367" spans="151:151" ht="14.4" x14ac:dyDescent="0.25">
      <c r="EU36367" s="104"/>
    </row>
    <row r="36368" spans="151:151" ht="14.4" x14ac:dyDescent="0.25">
      <c r="EU36368" s="104"/>
    </row>
    <row r="36369" spans="151:151" ht="14.4" x14ac:dyDescent="0.25">
      <c r="EU36369" s="104"/>
    </row>
    <row r="36370" spans="151:151" ht="14.4" x14ac:dyDescent="0.25">
      <c r="EU36370" s="104"/>
    </row>
    <row r="36371" spans="151:151" ht="14.4" x14ac:dyDescent="0.25">
      <c r="EU36371" s="104"/>
    </row>
    <row r="36372" spans="151:151" ht="14.4" x14ac:dyDescent="0.25">
      <c r="EU36372" s="104"/>
    </row>
    <row r="36373" spans="151:151" ht="14.4" x14ac:dyDescent="0.25">
      <c r="EU36373" s="104"/>
    </row>
    <row r="36374" spans="151:151" ht="14.4" x14ac:dyDescent="0.25">
      <c r="EU36374" s="104"/>
    </row>
    <row r="36375" spans="151:151" ht="14.4" x14ac:dyDescent="0.25">
      <c r="EU36375" s="104"/>
    </row>
    <row r="36376" spans="151:151" ht="14.4" x14ac:dyDescent="0.25">
      <c r="EU36376" s="104"/>
    </row>
    <row r="36377" spans="151:151" ht="14.4" x14ac:dyDescent="0.25">
      <c r="EU36377" s="104"/>
    </row>
    <row r="36378" spans="151:151" ht="14.4" x14ac:dyDescent="0.25">
      <c r="EU36378" s="104"/>
    </row>
    <row r="36379" spans="151:151" ht="14.4" x14ac:dyDescent="0.25">
      <c r="EU36379" s="104"/>
    </row>
    <row r="36380" spans="151:151" ht="14.4" x14ac:dyDescent="0.25">
      <c r="EU36380" s="104"/>
    </row>
    <row r="36381" spans="151:151" ht="14.4" x14ac:dyDescent="0.25">
      <c r="EU36381" s="104"/>
    </row>
    <row r="36382" spans="151:151" ht="14.4" x14ac:dyDescent="0.25">
      <c r="EU36382" s="104"/>
    </row>
    <row r="36383" spans="151:151" ht="14.4" x14ac:dyDescent="0.25">
      <c r="EU36383" s="104"/>
    </row>
    <row r="36384" spans="151:151" ht="14.4" x14ac:dyDescent="0.25">
      <c r="EU36384" s="104"/>
    </row>
    <row r="36385" spans="151:151" ht="14.4" x14ac:dyDescent="0.25">
      <c r="EU36385" s="104"/>
    </row>
    <row r="36386" spans="151:151" ht="14.4" x14ac:dyDescent="0.25">
      <c r="EU36386" s="104"/>
    </row>
    <row r="36387" spans="151:151" ht="14.4" x14ac:dyDescent="0.25">
      <c r="EU36387" s="104"/>
    </row>
    <row r="36388" spans="151:151" ht="14.4" x14ac:dyDescent="0.25">
      <c r="EU36388" s="104"/>
    </row>
    <row r="36389" spans="151:151" ht="14.4" x14ac:dyDescent="0.25">
      <c r="EU36389" s="104"/>
    </row>
    <row r="36390" spans="151:151" ht="14.4" x14ac:dyDescent="0.25">
      <c r="EU36390" s="104"/>
    </row>
    <row r="36391" spans="151:151" ht="14.4" x14ac:dyDescent="0.25">
      <c r="EU36391" s="104"/>
    </row>
    <row r="36392" spans="151:151" ht="14.4" x14ac:dyDescent="0.25">
      <c r="EU36392" s="104"/>
    </row>
    <row r="36393" spans="151:151" ht="14.4" x14ac:dyDescent="0.25">
      <c r="EU36393" s="104"/>
    </row>
    <row r="36394" spans="151:151" ht="14.4" x14ac:dyDescent="0.25">
      <c r="EU36394" s="104"/>
    </row>
    <row r="36395" spans="151:151" ht="14.4" x14ac:dyDescent="0.25">
      <c r="EU36395" s="104"/>
    </row>
    <row r="36396" spans="151:151" ht="14.4" x14ac:dyDescent="0.25">
      <c r="EU36396" s="104"/>
    </row>
    <row r="36397" spans="151:151" ht="14.4" x14ac:dyDescent="0.25">
      <c r="EU36397" s="104"/>
    </row>
    <row r="36398" spans="151:151" ht="14.4" x14ac:dyDescent="0.25">
      <c r="EU36398" s="104"/>
    </row>
    <row r="36399" spans="151:151" ht="14.4" x14ac:dyDescent="0.25">
      <c r="EU36399" s="104"/>
    </row>
    <row r="36400" spans="151:151" ht="14.4" x14ac:dyDescent="0.25">
      <c r="EU36400" s="104"/>
    </row>
    <row r="36401" spans="151:151" ht="14.4" x14ac:dyDescent="0.25">
      <c r="EU36401" s="104"/>
    </row>
    <row r="36402" spans="151:151" ht="14.4" x14ac:dyDescent="0.25">
      <c r="EU36402" s="104"/>
    </row>
    <row r="36403" spans="151:151" ht="14.4" x14ac:dyDescent="0.25">
      <c r="EU36403" s="104"/>
    </row>
    <row r="36404" spans="151:151" ht="14.4" x14ac:dyDescent="0.25">
      <c r="EU36404" s="104"/>
    </row>
    <row r="36405" spans="151:151" ht="14.4" x14ac:dyDescent="0.25">
      <c r="EU36405" s="104"/>
    </row>
    <row r="36406" spans="151:151" ht="14.4" x14ac:dyDescent="0.25">
      <c r="EU36406" s="104"/>
    </row>
    <row r="36407" spans="151:151" ht="14.4" x14ac:dyDescent="0.25">
      <c r="EU36407" s="104"/>
    </row>
    <row r="36408" spans="151:151" ht="14.4" x14ac:dyDescent="0.25">
      <c r="EU36408" s="104"/>
    </row>
    <row r="36409" spans="151:151" ht="14.4" x14ac:dyDescent="0.25">
      <c r="EU36409" s="104"/>
    </row>
    <row r="36410" spans="151:151" ht="14.4" x14ac:dyDescent="0.25">
      <c r="EU36410" s="104"/>
    </row>
    <row r="36411" spans="151:151" ht="14.4" x14ac:dyDescent="0.25">
      <c r="EU36411" s="104"/>
    </row>
    <row r="36412" spans="151:151" ht="14.4" x14ac:dyDescent="0.25">
      <c r="EU36412" s="104"/>
    </row>
    <row r="36413" spans="151:151" ht="14.4" x14ac:dyDescent="0.25">
      <c r="EU36413" s="104"/>
    </row>
    <row r="36414" spans="151:151" ht="14.4" x14ac:dyDescent="0.25">
      <c r="EU36414" s="104"/>
    </row>
    <row r="36415" spans="151:151" ht="14.4" x14ac:dyDescent="0.25">
      <c r="EU36415" s="104"/>
    </row>
    <row r="36416" spans="151:151" ht="14.4" x14ac:dyDescent="0.25">
      <c r="EU36416" s="104"/>
    </row>
    <row r="36417" spans="151:151" ht="14.4" x14ac:dyDescent="0.25">
      <c r="EU36417" s="104"/>
    </row>
    <row r="36418" spans="151:151" ht="14.4" x14ac:dyDescent="0.25">
      <c r="EU36418" s="104"/>
    </row>
    <row r="36419" spans="151:151" ht="14.4" x14ac:dyDescent="0.25">
      <c r="EU36419" s="104"/>
    </row>
    <row r="36420" spans="151:151" ht="14.4" x14ac:dyDescent="0.25">
      <c r="EU36420" s="104"/>
    </row>
    <row r="36421" spans="151:151" ht="14.4" x14ac:dyDescent="0.25">
      <c r="EU36421" s="104"/>
    </row>
    <row r="36422" spans="151:151" ht="14.4" x14ac:dyDescent="0.25">
      <c r="EU36422" s="104"/>
    </row>
    <row r="36423" spans="151:151" ht="14.4" x14ac:dyDescent="0.25">
      <c r="EU36423" s="104"/>
    </row>
    <row r="36424" spans="151:151" ht="14.4" x14ac:dyDescent="0.25">
      <c r="EU36424" s="104"/>
    </row>
    <row r="36425" spans="151:151" ht="14.4" x14ac:dyDescent="0.25">
      <c r="EU36425" s="104"/>
    </row>
    <row r="36426" spans="151:151" ht="14.4" x14ac:dyDescent="0.25">
      <c r="EU36426" s="104"/>
    </row>
    <row r="36427" spans="151:151" ht="14.4" x14ac:dyDescent="0.25">
      <c r="EU36427" s="104"/>
    </row>
    <row r="36428" spans="151:151" ht="14.4" x14ac:dyDescent="0.25">
      <c r="EU36428" s="104"/>
    </row>
    <row r="36429" spans="151:151" ht="14.4" x14ac:dyDescent="0.25">
      <c r="EU36429" s="104"/>
    </row>
    <row r="36430" spans="151:151" ht="14.4" x14ac:dyDescent="0.25">
      <c r="EU36430" s="104"/>
    </row>
    <row r="36431" spans="151:151" ht="14.4" x14ac:dyDescent="0.25">
      <c r="EU36431" s="104"/>
    </row>
    <row r="36432" spans="151:151" ht="14.4" x14ac:dyDescent="0.25">
      <c r="EU36432" s="104"/>
    </row>
    <row r="36433" spans="151:151" ht="14.4" x14ac:dyDescent="0.25">
      <c r="EU36433" s="104"/>
    </row>
    <row r="36434" spans="151:151" ht="14.4" x14ac:dyDescent="0.25">
      <c r="EU36434" s="104"/>
    </row>
    <row r="36435" spans="151:151" ht="14.4" x14ac:dyDescent="0.25">
      <c r="EU36435" s="104"/>
    </row>
    <row r="36436" spans="151:151" ht="14.4" x14ac:dyDescent="0.25">
      <c r="EU36436" s="104"/>
    </row>
    <row r="36437" spans="151:151" ht="14.4" x14ac:dyDescent="0.25">
      <c r="EU36437" s="104"/>
    </row>
    <row r="36438" spans="151:151" ht="14.4" x14ac:dyDescent="0.25">
      <c r="EU36438" s="104"/>
    </row>
    <row r="36439" spans="151:151" ht="14.4" x14ac:dyDescent="0.25">
      <c r="EU36439" s="104"/>
    </row>
    <row r="36440" spans="151:151" ht="14.4" x14ac:dyDescent="0.25">
      <c r="EU36440" s="104"/>
    </row>
    <row r="36441" spans="151:151" ht="14.4" x14ac:dyDescent="0.25">
      <c r="EU36441" s="104"/>
    </row>
    <row r="36442" spans="151:151" ht="14.4" x14ac:dyDescent="0.25">
      <c r="EU36442" s="104"/>
    </row>
    <row r="36443" spans="151:151" ht="14.4" x14ac:dyDescent="0.25">
      <c r="EU36443" s="104"/>
    </row>
    <row r="36444" spans="151:151" ht="14.4" x14ac:dyDescent="0.25">
      <c r="EU36444" s="104"/>
    </row>
    <row r="36445" spans="151:151" ht="14.4" x14ac:dyDescent="0.25">
      <c r="EU36445" s="104"/>
    </row>
    <row r="36446" spans="151:151" ht="14.4" x14ac:dyDescent="0.25">
      <c r="EU36446" s="104"/>
    </row>
    <row r="36447" spans="151:151" ht="14.4" x14ac:dyDescent="0.25">
      <c r="EU36447" s="104"/>
    </row>
    <row r="36448" spans="151:151" ht="14.4" x14ac:dyDescent="0.25">
      <c r="EU36448" s="104"/>
    </row>
    <row r="36449" spans="151:151" ht="14.4" x14ac:dyDescent="0.25">
      <c r="EU36449" s="104"/>
    </row>
    <row r="36450" spans="151:151" ht="14.4" x14ac:dyDescent="0.25">
      <c r="EU36450" s="104"/>
    </row>
    <row r="36451" spans="151:151" ht="14.4" x14ac:dyDescent="0.25">
      <c r="EU36451" s="104"/>
    </row>
    <row r="36452" spans="151:151" ht="14.4" x14ac:dyDescent="0.25">
      <c r="EU36452" s="104"/>
    </row>
    <row r="36453" spans="151:151" ht="14.4" x14ac:dyDescent="0.25">
      <c r="EU36453" s="104"/>
    </row>
    <row r="36454" spans="151:151" ht="14.4" x14ac:dyDescent="0.25">
      <c r="EU36454" s="104"/>
    </row>
    <row r="36455" spans="151:151" ht="14.4" x14ac:dyDescent="0.25">
      <c r="EU36455" s="104"/>
    </row>
    <row r="36456" spans="151:151" ht="14.4" x14ac:dyDescent="0.25">
      <c r="EU36456" s="104"/>
    </row>
    <row r="36457" spans="151:151" ht="14.4" x14ac:dyDescent="0.25">
      <c r="EU36457" s="104"/>
    </row>
    <row r="36458" spans="151:151" ht="14.4" x14ac:dyDescent="0.25">
      <c r="EU36458" s="104"/>
    </row>
    <row r="36459" spans="151:151" ht="14.4" x14ac:dyDescent="0.25">
      <c r="EU36459" s="104"/>
    </row>
    <row r="36460" spans="151:151" ht="14.4" x14ac:dyDescent="0.25">
      <c r="EU36460" s="104"/>
    </row>
    <row r="36461" spans="151:151" ht="14.4" x14ac:dyDescent="0.25">
      <c r="EU36461" s="104"/>
    </row>
    <row r="36462" spans="151:151" ht="14.4" x14ac:dyDescent="0.25">
      <c r="EU36462" s="104"/>
    </row>
    <row r="36463" spans="151:151" ht="14.4" x14ac:dyDescent="0.25">
      <c r="EU36463" s="104"/>
    </row>
    <row r="36464" spans="151:151" ht="14.4" x14ac:dyDescent="0.25">
      <c r="EU36464" s="104"/>
    </row>
    <row r="36465" spans="151:151" ht="14.4" x14ac:dyDescent="0.25">
      <c r="EU36465" s="104"/>
    </row>
    <row r="36466" spans="151:151" ht="14.4" x14ac:dyDescent="0.25">
      <c r="EU36466" s="104"/>
    </row>
    <row r="36467" spans="151:151" ht="14.4" x14ac:dyDescent="0.25">
      <c r="EU36467" s="104"/>
    </row>
    <row r="36468" spans="151:151" ht="14.4" x14ac:dyDescent="0.25">
      <c r="EU36468" s="104"/>
    </row>
    <row r="36469" spans="151:151" ht="14.4" x14ac:dyDescent="0.25">
      <c r="EU36469" s="104"/>
    </row>
    <row r="36470" spans="151:151" ht="14.4" x14ac:dyDescent="0.25">
      <c r="EU36470" s="104"/>
    </row>
    <row r="36471" spans="151:151" ht="14.4" x14ac:dyDescent="0.25">
      <c r="EU36471" s="104"/>
    </row>
    <row r="36472" spans="151:151" ht="14.4" x14ac:dyDescent="0.25">
      <c r="EU36472" s="104"/>
    </row>
    <row r="36473" spans="151:151" ht="14.4" x14ac:dyDescent="0.25">
      <c r="EU36473" s="104"/>
    </row>
    <row r="36474" spans="151:151" ht="14.4" x14ac:dyDescent="0.25">
      <c r="EU36474" s="104"/>
    </row>
    <row r="36475" spans="151:151" ht="14.4" x14ac:dyDescent="0.25">
      <c r="EU36475" s="104"/>
    </row>
    <row r="36476" spans="151:151" ht="14.4" x14ac:dyDescent="0.25">
      <c r="EU36476" s="104"/>
    </row>
    <row r="36477" spans="151:151" ht="14.4" x14ac:dyDescent="0.25">
      <c r="EU36477" s="104"/>
    </row>
    <row r="36478" spans="151:151" ht="14.4" x14ac:dyDescent="0.25">
      <c r="EU36478" s="104"/>
    </row>
    <row r="36479" spans="151:151" ht="14.4" x14ac:dyDescent="0.25">
      <c r="EU36479" s="104"/>
    </row>
    <row r="36480" spans="151:151" ht="14.4" x14ac:dyDescent="0.25">
      <c r="EU36480" s="104"/>
    </row>
    <row r="36481" spans="151:151" ht="14.4" x14ac:dyDescent="0.25">
      <c r="EU36481" s="104"/>
    </row>
    <row r="36482" spans="151:151" ht="14.4" x14ac:dyDescent="0.25">
      <c r="EU36482" s="104"/>
    </row>
    <row r="36483" spans="151:151" ht="14.4" x14ac:dyDescent="0.25">
      <c r="EU36483" s="104"/>
    </row>
    <row r="36484" spans="151:151" ht="14.4" x14ac:dyDescent="0.25">
      <c r="EU36484" s="104"/>
    </row>
    <row r="36485" spans="151:151" ht="14.4" x14ac:dyDescent="0.25">
      <c r="EU36485" s="104"/>
    </row>
    <row r="36486" spans="151:151" ht="14.4" x14ac:dyDescent="0.25">
      <c r="EU36486" s="104"/>
    </row>
    <row r="36487" spans="151:151" ht="14.4" x14ac:dyDescent="0.25">
      <c r="EU36487" s="104"/>
    </row>
    <row r="36488" spans="151:151" ht="14.4" x14ac:dyDescent="0.25">
      <c r="EU36488" s="104"/>
    </row>
    <row r="36489" spans="151:151" ht="14.4" x14ac:dyDescent="0.25">
      <c r="EU36489" s="104"/>
    </row>
    <row r="36490" spans="151:151" ht="14.4" x14ac:dyDescent="0.25">
      <c r="EU36490" s="104"/>
    </row>
    <row r="36491" spans="151:151" ht="14.4" x14ac:dyDescent="0.25">
      <c r="EU36491" s="104"/>
    </row>
    <row r="36492" spans="151:151" ht="14.4" x14ac:dyDescent="0.25">
      <c r="EU36492" s="104"/>
    </row>
    <row r="36493" spans="151:151" ht="14.4" x14ac:dyDescent="0.25">
      <c r="EU36493" s="104"/>
    </row>
    <row r="36494" spans="151:151" ht="14.4" x14ac:dyDescent="0.25">
      <c r="EU36494" s="104"/>
    </row>
    <row r="36495" spans="151:151" ht="14.4" x14ac:dyDescent="0.25">
      <c r="EU36495" s="104"/>
    </row>
    <row r="36496" spans="151:151" ht="14.4" x14ac:dyDescent="0.25">
      <c r="EU36496" s="104"/>
    </row>
    <row r="36497" spans="151:151" ht="14.4" x14ac:dyDescent="0.25">
      <c r="EU36497" s="104"/>
    </row>
    <row r="36498" spans="151:151" ht="14.4" x14ac:dyDescent="0.25">
      <c r="EU36498" s="104"/>
    </row>
    <row r="36499" spans="151:151" ht="14.4" x14ac:dyDescent="0.25">
      <c r="EU36499" s="104"/>
    </row>
    <row r="36500" spans="151:151" ht="14.4" x14ac:dyDescent="0.25">
      <c r="EU36500" s="104"/>
    </row>
    <row r="36501" spans="151:151" ht="14.4" x14ac:dyDescent="0.25">
      <c r="EU36501" s="104"/>
    </row>
    <row r="36502" spans="151:151" ht="14.4" x14ac:dyDescent="0.25">
      <c r="EU36502" s="104"/>
    </row>
    <row r="36503" spans="151:151" ht="14.4" x14ac:dyDescent="0.25">
      <c r="EU36503" s="104"/>
    </row>
    <row r="36504" spans="151:151" ht="14.4" x14ac:dyDescent="0.25">
      <c r="EU36504" s="104"/>
    </row>
    <row r="36505" spans="151:151" ht="14.4" x14ac:dyDescent="0.25">
      <c r="EU36505" s="104"/>
    </row>
    <row r="36506" spans="151:151" ht="14.4" x14ac:dyDescent="0.25">
      <c r="EU36506" s="104"/>
    </row>
    <row r="36507" spans="151:151" ht="14.4" x14ac:dyDescent="0.25">
      <c r="EU36507" s="104"/>
    </row>
    <row r="36508" spans="151:151" ht="14.4" x14ac:dyDescent="0.25">
      <c r="EU36508" s="104"/>
    </row>
    <row r="36509" spans="151:151" ht="14.4" x14ac:dyDescent="0.25">
      <c r="EU36509" s="104"/>
    </row>
    <row r="36510" spans="151:151" ht="14.4" x14ac:dyDescent="0.25">
      <c r="EU36510" s="104"/>
    </row>
    <row r="36511" spans="151:151" ht="14.4" x14ac:dyDescent="0.25">
      <c r="EU36511" s="104"/>
    </row>
    <row r="36512" spans="151:151" ht="14.4" x14ac:dyDescent="0.25">
      <c r="EU36512" s="104"/>
    </row>
    <row r="36513" spans="151:151" ht="14.4" x14ac:dyDescent="0.25">
      <c r="EU36513" s="104"/>
    </row>
    <row r="36514" spans="151:151" ht="14.4" x14ac:dyDescent="0.25">
      <c r="EU36514" s="104"/>
    </row>
    <row r="36515" spans="151:151" ht="14.4" x14ac:dyDescent="0.25">
      <c r="EU36515" s="104"/>
    </row>
    <row r="36516" spans="151:151" ht="14.4" x14ac:dyDescent="0.25">
      <c r="EU36516" s="104"/>
    </row>
    <row r="36517" spans="151:151" ht="14.4" x14ac:dyDescent="0.25">
      <c r="EU36517" s="104"/>
    </row>
    <row r="36518" spans="151:151" ht="14.4" x14ac:dyDescent="0.25">
      <c r="EU36518" s="104"/>
    </row>
    <row r="36519" spans="151:151" ht="14.4" x14ac:dyDescent="0.25">
      <c r="EU36519" s="104"/>
    </row>
    <row r="36520" spans="151:151" ht="14.4" x14ac:dyDescent="0.25">
      <c r="EU36520" s="104"/>
    </row>
    <row r="36521" spans="151:151" ht="14.4" x14ac:dyDescent="0.25">
      <c r="EU36521" s="104"/>
    </row>
    <row r="36522" spans="151:151" ht="14.4" x14ac:dyDescent="0.25">
      <c r="EU36522" s="104"/>
    </row>
    <row r="36523" spans="151:151" ht="14.4" x14ac:dyDescent="0.25">
      <c r="EU36523" s="104"/>
    </row>
    <row r="36524" spans="151:151" ht="14.4" x14ac:dyDescent="0.25">
      <c r="EU36524" s="104"/>
    </row>
    <row r="36525" spans="151:151" ht="14.4" x14ac:dyDescent="0.25">
      <c r="EU36525" s="104"/>
    </row>
    <row r="36526" spans="151:151" ht="14.4" x14ac:dyDescent="0.25">
      <c r="EU36526" s="104"/>
    </row>
    <row r="36527" spans="151:151" ht="14.4" x14ac:dyDescent="0.25">
      <c r="EU36527" s="104"/>
    </row>
    <row r="36528" spans="151:151" ht="14.4" x14ac:dyDescent="0.25">
      <c r="EU36528" s="104"/>
    </row>
    <row r="36529" spans="151:151" ht="14.4" x14ac:dyDescent="0.25">
      <c r="EU36529" s="104"/>
    </row>
    <row r="36530" spans="151:151" ht="14.4" x14ac:dyDescent="0.25">
      <c r="EU36530" s="104"/>
    </row>
    <row r="36531" spans="151:151" ht="14.4" x14ac:dyDescent="0.25">
      <c r="EU36531" s="104"/>
    </row>
    <row r="36532" spans="151:151" ht="14.4" x14ac:dyDescent="0.25">
      <c r="EU36532" s="104"/>
    </row>
    <row r="36533" spans="151:151" ht="14.4" x14ac:dyDescent="0.25">
      <c r="EU36533" s="104"/>
    </row>
    <row r="36534" spans="151:151" ht="14.4" x14ac:dyDescent="0.25">
      <c r="EU36534" s="104"/>
    </row>
    <row r="36535" spans="151:151" ht="14.4" x14ac:dyDescent="0.25">
      <c r="EU36535" s="104"/>
    </row>
    <row r="36536" spans="151:151" ht="14.4" x14ac:dyDescent="0.25">
      <c r="EU36536" s="104"/>
    </row>
    <row r="36537" spans="151:151" ht="14.4" x14ac:dyDescent="0.25">
      <c r="EU36537" s="104"/>
    </row>
    <row r="36538" spans="151:151" ht="14.4" x14ac:dyDescent="0.25">
      <c r="EU36538" s="104"/>
    </row>
    <row r="36539" spans="151:151" ht="14.4" x14ac:dyDescent="0.25">
      <c r="EU36539" s="104"/>
    </row>
    <row r="36540" spans="151:151" ht="14.4" x14ac:dyDescent="0.25">
      <c r="EU36540" s="104"/>
    </row>
    <row r="36541" spans="151:151" ht="14.4" x14ac:dyDescent="0.25">
      <c r="EU36541" s="104"/>
    </row>
    <row r="36542" spans="151:151" ht="14.4" x14ac:dyDescent="0.25">
      <c r="EU36542" s="104"/>
    </row>
    <row r="36543" spans="151:151" ht="14.4" x14ac:dyDescent="0.25">
      <c r="EU36543" s="104"/>
    </row>
    <row r="36544" spans="151:151" ht="14.4" x14ac:dyDescent="0.25">
      <c r="EU36544" s="104"/>
    </row>
    <row r="36545" spans="151:151" ht="14.4" x14ac:dyDescent="0.25">
      <c r="EU36545" s="104"/>
    </row>
    <row r="36546" spans="151:151" ht="14.4" x14ac:dyDescent="0.25">
      <c r="EU36546" s="104"/>
    </row>
    <row r="36547" spans="151:151" ht="14.4" x14ac:dyDescent="0.25">
      <c r="EU36547" s="104"/>
    </row>
    <row r="36548" spans="151:151" ht="14.4" x14ac:dyDescent="0.25">
      <c r="EU36548" s="104"/>
    </row>
    <row r="36549" spans="151:151" ht="14.4" x14ac:dyDescent="0.25">
      <c r="EU36549" s="104"/>
    </row>
    <row r="36550" spans="151:151" ht="14.4" x14ac:dyDescent="0.25">
      <c r="EU36550" s="104"/>
    </row>
    <row r="36551" spans="151:151" ht="14.4" x14ac:dyDescent="0.25">
      <c r="EU36551" s="104"/>
    </row>
    <row r="36552" spans="151:151" ht="14.4" x14ac:dyDescent="0.25">
      <c r="EU36552" s="104"/>
    </row>
    <row r="36553" spans="151:151" ht="14.4" x14ac:dyDescent="0.25">
      <c r="EU36553" s="104"/>
    </row>
    <row r="36554" spans="151:151" ht="14.4" x14ac:dyDescent="0.25">
      <c r="EU36554" s="104"/>
    </row>
    <row r="36555" spans="151:151" ht="14.4" x14ac:dyDescent="0.25">
      <c r="EU36555" s="104"/>
    </row>
    <row r="36556" spans="151:151" ht="14.4" x14ac:dyDescent="0.25">
      <c r="EU36556" s="104"/>
    </row>
    <row r="36557" spans="151:151" ht="14.4" x14ac:dyDescent="0.25">
      <c r="EU36557" s="104"/>
    </row>
    <row r="36558" spans="151:151" ht="14.4" x14ac:dyDescent="0.25">
      <c r="EU36558" s="104"/>
    </row>
    <row r="36559" spans="151:151" ht="14.4" x14ac:dyDescent="0.25">
      <c r="EU36559" s="104"/>
    </row>
    <row r="36560" spans="151:151" ht="14.4" x14ac:dyDescent="0.25">
      <c r="EU36560" s="104"/>
    </row>
    <row r="36561" spans="151:151" ht="14.4" x14ac:dyDescent="0.25">
      <c r="EU36561" s="104"/>
    </row>
    <row r="36562" spans="151:151" ht="14.4" x14ac:dyDescent="0.25">
      <c r="EU36562" s="104"/>
    </row>
    <row r="36563" spans="151:151" ht="14.4" x14ac:dyDescent="0.25">
      <c r="EU36563" s="104"/>
    </row>
    <row r="36564" spans="151:151" ht="14.4" x14ac:dyDescent="0.25">
      <c r="EU36564" s="104"/>
    </row>
    <row r="36565" spans="151:151" ht="14.4" x14ac:dyDescent="0.25">
      <c r="EU36565" s="104"/>
    </row>
    <row r="36566" spans="151:151" ht="14.4" x14ac:dyDescent="0.25">
      <c r="EU36566" s="104"/>
    </row>
    <row r="36567" spans="151:151" ht="14.4" x14ac:dyDescent="0.25">
      <c r="EU36567" s="104"/>
    </row>
    <row r="36568" spans="151:151" ht="14.4" x14ac:dyDescent="0.25">
      <c r="EU36568" s="104"/>
    </row>
    <row r="36569" spans="151:151" ht="14.4" x14ac:dyDescent="0.25">
      <c r="EU36569" s="104"/>
    </row>
    <row r="36570" spans="151:151" ht="14.4" x14ac:dyDescent="0.25">
      <c r="EU36570" s="104"/>
    </row>
    <row r="36571" spans="151:151" ht="14.4" x14ac:dyDescent="0.25">
      <c r="EU36571" s="104"/>
    </row>
    <row r="36572" spans="151:151" ht="14.4" x14ac:dyDescent="0.25">
      <c r="EU36572" s="104"/>
    </row>
    <row r="36573" spans="151:151" ht="14.4" x14ac:dyDescent="0.25">
      <c r="EU36573" s="104"/>
    </row>
    <row r="36574" spans="151:151" ht="14.4" x14ac:dyDescent="0.25">
      <c r="EU36574" s="104"/>
    </row>
    <row r="36575" spans="151:151" ht="14.4" x14ac:dyDescent="0.25">
      <c r="EU36575" s="104"/>
    </row>
    <row r="36576" spans="151:151" ht="14.4" x14ac:dyDescent="0.25">
      <c r="EU36576" s="104"/>
    </row>
    <row r="36577" spans="151:151" ht="14.4" x14ac:dyDescent="0.25">
      <c r="EU36577" s="104"/>
    </row>
    <row r="36578" spans="151:151" ht="14.4" x14ac:dyDescent="0.25">
      <c r="EU36578" s="104"/>
    </row>
    <row r="36579" spans="151:151" ht="14.4" x14ac:dyDescent="0.25">
      <c r="EU36579" s="104"/>
    </row>
    <row r="36580" spans="151:151" ht="14.4" x14ac:dyDescent="0.25">
      <c r="EU36580" s="104"/>
    </row>
    <row r="36581" spans="151:151" ht="14.4" x14ac:dyDescent="0.25">
      <c r="EU36581" s="104"/>
    </row>
    <row r="36582" spans="151:151" ht="14.4" x14ac:dyDescent="0.25">
      <c r="EU36582" s="104"/>
    </row>
    <row r="36583" spans="151:151" ht="14.4" x14ac:dyDescent="0.25">
      <c r="EU36583" s="104"/>
    </row>
    <row r="36584" spans="151:151" ht="14.4" x14ac:dyDescent="0.25">
      <c r="EU36584" s="104"/>
    </row>
    <row r="36585" spans="151:151" ht="14.4" x14ac:dyDescent="0.25">
      <c r="EU36585" s="104"/>
    </row>
    <row r="36586" spans="151:151" ht="14.4" x14ac:dyDescent="0.25">
      <c r="EU36586" s="104"/>
    </row>
    <row r="36587" spans="151:151" ht="14.4" x14ac:dyDescent="0.25">
      <c r="EU36587" s="104"/>
    </row>
    <row r="36588" spans="151:151" ht="14.4" x14ac:dyDescent="0.25">
      <c r="EU36588" s="104"/>
    </row>
    <row r="36589" spans="151:151" ht="14.4" x14ac:dyDescent="0.25">
      <c r="EU36589" s="104"/>
    </row>
    <row r="36590" spans="151:151" ht="14.4" x14ac:dyDescent="0.25">
      <c r="EU36590" s="104"/>
    </row>
    <row r="36591" spans="151:151" ht="14.4" x14ac:dyDescent="0.25">
      <c r="EU36591" s="104"/>
    </row>
    <row r="36592" spans="151:151" ht="14.4" x14ac:dyDescent="0.25">
      <c r="EU36592" s="104"/>
    </row>
    <row r="36593" spans="151:151" ht="14.4" x14ac:dyDescent="0.25">
      <c r="EU36593" s="104"/>
    </row>
    <row r="36594" spans="151:151" ht="14.4" x14ac:dyDescent="0.25">
      <c r="EU36594" s="104"/>
    </row>
    <row r="36595" spans="151:151" ht="14.4" x14ac:dyDescent="0.25">
      <c r="EU36595" s="104"/>
    </row>
    <row r="36596" spans="151:151" ht="14.4" x14ac:dyDescent="0.25">
      <c r="EU36596" s="104"/>
    </row>
    <row r="36597" spans="151:151" ht="14.4" x14ac:dyDescent="0.25">
      <c r="EU36597" s="104"/>
    </row>
    <row r="36598" spans="151:151" ht="14.4" x14ac:dyDescent="0.25">
      <c r="EU36598" s="104"/>
    </row>
    <row r="36599" spans="151:151" ht="14.4" x14ac:dyDescent="0.25">
      <c r="EU36599" s="104"/>
    </row>
    <row r="36600" spans="151:151" ht="14.4" x14ac:dyDescent="0.25">
      <c r="EU36600" s="104"/>
    </row>
    <row r="36601" spans="151:151" ht="14.4" x14ac:dyDescent="0.25">
      <c r="EU36601" s="104"/>
    </row>
    <row r="36602" spans="151:151" ht="14.4" x14ac:dyDescent="0.25">
      <c r="EU36602" s="104"/>
    </row>
    <row r="36603" spans="151:151" ht="14.4" x14ac:dyDescent="0.25">
      <c r="EU36603" s="104"/>
    </row>
    <row r="36604" spans="151:151" ht="14.4" x14ac:dyDescent="0.25">
      <c r="EU36604" s="104"/>
    </row>
    <row r="36605" spans="151:151" ht="14.4" x14ac:dyDescent="0.25">
      <c r="EU36605" s="104"/>
    </row>
    <row r="36606" spans="151:151" ht="14.4" x14ac:dyDescent="0.25">
      <c r="EU36606" s="104"/>
    </row>
    <row r="36607" spans="151:151" ht="14.4" x14ac:dyDescent="0.25">
      <c r="EU36607" s="104"/>
    </row>
    <row r="36608" spans="151:151" ht="14.4" x14ac:dyDescent="0.25">
      <c r="EU36608" s="104"/>
    </row>
    <row r="36609" spans="151:151" ht="14.4" x14ac:dyDescent="0.25">
      <c r="EU36609" s="104"/>
    </row>
    <row r="36610" spans="151:151" ht="14.4" x14ac:dyDescent="0.25">
      <c r="EU36610" s="104"/>
    </row>
    <row r="36611" spans="151:151" ht="14.4" x14ac:dyDescent="0.25">
      <c r="EU36611" s="104"/>
    </row>
    <row r="36612" spans="151:151" ht="14.4" x14ac:dyDescent="0.25">
      <c r="EU36612" s="104"/>
    </row>
    <row r="36613" spans="151:151" ht="14.4" x14ac:dyDescent="0.25">
      <c r="EU36613" s="104"/>
    </row>
    <row r="36614" spans="151:151" ht="14.4" x14ac:dyDescent="0.25">
      <c r="EU36614" s="104"/>
    </row>
    <row r="36615" spans="151:151" ht="14.4" x14ac:dyDescent="0.25">
      <c r="EU36615" s="104"/>
    </row>
    <row r="36616" spans="151:151" ht="14.4" x14ac:dyDescent="0.25">
      <c r="EU36616" s="104"/>
    </row>
    <row r="36617" spans="151:151" ht="14.4" x14ac:dyDescent="0.25">
      <c r="EU36617" s="104"/>
    </row>
    <row r="36618" spans="151:151" ht="14.4" x14ac:dyDescent="0.25">
      <c r="EU36618" s="104"/>
    </row>
    <row r="36619" spans="151:151" ht="14.4" x14ac:dyDescent="0.25">
      <c r="EU36619" s="104"/>
    </row>
    <row r="36620" spans="151:151" ht="14.4" x14ac:dyDescent="0.25">
      <c r="EU36620" s="104"/>
    </row>
    <row r="36621" spans="151:151" ht="14.4" x14ac:dyDescent="0.25">
      <c r="EU36621" s="104"/>
    </row>
    <row r="36622" spans="151:151" ht="14.4" x14ac:dyDescent="0.25">
      <c r="EU36622" s="104"/>
    </row>
    <row r="36623" spans="151:151" ht="14.4" x14ac:dyDescent="0.25">
      <c r="EU36623" s="104"/>
    </row>
    <row r="36624" spans="151:151" ht="14.4" x14ac:dyDescent="0.25">
      <c r="EU36624" s="104"/>
    </row>
    <row r="36625" spans="151:151" ht="14.4" x14ac:dyDescent="0.25">
      <c r="EU36625" s="104"/>
    </row>
    <row r="36626" spans="151:151" ht="14.4" x14ac:dyDescent="0.25">
      <c r="EU36626" s="104"/>
    </row>
    <row r="36627" spans="151:151" ht="14.4" x14ac:dyDescent="0.25">
      <c r="EU36627" s="104"/>
    </row>
    <row r="36628" spans="151:151" ht="14.4" x14ac:dyDescent="0.25">
      <c r="EU36628" s="104"/>
    </row>
    <row r="36629" spans="151:151" ht="14.4" x14ac:dyDescent="0.25">
      <c r="EU36629" s="104"/>
    </row>
    <row r="36630" spans="151:151" ht="14.4" x14ac:dyDescent="0.25">
      <c r="EU36630" s="104"/>
    </row>
    <row r="36631" spans="151:151" ht="14.4" x14ac:dyDescent="0.25">
      <c r="EU36631" s="104"/>
    </row>
    <row r="36632" spans="151:151" ht="14.4" x14ac:dyDescent="0.25">
      <c r="EU36632" s="104"/>
    </row>
    <row r="36633" spans="151:151" ht="14.4" x14ac:dyDescent="0.25">
      <c r="EU36633" s="104"/>
    </row>
    <row r="36634" spans="151:151" ht="14.4" x14ac:dyDescent="0.25">
      <c r="EU36634" s="104"/>
    </row>
    <row r="36635" spans="151:151" ht="14.4" x14ac:dyDescent="0.25">
      <c r="EU36635" s="104"/>
    </row>
    <row r="36636" spans="151:151" ht="14.4" x14ac:dyDescent="0.25">
      <c r="EU36636" s="104"/>
    </row>
    <row r="36637" spans="151:151" ht="14.4" x14ac:dyDescent="0.25">
      <c r="EU36637" s="104"/>
    </row>
    <row r="36638" spans="151:151" ht="14.4" x14ac:dyDescent="0.25">
      <c r="EU36638" s="104"/>
    </row>
    <row r="36639" spans="151:151" ht="14.4" x14ac:dyDescent="0.25">
      <c r="EU36639" s="104"/>
    </row>
    <row r="36640" spans="151:151" ht="14.4" x14ac:dyDescent="0.25">
      <c r="EU36640" s="104"/>
    </row>
    <row r="36641" spans="151:151" ht="14.4" x14ac:dyDescent="0.25">
      <c r="EU36641" s="104"/>
    </row>
    <row r="36642" spans="151:151" ht="14.4" x14ac:dyDescent="0.25">
      <c r="EU36642" s="104"/>
    </row>
    <row r="36643" spans="151:151" ht="14.4" x14ac:dyDescent="0.25">
      <c r="EU36643" s="104"/>
    </row>
    <row r="36644" spans="151:151" ht="14.4" x14ac:dyDescent="0.25">
      <c r="EU36644" s="104"/>
    </row>
    <row r="36645" spans="151:151" ht="14.4" x14ac:dyDescent="0.25">
      <c r="EU36645" s="104"/>
    </row>
    <row r="36646" spans="151:151" ht="14.4" x14ac:dyDescent="0.25">
      <c r="EU36646" s="104"/>
    </row>
    <row r="36647" spans="151:151" ht="14.4" x14ac:dyDescent="0.25">
      <c r="EU36647" s="104"/>
    </row>
    <row r="36648" spans="151:151" ht="14.4" x14ac:dyDescent="0.25">
      <c r="EU36648" s="104"/>
    </row>
    <row r="36649" spans="151:151" ht="14.4" x14ac:dyDescent="0.25">
      <c r="EU36649" s="104"/>
    </row>
    <row r="36650" spans="151:151" ht="14.4" x14ac:dyDescent="0.25">
      <c r="EU36650" s="104"/>
    </row>
    <row r="36651" spans="151:151" ht="14.4" x14ac:dyDescent="0.25">
      <c r="EU36651" s="104"/>
    </row>
    <row r="36652" spans="151:151" ht="14.4" x14ac:dyDescent="0.25">
      <c r="EU36652" s="104"/>
    </row>
    <row r="36653" spans="151:151" ht="14.4" x14ac:dyDescent="0.25">
      <c r="EU36653" s="104"/>
    </row>
    <row r="36654" spans="151:151" ht="14.4" x14ac:dyDescent="0.25">
      <c r="EU36654" s="104"/>
    </row>
    <row r="36655" spans="151:151" ht="14.4" x14ac:dyDescent="0.25">
      <c r="EU36655" s="104"/>
    </row>
    <row r="36656" spans="151:151" ht="14.4" x14ac:dyDescent="0.25">
      <c r="EU36656" s="104"/>
    </row>
    <row r="36657" spans="151:151" ht="14.4" x14ac:dyDescent="0.25">
      <c r="EU36657" s="104"/>
    </row>
    <row r="36658" spans="151:151" ht="14.4" x14ac:dyDescent="0.25">
      <c r="EU36658" s="104"/>
    </row>
    <row r="36659" spans="151:151" ht="14.4" x14ac:dyDescent="0.25">
      <c r="EU36659" s="104"/>
    </row>
    <row r="36660" spans="151:151" ht="14.4" x14ac:dyDescent="0.25">
      <c r="EU36660" s="104"/>
    </row>
    <row r="36661" spans="151:151" ht="14.4" x14ac:dyDescent="0.25">
      <c r="EU36661" s="104"/>
    </row>
    <row r="36662" spans="151:151" ht="14.4" x14ac:dyDescent="0.25">
      <c r="EU36662" s="104"/>
    </row>
    <row r="36663" spans="151:151" ht="14.4" x14ac:dyDescent="0.25">
      <c r="EU36663" s="104"/>
    </row>
    <row r="36664" spans="151:151" ht="14.4" x14ac:dyDescent="0.25">
      <c r="EU36664" s="104"/>
    </row>
    <row r="36665" spans="151:151" ht="14.4" x14ac:dyDescent="0.25">
      <c r="EU36665" s="104"/>
    </row>
    <row r="36666" spans="151:151" ht="14.4" x14ac:dyDescent="0.25">
      <c r="EU36666" s="104"/>
    </row>
    <row r="36667" spans="151:151" ht="14.4" x14ac:dyDescent="0.25">
      <c r="EU36667" s="104"/>
    </row>
    <row r="36668" spans="151:151" ht="14.4" x14ac:dyDescent="0.25">
      <c r="EU36668" s="104"/>
    </row>
    <row r="36669" spans="151:151" ht="14.4" x14ac:dyDescent="0.25">
      <c r="EU36669" s="104"/>
    </row>
    <row r="36670" spans="151:151" ht="14.4" x14ac:dyDescent="0.25">
      <c r="EU36670" s="104"/>
    </row>
    <row r="36671" spans="151:151" ht="14.4" x14ac:dyDescent="0.25">
      <c r="EU36671" s="104"/>
    </row>
    <row r="36672" spans="151:151" ht="14.4" x14ac:dyDescent="0.25">
      <c r="EU36672" s="104"/>
    </row>
    <row r="36673" spans="151:151" ht="14.4" x14ac:dyDescent="0.25">
      <c r="EU36673" s="104"/>
    </row>
    <row r="36674" spans="151:151" ht="14.4" x14ac:dyDescent="0.25">
      <c r="EU36674" s="104"/>
    </row>
    <row r="36675" spans="151:151" ht="14.4" x14ac:dyDescent="0.25">
      <c r="EU36675" s="104"/>
    </row>
    <row r="36676" spans="151:151" ht="14.4" x14ac:dyDescent="0.25">
      <c r="EU36676" s="104"/>
    </row>
    <row r="36677" spans="151:151" ht="14.4" x14ac:dyDescent="0.25">
      <c r="EU36677" s="104"/>
    </row>
    <row r="36678" spans="151:151" ht="14.4" x14ac:dyDescent="0.25">
      <c r="EU36678" s="104"/>
    </row>
    <row r="36679" spans="151:151" ht="14.4" x14ac:dyDescent="0.25">
      <c r="EU36679" s="104"/>
    </row>
    <row r="36680" spans="151:151" ht="14.4" x14ac:dyDescent="0.25">
      <c r="EU36680" s="104"/>
    </row>
    <row r="36681" spans="151:151" ht="14.4" x14ac:dyDescent="0.25">
      <c r="EU36681" s="104"/>
    </row>
    <row r="36682" spans="151:151" ht="14.4" x14ac:dyDescent="0.25">
      <c r="EU36682" s="104"/>
    </row>
    <row r="36683" spans="151:151" ht="14.4" x14ac:dyDescent="0.25">
      <c r="EU36683" s="104"/>
    </row>
    <row r="36684" spans="151:151" ht="14.4" x14ac:dyDescent="0.25">
      <c r="EU36684" s="104"/>
    </row>
    <row r="36685" spans="151:151" ht="14.4" x14ac:dyDescent="0.25">
      <c r="EU36685" s="104"/>
    </row>
    <row r="36686" spans="151:151" ht="14.4" x14ac:dyDescent="0.25">
      <c r="EU36686" s="104"/>
    </row>
    <row r="36687" spans="151:151" ht="14.4" x14ac:dyDescent="0.25">
      <c r="EU36687" s="104"/>
    </row>
    <row r="36688" spans="151:151" ht="14.4" x14ac:dyDescent="0.25">
      <c r="EU36688" s="104"/>
    </row>
    <row r="36689" spans="151:151" ht="14.4" x14ac:dyDescent="0.25">
      <c r="EU36689" s="104"/>
    </row>
    <row r="36690" spans="151:151" ht="14.4" x14ac:dyDescent="0.25">
      <c r="EU36690" s="104"/>
    </row>
    <row r="36691" spans="151:151" ht="14.4" x14ac:dyDescent="0.25">
      <c r="EU36691" s="104"/>
    </row>
    <row r="36692" spans="151:151" ht="14.4" x14ac:dyDescent="0.25">
      <c r="EU36692" s="104"/>
    </row>
    <row r="36693" spans="151:151" ht="14.4" x14ac:dyDescent="0.25">
      <c r="EU36693" s="104"/>
    </row>
    <row r="36694" spans="151:151" ht="14.4" x14ac:dyDescent="0.25">
      <c r="EU36694" s="104"/>
    </row>
    <row r="36695" spans="151:151" ht="14.4" x14ac:dyDescent="0.25">
      <c r="EU36695" s="104"/>
    </row>
    <row r="36696" spans="151:151" ht="14.4" x14ac:dyDescent="0.25">
      <c r="EU36696" s="104"/>
    </row>
    <row r="36697" spans="151:151" ht="14.4" x14ac:dyDescent="0.25">
      <c r="EU36697" s="104"/>
    </row>
    <row r="36698" spans="151:151" ht="14.4" x14ac:dyDescent="0.25">
      <c r="EU36698" s="104"/>
    </row>
    <row r="36699" spans="151:151" ht="14.4" x14ac:dyDescent="0.25">
      <c r="EU36699" s="104"/>
    </row>
    <row r="36700" spans="151:151" ht="14.4" x14ac:dyDescent="0.25">
      <c r="EU36700" s="104"/>
    </row>
    <row r="36701" spans="151:151" ht="14.4" x14ac:dyDescent="0.25">
      <c r="EU36701" s="104"/>
    </row>
    <row r="36702" spans="151:151" ht="14.4" x14ac:dyDescent="0.25">
      <c r="EU36702" s="104"/>
    </row>
    <row r="36703" spans="151:151" ht="14.4" x14ac:dyDescent="0.25">
      <c r="EU36703" s="104"/>
    </row>
    <row r="36704" spans="151:151" ht="14.4" x14ac:dyDescent="0.25">
      <c r="EU36704" s="104"/>
    </row>
    <row r="36705" spans="151:151" ht="14.4" x14ac:dyDescent="0.25">
      <c r="EU36705" s="104"/>
    </row>
    <row r="36706" spans="151:151" ht="14.4" x14ac:dyDescent="0.25">
      <c r="EU36706" s="104"/>
    </row>
    <row r="36707" spans="151:151" ht="14.4" x14ac:dyDescent="0.25">
      <c r="EU36707" s="104"/>
    </row>
    <row r="36708" spans="151:151" ht="14.4" x14ac:dyDescent="0.25">
      <c r="EU36708" s="104"/>
    </row>
    <row r="36709" spans="151:151" ht="14.4" x14ac:dyDescent="0.25">
      <c r="EU36709" s="104"/>
    </row>
    <row r="36710" spans="151:151" ht="14.4" x14ac:dyDescent="0.25">
      <c r="EU36710" s="104"/>
    </row>
    <row r="36711" spans="151:151" ht="14.4" x14ac:dyDescent="0.25">
      <c r="EU36711" s="104"/>
    </row>
    <row r="36712" spans="151:151" ht="14.4" x14ac:dyDescent="0.25">
      <c r="EU36712" s="104"/>
    </row>
    <row r="36713" spans="151:151" ht="14.4" x14ac:dyDescent="0.25">
      <c r="EU36713" s="104"/>
    </row>
    <row r="36714" spans="151:151" ht="14.4" x14ac:dyDescent="0.25">
      <c r="EU36714" s="104"/>
    </row>
    <row r="36715" spans="151:151" ht="14.4" x14ac:dyDescent="0.25">
      <c r="EU36715" s="104"/>
    </row>
    <row r="36716" spans="151:151" ht="14.4" x14ac:dyDescent="0.25">
      <c r="EU36716" s="104"/>
    </row>
    <row r="36717" spans="151:151" ht="14.4" x14ac:dyDescent="0.25">
      <c r="EU36717" s="104"/>
    </row>
    <row r="36718" spans="151:151" ht="14.4" x14ac:dyDescent="0.25">
      <c r="EU36718" s="104"/>
    </row>
    <row r="36719" spans="151:151" ht="14.4" x14ac:dyDescent="0.25">
      <c r="EU36719" s="104"/>
    </row>
    <row r="36720" spans="151:151" ht="14.4" x14ac:dyDescent="0.25">
      <c r="EU36720" s="104"/>
    </row>
    <row r="36721" spans="151:151" ht="14.4" x14ac:dyDescent="0.25">
      <c r="EU36721" s="104"/>
    </row>
    <row r="36722" spans="151:151" ht="14.4" x14ac:dyDescent="0.25">
      <c r="EU36722" s="104"/>
    </row>
    <row r="36723" spans="151:151" ht="14.4" x14ac:dyDescent="0.25">
      <c r="EU36723" s="104"/>
    </row>
    <row r="36724" spans="151:151" ht="14.4" x14ac:dyDescent="0.25">
      <c r="EU36724" s="104"/>
    </row>
    <row r="36725" spans="151:151" ht="14.4" x14ac:dyDescent="0.25">
      <c r="EU36725" s="104"/>
    </row>
    <row r="36726" spans="151:151" ht="14.4" x14ac:dyDescent="0.25">
      <c r="EU36726" s="104"/>
    </row>
    <row r="36727" spans="151:151" ht="14.4" x14ac:dyDescent="0.25">
      <c r="EU36727" s="104"/>
    </row>
    <row r="36728" spans="151:151" ht="14.4" x14ac:dyDescent="0.25">
      <c r="EU36728" s="104"/>
    </row>
    <row r="36729" spans="151:151" ht="14.4" x14ac:dyDescent="0.25">
      <c r="EU36729" s="104"/>
    </row>
    <row r="36730" spans="151:151" ht="14.4" x14ac:dyDescent="0.25">
      <c r="EU36730" s="104"/>
    </row>
    <row r="36731" spans="151:151" ht="14.4" x14ac:dyDescent="0.25">
      <c r="EU36731" s="104"/>
    </row>
    <row r="36732" spans="151:151" ht="14.4" x14ac:dyDescent="0.25">
      <c r="EU36732" s="104"/>
    </row>
    <row r="36733" spans="151:151" ht="14.4" x14ac:dyDescent="0.25">
      <c r="EU36733" s="104"/>
    </row>
    <row r="36734" spans="151:151" ht="14.4" x14ac:dyDescent="0.25">
      <c r="EU36734" s="104"/>
    </row>
    <row r="36735" spans="151:151" ht="14.4" x14ac:dyDescent="0.25">
      <c r="EU36735" s="104"/>
    </row>
    <row r="36736" spans="151:151" ht="14.4" x14ac:dyDescent="0.25">
      <c r="EU36736" s="104"/>
    </row>
    <row r="36737" spans="151:151" ht="14.4" x14ac:dyDescent="0.25">
      <c r="EU36737" s="104"/>
    </row>
    <row r="36738" spans="151:151" ht="14.4" x14ac:dyDescent="0.25">
      <c r="EU36738" s="104"/>
    </row>
    <row r="36739" spans="151:151" ht="14.4" x14ac:dyDescent="0.25">
      <c r="EU36739" s="104"/>
    </row>
    <row r="36740" spans="151:151" ht="14.4" x14ac:dyDescent="0.25">
      <c r="EU36740" s="104"/>
    </row>
    <row r="36741" spans="151:151" ht="14.4" x14ac:dyDescent="0.25">
      <c r="EU36741" s="104"/>
    </row>
    <row r="36742" spans="151:151" ht="14.4" x14ac:dyDescent="0.25">
      <c r="EU36742" s="104"/>
    </row>
    <row r="36743" spans="151:151" ht="14.4" x14ac:dyDescent="0.25">
      <c r="EU36743" s="104"/>
    </row>
    <row r="36744" spans="151:151" ht="14.4" x14ac:dyDescent="0.25">
      <c r="EU36744" s="104"/>
    </row>
    <row r="36745" spans="151:151" ht="14.4" x14ac:dyDescent="0.25">
      <c r="EU36745" s="104"/>
    </row>
    <row r="36746" spans="151:151" ht="14.4" x14ac:dyDescent="0.25">
      <c r="EU36746" s="104"/>
    </row>
    <row r="36747" spans="151:151" ht="14.4" x14ac:dyDescent="0.25">
      <c r="EU36747" s="104"/>
    </row>
    <row r="36748" spans="151:151" ht="14.4" x14ac:dyDescent="0.25">
      <c r="EU36748" s="104"/>
    </row>
    <row r="36749" spans="151:151" ht="14.4" x14ac:dyDescent="0.25">
      <c r="EU36749" s="104"/>
    </row>
    <row r="36750" spans="151:151" ht="14.4" x14ac:dyDescent="0.25">
      <c r="EU36750" s="104"/>
    </row>
    <row r="36751" spans="151:151" ht="14.4" x14ac:dyDescent="0.25">
      <c r="EU36751" s="104"/>
    </row>
    <row r="36752" spans="151:151" ht="14.4" x14ac:dyDescent="0.25">
      <c r="EU36752" s="104"/>
    </row>
    <row r="36753" spans="151:151" ht="14.4" x14ac:dyDescent="0.25">
      <c r="EU36753" s="104"/>
    </row>
    <row r="36754" spans="151:151" ht="14.4" x14ac:dyDescent="0.25">
      <c r="EU36754" s="104"/>
    </row>
    <row r="36755" spans="151:151" ht="14.4" x14ac:dyDescent="0.25">
      <c r="EU36755" s="104"/>
    </row>
    <row r="36756" spans="151:151" ht="14.4" x14ac:dyDescent="0.25">
      <c r="EU36756" s="104"/>
    </row>
    <row r="36757" spans="151:151" ht="14.4" x14ac:dyDescent="0.25">
      <c r="EU36757" s="104"/>
    </row>
    <row r="36758" spans="151:151" ht="14.4" x14ac:dyDescent="0.25">
      <c r="EU36758" s="104"/>
    </row>
    <row r="36759" spans="151:151" ht="14.4" x14ac:dyDescent="0.25">
      <c r="EU36759" s="104"/>
    </row>
    <row r="36760" spans="151:151" ht="14.4" x14ac:dyDescent="0.25">
      <c r="EU36760" s="104"/>
    </row>
    <row r="36761" spans="151:151" ht="14.4" x14ac:dyDescent="0.25">
      <c r="EU36761" s="104"/>
    </row>
    <row r="36762" spans="151:151" ht="14.4" x14ac:dyDescent="0.25">
      <c r="EU36762" s="104"/>
    </row>
    <row r="36763" spans="151:151" ht="14.4" x14ac:dyDescent="0.25">
      <c r="EU36763" s="104"/>
    </row>
    <row r="36764" spans="151:151" ht="14.4" x14ac:dyDescent="0.25">
      <c r="EU36764" s="104"/>
    </row>
    <row r="36765" spans="151:151" ht="14.4" x14ac:dyDescent="0.25">
      <c r="EU36765" s="104"/>
    </row>
    <row r="36766" spans="151:151" ht="14.4" x14ac:dyDescent="0.25">
      <c r="EU36766" s="104"/>
    </row>
    <row r="36767" spans="151:151" ht="14.4" x14ac:dyDescent="0.25">
      <c r="EU36767" s="104"/>
    </row>
    <row r="36768" spans="151:151" ht="14.4" x14ac:dyDescent="0.25">
      <c r="EU36768" s="104"/>
    </row>
    <row r="36769" spans="151:151" ht="14.4" x14ac:dyDescent="0.25">
      <c r="EU36769" s="104"/>
    </row>
    <row r="36770" spans="151:151" ht="14.4" x14ac:dyDescent="0.25">
      <c r="EU36770" s="104"/>
    </row>
    <row r="36771" spans="151:151" ht="14.4" x14ac:dyDescent="0.25">
      <c r="EU36771" s="104"/>
    </row>
    <row r="36772" spans="151:151" ht="14.4" x14ac:dyDescent="0.25">
      <c r="EU36772" s="104"/>
    </row>
    <row r="36773" spans="151:151" ht="14.4" x14ac:dyDescent="0.25">
      <c r="EU36773" s="104"/>
    </row>
    <row r="36774" spans="151:151" ht="14.4" x14ac:dyDescent="0.25">
      <c r="EU36774" s="104"/>
    </row>
    <row r="36775" spans="151:151" ht="14.4" x14ac:dyDescent="0.25">
      <c r="EU36775" s="104"/>
    </row>
    <row r="36776" spans="151:151" ht="14.4" x14ac:dyDescent="0.25">
      <c r="EU36776" s="104"/>
    </row>
    <row r="36777" spans="151:151" ht="14.4" x14ac:dyDescent="0.25">
      <c r="EU36777" s="104"/>
    </row>
    <row r="36778" spans="151:151" ht="14.4" x14ac:dyDescent="0.25">
      <c r="EU36778" s="104"/>
    </row>
    <row r="36779" spans="151:151" ht="14.4" x14ac:dyDescent="0.25">
      <c r="EU36779" s="104"/>
    </row>
    <row r="36780" spans="151:151" ht="14.4" x14ac:dyDescent="0.25">
      <c r="EU36780" s="104"/>
    </row>
    <row r="36781" spans="151:151" ht="14.4" x14ac:dyDescent="0.25">
      <c r="EU36781" s="104"/>
    </row>
    <row r="36782" spans="151:151" ht="14.4" x14ac:dyDescent="0.25">
      <c r="EU36782" s="104"/>
    </row>
    <row r="36783" spans="151:151" ht="14.4" x14ac:dyDescent="0.25">
      <c r="EU36783" s="104"/>
    </row>
    <row r="36784" spans="151:151" ht="14.4" x14ac:dyDescent="0.25">
      <c r="EU36784" s="104"/>
    </row>
    <row r="36785" spans="151:151" ht="14.4" x14ac:dyDescent="0.25">
      <c r="EU36785" s="104"/>
    </row>
    <row r="36786" spans="151:151" ht="14.4" x14ac:dyDescent="0.25">
      <c r="EU36786" s="104"/>
    </row>
    <row r="36787" spans="151:151" ht="14.4" x14ac:dyDescent="0.25">
      <c r="EU36787" s="104"/>
    </row>
    <row r="36788" spans="151:151" ht="14.4" x14ac:dyDescent="0.25">
      <c r="EU36788" s="104"/>
    </row>
    <row r="36789" spans="151:151" ht="14.4" x14ac:dyDescent="0.25">
      <c r="EU36789" s="104"/>
    </row>
    <row r="36790" spans="151:151" ht="14.4" x14ac:dyDescent="0.25">
      <c r="EU36790" s="104"/>
    </row>
    <row r="36791" spans="151:151" ht="14.4" x14ac:dyDescent="0.25">
      <c r="EU36791" s="104"/>
    </row>
    <row r="36792" spans="151:151" ht="14.4" x14ac:dyDescent="0.25">
      <c r="EU36792" s="104"/>
    </row>
    <row r="36793" spans="151:151" ht="14.4" x14ac:dyDescent="0.25">
      <c r="EU36793" s="104"/>
    </row>
    <row r="36794" spans="151:151" ht="14.4" x14ac:dyDescent="0.25">
      <c r="EU36794" s="104"/>
    </row>
    <row r="36795" spans="151:151" ht="14.4" x14ac:dyDescent="0.25">
      <c r="EU36795" s="104"/>
    </row>
    <row r="36796" spans="151:151" ht="14.4" x14ac:dyDescent="0.25">
      <c r="EU36796" s="104"/>
    </row>
    <row r="36797" spans="151:151" ht="14.4" x14ac:dyDescent="0.25">
      <c r="EU36797" s="104"/>
    </row>
    <row r="36798" spans="151:151" ht="14.4" x14ac:dyDescent="0.25">
      <c r="EU36798" s="104"/>
    </row>
    <row r="36799" spans="151:151" ht="14.4" x14ac:dyDescent="0.25">
      <c r="EU36799" s="104"/>
    </row>
    <row r="36800" spans="151:151" ht="14.4" x14ac:dyDescent="0.25">
      <c r="EU36800" s="104"/>
    </row>
    <row r="36801" spans="151:151" ht="14.4" x14ac:dyDescent="0.25">
      <c r="EU36801" s="104"/>
    </row>
    <row r="36802" spans="151:151" ht="14.4" x14ac:dyDescent="0.25">
      <c r="EU36802" s="104"/>
    </row>
    <row r="36803" spans="151:151" ht="14.4" x14ac:dyDescent="0.25">
      <c r="EU36803" s="104"/>
    </row>
    <row r="36804" spans="151:151" ht="14.4" x14ac:dyDescent="0.25">
      <c r="EU36804" s="104"/>
    </row>
    <row r="36805" spans="151:151" ht="14.4" x14ac:dyDescent="0.25">
      <c r="EU36805" s="104"/>
    </row>
    <row r="36806" spans="151:151" ht="14.4" x14ac:dyDescent="0.25">
      <c r="EU36806" s="104"/>
    </row>
    <row r="36807" spans="151:151" ht="14.4" x14ac:dyDescent="0.25">
      <c r="EU36807" s="104"/>
    </row>
    <row r="36808" spans="151:151" ht="14.4" x14ac:dyDescent="0.25">
      <c r="EU36808" s="104"/>
    </row>
    <row r="36809" spans="151:151" ht="14.4" x14ac:dyDescent="0.25">
      <c r="EU36809" s="104"/>
    </row>
    <row r="36810" spans="151:151" ht="14.4" x14ac:dyDescent="0.25">
      <c r="EU36810" s="104"/>
    </row>
    <row r="36811" spans="151:151" ht="14.4" x14ac:dyDescent="0.25">
      <c r="EU36811" s="104"/>
    </row>
    <row r="36812" spans="151:151" ht="14.4" x14ac:dyDescent="0.25">
      <c r="EU36812" s="104"/>
    </row>
    <row r="36813" spans="151:151" ht="14.4" x14ac:dyDescent="0.25">
      <c r="EU36813" s="104"/>
    </row>
    <row r="36814" spans="151:151" ht="14.4" x14ac:dyDescent="0.25">
      <c r="EU36814" s="104"/>
    </row>
    <row r="36815" spans="151:151" ht="14.4" x14ac:dyDescent="0.25">
      <c r="EU36815" s="104"/>
    </row>
    <row r="36816" spans="151:151" ht="14.4" x14ac:dyDescent="0.25">
      <c r="EU36816" s="104"/>
    </row>
    <row r="36817" spans="151:151" ht="14.4" x14ac:dyDescent="0.25">
      <c r="EU36817" s="104"/>
    </row>
    <row r="36818" spans="151:151" ht="14.4" x14ac:dyDescent="0.25">
      <c r="EU36818" s="104"/>
    </row>
    <row r="36819" spans="151:151" ht="14.4" x14ac:dyDescent="0.25">
      <c r="EU36819" s="104"/>
    </row>
    <row r="36820" spans="151:151" ht="14.4" x14ac:dyDescent="0.25">
      <c r="EU36820" s="104"/>
    </row>
    <row r="36821" spans="151:151" ht="14.4" x14ac:dyDescent="0.25">
      <c r="EU36821" s="104"/>
    </row>
    <row r="36822" spans="151:151" ht="14.4" x14ac:dyDescent="0.25">
      <c r="EU36822" s="104"/>
    </row>
    <row r="36823" spans="151:151" ht="14.4" x14ac:dyDescent="0.25">
      <c r="EU36823" s="104"/>
    </row>
    <row r="36824" spans="151:151" ht="14.4" x14ac:dyDescent="0.25">
      <c r="EU36824" s="104"/>
    </row>
    <row r="36825" spans="151:151" ht="14.4" x14ac:dyDescent="0.25">
      <c r="EU36825" s="104"/>
    </row>
    <row r="36826" spans="151:151" ht="14.4" x14ac:dyDescent="0.25">
      <c r="EU36826" s="104"/>
    </row>
    <row r="36827" spans="151:151" ht="14.4" x14ac:dyDescent="0.25">
      <c r="EU36827" s="104"/>
    </row>
    <row r="36828" spans="151:151" ht="14.4" x14ac:dyDescent="0.25">
      <c r="EU36828" s="104"/>
    </row>
    <row r="36829" spans="151:151" ht="14.4" x14ac:dyDescent="0.25">
      <c r="EU36829" s="104"/>
    </row>
    <row r="36830" spans="151:151" ht="14.4" x14ac:dyDescent="0.25">
      <c r="EU36830" s="104"/>
    </row>
    <row r="36831" spans="151:151" ht="14.4" x14ac:dyDescent="0.25">
      <c r="EU36831" s="104"/>
    </row>
    <row r="36832" spans="151:151" ht="14.4" x14ac:dyDescent="0.25">
      <c r="EU36832" s="104"/>
    </row>
    <row r="36833" spans="151:151" ht="14.4" x14ac:dyDescent="0.25">
      <c r="EU36833" s="104"/>
    </row>
    <row r="36834" spans="151:151" ht="14.4" x14ac:dyDescent="0.25">
      <c r="EU36834" s="104"/>
    </row>
    <row r="36835" spans="151:151" ht="14.4" x14ac:dyDescent="0.25">
      <c r="EU36835" s="104"/>
    </row>
    <row r="36836" spans="151:151" ht="14.4" x14ac:dyDescent="0.25">
      <c r="EU36836" s="104"/>
    </row>
    <row r="36837" spans="151:151" ht="14.4" x14ac:dyDescent="0.25">
      <c r="EU36837" s="104"/>
    </row>
    <row r="36838" spans="151:151" ht="14.4" x14ac:dyDescent="0.25">
      <c r="EU36838" s="104"/>
    </row>
    <row r="36839" spans="151:151" ht="14.4" x14ac:dyDescent="0.25">
      <c r="EU36839" s="104"/>
    </row>
    <row r="36840" spans="151:151" ht="14.4" x14ac:dyDescent="0.25">
      <c r="EU36840" s="104"/>
    </row>
    <row r="36841" spans="151:151" ht="14.4" x14ac:dyDescent="0.25">
      <c r="EU36841" s="104"/>
    </row>
    <row r="36842" spans="151:151" ht="14.4" x14ac:dyDescent="0.25">
      <c r="EU36842" s="104"/>
    </row>
    <row r="36843" spans="151:151" ht="14.4" x14ac:dyDescent="0.25">
      <c r="EU36843" s="104"/>
    </row>
    <row r="36844" spans="151:151" ht="14.4" x14ac:dyDescent="0.25">
      <c r="EU36844" s="104"/>
    </row>
    <row r="36845" spans="151:151" ht="14.4" x14ac:dyDescent="0.25">
      <c r="EU36845" s="104"/>
    </row>
    <row r="36846" spans="151:151" ht="14.4" x14ac:dyDescent="0.25">
      <c r="EU36846" s="104"/>
    </row>
    <row r="36847" spans="151:151" ht="14.4" x14ac:dyDescent="0.25">
      <c r="EU36847" s="104"/>
    </row>
    <row r="36848" spans="151:151" ht="14.4" x14ac:dyDescent="0.25">
      <c r="EU36848" s="104"/>
    </row>
    <row r="36849" spans="151:151" ht="14.4" x14ac:dyDescent="0.25">
      <c r="EU36849" s="104"/>
    </row>
    <row r="36850" spans="151:151" ht="14.4" x14ac:dyDescent="0.25">
      <c r="EU36850" s="104"/>
    </row>
    <row r="36851" spans="151:151" ht="14.4" x14ac:dyDescent="0.25">
      <c r="EU36851" s="104"/>
    </row>
    <row r="36852" spans="151:151" ht="14.4" x14ac:dyDescent="0.25">
      <c r="EU36852" s="104"/>
    </row>
    <row r="36853" spans="151:151" ht="14.4" x14ac:dyDescent="0.25">
      <c r="EU36853" s="104"/>
    </row>
    <row r="36854" spans="151:151" ht="14.4" x14ac:dyDescent="0.25">
      <c r="EU36854" s="104"/>
    </row>
    <row r="36855" spans="151:151" ht="14.4" x14ac:dyDescent="0.25">
      <c r="EU36855" s="104"/>
    </row>
    <row r="36856" spans="151:151" ht="14.4" x14ac:dyDescent="0.25">
      <c r="EU36856" s="104"/>
    </row>
    <row r="36857" spans="151:151" ht="14.4" x14ac:dyDescent="0.25">
      <c r="EU36857" s="104"/>
    </row>
    <row r="36858" spans="151:151" ht="14.4" x14ac:dyDescent="0.25">
      <c r="EU36858" s="104"/>
    </row>
    <row r="36859" spans="151:151" ht="14.4" x14ac:dyDescent="0.25">
      <c r="EU36859" s="104"/>
    </row>
    <row r="36860" spans="151:151" ht="14.4" x14ac:dyDescent="0.25">
      <c r="EU36860" s="104"/>
    </row>
    <row r="36861" spans="151:151" ht="14.4" x14ac:dyDescent="0.25">
      <c r="EU36861" s="104"/>
    </row>
    <row r="36862" spans="151:151" ht="14.4" x14ac:dyDescent="0.25">
      <c r="EU36862" s="104"/>
    </row>
    <row r="36863" spans="151:151" ht="14.4" x14ac:dyDescent="0.25">
      <c r="EU36863" s="104"/>
    </row>
    <row r="36864" spans="151:151" ht="14.4" x14ac:dyDescent="0.25">
      <c r="EU36864" s="104"/>
    </row>
    <row r="36865" spans="151:151" ht="14.4" x14ac:dyDescent="0.25">
      <c r="EU36865" s="104"/>
    </row>
    <row r="36866" spans="151:151" ht="14.4" x14ac:dyDescent="0.25">
      <c r="EU36866" s="104"/>
    </row>
    <row r="36867" spans="151:151" ht="14.4" x14ac:dyDescent="0.25">
      <c r="EU36867" s="104"/>
    </row>
    <row r="36868" spans="151:151" ht="14.4" x14ac:dyDescent="0.25">
      <c r="EU36868" s="104"/>
    </row>
    <row r="36869" spans="151:151" ht="14.4" x14ac:dyDescent="0.25">
      <c r="EU36869" s="104"/>
    </row>
    <row r="36870" spans="151:151" ht="14.4" x14ac:dyDescent="0.25">
      <c r="EU36870" s="104"/>
    </row>
    <row r="36871" spans="151:151" ht="14.4" x14ac:dyDescent="0.25">
      <c r="EU36871" s="104"/>
    </row>
    <row r="36872" spans="151:151" ht="14.4" x14ac:dyDescent="0.25">
      <c r="EU36872" s="104"/>
    </row>
    <row r="36873" spans="151:151" ht="14.4" x14ac:dyDescent="0.25">
      <c r="EU36873" s="104"/>
    </row>
    <row r="36874" spans="151:151" ht="14.4" x14ac:dyDescent="0.25">
      <c r="EU36874" s="104"/>
    </row>
    <row r="36875" spans="151:151" ht="14.4" x14ac:dyDescent="0.25">
      <c r="EU36875" s="104"/>
    </row>
    <row r="36876" spans="151:151" ht="14.4" x14ac:dyDescent="0.25">
      <c r="EU36876" s="104"/>
    </row>
    <row r="36877" spans="151:151" ht="14.4" x14ac:dyDescent="0.25">
      <c r="EU36877" s="104"/>
    </row>
    <row r="36878" spans="151:151" ht="14.4" x14ac:dyDescent="0.25">
      <c r="EU36878" s="104"/>
    </row>
    <row r="36879" spans="151:151" ht="14.4" x14ac:dyDescent="0.25">
      <c r="EU36879" s="104"/>
    </row>
    <row r="36880" spans="151:151" ht="14.4" x14ac:dyDescent="0.25">
      <c r="EU36880" s="104"/>
    </row>
    <row r="36881" spans="151:151" ht="14.4" x14ac:dyDescent="0.25">
      <c r="EU36881" s="104"/>
    </row>
    <row r="36882" spans="151:151" ht="14.4" x14ac:dyDescent="0.25">
      <c r="EU36882" s="104"/>
    </row>
    <row r="36883" spans="151:151" ht="14.4" x14ac:dyDescent="0.25">
      <c r="EU36883" s="104"/>
    </row>
    <row r="36884" spans="151:151" ht="14.4" x14ac:dyDescent="0.25">
      <c r="EU36884" s="104"/>
    </row>
    <row r="36885" spans="151:151" ht="14.4" x14ac:dyDescent="0.25">
      <c r="EU36885" s="104"/>
    </row>
    <row r="36886" spans="151:151" ht="14.4" x14ac:dyDescent="0.25">
      <c r="EU36886" s="104"/>
    </row>
    <row r="36887" spans="151:151" ht="14.4" x14ac:dyDescent="0.25">
      <c r="EU36887" s="104"/>
    </row>
    <row r="36888" spans="151:151" ht="14.4" x14ac:dyDescent="0.25">
      <c r="EU36888" s="104"/>
    </row>
    <row r="36889" spans="151:151" ht="14.4" x14ac:dyDescent="0.25">
      <c r="EU36889" s="104"/>
    </row>
    <row r="36890" spans="151:151" ht="14.4" x14ac:dyDescent="0.25">
      <c r="EU36890" s="104"/>
    </row>
    <row r="36891" spans="151:151" ht="14.4" x14ac:dyDescent="0.25">
      <c r="EU36891" s="104"/>
    </row>
    <row r="36892" spans="151:151" ht="14.4" x14ac:dyDescent="0.25">
      <c r="EU36892" s="104"/>
    </row>
    <row r="36893" spans="151:151" ht="14.4" x14ac:dyDescent="0.25">
      <c r="EU36893" s="104"/>
    </row>
    <row r="36894" spans="151:151" ht="14.4" x14ac:dyDescent="0.25">
      <c r="EU36894" s="104"/>
    </row>
    <row r="36895" spans="151:151" ht="14.4" x14ac:dyDescent="0.25">
      <c r="EU36895" s="104"/>
    </row>
    <row r="36896" spans="151:151" ht="14.4" x14ac:dyDescent="0.25">
      <c r="EU36896" s="104"/>
    </row>
    <row r="36897" spans="151:151" ht="14.4" x14ac:dyDescent="0.25">
      <c r="EU36897" s="104"/>
    </row>
    <row r="36898" spans="151:151" ht="14.4" x14ac:dyDescent="0.25">
      <c r="EU36898" s="104"/>
    </row>
    <row r="36899" spans="151:151" ht="14.4" x14ac:dyDescent="0.25">
      <c r="EU36899" s="104"/>
    </row>
    <row r="36900" spans="151:151" ht="14.4" x14ac:dyDescent="0.25">
      <c r="EU36900" s="104"/>
    </row>
    <row r="36901" spans="151:151" ht="14.4" x14ac:dyDescent="0.25">
      <c r="EU36901" s="104"/>
    </row>
    <row r="36902" spans="151:151" ht="14.4" x14ac:dyDescent="0.25">
      <c r="EU36902" s="104"/>
    </row>
    <row r="36903" spans="151:151" ht="14.4" x14ac:dyDescent="0.25">
      <c r="EU36903" s="104"/>
    </row>
    <row r="36904" spans="151:151" ht="14.4" x14ac:dyDescent="0.25">
      <c r="EU36904" s="104"/>
    </row>
    <row r="36905" spans="151:151" ht="14.4" x14ac:dyDescent="0.25">
      <c r="EU36905" s="104"/>
    </row>
    <row r="36906" spans="151:151" ht="14.4" x14ac:dyDescent="0.25">
      <c r="EU36906" s="104"/>
    </row>
    <row r="36907" spans="151:151" ht="14.4" x14ac:dyDescent="0.25">
      <c r="EU36907" s="104"/>
    </row>
    <row r="36908" spans="151:151" ht="14.4" x14ac:dyDescent="0.25">
      <c r="EU36908" s="104"/>
    </row>
    <row r="36909" spans="151:151" ht="14.4" x14ac:dyDescent="0.25">
      <c r="EU36909" s="104"/>
    </row>
    <row r="36910" spans="151:151" ht="14.4" x14ac:dyDescent="0.25">
      <c r="EU36910" s="104"/>
    </row>
    <row r="36911" spans="151:151" ht="14.4" x14ac:dyDescent="0.25">
      <c r="EU36911" s="104"/>
    </row>
    <row r="36912" spans="151:151" ht="14.4" x14ac:dyDescent="0.25">
      <c r="EU36912" s="104"/>
    </row>
    <row r="36913" spans="151:151" ht="14.4" x14ac:dyDescent="0.25">
      <c r="EU36913" s="104"/>
    </row>
    <row r="36914" spans="151:151" ht="14.4" x14ac:dyDescent="0.25">
      <c r="EU36914" s="104"/>
    </row>
    <row r="36915" spans="151:151" ht="14.4" x14ac:dyDescent="0.25">
      <c r="EU36915" s="104"/>
    </row>
    <row r="36916" spans="151:151" ht="14.4" x14ac:dyDescent="0.25">
      <c r="EU36916" s="104"/>
    </row>
    <row r="36917" spans="151:151" ht="14.4" x14ac:dyDescent="0.25">
      <c r="EU36917" s="104"/>
    </row>
    <row r="36918" spans="151:151" ht="14.4" x14ac:dyDescent="0.25">
      <c r="EU36918" s="104"/>
    </row>
    <row r="36919" spans="151:151" ht="14.4" x14ac:dyDescent="0.25">
      <c r="EU36919" s="104"/>
    </row>
    <row r="36920" spans="151:151" ht="14.4" x14ac:dyDescent="0.25">
      <c r="EU36920" s="104"/>
    </row>
    <row r="36921" spans="151:151" ht="14.4" x14ac:dyDescent="0.25">
      <c r="EU36921" s="104"/>
    </row>
    <row r="36922" spans="151:151" ht="14.4" x14ac:dyDescent="0.25">
      <c r="EU36922" s="104"/>
    </row>
    <row r="36923" spans="151:151" ht="14.4" x14ac:dyDescent="0.25">
      <c r="EU36923" s="104"/>
    </row>
    <row r="36924" spans="151:151" ht="14.4" x14ac:dyDescent="0.25">
      <c r="EU36924" s="104"/>
    </row>
    <row r="36925" spans="151:151" ht="14.4" x14ac:dyDescent="0.25">
      <c r="EU36925" s="104"/>
    </row>
    <row r="36926" spans="151:151" ht="14.4" x14ac:dyDescent="0.25">
      <c r="EU36926" s="104"/>
    </row>
    <row r="36927" spans="151:151" ht="14.4" x14ac:dyDescent="0.25">
      <c r="EU36927" s="104"/>
    </row>
    <row r="36928" spans="151:151" ht="14.4" x14ac:dyDescent="0.25">
      <c r="EU36928" s="104"/>
    </row>
    <row r="36929" spans="151:151" ht="14.4" x14ac:dyDescent="0.25">
      <c r="EU36929" s="104"/>
    </row>
    <row r="36930" spans="151:151" ht="14.4" x14ac:dyDescent="0.25">
      <c r="EU36930" s="104"/>
    </row>
    <row r="36931" spans="151:151" ht="14.4" x14ac:dyDescent="0.25">
      <c r="EU36931" s="104"/>
    </row>
    <row r="36932" spans="151:151" ht="14.4" x14ac:dyDescent="0.25">
      <c r="EU36932" s="104"/>
    </row>
    <row r="36933" spans="151:151" ht="14.4" x14ac:dyDescent="0.25">
      <c r="EU36933" s="104"/>
    </row>
    <row r="36934" spans="151:151" ht="14.4" x14ac:dyDescent="0.25">
      <c r="EU36934" s="104"/>
    </row>
    <row r="36935" spans="151:151" ht="14.4" x14ac:dyDescent="0.25">
      <c r="EU36935" s="104"/>
    </row>
    <row r="36936" spans="151:151" ht="14.4" x14ac:dyDescent="0.25">
      <c r="EU36936" s="104"/>
    </row>
    <row r="36937" spans="151:151" ht="14.4" x14ac:dyDescent="0.25">
      <c r="EU36937" s="104"/>
    </row>
    <row r="36938" spans="151:151" ht="14.4" x14ac:dyDescent="0.25">
      <c r="EU36938" s="104"/>
    </row>
    <row r="36939" spans="151:151" ht="14.4" x14ac:dyDescent="0.25">
      <c r="EU36939" s="104"/>
    </row>
    <row r="36940" spans="151:151" ht="14.4" x14ac:dyDescent="0.25">
      <c r="EU36940" s="104"/>
    </row>
    <row r="36941" spans="151:151" ht="14.4" x14ac:dyDescent="0.25">
      <c r="EU36941" s="104"/>
    </row>
    <row r="36942" spans="151:151" ht="14.4" x14ac:dyDescent="0.25">
      <c r="EU36942" s="104"/>
    </row>
    <row r="36943" spans="151:151" ht="14.4" x14ac:dyDescent="0.25">
      <c r="EU36943" s="104"/>
    </row>
    <row r="36944" spans="151:151" ht="14.4" x14ac:dyDescent="0.25">
      <c r="EU36944" s="104"/>
    </row>
    <row r="36945" spans="151:151" ht="14.4" x14ac:dyDescent="0.25">
      <c r="EU36945" s="104"/>
    </row>
    <row r="36946" spans="151:151" ht="14.4" x14ac:dyDescent="0.25">
      <c r="EU36946" s="104"/>
    </row>
    <row r="36947" spans="151:151" ht="14.4" x14ac:dyDescent="0.25">
      <c r="EU36947" s="104"/>
    </row>
    <row r="36948" spans="151:151" ht="14.4" x14ac:dyDescent="0.25">
      <c r="EU36948" s="104"/>
    </row>
    <row r="36949" spans="151:151" ht="14.4" x14ac:dyDescent="0.25">
      <c r="EU36949" s="104"/>
    </row>
    <row r="36950" spans="151:151" ht="14.4" x14ac:dyDescent="0.25">
      <c r="EU36950" s="104"/>
    </row>
    <row r="36951" spans="151:151" ht="14.4" x14ac:dyDescent="0.25">
      <c r="EU36951" s="104"/>
    </row>
    <row r="36952" spans="151:151" ht="14.4" x14ac:dyDescent="0.25">
      <c r="EU36952" s="104"/>
    </row>
    <row r="36953" spans="151:151" ht="14.4" x14ac:dyDescent="0.25">
      <c r="EU36953" s="104"/>
    </row>
    <row r="36954" spans="151:151" ht="14.4" x14ac:dyDescent="0.25">
      <c r="EU36954" s="104"/>
    </row>
    <row r="36955" spans="151:151" ht="14.4" x14ac:dyDescent="0.25">
      <c r="EU36955" s="104"/>
    </row>
    <row r="36956" spans="151:151" ht="14.4" x14ac:dyDescent="0.25">
      <c r="EU36956" s="104"/>
    </row>
    <row r="36957" spans="151:151" ht="14.4" x14ac:dyDescent="0.25">
      <c r="EU36957" s="104"/>
    </row>
    <row r="36958" spans="151:151" ht="14.4" x14ac:dyDescent="0.25">
      <c r="EU36958" s="104"/>
    </row>
    <row r="36959" spans="151:151" ht="14.4" x14ac:dyDescent="0.25">
      <c r="EU36959" s="104"/>
    </row>
    <row r="36960" spans="151:151" ht="14.4" x14ac:dyDescent="0.25">
      <c r="EU36960" s="104"/>
    </row>
    <row r="36961" spans="151:151" ht="14.4" x14ac:dyDescent="0.25">
      <c r="EU36961" s="104"/>
    </row>
    <row r="36962" spans="151:151" ht="14.4" x14ac:dyDescent="0.25">
      <c r="EU36962" s="104"/>
    </row>
    <row r="36963" spans="151:151" ht="14.4" x14ac:dyDescent="0.25">
      <c r="EU36963" s="104"/>
    </row>
    <row r="36964" spans="151:151" ht="14.4" x14ac:dyDescent="0.25">
      <c r="EU36964" s="104"/>
    </row>
    <row r="36965" spans="151:151" ht="14.4" x14ac:dyDescent="0.25">
      <c r="EU36965" s="104"/>
    </row>
    <row r="36966" spans="151:151" ht="14.4" x14ac:dyDescent="0.25">
      <c r="EU36966" s="104"/>
    </row>
    <row r="36967" spans="151:151" ht="14.4" x14ac:dyDescent="0.25">
      <c r="EU36967" s="104"/>
    </row>
    <row r="36968" spans="151:151" ht="14.4" x14ac:dyDescent="0.25">
      <c r="EU36968" s="104"/>
    </row>
    <row r="36969" spans="151:151" ht="14.4" x14ac:dyDescent="0.25">
      <c r="EU36969" s="104"/>
    </row>
    <row r="36970" spans="151:151" ht="14.4" x14ac:dyDescent="0.25">
      <c r="EU36970" s="104"/>
    </row>
    <row r="36971" spans="151:151" ht="14.4" x14ac:dyDescent="0.25">
      <c r="EU36971" s="104"/>
    </row>
    <row r="36972" spans="151:151" ht="14.4" x14ac:dyDescent="0.25">
      <c r="EU36972" s="104"/>
    </row>
    <row r="36973" spans="151:151" ht="14.4" x14ac:dyDescent="0.25">
      <c r="EU36973" s="104"/>
    </row>
    <row r="36974" spans="151:151" ht="14.4" x14ac:dyDescent="0.25">
      <c r="EU36974" s="104"/>
    </row>
    <row r="36975" spans="151:151" ht="14.4" x14ac:dyDescent="0.25">
      <c r="EU36975" s="104"/>
    </row>
    <row r="36976" spans="151:151" ht="14.4" x14ac:dyDescent="0.25">
      <c r="EU36976" s="104"/>
    </row>
    <row r="36977" spans="151:151" ht="14.4" x14ac:dyDescent="0.25">
      <c r="EU36977" s="104"/>
    </row>
    <row r="36978" spans="151:151" ht="14.4" x14ac:dyDescent="0.25">
      <c r="EU36978" s="104"/>
    </row>
    <row r="36979" spans="151:151" ht="14.4" x14ac:dyDescent="0.25">
      <c r="EU36979" s="104"/>
    </row>
    <row r="36980" spans="151:151" ht="14.4" x14ac:dyDescent="0.25">
      <c r="EU36980" s="104"/>
    </row>
    <row r="36981" spans="151:151" ht="14.4" x14ac:dyDescent="0.25">
      <c r="EU36981" s="104"/>
    </row>
    <row r="36982" spans="151:151" ht="14.4" x14ac:dyDescent="0.25">
      <c r="EU36982" s="104"/>
    </row>
    <row r="36983" spans="151:151" ht="14.4" x14ac:dyDescent="0.25">
      <c r="EU36983" s="104"/>
    </row>
    <row r="36984" spans="151:151" ht="14.4" x14ac:dyDescent="0.25">
      <c r="EU36984" s="104"/>
    </row>
    <row r="36985" spans="151:151" ht="14.4" x14ac:dyDescent="0.25">
      <c r="EU36985" s="104"/>
    </row>
    <row r="36986" spans="151:151" ht="14.4" x14ac:dyDescent="0.25">
      <c r="EU36986" s="104"/>
    </row>
    <row r="36987" spans="151:151" ht="14.4" x14ac:dyDescent="0.25">
      <c r="EU36987" s="104"/>
    </row>
    <row r="36988" spans="151:151" ht="14.4" x14ac:dyDescent="0.25">
      <c r="EU36988" s="104"/>
    </row>
    <row r="36989" spans="151:151" ht="14.4" x14ac:dyDescent="0.25">
      <c r="EU36989" s="104"/>
    </row>
    <row r="36990" spans="151:151" ht="14.4" x14ac:dyDescent="0.25">
      <c r="EU36990" s="104"/>
    </row>
    <row r="36991" spans="151:151" ht="14.4" x14ac:dyDescent="0.25">
      <c r="EU36991" s="104"/>
    </row>
    <row r="36992" spans="151:151" ht="14.4" x14ac:dyDescent="0.25">
      <c r="EU36992" s="104"/>
    </row>
    <row r="36993" spans="151:151" ht="14.4" x14ac:dyDescent="0.25">
      <c r="EU36993" s="104"/>
    </row>
    <row r="36994" spans="151:151" ht="14.4" x14ac:dyDescent="0.25">
      <c r="EU36994" s="104"/>
    </row>
    <row r="36995" spans="151:151" ht="14.4" x14ac:dyDescent="0.25">
      <c r="EU36995" s="104"/>
    </row>
    <row r="36996" spans="151:151" ht="14.4" x14ac:dyDescent="0.25">
      <c r="EU36996" s="104"/>
    </row>
    <row r="36997" spans="151:151" ht="14.4" x14ac:dyDescent="0.25">
      <c r="EU36997" s="104"/>
    </row>
    <row r="36998" spans="151:151" ht="14.4" x14ac:dyDescent="0.25">
      <c r="EU36998" s="104"/>
    </row>
    <row r="36999" spans="151:151" ht="14.4" x14ac:dyDescent="0.25">
      <c r="EU36999" s="104"/>
    </row>
    <row r="37000" spans="151:151" ht="14.4" x14ac:dyDescent="0.25">
      <c r="EU37000" s="104"/>
    </row>
    <row r="37001" spans="151:151" ht="14.4" x14ac:dyDescent="0.25">
      <c r="EU37001" s="104"/>
    </row>
    <row r="37002" spans="151:151" ht="14.4" x14ac:dyDescent="0.25">
      <c r="EU37002" s="104"/>
    </row>
    <row r="37003" spans="151:151" ht="14.4" x14ac:dyDescent="0.25">
      <c r="EU37003" s="104"/>
    </row>
    <row r="37004" spans="151:151" ht="14.4" x14ac:dyDescent="0.25">
      <c r="EU37004" s="104"/>
    </row>
    <row r="37005" spans="151:151" ht="14.4" x14ac:dyDescent="0.25">
      <c r="EU37005" s="104"/>
    </row>
    <row r="37006" spans="151:151" ht="14.4" x14ac:dyDescent="0.25">
      <c r="EU37006" s="104"/>
    </row>
    <row r="37007" spans="151:151" ht="14.4" x14ac:dyDescent="0.25">
      <c r="EU37007" s="104"/>
    </row>
    <row r="37008" spans="151:151" ht="14.4" x14ac:dyDescent="0.25">
      <c r="EU37008" s="104"/>
    </row>
    <row r="37009" spans="151:151" ht="14.4" x14ac:dyDescent="0.25">
      <c r="EU37009" s="104"/>
    </row>
    <row r="37010" spans="151:151" ht="14.4" x14ac:dyDescent="0.25">
      <c r="EU37010" s="104"/>
    </row>
    <row r="37011" spans="151:151" ht="14.4" x14ac:dyDescent="0.25">
      <c r="EU37011" s="104"/>
    </row>
    <row r="37012" spans="151:151" ht="14.4" x14ac:dyDescent="0.25">
      <c r="EU37012" s="104"/>
    </row>
    <row r="37013" spans="151:151" ht="14.4" x14ac:dyDescent="0.25">
      <c r="EU37013" s="104"/>
    </row>
    <row r="37014" spans="151:151" ht="14.4" x14ac:dyDescent="0.25">
      <c r="EU37014" s="104"/>
    </row>
    <row r="37015" spans="151:151" ht="14.4" x14ac:dyDescent="0.25">
      <c r="EU37015" s="104"/>
    </row>
    <row r="37016" spans="151:151" ht="14.4" x14ac:dyDescent="0.25">
      <c r="EU37016" s="104"/>
    </row>
    <row r="37017" spans="151:151" ht="14.4" x14ac:dyDescent="0.25">
      <c r="EU37017" s="104"/>
    </row>
    <row r="37018" spans="151:151" ht="14.4" x14ac:dyDescent="0.25">
      <c r="EU37018" s="104"/>
    </row>
    <row r="37019" spans="151:151" ht="14.4" x14ac:dyDescent="0.25">
      <c r="EU37019" s="104"/>
    </row>
    <row r="37020" spans="151:151" ht="14.4" x14ac:dyDescent="0.25">
      <c r="EU37020" s="104"/>
    </row>
    <row r="37021" spans="151:151" ht="14.4" x14ac:dyDescent="0.25">
      <c r="EU37021" s="104"/>
    </row>
    <row r="37022" spans="151:151" ht="14.4" x14ac:dyDescent="0.25">
      <c r="EU37022" s="104"/>
    </row>
    <row r="37023" spans="151:151" ht="14.4" x14ac:dyDescent="0.25">
      <c r="EU37023" s="104"/>
    </row>
    <row r="37024" spans="151:151" ht="14.4" x14ac:dyDescent="0.25">
      <c r="EU37024" s="104"/>
    </row>
    <row r="37025" spans="151:151" ht="14.4" x14ac:dyDescent="0.25">
      <c r="EU37025" s="104"/>
    </row>
    <row r="37026" spans="151:151" ht="14.4" x14ac:dyDescent="0.25">
      <c r="EU37026" s="104"/>
    </row>
    <row r="37027" spans="151:151" ht="14.4" x14ac:dyDescent="0.25">
      <c r="EU37027" s="104"/>
    </row>
    <row r="37028" spans="151:151" ht="14.4" x14ac:dyDescent="0.25">
      <c r="EU37028" s="104"/>
    </row>
    <row r="37029" spans="151:151" ht="14.4" x14ac:dyDescent="0.25">
      <c r="EU37029" s="104"/>
    </row>
    <row r="37030" spans="151:151" ht="14.4" x14ac:dyDescent="0.25">
      <c r="EU37030" s="104"/>
    </row>
    <row r="37031" spans="151:151" ht="14.4" x14ac:dyDescent="0.25">
      <c r="EU37031" s="104"/>
    </row>
    <row r="37032" spans="151:151" ht="14.4" x14ac:dyDescent="0.25">
      <c r="EU37032" s="104"/>
    </row>
    <row r="37033" spans="151:151" ht="14.4" x14ac:dyDescent="0.25">
      <c r="EU37033" s="104"/>
    </row>
    <row r="37034" spans="151:151" ht="14.4" x14ac:dyDescent="0.25">
      <c r="EU37034" s="104"/>
    </row>
    <row r="37035" spans="151:151" ht="14.4" x14ac:dyDescent="0.25">
      <c r="EU37035" s="104"/>
    </row>
    <row r="37036" spans="151:151" ht="14.4" x14ac:dyDescent="0.25">
      <c r="EU37036" s="104"/>
    </row>
    <row r="37037" spans="151:151" ht="14.4" x14ac:dyDescent="0.25">
      <c r="EU37037" s="104"/>
    </row>
    <row r="37038" spans="151:151" ht="14.4" x14ac:dyDescent="0.25">
      <c r="EU37038" s="104"/>
    </row>
    <row r="37039" spans="151:151" ht="14.4" x14ac:dyDescent="0.25">
      <c r="EU37039" s="104"/>
    </row>
    <row r="37040" spans="151:151" ht="14.4" x14ac:dyDescent="0.25">
      <c r="EU37040" s="104"/>
    </row>
    <row r="37041" spans="151:151" ht="14.4" x14ac:dyDescent="0.25">
      <c r="EU37041" s="104"/>
    </row>
    <row r="37042" spans="151:151" ht="14.4" x14ac:dyDescent="0.25">
      <c r="EU37042" s="104"/>
    </row>
    <row r="37043" spans="151:151" ht="14.4" x14ac:dyDescent="0.25">
      <c r="EU37043" s="104"/>
    </row>
    <row r="37044" spans="151:151" ht="14.4" x14ac:dyDescent="0.25">
      <c r="EU37044" s="104"/>
    </row>
    <row r="37045" spans="151:151" ht="14.4" x14ac:dyDescent="0.25">
      <c r="EU37045" s="104"/>
    </row>
    <row r="37046" spans="151:151" ht="14.4" x14ac:dyDescent="0.25">
      <c r="EU37046" s="104"/>
    </row>
    <row r="37047" spans="151:151" ht="14.4" x14ac:dyDescent="0.25">
      <c r="EU37047" s="104"/>
    </row>
    <row r="37048" spans="151:151" ht="14.4" x14ac:dyDescent="0.25">
      <c r="EU37048" s="104"/>
    </row>
    <row r="37049" spans="151:151" ht="14.4" x14ac:dyDescent="0.25">
      <c r="EU37049" s="104"/>
    </row>
    <row r="37050" spans="151:151" ht="14.4" x14ac:dyDescent="0.25">
      <c r="EU37050" s="104"/>
    </row>
    <row r="37051" spans="151:151" ht="14.4" x14ac:dyDescent="0.25">
      <c r="EU37051" s="104"/>
    </row>
    <row r="37052" spans="151:151" ht="14.4" x14ac:dyDescent="0.25">
      <c r="EU37052" s="104"/>
    </row>
    <row r="37053" spans="151:151" ht="14.4" x14ac:dyDescent="0.25">
      <c r="EU37053" s="104"/>
    </row>
    <row r="37054" spans="151:151" ht="14.4" x14ac:dyDescent="0.25">
      <c r="EU37054" s="104"/>
    </row>
    <row r="37055" spans="151:151" ht="14.4" x14ac:dyDescent="0.25">
      <c r="EU37055" s="104"/>
    </row>
    <row r="37056" spans="151:151" ht="14.4" x14ac:dyDescent="0.25">
      <c r="EU37056" s="104"/>
    </row>
    <row r="37057" spans="151:151" ht="14.4" x14ac:dyDescent="0.25">
      <c r="EU37057" s="104"/>
    </row>
    <row r="37058" spans="151:151" ht="14.4" x14ac:dyDescent="0.25">
      <c r="EU37058" s="104"/>
    </row>
    <row r="37059" spans="151:151" ht="14.4" x14ac:dyDescent="0.25">
      <c r="EU37059" s="104"/>
    </row>
    <row r="37060" spans="151:151" ht="14.4" x14ac:dyDescent="0.25">
      <c r="EU37060" s="104"/>
    </row>
    <row r="37061" spans="151:151" ht="14.4" x14ac:dyDescent="0.25">
      <c r="EU37061" s="104"/>
    </row>
    <row r="37062" spans="151:151" ht="14.4" x14ac:dyDescent="0.25">
      <c r="EU37062" s="104"/>
    </row>
    <row r="37063" spans="151:151" ht="14.4" x14ac:dyDescent="0.25">
      <c r="EU37063" s="104"/>
    </row>
    <row r="37064" spans="151:151" ht="14.4" x14ac:dyDescent="0.25">
      <c r="EU37064" s="104"/>
    </row>
    <row r="37065" spans="151:151" ht="14.4" x14ac:dyDescent="0.25">
      <c r="EU37065" s="104"/>
    </row>
    <row r="37066" spans="151:151" ht="14.4" x14ac:dyDescent="0.25">
      <c r="EU37066" s="104"/>
    </row>
    <row r="37067" spans="151:151" ht="14.4" x14ac:dyDescent="0.25">
      <c r="EU37067" s="104"/>
    </row>
    <row r="37068" spans="151:151" ht="14.4" x14ac:dyDescent="0.25">
      <c r="EU37068" s="104"/>
    </row>
    <row r="37069" spans="151:151" ht="14.4" x14ac:dyDescent="0.25">
      <c r="EU37069" s="104"/>
    </row>
    <row r="37070" spans="151:151" ht="14.4" x14ac:dyDescent="0.25">
      <c r="EU37070" s="104"/>
    </row>
    <row r="37071" spans="151:151" ht="14.4" x14ac:dyDescent="0.25">
      <c r="EU37071" s="104"/>
    </row>
    <row r="37072" spans="151:151" ht="14.4" x14ac:dyDescent="0.25">
      <c r="EU37072" s="104"/>
    </row>
    <row r="37073" spans="151:151" ht="14.4" x14ac:dyDescent="0.25">
      <c r="EU37073" s="104"/>
    </row>
    <row r="37074" spans="151:151" ht="14.4" x14ac:dyDescent="0.25">
      <c r="EU37074" s="104"/>
    </row>
    <row r="37075" spans="151:151" ht="14.4" x14ac:dyDescent="0.25">
      <c r="EU37075" s="104"/>
    </row>
    <row r="37076" spans="151:151" ht="14.4" x14ac:dyDescent="0.25">
      <c r="EU37076" s="104"/>
    </row>
    <row r="37077" spans="151:151" ht="14.4" x14ac:dyDescent="0.25">
      <c r="EU37077" s="104"/>
    </row>
    <row r="37078" spans="151:151" ht="14.4" x14ac:dyDescent="0.25">
      <c r="EU37078" s="104"/>
    </row>
    <row r="37079" spans="151:151" ht="14.4" x14ac:dyDescent="0.25">
      <c r="EU37079" s="104"/>
    </row>
    <row r="37080" spans="151:151" ht="14.4" x14ac:dyDescent="0.25">
      <c r="EU37080" s="104"/>
    </row>
    <row r="37081" spans="151:151" ht="14.4" x14ac:dyDescent="0.25">
      <c r="EU37081" s="104"/>
    </row>
    <row r="37082" spans="151:151" ht="14.4" x14ac:dyDescent="0.25">
      <c r="EU37082" s="104"/>
    </row>
    <row r="37083" spans="151:151" ht="14.4" x14ac:dyDescent="0.25">
      <c r="EU37083" s="104"/>
    </row>
    <row r="37084" spans="151:151" ht="14.4" x14ac:dyDescent="0.25">
      <c r="EU37084" s="104"/>
    </row>
    <row r="37085" spans="151:151" ht="14.4" x14ac:dyDescent="0.25">
      <c r="EU37085" s="104"/>
    </row>
    <row r="37086" spans="151:151" ht="14.4" x14ac:dyDescent="0.25">
      <c r="EU37086" s="104"/>
    </row>
    <row r="37087" spans="151:151" ht="14.4" x14ac:dyDescent="0.25">
      <c r="EU37087" s="104"/>
    </row>
    <row r="37088" spans="151:151" ht="14.4" x14ac:dyDescent="0.25">
      <c r="EU37088" s="104"/>
    </row>
    <row r="37089" spans="151:151" ht="14.4" x14ac:dyDescent="0.25">
      <c r="EU37089" s="104"/>
    </row>
    <row r="37090" spans="151:151" ht="14.4" x14ac:dyDescent="0.25">
      <c r="EU37090" s="104"/>
    </row>
    <row r="37091" spans="151:151" ht="14.4" x14ac:dyDescent="0.25">
      <c r="EU37091" s="104"/>
    </row>
    <row r="37092" spans="151:151" ht="14.4" x14ac:dyDescent="0.25">
      <c r="EU37092" s="104"/>
    </row>
    <row r="37093" spans="151:151" ht="14.4" x14ac:dyDescent="0.25">
      <c r="EU37093" s="104"/>
    </row>
    <row r="37094" spans="151:151" ht="14.4" x14ac:dyDescent="0.25">
      <c r="EU37094" s="104"/>
    </row>
    <row r="37095" spans="151:151" ht="14.4" x14ac:dyDescent="0.25">
      <c r="EU37095" s="104"/>
    </row>
    <row r="37096" spans="151:151" ht="14.4" x14ac:dyDescent="0.25">
      <c r="EU37096" s="104"/>
    </row>
    <row r="37097" spans="151:151" ht="14.4" x14ac:dyDescent="0.25">
      <c r="EU37097" s="104"/>
    </row>
    <row r="37098" spans="151:151" ht="14.4" x14ac:dyDescent="0.25">
      <c r="EU37098" s="104"/>
    </row>
    <row r="37099" spans="151:151" ht="14.4" x14ac:dyDescent="0.25">
      <c r="EU37099" s="104"/>
    </row>
    <row r="37100" spans="151:151" ht="14.4" x14ac:dyDescent="0.25">
      <c r="EU37100" s="104"/>
    </row>
    <row r="37101" spans="151:151" ht="14.4" x14ac:dyDescent="0.25">
      <c r="EU37101" s="104"/>
    </row>
    <row r="37102" spans="151:151" ht="14.4" x14ac:dyDescent="0.25">
      <c r="EU37102" s="104"/>
    </row>
    <row r="37103" spans="151:151" ht="14.4" x14ac:dyDescent="0.25">
      <c r="EU37103" s="104"/>
    </row>
    <row r="37104" spans="151:151" ht="14.4" x14ac:dyDescent="0.25">
      <c r="EU37104" s="104"/>
    </row>
    <row r="37105" spans="151:151" ht="14.4" x14ac:dyDescent="0.25">
      <c r="EU37105" s="104"/>
    </row>
    <row r="37106" spans="151:151" ht="14.4" x14ac:dyDescent="0.25">
      <c r="EU37106" s="104"/>
    </row>
    <row r="37107" spans="151:151" ht="14.4" x14ac:dyDescent="0.25">
      <c r="EU37107" s="104"/>
    </row>
    <row r="37108" spans="151:151" ht="14.4" x14ac:dyDescent="0.25">
      <c r="EU37108" s="104"/>
    </row>
    <row r="37109" spans="151:151" ht="14.4" x14ac:dyDescent="0.25">
      <c r="EU37109" s="104"/>
    </row>
    <row r="37110" spans="151:151" ht="14.4" x14ac:dyDescent="0.25">
      <c r="EU37110" s="104"/>
    </row>
    <row r="37111" spans="151:151" ht="14.4" x14ac:dyDescent="0.25">
      <c r="EU37111" s="104"/>
    </row>
    <row r="37112" spans="151:151" ht="14.4" x14ac:dyDescent="0.25">
      <c r="EU37112" s="104"/>
    </row>
    <row r="37113" spans="151:151" ht="14.4" x14ac:dyDescent="0.25">
      <c r="EU37113" s="104"/>
    </row>
    <row r="37114" spans="151:151" ht="14.4" x14ac:dyDescent="0.25">
      <c r="EU37114" s="104"/>
    </row>
    <row r="37115" spans="151:151" ht="14.4" x14ac:dyDescent="0.25">
      <c r="EU37115" s="104"/>
    </row>
    <row r="37116" spans="151:151" ht="14.4" x14ac:dyDescent="0.25">
      <c r="EU37116" s="104"/>
    </row>
    <row r="37117" spans="151:151" ht="14.4" x14ac:dyDescent="0.25">
      <c r="EU37117" s="104"/>
    </row>
    <row r="37118" spans="151:151" ht="14.4" x14ac:dyDescent="0.25">
      <c r="EU37118" s="104"/>
    </row>
    <row r="37119" spans="151:151" ht="14.4" x14ac:dyDescent="0.25">
      <c r="EU37119" s="104"/>
    </row>
    <row r="37120" spans="151:151" ht="14.4" x14ac:dyDescent="0.25">
      <c r="EU37120" s="104"/>
    </row>
    <row r="37121" spans="151:151" ht="14.4" x14ac:dyDescent="0.25">
      <c r="EU37121" s="104"/>
    </row>
    <row r="37122" spans="151:151" ht="14.4" x14ac:dyDescent="0.25">
      <c r="EU37122" s="104"/>
    </row>
    <row r="37123" spans="151:151" ht="14.4" x14ac:dyDescent="0.25">
      <c r="EU37123" s="104"/>
    </row>
    <row r="37124" spans="151:151" ht="14.4" x14ac:dyDescent="0.25">
      <c r="EU37124" s="104"/>
    </row>
    <row r="37125" spans="151:151" ht="14.4" x14ac:dyDescent="0.25">
      <c r="EU37125" s="104"/>
    </row>
    <row r="37126" spans="151:151" ht="14.4" x14ac:dyDescent="0.25">
      <c r="EU37126" s="104"/>
    </row>
    <row r="37127" spans="151:151" ht="14.4" x14ac:dyDescent="0.25">
      <c r="EU37127" s="104"/>
    </row>
    <row r="37128" spans="151:151" ht="14.4" x14ac:dyDescent="0.25">
      <c r="EU37128" s="104"/>
    </row>
    <row r="37129" spans="151:151" ht="14.4" x14ac:dyDescent="0.25">
      <c r="EU37129" s="104"/>
    </row>
    <row r="37130" spans="151:151" ht="14.4" x14ac:dyDescent="0.25">
      <c r="EU37130" s="104"/>
    </row>
    <row r="37131" spans="151:151" ht="14.4" x14ac:dyDescent="0.25">
      <c r="EU37131" s="104"/>
    </row>
    <row r="37132" spans="151:151" ht="14.4" x14ac:dyDescent="0.25">
      <c r="EU37132" s="104"/>
    </row>
    <row r="37133" spans="151:151" ht="14.4" x14ac:dyDescent="0.25">
      <c r="EU37133" s="104"/>
    </row>
    <row r="37134" spans="151:151" ht="14.4" x14ac:dyDescent="0.25">
      <c r="EU37134" s="104"/>
    </row>
    <row r="37135" spans="151:151" ht="14.4" x14ac:dyDescent="0.25">
      <c r="EU37135" s="104"/>
    </row>
    <row r="37136" spans="151:151" ht="14.4" x14ac:dyDescent="0.25">
      <c r="EU37136" s="104"/>
    </row>
    <row r="37137" spans="151:151" ht="14.4" x14ac:dyDescent="0.25">
      <c r="EU37137" s="104"/>
    </row>
    <row r="37138" spans="151:151" ht="14.4" x14ac:dyDescent="0.25">
      <c r="EU37138" s="104"/>
    </row>
    <row r="37139" spans="151:151" ht="14.4" x14ac:dyDescent="0.25">
      <c r="EU37139" s="104"/>
    </row>
    <row r="37140" spans="151:151" ht="14.4" x14ac:dyDescent="0.25">
      <c r="EU37140" s="104"/>
    </row>
    <row r="37141" spans="151:151" ht="14.4" x14ac:dyDescent="0.25">
      <c r="EU37141" s="104"/>
    </row>
    <row r="37142" spans="151:151" ht="14.4" x14ac:dyDescent="0.25">
      <c r="EU37142" s="104"/>
    </row>
    <row r="37143" spans="151:151" ht="14.4" x14ac:dyDescent="0.25">
      <c r="EU37143" s="104"/>
    </row>
    <row r="37144" spans="151:151" ht="14.4" x14ac:dyDescent="0.25">
      <c r="EU37144" s="104"/>
    </row>
    <row r="37145" spans="151:151" ht="14.4" x14ac:dyDescent="0.25">
      <c r="EU37145" s="104"/>
    </row>
    <row r="37146" spans="151:151" ht="14.4" x14ac:dyDescent="0.25">
      <c r="EU37146" s="104"/>
    </row>
    <row r="37147" spans="151:151" ht="14.4" x14ac:dyDescent="0.25">
      <c r="EU37147" s="104"/>
    </row>
    <row r="37148" spans="151:151" ht="14.4" x14ac:dyDescent="0.25">
      <c r="EU37148" s="104"/>
    </row>
    <row r="37149" spans="151:151" ht="14.4" x14ac:dyDescent="0.25">
      <c r="EU37149" s="104"/>
    </row>
    <row r="37150" spans="151:151" ht="14.4" x14ac:dyDescent="0.25">
      <c r="EU37150" s="104"/>
    </row>
    <row r="37151" spans="151:151" ht="14.4" x14ac:dyDescent="0.25">
      <c r="EU37151" s="104"/>
    </row>
    <row r="37152" spans="151:151" ht="14.4" x14ac:dyDescent="0.25">
      <c r="EU37152" s="104"/>
    </row>
    <row r="37153" spans="151:151" ht="14.4" x14ac:dyDescent="0.25">
      <c r="EU37153" s="104"/>
    </row>
    <row r="37154" spans="151:151" ht="14.4" x14ac:dyDescent="0.25">
      <c r="EU37154" s="104"/>
    </row>
    <row r="37155" spans="151:151" ht="14.4" x14ac:dyDescent="0.25">
      <c r="EU37155" s="104"/>
    </row>
    <row r="37156" spans="151:151" ht="14.4" x14ac:dyDescent="0.25">
      <c r="EU37156" s="104"/>
    </row>
    <row r="37157" spans="151:151" ht="14.4" x14ac:dyDescent="0.25">
      <c r="EU37157" s="104"/>
    </row>
    <row r="37158" spans="151:151" ht="14.4" x14ac:dyDescent="0.25">
      <c r="EU37158" s="104"/>
    </row>
    <row r="37159" spans="151:151" ht="14.4" x14ac:dyDescent="0.25">
      <c r="EU37159" s="104"/>
    </row>
    <row r="37160" spans="151:151" ht="14.4" x14ac:dyDescent="0.25">
      <c r="EU37160" s="104"/>
    </row>
    <row r="37161" spans="151:151" ht="14.4" x14ac:dyDescent="0.25">
      <c r="EU37161" s="104"/>
    </row>
    <row r="37162" spans="151:151" ht="14.4" x14ac:dyDescent="0.25">
      <c r="EU37162" s="104"/>
    </row>
    <row r="37163" spans="151:151" ht="14.4" x14ac:dyDescent="0.25">
      <c r="EU37163" s="104"/>
    </row>
    <row r="37164" spans="151:151" ht="14.4" x14ac:dyDescent="0.25">
      <c r="EU37164" s="104"/>
    </row>
    <row r="37165" spans="151:151" ht="14.4" x14ac:dyDescent="0.25">
      <c r="EU37165" s="104"/>
    </row>
    <row r="37166" spans="151:151" ht="14.4" x14ac:dyDescent="0.25">
      <c r="EU37166" s="104"/>
    </row>
    <row r="37167" spans="151:151" ht="14.4" x14ac:dyDescent="0.25">
      <c r="EU37167" s="104"/>
    </row>
    <row r="37168" spans="151:151" ht="14.4" x14ac:dyDescent="0.25">
      <c r="EU37168" s="104"/>
    </row>
    <row r="37169" spans="151:151" ht="14.4" x14ac:dyDescent="0.25">
      <c r="EU37169" s="104"/>
    </row>
    <row r="37170" spans="151:151" ht="14.4" x14ac:dyDescent="0.25">
      <c r="EU37170" s="104"/>
    </row>
    <row r="37171" spans="151:151" ht="14.4" x14ac:dyDescent="0.25">
      <c r="EU37171" s="104"/>
    </row>
    <row r="37172" spans="151:151" ht="14.4" x14ac:dyDescent="0.25">
      <c r="EU37172" s="104"/>
    </row>
    <row r="37173" spans="151:151" ht="14.4" x14ac:dyDescent="0.25">
      <c r="EU37173" s="104"/>
    </row>
    <row r="37174" spans="151:151" ht="14.4" x14ac:dyDescent="0.25">
      <c r="EU37174" s="104"/>
    </row>
    <row r="37175" spans="151:151" ht="14.4" x14ac:dyDescent="0.25">
      <c r="EU37175" s="104"/>
    </row>
    <row r="37176" spans="151:151" ht="14.4" x14ac:dyDescent="0.25">
      <c r="EU37176" s="104"/>
    </row>
    <row r="37177" spans="151:151" ht="14.4" x14ac:dyDescent="0.25">
      <c r="EU37177" s="104"/>
    </row>
    <row r="37178" spans="151:151" ht="14.4" x14ac:dyDescent="0.25">
      <c r="EU37178" s="104"/>
    </row>
    <row r="37179" spans="151:151" ht="14.4" x14ac:dyDescent="0.25">
      <c r="EU37179" s="104"/>
    </row>
    <row r="37180" spans="151:151" ht="14.4" x14ac:dyDescent="0.25">
      <c r="EU37180" s="104"/>
    </row>
    <row r="37181" spans="151:151" ht="14.4" x14ac:dyDescent="0.25">
      <c r="EU37181" s="104"/>
    </row>
    <row r="37182" spans="151:151" ht="14.4" x14ac:dyDescent="0.25">
      <c r="EU37182" s="104"/>
    </row>
    <row r="37183" spans="151:151" ht="14.4" x14ac:dyDescent="0.25">
      <c r="EU37183" s="104"/>
    </row>
    <row r="37184" spans="151:151" ht="14.4" x14ac:dyDescent="0.25">
      <c r="EU37184" s="104"/>
    </row>
    <row r="37185" spans="151:151" ht="14.4" x14ac:dyDescent="0.25">
      <c r="EU37185" s="104"/>
    </row>
    <row r="37186" spans="151:151" ht="14.4" x14ac:dyDescent="0.25">
      <c r="EU37186" s="104"/>
    </row>
    <row r="37187" spans="151:151" ht="14.4" x14ac:dyDescent="0.25">
      <c r="EU37187" s="104"/>
    </row>
    <row r="37188" spans="151:151" ht="14.4" x14ac:dyDescent="0.25">
      <c r="EU37188" s="104"/>
    </row>
    <row r="37189" spans="151:151" ht="14.4" x14ac:dyDescent="0.25">
      <c r="EU37189" s="104"/>
    </row>
    <row r="37190" spans="151:151" ht="14.4" x14ac:dyDescent="0.25">
      <c r="EU37190" s="104"/>
    </row>
    <row r="37191" spans="151:151" ht="14.4" x14ac:dyDescent="0.25">
      <c r="EU37191" s="104"/>
    </row>
    <row r="37192" spans="151:151" ht="14.4" x14ac:dyDescent="0.25">
      <c r="EU37192" s="104"/>
    </row>
    <row r="37193" spans="151:151" ht="14.4" x14ac:dyDescent="0.25">
      <c r="EU37193" s="104"/>
    </row>
    <row r="37194" spans="151:151" ht="14.4" x14ac:dyDescent="0.25">
      <c r="EU37194" s="104"/>
    </row>
    <row r="37195" spans="151:151" ht="14.4" x14ac:dyDescent="0.25">
      <c r="EU37195" s="104"/>
    </row>
    <row r="37196" spans="151:151" ht="14.4" x14ac:dyDescent="0.25">
      <c r="EU37196" s="104"/>
    </row>
    <row r="37197" spans="151:151" ht="14.4" x14ac:dyDescent="0.25">
      <c r="EU37197" s="104"/>
    </row>
    <row r="37198" spans="151:151" ht="14.4" x14ac:dyDescent="0.25">
      <c r="EU37198" s="104"/>
    </row>
    <row r="37199" spans="151:151" ht="14.4" x14ac:dyDescent="0.25">
      <c r="EU37199" s="104"/>
    </row>
    <row r="37200" spans="151:151" ht="14.4" x14ac:dyDescent="0.25">
      <c r="EU37200" s="104"/>
    </row>
    <row r="37201" spans="151:151" ht="14.4" x14ac:dyDescent="0.25">
      <c r="EU37201" s="104"/>
    </row>
    <row r="37202" spans="151:151" ht="14.4" x14ac:dyDescent="0.25">
      <c r="EU37202" s="104"/>
    </row>
    <row r="37203" spans="151:151" ht="14.4" x14ac:dyDescent="0.25">
      <c r="EU37203" s="104"/>
    </row>
    <row r="37204" spans="151:151" ht="14.4" x14ac:dyDescent="0.25">
      <c r="EU37204" s="104"/>
    </row>
    <row r="37205" spans="151:151" ht="14.4" x14ac:dyDescent="0.25">
      <c r="EU37205" s="104"/>
    </row>
    <row r="37206" spans="151:151" ht="14.4" x14ac:dyDescent="0.25">
      <c r="EU37206" s="104"/>
    </row>
    <row r="37207" spans="151:151" ht="14.4" x14ac:dyDescent="0.25">
      <c r="EU37207" s="104"/>
    </row>
    <row r="37208" spans="151:151" ht="14.4" x14ac:dyDescent="0.25">
      <c r="EU37208" s="104"/>
    </row>
    <row r="37209" spans="151:151" ht="14.4" x14ac:dyDescent="0.25">
      <c r="EU37209" s="104"/>
    </row>
    <row r="37210" spans="151:151" ht="14.4" x14ac:dyDescent="0.25">
      <c r="EU37210" s="104"/>
    </row>
    <row r="37211" spans="151:151" ht="14.4" x14ac:dyDescent="0.25">
      <c r="EU37211" s="104"/>
    </row>
    <row r="37212" spans="151:151" ht="14.4" x14ac:dyDescent="0.25">
      <c r="EU37212" s="104"/>
    </row>
    <row r="37213" spans="151:151" ht="14.4" x14ac:dyDescent="0.25">
      <c r="EU37213" s="104"/>
    </row>
    <row r="37214" spans="151:151" ht="14.4" x14ac:dyDescent="0.25">
      <c r="EU37214" s="104"/>
    </row>
    <row r="37215" spans="151:151" ht="14.4" x14ac:dyDescent="0.25">
      <c r="EU37215" s="104"/>
    </row>
    <row r="37216" spans="151:151" ht="14.4" x14ac:dyDescent="0.25">
      <c r="EU37216" s="104"/>
    </row>
    <row r="37217" spans="151:151" ht="14.4" x14ac:dyDescent="0.25">
      <c r="EU37217" s="104"/>
    </row>
    <row r="37218" spans="151:151" ht="14.4" x14ac:dyDescent="0.25">
      <c r="EU37218" s="104"/>
    </row>
    <row r="37219" spans="151:151" ht="14.4" x14ac:dyDescent="0.25">
      <c r="EU37219" s="104"/>
    </row>
    <row r="37220" spans="151:151" ht="14.4" x14ac:dyDescent="0.25">
      <c r="EU37220" s="104"/>
    </row>
    <row r="37221" spans="151:151" ht="14.4" x14ac:dyDescent="0.25">
      <c r="EU37221" s="104"/>
    </row>
    <row r="37222" spans="151:151" ht="14.4" x14ac:dyDescent="0.25">
      <c r="EU37222" s="104"/>
    </row>
    <row r="37223" spans="151:151" ht="14.4" x14ac:dyDescent="0.25">
      <c r="EU37223" s="104"/>
    </row>
    <row r="37224" spans="151:151" ht="14.4" x14ac:dyDescent="0.25">
      <c r="EU37224" s="104"/>
    </row>
    <row r="37225" spans="151:151" ht="14.4" x14ac:dyDescent="0.25">
      <c r="EU37225" s="104"/>
    </row>
    <row r="37226" spans="151:151" ht="14.4" x14ac:dyDescent="0.25">
      <c r="EU37226" s="104"/>
    </row>
    <row r="37227" spans="151:151" ht="14.4" x14ac:dyDescent="0.25">
      <c r="EU37227" s="104"/>
    </row>
    <row r="37228" spans="151:151" ht="14.4" x14ac:dyDescent="0.25">
      <c r="EU37228" s="104"/>
    </row>
    <row r="37229" spans="151:151" ht="14.4" x14ac:dyDescent="0.25">
      <c r="EU37229" s="104"/>
    </row>
    <row r="37230" spans="151:151" ht="14.4" x14ac:dyDescent="0.25">
      <c r="EU37230" s="104"/>
    </row>
    <row r="37231" spans="151:151" ht="14.4" x14ac:dyDescent="0.25">
      <c r="EU37231" s="104"/>
    </row>
    <row r="37232" spans="151:151" ht="14.4" x14ac:dyDescent="0.25">
      <c r="EU37232" s="104"/>
    </row>
    <row r="37233" spans="151:151" ht="14.4" x14ac:dyDescent="0.25">
      <c r="EU37233" s="104"/>
    </row>
    <row r="37234" spans="151:151" ht="14.4" x14ac:dyDescent="0.25">
      <c r="EU37234" s="104"/>
    </row>
    <row r="37235" spans="151:151" ht="14.4" x14ac:dyDescent="0.25">
      <c r="EU37235" s="104"/>
    </row>
    <row r="37236" spans="151:151" ht="14.4" x14ac:dyDescent="0.25">
      <c r="EU37236" s="104"/>
    </row>
    <row r="37237" spans="151:151" ht="14.4" x14ac:dyDescent="0.25">
      <c r="EU37237" s="104"/>
    </row>
    <row r="37238" spans="151:151" ht="14.4" x14ac:dyDescent="0.25">
      <c r="EU37238" s="104"/>
    </row>
    <row r="37239" spans="151:151" ht="14.4" x14ac:dyDescent="0.25">
      <c r="EU37239" s="104"/>
    </row>
    <row r="37240" spans="151:151" ht="14.4" x14ac:dyDescent="0.25">
      <c r="EU37240" s="104"/>
    </row>
    <row r="37241" spans="151:151" ht="14.4" x14ac:dyDescent="0.25">
      <c r="EU37241" s="104"/>
    </row>
    <row r="37242" spans="151:151" ht="14.4" x14ac:dyDescent="0.25">
      <c r="EU37242" s="104"/>
    </row>
    <row r="37243" spans="151:151" ht="14.4" x14ac:dyDescent="0.25">
      <c r="EU37243" s="104"/>
    </row>
    <row r="37244" spans="151:151" ht="14.4" x14ac:dyDescent="0.25">
      <c r="EU37244" s="104"/>
    </row>
    <row r="37245" spans="151:151" ht="14.4" x14ac:dyDescent="0.25">
      <c r="EU37245" s="104"/>
    </row>
    <row r="37246" spans="151:151" ht="14.4" x14ac:dyDescent="0.25">
      <c r="EU37246" s="104"/>
    </row>
    <row r="37247" spans="151:151" ht="14.4" x14ac:dyDescent="0.25">
      <c r="EU37247" s="104"/>
    </row>
    <row r="37248" spans="151:151" ht="14.4" x14ac:dyDescent="0.25">
      <c r="EU37248" s="104"/>
    </row>
    <row r="37249" spans="151:151" ht="14.4" x14ac:dyDescent="0.25">
      <c r="EU37249" s="104"/>
    </row>
    <row r="37250" spans="151:151" ht="14.4" x14ac:dyDescent="0.25">
      <c r="EU37250" s="104"/>
    </row>
    <row r="37251" spans="151:151" ht="14.4" x14ac:dyDescent="0.25">
      <c r="EU37251" s="104"/>
    </row>
    <row r="37252" spans="151:151" ht="14.4" x14ac:dyDescent="0.25">
      <c r="EU37252" s="104"/>
    </row>
    <row r="37253" spans="151:151" ht="14.4" x14ac:dyDescent="0.25">
      <c r="EU37253" s="104"/>
    </row>
    <row r="37254" spans="151:151" ht="14.4" x14ac:dyDescent="0.25">
      <c r="EU37254" s="104"/>
    </row>
    <row r="37255" spans="151:151" ht="14.4" x14ac:dyDescent="0.25">
      <c r="EU37255" s="104"/>
    </row>
    <row r="37256" spans="151:151" ht="14.4" x14ac:dyDescent="0.25">
      <c r="EU37256" s="104"/>
    </row>
    <row r="37257" spans="151:151" ht="14.4" x14ac:dyDescent="0.25">
      <c r="EU37257" s="104"/>
    </row>
    <row r="37258" spans="151:151" ht="14.4" x14ac:dyDescent="0.25">
      <c r="EU37258" s="104"/>
    </row>
    <row r="37259" spans="151:151" ht="14.4" x14ac:dyDescent="0.25">
      <c r="EU37259" s="104"/>
    </row>
    <row r="37260" spans="151:151" ht="14.4" x14ac:dyDescent="0.25">
      <c r="EU37260" s="104"/>
    </row>
    <row r="37261" spans="151:151" ht="14.4" x14ac:dyDescent="0.25">
      <c r="EU37261" s="104"/>
    </row>
    <row r="37262" spans="151:151" ht="14.4" x14ac:dyDescent="0.25">
      <c r="EU37262" s="104"/>
    </row>
    <row r="37263" spans="151:151" ht="14.4" x14ac:dyDescent="0.25">
      <c r="EU37263" s="104"/>
    </row>
    <row r="37264" spans="151:151" ht="14.4" x14ac:dyDescent="0.25">
      <c r="EU37264" s="104"/>
    </row>
    <row r="37265" spans="151:151" ht="14.4" x14ac:dyDescent="0.25">
      <c r="EU37265" s="104"/>
    </row>
    <row r="37266" spans="151:151" ht="14.4" x14ac:dyDescent="0.25">
      <c r="EU37266" s="104"/>
    </row>
    <row r="37267" spans="151:151" ht="14.4" x14ac:dyDescent="0.25">
      <c r="EU37267" s="104"/>
    </row>
    <row r="37268" spans="151:151" ht="14.4" x14ac:dyDescent="0.25">
      <c r="EU37268" s="104"/>
    </row>
    <row r="37269" spans="151:151" ht="14.4" x14ac:dyDescent="0.25">
      <c r="EU37269" s="104"/>
    </row>
    <row r="37270" spans="151:151" ht="14.4" x14ac:dyDescent="0.25">
      <c r="EU37270" s="104"/>
    </row>
    <row r="37271" spans="151:151" ht="14.4" x14ac:dyDescent="0.25">
      <c r="EU37271" s="104"/>
    </row>
    <row r="37272" spans="151:151" ht="14.4" x14ac:dyDescent="0.25">
      <c r="EU37272" s="104"/>
    </row>
    <row r="37273" spans="151:151" ht="14.4" x14ac:dyDescent="0.25">
      <c r="EU37273" s="104"/>
    </row>
    <row r="37274" spans="151:151" ht="14.4" x14ac:dyDescent="0.25">
      <c r="EU37274" s="104"/>
    </row>
    <row r="37275" spans="151:151" ht="14.4" x14ac:dyDescent="0.25">
      <c r="EU37275" s="104"/>
    </row>
    <row r="37276" spans="151:151" ht="14.4" x14ac:dyDescent="0.25">
      <c r="EU37276" s="104"/>
    </row>
    <row r="37277" spans="151:151" ht="14.4" x14ac:dyDescent="0.25">
      <c r="EU37277" s="104"/>
    </row>
    <row r="37278" spans="151:151" ht="14.4" x14ac:dyDescent="0.25">
      <c r="EU37278" s="104"/>
    </row>
    <row r="37279" spans="151:151" ht="14.4" x14ac:dyDescent="0.25">
      <c r="EU37279" s="104"/>
    </row>
    <row r="37280" spans="151:151" ht="14.4" x14ac:dyDescent="0.25">
      <c r="EU37280" s="104"/>
    </row>
    <row r="37281" spans="151:151" ht="14.4" x14ac:dyDescent="0.25">
      <c r="EU37281" s="104"/>
    </row>
    <row r="37282" spans="151:151" ht="14.4" x14ac:dyDescent="0.25">
      <c r="EU37282" s="104"/>
    </row>
    <row r="37283" spans="151:151" ht="14.4" x14ac:dyDescent="0.25">
      <c r="EU37283" s="104"/>
    </row>
    <row r="37284" spans="151:151" ht="14.4" x14ac:dyDescent="0.25">
      <c r="EU37284" s="104"/>
    </row>
    <row r="37285" spans="151:151" ht="14.4" x14ac:dyDescent="0.25">
      <c r="EU37285" s="104"/>
    </row>
    <row r="37286" spans="151:151" ht="14.4" x14ac:dyDescent="0.25">
      <c r="EU37286" s="104"/>
    </row>
    <row r="37287" spans="151:151" ht="14.4" x14ac:dyDescent="0.25">
      <c r="EU37287" s="104"/>
    </row>
    <row r="37288" spans="151:151" ht="14.4" x14ac:dyDescent="0.25">
      <c r="EU37288" s="104"/>
    </row>
    <row r="37289" spans="151:151" ht="14.4" x14ac:dyDescent="0.25">
      <c r="EU37289" s="104"/>
    </row>
    <row r="37290" spans="151:151" ht="14.4" x14ac:dyDescent="0.25">
      <c r="EU37290" s="104"/>
    </row>
    <row r="37291" spans="151:151" ht="14.4" x14ac:dyDescent="0.25">
      <c r="EU37291" s="104"/>
    </row>
    <row r="37292" spans="151:151" ht="14.4" x14ac:dyDescent="0.25">
      <c r="EU37292" s="104"/>
    </row>
    <row r="37293" spans="151:151" ht="14.4" x14ac:dyDescent="0.25">
      <c r="EU37293" s="104"/>
    </row>
    <row r="37294" spans="151:151" ht="14.4" x14ac:dyDescent="0.25">
      <c r="EU37294" s="104"/>
    </row>
    <row r="37295" spans="151:151" ht="14.4" x14ac:dyDescent="0.25">
      <c r="EU37295" s="104"/>
    </row>
    <row r="37296" spans="151:151" ht="14.4" x14ac:dyDescent="0.25">
      <c r="EU37296" s="104"/>
    </row>
    <row r="37297" spans="151:151" ht="14.4" x14ac:dyDescent="0.25">
      <c r="EU37297" s="104"/>
    </row>
    <row r="37298" spans="151:151" ht="14.4" x14ac:dyDescent="0.25">
      <c r="EU37298" s="104"/>
    </row>
    <row r="37299" spans="151:151" ht="14.4" x14ac:dyDescent="0.25">
      <c r="EU37299" s="104"/>
    </row>
    <row r="37300" spans="151:151" ht="14.4" x14ac:dyDescent="0.25">
      <c r="EU37300" s="104"/>
    </row>
    <row r="37301" spans="151:151" ht="14.4" x14ac:dyDescent="0.25">
      <c r="EU37301" s="104"/>
    </row>
    <row r="37302" spans="151:151" ht="14.4" x14ac:dyDescent="0.25">
      <c r="EU37302" s="104"/>
    </row>
    <row r="37303" spans="151:151" ht="14.4" x14ac:dyDescent="0.25">
      <c r="EU37303" s="104"/>
    </row>
    <row r="37304" spans="151:151" ht="14.4" x14ac:dyDescent="0.25">
      <c r="EU37304" s="104"/>
    </row>
    <row r="37305" spans="151:151" ht="14.4" x14ac:dyDescent="0.25">
      <c r="EU37305" s="104"/>
    </row>
    <row r="37306" spans="151:151" ht="14.4" x14ac:dyDescent="0.25">
      <c r="EU37306" s="104"/>
    </row>
    <row r="37307" spans="151:151" ht="14.4" x14ac:dyDescent="0.25">
      <c r="EU37307" s="104"/>
    </row>
    <row r="37308" spans="151:151" ht="14.4" x14ac:dyDescent="0.25">
      <c r="EU37308" s="104"/>
    </row>
    <row r="37309" spans="151:151" ht="14.4" x14ac:dyDescent="0.25">
      <c r="EU37309" s="104"/>
    </row>
    <row r="37310" spans="151:151" ht="14.4" x14ac:dyDescent="0.25">
      <c r="EU37310" s="104"/>
    </row>
    <row r="37311" spans="151:151" ht="14.4" x14ac:dyDescent="0.25">
      <c r="EU37311" s="104"/>
    </row>
    <row r="37312" spans="151:151" ht="14.4" x14ac:dyDescent="0.25">
      <c r="EU37312" s="104"/>
    </row>
    <row r="37313" spans="151:151" ht="14.4" x14ac:dyDescent="0.25">
      <c r="EU37313" s="104"/>
    </row>
    <row r="37314" spans="151:151" ht="14.4" x14ac:dyDescent="0.25">
      <c r="EU37314" s="104"/>
    </row>
    <row r="37315" spans="151:151" ht="14.4" x14ac:dyDescent="0.25">
      <c r="EU37315" s="104"/>
    </row>
    <row r="37316" spans="151:151" ht="14.4" x14ac:dyDescent="0.25">
      <c r="EU37316" s="104"/>
    </row>
    <row r="37317" spans="151:151" ht="14.4" x14ac:dyDescent="0.25">
      <c r="EU37317" s="104"/>
    </row>
    <row r="37318" spans="151:151" ht="14.4" x14ac:dyDescent="0.25">
      <c r="EU37318" s="104"/>
    </row>
    <row r="37319" spans="151:151" ht="14.4" x14ac:dyDescent="0.25">
      <c r="EU37319" s="104"/>
    </row>
    <row r="37320" spans="151:151" ht="14.4" x14ac:dyDescent="0.25">
      <c r="EU37320" s="104"/>
    </row>
    <row r="37321" spans="151:151" ht="14.4" x14ac:dyDescent="0.25">
      <c r="EU37321" s="104"/>
    </row>
    <row r="37322" spans="151:151" ht="14.4" x14ac:dyDescent="0.25">
      <c r="EU37322" s="104"/>
    </row>
    <row r="37323" spans="151:151" ht="14.4" x14ac:dyDescent="0.25">
      <c r="EU37323" s="104"/>
    </row>
    <row r="37324" spans="151:151" ht="14.4" x14ac:dyDescent="0.25">
      <c r="EU37324" s="104"/>
    </row>
    <row r="37325" spans="151:151" ht="14.4" x14ac:dyDescent="0.25">
      <c r="EU37325" s="104"/>
    </row>
    <row r="37326" spans="151:151" ht="14.4" x14ac:dyDescent="0.25">
      <c r="EU37326" s="104"/>
    </row>
    <row r="37327" spans="151:151" ht="14.4" x14ac:dyDescent="0.25">
      <c r="EU37327" s="104"/>
    </row>
    <row r="37328" spans="151:151" ht="14.4" x14ac:dyDescent="0.25">
      <c r="EU37328" s="104"/>
    </row>
    <row r="37329" spans="151:151" ht="14.4" x14ac:dyDescent="0.25">
      <c r="EU37329" s="104"/>
    </row>
    <row r="37330" spans="151:151" ht="14.4" x14ac:dyDescent="0.25">
      <c r="EU37330" s="104"/>
    </row>
    <row r="37331" spans="151:151" ht="14.4" x14ac:dyDescent="0.25">
      <c r="EU37331" s="104"/>
    </row>
    <row r="37332" spans="151:151" ht="14.4" x14ac:dyDescent="0.25">
      <c r="EU37332" s="104"/>
    </row>
    <row r="37333" spans="151:151" ht="14.4" x14ac:dyDescent="0.25">
      <c r="EU37333" s="104"/>
    </row>
    <row r="37334" spans="151:151" ht="14.4" x14ac:dyDescent="0.25">
      <c r="EU37334" s="104"/>
    </row>
    <row r="37335" spans="151:151" ht="14.4" x14ac:dyDescent="0.25">
      <c r="EU37335" s="104"/>
    </row>
    <row r="37336" spans="151:151" ht="14.4" x14ac:dyDescent="0.25">
      <c r="EU37336" s="104"/>
    </row>
    <row r="37337" spans="151:151" ht="14.4" x14ac:dyDescent="0.25">
      <c r="EU37337" s="104"/>
    </row>
    <row r="37338" spans="151:151" ht="14.4" x14ac:dyDescent="0.25">
      <c r="EU37338" s="104"/>
    </row>
    <row r="37339" spans="151:151" ht="14.4" x14ac:dyDescent="0.25">
      <c r="EU37339" s="104"/>
    </row>
    <row r="37340" spans="151:151" ht="14.4" x14ac:dyDescent="0.25">
      <c r="EU37340" s="104"/>
    </row>
    <row r="37341" spans="151:151" ht="14.4" x14ac:dyDescent="0.25">
      <c r="EU37341" s="104"/>
    </row>
    <row r="37342" spans="151:151" ht="14.4" x14ac:dyDescent="0.25">
      <c r="EU37342" s="104"/>
    </row>
    <row r="37343" spans="151:151" ht="14.4" x14ac:dyDescent="0.25">
      <c r="EU37343" s="104"/>
    </row>
    <row r="37344" spans="151:151" ht="14.4" x14ac:dyDescent="0.25">
      <c r="EU37344" s="104"/>
    </row>
    <row r="37345" spans="151:151" ht="14.4" x14ac:dyDescent="0.25">
      <c r="EU37345" s="104"/>
    </row>
    <row r="37346" spans="151:151" ht="14.4" x14ac:dyDescent="0.25">
      <c r="EU37346" s="104"/>
    </row>
    <row r="37347" spans="151:151" ht="14.4" x14ac:dyDescent="0.25">
      <c r="EU37347" s="104"/>
    </row>
    <row r="37348" spans="151:151" ht="14.4" x14ac:dyDescent="0.25">
      <c r="EU37348" s="104"/>
    </row>
    <row r="37349" spans="151:151" ht="14.4" x14ac:dyDescent="0.25">
      <c r="EU37349" s="104"/>
    </row>
    <row r="37350" spans="151:151" ht="14.4" x14ac:dyDescent="0.25">
      <c r="EU37350" s="104"/>
    </row>
    <row r="37351" spans="151:151" ht="14.4" x14ac:dyDescent="0.25">
      <c r="EU37351" s="104"/>
    </row>
    <row r="37352" spans="151:151" ht="14.4" x14ac:dyDescent="0.25">
      <c r="EU37352" s="104"/>
    </row>
    <row r="37353" spans="151:151" ht="14.4" x14ac:dyDescent="0.25">
      <c r="EU37353" s="104"/>
    </row>
    <row r="37354" spans="151:151" ht="14.4" x14ac:dyDescent="0.25">
      <c r="EU37354" s="104"/>
    </row>
    <row r="37355" spans="151:151" ht="14.4" x14ac:dyDescent="0.25">
      <c r="EU37355" s="104"/>
    </row>
    <row r="37356" spans="151:151" ht="14.4" x14ac:dyDescent="0.25">
      <c r="EU37356" s="104"/>
    </row>
    <row r="37357" spans="151:151" ht="14.4" x14ac:dyDescent="0.25">
      <c r="EU37357" s="104"/>
    </row>
    <row r="37358" spans="151:151" ht="14.4" x14ac:dyDescent="0.25">
      <c r="EU37358" s="104"/>
    </row>
    <row r="37359" spans="151:151" ht="14.4" x14ac:dyDescent="0.25">
      <c r="EU37359" s="104"/>
    </row>
    <row r="37360" spans="151:151" ht="14.4" x14ac:dyDescent="0.25">
      <c r="EU37360" s="104"/>
    </row>
    <row r="37361" spans="151:151" ht="14.4" x14ac:dyDescent="0.25">
      <c r="EU37361" s="104"/>
    </row>
    <row r="37362" spans="151:151" ht="14.4" x14ac:dyDescent="0.25">
      <c r="EU37362" s="104"/>
    </row>
    <row r="37363" spans="151:151" ht="14.4" x14ac:dyDescent="0.25">
      <c r="EU37363" s="104"/>
    </row>
    <row r="37364" spans="151:151" ht="14.4" x14ac:dyDescent="0.25">
      <c r="EU37364" s="104"/>
    </row>
    <row r="37365" spans="151:151" ht="14.4" x14ac:dyDescent="0.25">
      <c r="EU37365" s="104"/>
    </row>
    <row r="37366" spans="151:151" ht="14.4" x14ac:dyDescent="0.25">
      <c r="EU37366" s="104"/>
    </row>
    <row r="37367" spans="151:151" ht="14.4" x14ac:dyDescent="0.25">
      <c r="EU37367" s="104"/>
    </row>
    <row r="37368" spans="151:151" ht="14.4" x14ac:dyDescent="0.25">
      <c r="EU37368" s="104"/>
    </row>
    <row r="37369" spans="151:151" ht="14.4" x14ac:dyDescent="0.25">
      <c r="EU37369" s="104"/>
    </row>
    <row r="37370" spans="151:151" ht="14.4" x14ac:dyDescent="0.25">
      <c r="EU37370" s="104"/>
    </row>
    <row r="37371" spans="151:151" ht="14.4" x14ac:dyDescent="0.25">
      <c r="EU37371" s="104"/>
    </row>
    <row r="37372" spans="151:151" ht="14.4" x14ac:dyDescent="0.25">
      <c r="EU37372" s="104"/>
    </row>
    <row r="37373" spans="151:151" ht="14.4" x14ac:dyDescent="0.25">
      <c r="EU37373" s="104"/>
    </row>
    <row r="37374" spans="151:151" ht="14.4" x14ac:dyDescent="0.25">
      <c r="EU37374" s="104"/>
    </row>
    <row r="37375" spans="151:151" ht="14.4" x14ac:dyDescent="0.25">
      <c r="EU37375" s="104"/>
    </row>
    <row r="37376" spans="151:151" ht="14.4" x14ac:dyDescent="0.25">
      <c r="EU37376" s="104"/>
    </row>
    <row r="37377" spans="151:151" ht="14.4" x14ac:dyDescent="0.25">
      <c r="EU37377" s="104"/>
    </row>
    <row r="37378" spans="151:151" ht="14.4" x14ac:dyDescent="0.25">
      <c r="EU37378" s="104"/>
    </row>
    <row r="37379" spans="151:151" ht="14.4" x14ac:dyDescent="0.25">
      <c r="EU37379" s="104"/>
    </row>
    <row r="37380" spans="151:151" ht="14.4" x14ac:dyDescent="0.25">
      <c r="EU37380" s="104"/>
    </row>
    <row r="37381" spans="151:151" ht="14.4" x14ac:dyDescent="0.25">
      <c r="EU37381" s="104"/>
    </row>
    <row r="37382" spans="151:151" ht="14.4" x14ac:dyDescent="0.25">
      <c r="EU37382" s="104"/>
    </row>
    <row r="37383" spans="151:151" ht="14.4" x14ac:dyDescent="0.25">
      <c r="EU37383" s="104"/>
    </row>
    <row r="37384" spans="151:151" ht="14.4" x14ac:dyDescent="0.25">
      <c r="EU37384" s="104"/>
    </row>
    <row r="37385" spans="151:151" ht="14.4" x14ac:dyDescent="0.25">
      <c r="EU37385" s="104"/>
    </row>
    <row r="37386" spans="151:151" ht="14.4" x14ac:dyDescent="0.25">
      <c r="EU37386" s="104"/>
    </row>
    <row r="37387" spans="151:151" ht="14.4" x14ac:dyDescent="0.25">
      <c r="EU37387" s="104"/>
    </row>
    <row r="37388" spans="151:151" ht="14.4" x14ac:dyDescent="0.25">
      <c r="EU37388" s="104"/>
    </row>
    <row r="37389" spans="151:151" ht="14.4" x14ac:dyDescent="0.25">
      <c r="EU37389" s="104"/>
    </row>
    <row r="37390" spans="151:151" ht="14.4" x14ac:dyDescent="0.25">
      <c r="EU37390" s="104"/>
    </row>
    <row r="37391" spans="151:151" ht="14.4" x14ac:dyDescent="0.25">
      <c r="EU37391" s="104"/>
    </row>
    <row r="37392" spans="151:151" ht="14.4" x14ac:dyDescent="0.25">
      <c r="EU37392" s="104"/>
    </row>
    <row r="37393" spans="151:151" ht="14.4" x14ac:dyDescent="0.25">
      <c r="EU37393" s="104"/>
    </row>
    <row r="37394" spans="151:151" ht="14.4" x14ac:dyDescent="0.25">
      <c r="EU37394" s="104"/>
    </row>
    <row r="37395" spans="151:151" ht="14.4" x14ac:dyDescent="0.25">
      <c r="EU37395" s="104"/>
    </row>
    <row r="37396" spans="151:151" ht="14.4" x14ac:dyDescent="0.25">
      <c r="EU37396" s="104"/>
    </row>
    <row r="37397" spans="151:151" ht="14.4" x14ac:dyDescent="0.25">
      <c r="EU37397" s="104"/>
    </row>
    <row r="37398" spans="151:151" ht="14.4" x14ac:dyDescent="0.25">
      <c r="EU37398" s="104"/>
    </row>
    <row r="37399" spans="151:151" ht="14.4" x14ac:dyDescent="0.25">
      <c r="EU37399" s="104"/>
    </row>
    <row r="37400" spans="151:151" ht="14.4" x14ac:dyDescent="0.25">
      <c r="EU37400" s="104"/>
    </row>
    <row r="37401" spans="151:151" ht="14.4" x14ac:dyDescent="0.25">
      <c r="EU37401" s="104"/>
    </row>
    <row r="37402" spans="151:151" ht="14.4" x14ac:dyDescent="0.25">
      <c r="EU37402" s="104"/>
    </row>
    <row r="37403" spans="151:151" ht="14.4" x14ac:dyDescent="0.25">
      <c r="EU37403" s="104"/>
    </row>
    <row r="37404" spans="151:151" ht="14.4" x14ac:dyDescent="0.25">
      <c r="EU37404" s="104"/>
    </row>
    <row r="37405" spans="151:151" ht="14.4" x14ac:dyDescent="0.25">
      <c r="EU37405" s="104"/>
    </row>
    <row r="37406" spans="151:151" ht="14.4" x14ac:dyDescent="0.25">
      <c r="EU37406" s="104"/>
    </row>
    <row r="37407" spans="151:151" ht="14.4" x14ac:dyDescent="0.25">
      <c r="EU37407" s="104"/>
    </row>
    <row r="37408" spans="151:151" ht="14.4" x14ac:dyDescent="0.25">
      <c r="EU37408" s="104"/>
    </row>
    <row r="37409" spans="151:151" ht="14.4" x14ac:dyDescent="0.25">
      <c r="EU37409" s="104"/>
    </row>
    <row r="37410" spans="151:151" ht="14.4" x14ac:dyDescent="0.25">
      <c r="EU37410" s="104"/>
    </row>
    <row r="37411" spans="151:151" ht="14.4" x14ac:dyDescent="0.25">
      <c r="EU37411" s="104"/>
    </row>
    <row r="37412" spans="151:151" ht="14.4" x14ac:dyDescent="0.25">
      <c r="EU37412" s="104"/>
    </row>
    <row r="37413" spans="151:151" ht="14.4" x14ac:dyDescent="0.25">
      <c r="EU37413" s="104"/>
    </row>
    <row r="37414" spans="151:151" ht="14.4" x14ac:dyDescent="0.25">
      <c r="EU37414" s="104"/>
    </row>
    <row r="37415" spans="151:151" ht="14.4" x14ac:dyDescent="0.25">
      <c r="EU37415" s="104"/>
    </row>
    <row r="37416" spans="151:151" ht="14.4" x14ac:dyDescent="0.25">
      <c r="EU37416" s="104"/>
    </row>
    <row r="37417" spans="151:151" ht="14.4" x14ac:dyDescent="0.25">
      <c r="EU37417" s="104"/>
    </row>
    <row r="37418" spans="151:151" ht="14.4" x14ac:dyDescent="0.25">
      <c r="EU37418" s="104"/>
    </row>
    <row r="37419" spans="151:151" ht="14.4" x14ac:dyDescent="0.25">
      <c r="EU37419" s="104"/>
    </row>
    <row r="37420" spans="151:151" ht="14.4" x14ac:dyDescent="0.25">
      <c r="EU37420" s="104"/>
    </row>
    <row r="37421" spans="151:151" ht="14.4" x14ac:dyDescent="0.25">
      <c r="EU37421" s="104"/>
    </row>
    <row r="37422" spans="151:151" ht="14.4" x14ac:dyDescent="0.25">
      <c r="EU37422" s="104"/>
    </row>
    <row r="37423" spans="151:151" ht="14.4" x14ac:dyDescent="0.25">
      <c r="EU37423" s="104"/>
    </row>
    <row r="37424" spans="151:151" ht="14.4" x14ac:dyDescent="0.25">
      <c r="EU37424" s="104"/>
    </row>
    <row r="37425" spans="151:151" ht="14.4" x14ac:dyDescent="0.25">
      <c r="EU37425" s="104"/>
    </row>
    <row r="37426" spans="151:151" ht="14.4" x14ac:dyDescent="0.25">
      <c r="EU37426" s="104"/>
    </row>
    <row r="37427" spans="151:151" ht="14.4" x14ac:dyDescent="0.25">
      <c r="EU37427" s="104"/>
    </row>
    <row r="37428" spans="151:151" ht="14.4" x14ac:dyDescent="0.25">
      <c r="EU37428" s="104"/>
    </row>
    <row r="37429" spans="151:151" ht="14.4" x14ac:dyDescent="0.25">
      <c r="EU37429" s="104"/>
    </row>
    <row r="37430" spans="151:151" ht="14.4" x14ac:dyDescent="0.25">
      <c r="EU37430" s="104"/>
    </row>
    <row r="37431" spans="151:151" ht="14.4" x14ac:dyDescent="0.25">
      <c r="EU37431" s="104"/>
    </row>
    <row r="37432" spans="151:151" ht="14.4" x14ac:dyDescent="0.25">
      <c r="EU37432" s="104"/>
    </row>
    <row r="37433" spans="151:151" ht="14.4" x14ac:dyDescent="0.25">
      <c r="EU37433" s="104"/>
    </row>
    <row r="37434" spans="151:151" ht="14.4" x14ac:dyDescent="0.25">
      <c r="EU37434" s="104"/>
    </row>
    <row r="37435" spans="151:151" ht="14.4" x14ac:dyDescent="0.25">
      <c r="EU37435" s="104"/>
    </row>
    <row r="37436" spans="151:151" ht="14.4" x14ac:dyDescent="0.25">
      <c r="EU37436" s="104"/>
    </row>
    <row r="37437" spans="151:151" ht="14.4" x14ac:dyDescent="0.25">
      <c r="EU37437" s="104"/>
    </row>
    <row r="37438" spans="151:151" ht="14.4" x14ac:dyDescent="0.25">
      <c r="EU37438" s="104"/>
    </row>
    <row r="37439" spans="151:151" ht="14.4" x14ac:dyDescent="0.25">
      <c r="EU37439" s="104"/>
    </row>
    <row r="37440" spans="151:151" ht="14.4" x14ac:dyDescent="0.25">
      <c r="EU37440" s="104"/>
    </row>
    <row r="37441" spans="151:151" ht="14.4" x14ac:dyDescent="0.25">
      <c r="EU37441" s="104"/>
    </row>
    <row r="37442" spans="151:151" ht="14.4" x14ac:dyDescent="0.25">
      <c r="EU37442" s="104"/>
    </row>
    <row r="37443" spans="151:151" ht="14.4" x14ac:dyDescent="0.25">
      <c r="EU37443" s="104"/>
    </row>
    <row r="37444" spans="151:151" ht="14.4" x14ac:dyDescent="0.25">
      <c r="EU37444" s="104"/>
    </row>
    <row r="37445" spans="151:151" ht="14.4" x14ac:dyDescent="0.25">
      <c r="EU37445" s="104"/>
    </row>
    <row r="37446" spans="151:151" ht="14.4" x14ac:dyDescent="0.25">
      <c r="EU37446" s="104"/>
    </row>
    <row r="37447" spans="151:151" ht="14.4" x14ac:dyDescent="0.25">
      <c r="EU37447" s="104"/>
    </row>
    <row r="37448" spans="151:151" ht="14.4" x14ac:dyDescent="0.25">
      <c r="EU37448" s="104"/>
    </row>
    <row r="37449" spans="151:151" ht="14.4" x14ac:dyDescent="0.25">
      <c r="EU37449" s="104"/>
    </row>
    <row r="37450" spans="151:151" ht="14.4" x14ac:dyDescent="0.25">
      <c r="EU37450" s="104"/>
    </row>
    <row r="37451" spans="151:151" ht="14.4" x14ac:dyDescent="0.25">
      <c r="EU37451" s="104"/>
    </row>
    <row r="37452" spans="151:151" ht="14.4" x14ac:dyDescent="0.25">
      <c r="EU37452" s="104"/>
    </row>
    <row r="37453" spans="151:151" ht="14.4" x14ac:dyDescent="0.25">
      <c r="EU37453" s="104"/>
    </row>
    <row r="37454" spans="151:151" ht="14.4" x14ac:dyDescent="0.25">
      <c r="EU37454" s="104"/>
    </row>
    <row r="37455" spans="151:151" ht="14.4" x14ac:dyDescent="0.25">
      <c r="EU37455" s="104"/>
    </row>
    <row r="37456" spans="151:151" ht="14.4" x14ac:dyDescent="0.25">
      <c r="EU37456" s="104"/>
    </row>
    <row r="37457" spans="151:151" ht="14.4" x14ac:dyDescent="0.25">
      <c r="EU37457" s="104"/>
    </row>
    <row r="37458" spans="151:151" ht="14.4" x14ac:dyDescent="0.25">
      <c r="EU37458" s="104"/>
    </row>
    <row r="37459" spans="151:151" ht="14.4" x14ac:dyDescent="0.25">
      <c r="EU37459" s="104"/>
    </row>
    <row r="37460" spans="151:151" ht="14.4" x14ac:dyDescent="0.25">
      <c r="EU37460" s="104"/>
    </row>
    <row r="37461" spans="151:151" ht="14.4" x14ac:dyDescent="0.25">
      <c r="EU37461" s="104"/>
    </row>
    <row r="37462" spans="151:151" ht="14.4" x14ac:dyDescent="0.25">
      <c r="EU37462" s="104"/>
    </row>
    <row r="37463" spans="151:151" ht="14.4" x14ac:dyDescent="0.25">
      <c r="EU37463" s="104"/>
    </row>
    <row r="37464" spans="151:151" ht="14.4" x14ac:dyDescent="0.25">
      <c r="EU37464" s="104"/>
    </row>
    <row r="37465" spans="151:151" ht="14.4" x14ac:dyDescent="0.25">
      <c r="EU37465" s="104"/>
    </row>
    <row r="37466" spans="151:151" ht="14.4" x14ac:dyDescent="0.25">
      <c r="EU37466" s="104"/>
    </row>
    <row r="37467" spans="151:151" ht="14.4" x14ac:dyDescent="0.25">
      <c r="EU37467" s="104"/>
    </row>
    <row r="37468" spans="151:151" ht="14.4" x14ac:dyDescent="0.25">
      <c r="EU37468" s="104"/>
    </row>
    <row r="37469" spans="151:151" ht="14.4" x14ac:dyDescent="0.25">
      <c r="EU37469" s="104"/>
    </row>
    <row r="37470" spans="151:151" ht="14.4" x14ac:dyDescent="0.25">
      <c r="EU37470" s="104"/>
    </row>
    <row r="37471" spans="151:151" ht="14.4" x14ac:dyDescent="0.25">
      <c r="EU37471" s="104"/>
    </row>
    <row r="37472" spans="151:151" ht="14.4" x14ac:dyDescent="0.25">
      <c r="EU37472" s="104"/>
    </row>
    <row r="37473" spans="151:151" ht="14.4" x14ac:dyDescent="0.25">
      <c r="EU37473" s="104"/>
    </row>
    <row r="37474" spans="151:151" ht="14.4" x14ac:dyDescent="0.25">
      <c r="EU37474" s="104"/>
    </row>
    <row r="37475" spans="151:151" ht="14.4" x14ac:dyDescent="0.25">
      <c r="EU37475" s="104"/>
    </row>
    <row r="37476" spans="151:151" ht="14.4" x14ac:dyDescent="0.25">
      <c r="EU37476" s="104"/>
    </row>
    <row r="37477" spans="151:151" ht="14.4" x14ac:dyDescent="0.25">
      <c r="EU37477" s="104"/>
    </row>
    <row r="37478" spans="151:151" ht="14.4" x14ac:dyDescent="0.25">
      <c r="EU37478" s="104"/>
    </row>
    <row r="37479" spans="151:151" ht="14.4" x14ac:dyDescent="0.25">
      <c r="EU37479" s="104"/>
    </row>
    <row r="37480" spans="151:151" ht="14.4" x14ac:dyDescent="0.25">
      <c r="EU37480" s="104"/>
    </row>
    <row r="37481" spans="151:151" ht="14.4" x14ac:dyDescent="0.25">
      <c r="EU37481" s="104"/>
    </row>
    <row r="37482" spans="151:151" ht="14.4" x14ac:dyDescent="0.25">
      <c r="EU37482" s="104"/>
    </row>
    <row r="37483" spans="151:151" ht="14.4" x14ac:dyDescent="0.25">
      <c r="EU37483" s="104"/>
    </row>
    <row r="37484" spans="151:151" ht="14.4" x14ac:dyDescent="0.25">
      <c r="EU37484" s="104"/>
    </row>
    <row r="37485" spans="151:151" ht="14.4" x14ac:dyDescent="0.25">
      <c r="EU37485" s="104"/>
    </row>
    <row r="37486" spans="151:151" ht="14.4" x14ac:dyDescent="0.25">
      <c r="EU37486" s="104"/>
    </row>
    <row r="37487" spans="151:151" ht="14.4" x14ac:dyDescent="0.25">
      <c r="EU37487" s="104"/>
    </row>
    <row r="37488" spans="151:151" ht="14.4" x14ac:dyDescent="0.25">
      <c r="EU37488" s="104"/>
    </row>
    <row r="37489" spans="151:151" ht="14.4" x14ac:dyDescent="0.25">
      <c r="EU37489" s="104"/>
    </row>
    <row r="37490" spans="151:151" ht="14.4" x14ac:dyDescent="0.25">
      <c r="EU37490" s="104"/>
    </row>
    <row r="37491" spans="151:151" ht="14.4" x14ac:dyDescent="0.25">
      <c r="EU37491" s="104"/>
    </row>
    <row r="37492" spans="151:151" ht="14.4" x14ac:dyDescent="0.25">
      <c r="EU37492" s="104"/>
    </row>
    <row r="37493" spans="151:151" ht="14.4" x14ac:dyDescent="0.25">
      <c r="EU37493" s="104"/>
    </row>
    <row r="37494" spans="151:151" ht="14.4" x14ac:dyDescent="0.25">
      <c r="EU37494" s="104"/>
    </row>
    <row r="37495" spans="151:151" ht="14.4" x14ac:dyDescent="0.25">
      <c r="EU37495" s="104"/>
    </row>
    <row r="37496" spans="151:151" ht="14.4" x14ac:dyDescent="0.25">
      <c r="EU37496" s="104"/>
    </row>
    <row r="37497" spans="151:151" ht="14.4" x14ac:dyDescent="0.25">
      <c r="EU37497" s="104"/>
    </row>
    <row r="37498" spans="151:151" ht="14.4" x14ac:dyDescent="0.25">
      <c r="EU37498" s="104"/>
    </row>
    <row r="37499" spans="151:151" ht="14.4" x14ac:dyDescent="0.25">
      <c r="EU37499" s="104"/>
    </row>
    <row r="37500" spans="151:151" ht="14.4" x14ac:dyDescent="0.25">
      <c r="EU37500" s="104"/>
    </row>
    <row r="37501" spans="151:151" ht="14.4" x14ac:dyDescent="0.25">
      <c r="EU37501" s="104"/>
    </row>
    <row r="37502" spans="151:151" ht="14.4" x14ac:dyDescent="0.25">
      <c r="EU37502" s="104"/>
    </row>
    <row r="37503" spans="151:151" ht="14.4" x14ac:dyDescent="0.25">
      <c r="EU37503" s="104"/>
    </row>
    <row r="37504" spans="151:151" ht="14.4" x14ac:dyDescent="0.25">
      <c r="EU37504" s="104"/>
    </row>
    <row r="37505" spans="151:151" ht="14.4" x14ac:dyDescent="0.25">
      <c r="EU37505" s="104"/>
    </row>
    <row r="37506" spans="151:151" ht="14.4" x14ac:dyDescent="0.25">
      <c r="EU37506" s="104"/>
    </row>
    <row r="37507" spans="151:151" ht="14.4" x14ac:dyDescent="0.25">
      <c r="EU37507" s="104"/>
    </row>
    <row r="37508" spans="151:151" ht="14.4" x14ac:dyDescent="0.25">
      <c r="EU37508" s="104"/>
    </row>
    <row r="37509" spans="151:151" ht="14.4" x14ac:dyDescent="0.25">
      <c r="EU37509" s="104"/>
    </row>
    <row r="37510" spans="151:151" ht="14.4" x14ac:dyDescent="0.25">
      <c r="EU37510" s="104"/>
    </row>
    <row r="37511" spans="151:151" ht="14.4" x14ac:dyDescent="0.25">
      <c r="EU37511" s="104"/>
    </row>
    <row r="37512" spans="151:151" ht="14.4" x14ac:dyDescent="0.25">
      <c r="EU37512" s="104"/>
    </row>
    <row r="37513" spans="151:151" ht="14.4" x14ac:dyDescent="0.25">
      <c r="EU37513" s="104"/>
    </row>
    <row r="37514" spans="151:151" ht="14.4" x14ac:dyDescent="0.25">
      <c r="EU37514" s="104"/>
    </row>
    <row r="37515" spans="151:151" ht="14.4" x14ac:dyDescent="0.25">
      <c r="EU37515" s="104"/>
    </row>
    <row r="37516" spans="151:151" ht="14.4" x14ac:dyDescent="0.25">
      <c r="EU37516" s="104"/>
    </row>
    <row r="37517" spans="151:151" ht="14.4" x14ac:dyDescent="0.25">
      <c r="EU37517" s="104"/>
    </row>
    <row r="37518" spans="151:151" ht="14.4" x14ac:dyDescent="0.25">
      <c r="EU37518" s="104"/>
    </row>
    <row r="37519" spans="151:151" ht="14.4" x14ac:dyDescent="0.25">
      <c r="EU37519" s="104"/>
    </row>
    <row r="37520" spans="151:151" ht="14.4" x14ac:dyDescent="0.25">
      <c r="EU37520" s="104"/>
    </row>
    <row r="37521" spans="151:151" ht="14.4" x14ac:dyDescent="0.25">
      <c r="EU37521" s="104"/>
    </row>
    <row r="37522" spans="151:151" ht="14.4" x14ac:dyDescent="0.25">
      <c r="EU37522" s="104"/>
    </row>
    <row r="37523" spans="151:151" ht="14.4" x14ac:dyDescent="0.25">
      <c r="EU37523" s="104"/>
    </row>
    <row r="37524" spans="151:151" ht="14.4" x14ac:dyDescent="0.25">
      <c r="EU37524" s="104"/>
    </row>
    <row r="37525" spans="151:151" ht="14.4" x14ac:dyDescent="0.25">
      <c r="EU37525" s="104"/>
    </row>
    <row r="37526" spans="151:151" ht="14.4" x14ac:dyDescent="0.25">
      <c r="EU37526" s="104"/>
    </row>
    <row r="37527" spans="151:151" ht="14.4" x14ac:dyDescent="0.25">
      <c r="EU37527" s="104"/>
    </row>
    <row r="37528" spans="151:151" ht="14.4" x14ac:dyDescent="0.25">
      <c r="EU37528" s="104"/>
    </row>
    <row r="37529" spans="151:151" ht="14.4" x14ac:dyDescent="0.25">
      <c r="EU37529" s="104"/>
    </row>
    <row r="37530" spans="151:151" ht="14.4" x14ac:dyDescent="0.25">
      <c r="EU37530" s="104"/>
    </row>
    <row r="37531" spans="151:151" ht="14.4" x14ac:dyDescent="0.25">
      <c r="EU37531" s="104"/>
    </row>
    <row r="37532" spans="151:151" ht="14.4" x14ac:dyDescent="0.25">
      <c r="EU37532" s="104"/>
    </row>
    <row r="37533" spans="151:151" ht="14.4" x14ac:dyDescent="0.25">
      <c r="EU37533" s="104"/>
    </row>
    <row r="37534" spans="151:151" ht="14.4" x14ac:dyDescent="0.25">
      <c r="EU37534" s="104"/>
    </row>
    <row r="37535" spans="151:151" ht="14.4" x14ac:dyDescent="0.25">
      <c r="EU37535" s="104"/>
    </row>
    <row r="37536" spans="151:151" ht="14.4" x14ac:dyDescent="0.25">
      <c r="EU37536" s="104"/>
    </row>
    <row r="37537" spans="151:151" ht="14.4" x14ac:dyDescent="0.25">
      <c r="EU37537" s="104"/>
    </row>
    <row r="37538" spans="151:151" ht="14.4" x14ac:dyDescent="0.25">
      <c r="EU37538" s="104"/>
    </row>
    <row r="37539" spans="151:151" ht="14.4" x14ac:dyDescent="0.25">
      <c r="EU37539" s="104"/>
    </row>
    <row r="37540" spans="151:151" ht="14.4" x14ac:dyDescent="0.25">
      <c r="EU37540" s="104"/>
    </row>
    <row r="37541" spans="151:151" ht="14.4" x14ac:dyDescent="0.25">
      <c r="EU37541" s="104"/>
    </row>
    <row r="37542" spans="151:151" ht="14.4" x14ac:dyDescent="0.25">
      <c r="EU37542" s="104"/>
    </row>
    <row r="37543" spans="151:151" ht="14.4" x14ac:dyDescent="0.25">
      <c r="EU37543" s="104"/>
    </row>
    <row r="37544" spans="151:151" ht="14.4" x14ac:dyDescent="0.25">
      <c r="EU37544" s="104"/>
    </row>
    <row r="37545" spans="151:151" ht="14.4" x14ac:dyDescent="0.25">
      <c r="EU37545" s="104"/>
    </row>
    <row r="37546" spans="151:151" ht="14.4" x14ac:dyDescent="0.25">
      <c r="EU37546" s="104"/>
    </row>
    <row r="37547" spans="151:151" ht="14.4" x14ac:dyDescent="0.25">
      <c r="EU37547" s="104"/>
    </row>
    <row r="37548" spans="151:151" ht="14.4" x14ac:dyDescent="0.25">
      <c r="EU37548" s="104"/>
    </row>
    <row r="37549" spans="151:151" ht="14.4" x14ac:dyDescent="0.25">
      <c r="EU37549" s="104"/>
    </row>
    <row r="37550" spans="151:151" ht="14.4" x14ac:dyDescent="0.25">
      <c r="EU37550" s="104"/>
    </row>
    <row r="37551" spans="151:151" ht="14.4" x14ac:dyDescent="0.25">
      <c r="EU37551" s="104"/>
    </row>
    <row r="37552" spans="151:151" ht="14.4" x14ac:dyDescent="0.25">
      <c r="EU37552" s="104"/>
    </row>
    <row r="37553" spans="151:151" ht="14.4" x14ac:dyDescent="0.25">
      <c r="EU37553" s="104"/>
    </row>
    <row r="37554" spans="151:151" ht="14.4" x14ac:dyDescent="0.25">
      <c r="EU37554" s="104"/>
    </row>
    <row r="37555" spans="151:151" ht="14.4" x14ac:dyDescent="0.25">
      <c r="EU37555" s="104"/>
    </row>
    <row r="37556" spans="151:151" ht="14.4" x14ac:dyDescent="0.25">
      <c r="EU37556" s="104"/>
    </row>
    <row r="37557" spans="151:151" ht="14.4" x14ac:dyDescent="0.25">
      <c r="EU37557" s="104"/>
    </row>
    <row r="37558" spans="151:151" ht="14.4" x14ac:dyDescent="0.25">
      <c r="EU37558" s="104"/>
    </row>
    <row r="37559" spans="151:151" ht="14.4" x14ac:dyDescent="0.25">
      <c r="EU37559" s="104"/>
    </row>
    <row r="37560" spans="151:151" ht="14.4" x14ac:dyDescent="0.25">
      <c r="EU37560" s="104"/>
    </row>
    <row r="37561" spans="151:151" ht="14.4" x14ac:dyDescent="0.25">
      <c r="EU37561" s="104"/>
    </row>
    <row r="37562" spans="151:151" ht="14.4" x14ac:dyDescent="0.25">
      <c r="EU37562" s="104"/>
    </row>
    <row r="37563" spans="151:151" ht="14.4" x14ac:dyDescent="0.25">
      <c r="EU37563" s="104"/>
    </row>
    <row r="37564" spans="151:151" ht="14.4" x14ac:dyDescent="0.25">
      <c r="EU37564" s="104"/>
    </row>
    <row r="37565" spans="151:151" ht="14.4" x14ac:dyDescent="0.25">
      <c r="EU37565" s="104"/>
    </row>
    <row r="37566" spans="151:151" ht="14.4" x14ac:dyDescent="0.25">
      <c r="EU37566" s="104"/>
    </row>
    <row r="37567" spans="151:151" ht="14.4" x14ac:dyDescent="0.25">
      <c r="EU37567" s="104"/>
    </row>
    <row r="37568" spans="151:151" ht="14.4" x14ac:dyDescent="0.25">
      <c r="EU37568" s="104"/>
    </row>
    <row r="37569" spans="151:151" ht="14.4" x14ac:dyDescent="0.25">
      <c r="EU37569" s="104"/>
    </row>
    <row r="37570" spans="151:151" ht="14.4" x14ac:dyDescent="0.25">
      <c r="EU37570" s="104"/>
    </row>
    <row r="37571" spans="151:151" ht="14.4" x14ac:dyDescent="0.25">
      <c r="EU37571" s="104"/>
    </row>
    <row r="37572" spans="151:151" ht="14.4" x14ac:dyDescent="0.25">
      <c r="EU37572" s="104"/>
    </row>
    <row r="37573" spans="151:151" ht="14.4" x14ac:dyDescent="0.25">
      <c r="EU37573" s="104"/>
    </row>
    <row r="37574" spans="151:151" ht="14.4" x14ac:dyDescent="0.25">
      <c r="EU37574" s="104"/>
    </row>
    <row r="37575" spans="151:151" ht="14.4" x14ac:dyDescent="0.25">
      <c r="EU37575" s="104"/>
    </row>
    <row r="37576" spans="151:151" ht="14.4" x14ac:dyDescent="0.25">
      <c r="EU37576" s="104"/>
    </row>
    <row r="37577" spans="151:151" ht="14.4" x14ac:dyDescent="0.25">
      <c r="EU37577" s="104"/>
    </row>
    <row r="37578" spans="151:151" ht="14.4" x14ac:dyDescent="0.25">
      <c r="EU37578" s="104"/>
    </row>
    <row r="37579" spans="151:151" ht="14.4" x14ac:dyDescent="0.25">
      <c r="EU37579" s="104"/>
    </row>
    <row r="37580" spans="151:151" ht="14.4" x14ac:dyDescent="0.25">
      <c r="EU37580" s="104"/>
    </row>
    <row r="37581" spans="151:151" ht="14.4" x14ac:dyDescent="0.25">
      <c r="EU37581" s="104"/>
    </row>
    <row r="37582" spans="151:151" ht="14.4" x14ac:dyDescent="0.25">
      <c r="EU37582" s="104"/>
    </row>
    <row r="37583" spans="151:151" ht="14.4" x14ac:dyDescent="0.25">
      <c r="EU37583" s="104"/>
    </row>
    <row r="37584" spans="151:151" ht="14.4" x14ac:dyDescent="0.25">
      <c r="EU37584" s="104"/>
    </row>
    <row r="37585" spans="151:151" ht="14.4" x14ac:dyDescent="0.25">
      <c r="EU37585" s="104"/>
    </row>
    <row r="37586" spans="151:151" ht="14.4" x14ac:dyDescent="0.25">
      <c r="EU37586" s="104"/>
    </row>
    <row r="37587" spans="151:151" ht="14.4" x14ac:dyDescent="0.25">
      <c r="EU37587" s="104"/>
    </row>
    <row r="37588" spans="151:151" ht="14.4" x14ac:dyDescent="0.25">
      <c r="EU37588" s="104"/>
    </row>
    <row r="37589" spans="151:151" ht="14.4" x14ac:dyDescent="0.25">
      <c r="EU37589" s="104"/>
    </row>
    <row r="37590" spans="151:151" ht="14.4" x14ac:dyDescent="0.25">
      <c r="EU37590" s="104"/>
    </row>
    <row r="37591" spans="151:151" ht="14.4" x14ac:dyDescent="0.25">
      <c r="EU37591" s="104"/>
    </row>
    <row r="37592" spans="151:151" ht="14.4" x14ac:dyDescent="0.25">
      <c r="EU37592" s="104"/>
    </row>
    <row r="37593" spans="151:151" ht="14.4" x14ac:dyDescent="0.25">
      <c r="EU37593" s="104"/>
    </row>
    <row r="37594" spans="151:151" ht="14.4" x14ac:dyDescent="0.25">
      <c r="EU37594" s="104"/>
    </row>
    <row r="37595" spans="151:151" ht="14.4" x14ac:dyDescent="0.25">
      <c r="EU37595" s="104"/>
    </row>
    <row r="37596" spans="151:151" ht="14.4" x14ac:dyDescent="0.25">
      <c r="EU37596" s="104"/>
    </row>
    <row r="37597" spans="151:151" ht="14.4" x14ac:dyDescent="0.25">
      <c r="EU37597" s="104"/>
    </row>
    <row r="37598" spans="151:151" ht="14.4" x14ac:dyDescent="0.25">
      <c r="EU37598" s="104"/>
    </row>
    <row r="37599" spans="151:151" ht="14.4" x14ac:dyDescent="0.25">
      <c r="EU37599" s="104"/>
    </row>
    <row r="37600" spans="151:151" ht="14.4" x14ac:dyDescent="0.25">
      <c r="EU37600" s="104"/>
    </row>
    <row r="37601" spans="151:151" ht="14.4" x14ac:dyDescent="0.25">
      <c r="EU37601" s="104"/>
    </row>
    <row r="37602" spans="151:151" ht="14.4" x14ac:dyDescent="0.25">
      <c r="EU37602" s="104"/>
    </row>
    <row r="37603" spans="151:151" ht="14.4" x14ac:dyDescent="0.25">
      <c r="EU37603" s="104"/>
    </row>
    <row r="37604" spans="151:151" ht="14.4" x14ac:dyDescent="0.25">
      <c r="EU37604" s="104"/>
    </row>
    <row r="37605" spans="151:151" ht="14.4" x14ac:dyDescent="0.25">
      <c r="EU37605" s="104"/>
    </row>
    <row r="37606" spans="151:151" ht="14.4" x14ac:dyDescent="0.25">
      <c r="EU37606" s="104"/>
    </row>
    <row r="37607" spans="151:151" ht="14.4" x14ac:dyDescent="0.25">
      <c r="EU37607" s="104"/>
    </row>
    <row r="37608" spans="151:151" ht="14.4" x14ac:dyDescent="0.25">
      <c r="EU37608" s="104"/>
    </row>
    <row r="37609" spans="151:151" ht="14.4" x14ac:dyDescent="0.25">
      <c r="EU37609" s="104"/>
    </row>
    <row r="37610" spans="151:151" ht="14.4" x14ac:dyDescent="0.25">
      <c r="EU37610" s="104"/>
    </row>
    <row r="37611" spans="151:151" ht="14.4" x14ac:dyDescent="0.25">
      <c r="EU37611" s="104"/>
    </row>
    <row r="37612" spans="151:151" ht="14.4" x14ac:dyDescent="0.25">
      <c r="EU37612" s="104"/>
    </row>
    <row r="37613" spans="151:151" ht="14.4" x14ac:dyDescent="0.25">
      <c r="EU37613" s="104"/>
    </row>
    <row r="37614" spans="151:151" ht="14.4" x14ac:dyDescent="0.25">
      <c r="EU37614" s="104"/>
    </row>
    <row r="37615" spans="151:151" ht="14.4" x14ac:dyDescent="0.25">
      <c r="EU37615" s="104"/>
    </row>
    <row r="37616" spans="151:151" ht="14.4" x14ac:dyDescent="0.25">
      <c r="EU37616" s="104"/>
    </row>
    <row r="37617" spans="151:151" ht="14.4" x14ac:dyDescent="0.25">
      <c r="EU37617" s="104"/>
    </row>
    <row r="37618" spans="151:151" ht="14.4" x14ac:dyDescent="0.25">
      <c r="EU37618" s="104"/>
    </row>
    <row r="37619" spans="151:151" ht="14.4" x14ac:dyDescent="0.25">
      <c r="EU37619" s="104"/>
    </row>
    <row r="37620" spans="151:151" ht="14.4" x14ac:dyDescent="0.25">
      <c r="EU37620" s="104"/>
    </row>
    <row r="37621" spans="151:151" ht="14.4" x14ac:dyDescent="0.25">
      <c r="EU37621" s="104"/>
    </row>
    <row r="37622" spans="151:151" ht="14.4" x14ac:dyDescent="0.25">
      <c r="EU37622" s="104"/>
    </row>
    <row r="37623" spans="151:151" ht="14.4" x14ac:dyDescent="0.25">
      <c r="EU37623" s="104"/>
    </row>
    <row r="37624" spans="151:151" ht="14.4" x14ac:dyDescent="0.25">
      <c r="EU37624" s="104"/>
    </row>
    <row r="37625" spans="151:151" ht="14.4" x14ac:dyDescent="0.25">
      <c r="EU37625" s="104"/>
    </row>
    <row r="37626" spans="151:151" ht="14.4" x14ac:dyDescent="0.25">
      <c r="EU37626" s="104"/>
    </row>
    <row r="37627" spans="151:151" ht="14.4" x14ac:dyDescent="0.25">
      <c r="EU37627" s="104"/>
    </row>
    <row r="37628" spans="151:151" ht="14.4" x14ac:dyDescent="0.25">
      <c r="EU37628" s="104"/>
    </row>
    <row r="37629" spans="151:151" ht="14.4" x14ac:dyDescent="0.25">
      <c r="EU37629" s="104"/>
    </row>
    <row r="37630" spans="151:151" ht="14.4" x14ac:dyDescent="0.25">
      <c r="EU37630" s="104"/>
    </row>
    <row r="37631" spans="151:151" ht="14.4" x14ac:dyDescent="0.25">
      <c r="EU37631" s="104"/>
    </row>
    <row r="37632" spans="151:151" ht="14.4" x14ac:dyDescent="0.25">
      <c r="EU37632" s="104"/>
    </row>
    <row r="37633" spans="151:151" ht="14.4" x14ac:dyDescent="0.25">
      <c r="EU37633" s="104"/>
    </row>
    <row r="37634" spans="151:151" ht="14.4" x14ac:dyDescent="0.25">
      <c r="EU37634" s="104"/>
    </row>
    <row r="37635" spans="151:151" ht="14.4" x14ac:dyDescent="0.25">
      <c r="EU37635" s="104"/>
    </row>
    <row r="37636" spans="151:151" ht="14.4" x14ac:dyDescent="0.25">
      <c r="EU37636" s="104"/>
    </row>
    <row r="37637" spans="151:151" ht="14.4" x14ac:dyDescent="0.25">
      <c r="EU37637" s="104"/>
    </row>
    <row r="37638" spans="151:151" ht="14.4" x14ac:dyDescent="0.25">
      <c r="EU37638" s="104"/>
    </row>
    <row r="37639" spans="151:151" ht="14.4" x14ac:dyDescent="0.25">
      <c r="EU37639" s="104"/>
    </row>
    <row r="37640" spans="151:151" ht="14.4" x14ac:dyDescent="0.25">
      <c r="EU37640" s="104"/>
    </row>
    <row r="37641" spans="151:151" ht="14.4" x14ac:dyDescent="0.25">
      <c r="EU37641" s="104"/>
    </row>
    <row r="37642" spans="151:151" ht="14.4" x14ac:dyDescent="0.25">
      <c r="EU37642" s="104"/>
    </row>
    <row r="37643" spans="151:151" ht="14.4" x14ac:dyDescent="0.25">
      <c r="EU37643" s="104"/>
    </row>
    <row r="37644" spans="151:151" ht="14.4" x14ac:dyDescent="0.25">
      <c r="EU37644" s="104"/>
    </row>
    <row r="37645" spans="151:151" ht="14.4" x14ac:dyDescent="0.25">
      <c r="EU37645" s="104"/>
    </row>
    <row r="37646" spans="151:151" ht="14.4" x14ac:dyDescent="0.25">
      <c r="EU37646" s="104"/>
    </row>
    <row r="37647" spans="151:151" ht="14.4" x14ac:dyDescent="0.25">
      <c r="EU37647" s="104"/>
    </row>
    <row r="37648" spans="151:151" ht="14.4" x14ac:dyDescent="0.25">
      <c r="EU37648" s="104"/>
    </row>
    <row r="37649" spans="151:151" ht="14.4" x14ac:dyDescent="0.25">
      <c r="EU37649" s="104"/>
    </row>
    <row r="37650" spans="151:151" ht="14.4" x14ac:dyDescent="0.25">
      <c r="EU37650" s="104"/>
    </row>
    <row r="37651" spans="151:151" ht="14.4" x14ac:dyDescent="0.25">
      <c r="EU37651" s="104"/>
    </row>
    <row r="37652" spans="151:151" ht="14.4" x14ac:dyDescent="0.25">
      <c r="EU37652" s="104"/>
    </row>
    <row r="37653" spans="151:151" ht="14.4" x14ac:dyDescent="0.25">
      <c r="EU37653" s="104"/>
    </row>
    <row r="37654" spans="151:151" ht="14.4" x14ac:dyDescent="0.25">
      <c r="EU37654" s="104"/>
    </row>
    <row r="37655" spans="151:151" ht="14.4" x14ac:dyDescent="0.25">
      <c r="EU37655" s="104"/>
    </row>
    <row r="37656" spans="151:151" ht="14.4" x14ac:dyDescent="0.25">
      <c r="EU37656" s="104"/>
    </row>
    <row r="37657" spans="151:151" ht="14.4" x14ac:dyDescent="0.25">
      <c r="EU37657" s="104"/>
    </row>
    <row r="37658" spans="151:151" ht="14.4" x14ac:dyDescent="0.25">
      <c r="EU37658" s="104"/>
    </row>
    <row r="37659" spans="151:151" ht="14.4" x14ac:dyDescent="0.25">
      <c r="EU37659" s="104"/>
    </row>
    <row r="37660" spans="151:151" ht="14.4" x14ac:dyDescent="0.25">
      <c r="EU37660" s="104"/>
    </row>
    <row r="37661" spans="151:151" ht="14.4" x14ac:dyDescent="0.25">
      <c r="EU37661" s="104"/>
    </row>
    <row r="37662" spans="151:151" ht="14.4" x14ac:dyDescent="0.25">
      <c r="EU37662" s="104"/>
    </row>
    <row r="37663" spans="151:151" ht="14.4" x14ac:dyDescent="0.25">
      <c r="EU37663" s="104"/>
    </row>
    <row r="37664" spans="151:151" ht="14.4" x14ac:dyDescent="0.25">
      <c r="EU37664" s="104"/>
    </row>
    <row r="37665" spans="151:151" ht="14.4" x14ac:dyDescent="0.25">
      <c r="EU37665" s="104"/>
    </row>
    <row r="37666" spans="151:151" ht="14.4" x14ac:dyDescent="0.25">
      <c r="EU37666" s="104"/>
    </row>
    <row r="37667" spans="151:151" ht="14.4" x14ac:dyDescent="0.25">
      <c r="EU37667" s="104"/>
    </row>
    <row r="37668" spans="151:151" ht="14.4" x14ac:dyDescent="0.25">
      <c r="EU37668" s="104"/>
    </row>
    <row r="37669" spans="151:151" ht="14.4" x14ac:dyDescent="0.25">
      <c r="EU37669" s="104"/>
    </row>
    <row r="37670" spans="151:151" ht="14.4" x14ac:dyDescent="0.25">
      <c r="EU37670" s="104"/>
    </row>
    <row r="37671" spans="151:151" ht="14.4" x14ac:dyDescent="0.25">
      <c r="EU37671" s="104"/>
    </row>
    <row r="37672" spans="151:151" ht="14.4" x14ac:dyDescent="0.25">
      <c r="EU37672" s="104"/>
    </row>
    <row r="37673" spans="151:151" ht="14.4" x14ac:dyDescent="0.25">
      <c r="EU37673" s="104"/>
    </row>
    <row r="37674" spans="151:151" ht="14.4" x14ac:dyDescent="0.25">
      <c r="EU37674" s="104"/>
    </row>
    <row r="37675" spans="151:151" ht="14.4" x14ac:dyDescent="0.25">
      <c r="EU37675" s="104"/>
    </row>
    <row r="37676" spans="151:151" ht="14.4" x14ac:dyDescent="0.25">
      <c r="EU37676" s="104"/>
    </row>
    <row r="37677" spans="151:151" ht="14.4" x14ac:dyDescent="0.25">
      <c r="EU37677" s="104"/>
    </row>
    <row r="37678" spans="151:151" ht="14.4" x14ac:dyDescent="0.25">
      <c r="EU37678" s="104"/>
    </row>
    <row r="37679" spans="151:151" ht="14.4" x14ac:dyDescent="0.25">
      <c r="EU37679" s="104"/>
    </row>
    <row r="37680" spans="151:151" ht="14.4" x14ac:dyDescent="0.25">
      <c r="EU37680" s="104"/>
    </row>
    <row r="37681" spans="151:151" ht="14.4" x14ac:dyDescent="0.25">
      <c r="EU37681" s="104"/>
    </row>
    <row r="37682" spans="151:151" ht="14.4" x14ac:dyDescent="0.25">
      <c r="EU37682" s="104"/>
    </row>
    <row r="37683" spans="151:151" ht="14.4" x14ac:dyDescent="0.25">
      <c r="EU37683" s="104"/>
    </row>
    <row r="37684" spans="151:151" ht="14.4" x14ac:dyDescent="0.25">
      <c r="EU37684" s="104"/>
    </row>
    <row r="37685" spans="151:151" ht="14.4" x14ac:dyDescent="0.25">
      <c r="EU37685" s="104"/>
    </row>
    <row r="37686" spans="151:151" ht="14.4" x14ac:dyDescent="0.25">
      <c r="EU37686" s="104"/>
    </row>
    <row r="37687" spans="151:151" ht="14.4" x14ac:dyDescent="0.25">
      <c r="EU37687" s="104"/>
    </row>
    <row r="37688" spans="151:151" ht="14.4" x14ac:dyDescent="0.25">
      <c r="EU37688" s="104"/>
    </row>
    <row r="37689" spans="151:151" ht="14.4" x14ac:dyDescent="0.25">
      <c r="EU37689" s="104"/>
    </row>
    <row r="37690" spans="151:151" ht="14.4" x14ac:dyDescent="0.25">
      <c r="EU37690" s="104"/>
    </row>
    <row r="37691" spans="151:151" ht="14.4" x14ac:dyDescent="0.25">
      <c r="EU37691" s="104"/>
    </row>
    <row r="37692" spans="151:151" ht="14.4" x14ac:dyDescent="0.25">
      <c r="EU37692" s="104"/>
    </row>
    <row r="37693" spans="151:151" ht="14.4" x14ac:dyDescent="0.25">
      <c r="EU37693" s="104"/>
    </row>
    <row r="37694" spans="151:151" ht="14.4" x14ac:dyDescent="0.25">
      <c r="EU37694" s="104"/>
    </row>
    <row r="37695" spans="151:151" ht="14.4" x14ac:dyDescent="0.25">
      <c r="EU37695" s="104"/>
    </row>
    <row r="37696" spans="151:151" ht="14.4" x14ac:dyDescent="0.25">
      <c r="EU37696" s="104"/>
    </row>
    <row r="37697" spans="151:151" ht="14.4" x14ac:dyDescent="0.25">
      <c r="EU37697" s="104"/>
    </row>
    <row r="37698" spans="151:151" ht="14.4" x14ac:dyDescent="0.25">
      <c r="EU37698" s="104"/>
    </row>
    <row r="37699" spans="151:151" ht="14.4" x14ac:dyDescent="0.25">
      <c r="EU37699" s="104"/>
    </row>
    <row r="37700" spans="151:151" ht="14.4" x14ac:dyDescent="0.25">
      <c r="EU37700" s="104"/>
    </row>
    <row r="37701" spans="151:151" ht="14.4" x14ac:dyDescent="0.25">
      <c r="EU37701" s="104"/>
    </row>
    <row r="37702" spans="151:151" ht="14.4" x14ac:dyDescent="0.25">
      <c r="EU37702" s="104"/>
    </row>
    <row r="37703" spans="151:151" ht="14.4" x14ac:dyDescent="0.25">
      <c r="EU37703" s="104"/>
    </row>
    <row r="37704" spans="151:151" ht="14.4" x14ac:dyDescent="0.25">
      <c r="EU37704" s="104"/>
    </row>
    <row r="37705" spans="151:151" ht="14.4" x14ac:dyDescent="0.25">
      <c r="EU37705" s="104"/>
    </row>
    <row r="37706" spans="151:151" ht="14.4" x14ac:dyDescent="0.25">
      <c r="EU37706" s="104"/>
    </row>
    <row r="37707" spans="151:151" ht="14.4" x14ac:dyDescent="0.25">
      <c r="EU37707" s="104"/>
    </row>
    <row r="37708" spans="151:151" ht="14.4" x14ac:dyDescent="0.25">
      <c r="EU37708" s="104"/>
    </row>
    <row r="37709" spans="151:151" ht="14.4" x14ac:dyDescent="0.25">
      <c r="EU37709" s="104"/>
    </row>
    <row r="37710" spans="151:151" ht="14.4" x14ac:dyDescent="0.25">
      <c r="EU37710" s="104"/>
    </row>
    <row r="37711" spans="151:151" ht="14.4" x14ac:dyDescent="0.25">
      <c r="EU37711" s="104"/>
    </row>
    <row r="37712" spans="151:151" ht="14.4" x14ac:dyDescent="0.25">
      <c r="EU37712" s="104"/>
    </row>
    <row r="37713" spans="151:151" ht="14.4" x14ac:dyDescent="0.25">
      <c r="EU37713" s="104"/>
    </row>
    <row r="37714" spans="151:151" ht="14.4" x14ac:dyDescent="0.25">
      <c r="EU37714" s="104"/>
    </row>
    <row r="37715" spans="151:151" ht="14.4" x14ac:dyDescent="0.25">
      <c r="EU37715" s="104"/>
    </row>
    <row r="37716" spans="151:151" ht="14.4" x14ac:dyDescent="0.25">
      <c r="EU37716" s="104"/>
    </row>
    <row r="37717" spans="151:151" ht="14.4" x14ac:dyDescent="0.25">
      <c r="EU37717" s="104"/>
    </row>
    <row r="37718" spans="151:151" ht="14.4" x14ac:dyDescent="0.25">
      <c r="EU37718" s="104"/>
    </row>
    <row r="37719" spans="151:151" ht="14.4" x14ac:dyDescent="0.25">
      <c r="EU37719" s="104"/>
    </row>
    <row r="37720" spans="151:151" ht="14.4" x14ac:dyDescent="0.25">
      <c r="EU37720" s="104"/>
    </row>
    <row r="37721" spans="151:151" ht="14.4" x14ac:dyDescent="0.25">
      <c r="EU37721" s="104"/>
    </row>
    <row r="37722" spans="151:151" ht="14.4" x14ac:dyDescent="0.25">
      <c r="EU37722" s="104"/>
    </row>
    <row r="37723" spans="151:151" ht="14.4" x14ac:dyDescent="0.25">
      <c r="EU37723" s="104"/>
    </row>
    <row r="37724" spans="151:151" ht="14.4" x14ac:dyDescent="0.25">
      <c r="EU37724" s="104"/>
    </row>
    <row r="37725" spans="151:151" ht="14.4" x14ac:dyDescent="0.25">
      <c r="EU37725" s="104"/>
    </row>
    <row r="37726" spans="151:151" ht="14.4" x14ac:dyDescent="0.25">
      <c r="EU37726" s="104"/>
    </row>
    <row r="37727" spans="151:151" ht="14.4" x14ac:dyDescent="0.25">
      <c r="EU37727" s="104"/>
    </row>
    <row r="37728" spans="151:151" ht="14.4" x14ac:dyDescent="0.25">
      <c r="EU37728" s="104"/>
    </row>
    <row r="37729" spans="151:151" ht="14.4" x14ac:dyDescent="0.25">
      <c r="EU37729" s="104"/>
    </row>
    <row r="37730" spans="151:151" ht="14.4" x14ac:dyDescent="0.25">
      <c r="EU37730" s="104"/>
    </row>
    <row r="37731" spans="151:151" ht="14.4" x14ac:dyDescent="0.25">
      <c r="EU37731" s="104"/>
    </row>
    <row r="37732" spans="151:151" ht="14.4" x14ac:dyDescent="0.25">
      <c r="EU37732" s="104"/>
    </row>
    <row r="37733" spans="151:151" ht="14.4" x14ac:dyDescent="0.25">
      <c r="EU37733" s="104"/>
    </row>
    <row r="37734" spans="151:151" ht="14.4" x14ac:dyDescent="0.25">
      <c r="EU37734" s="104"/>
    </row>
    <row r="37735" spans="151:151" ht="14.4" x14ac:dyDescent="0.25">
      <c r="EU37735" s="104"/>
    </row>
    <row r="37736" spans="151:151" ht="14.4" x14ac:dyDescent="0.25">
      <c r="EU37736" s="104"/>
    </row>
    <row r="37737" spans="151:151" ht="14.4" x14ac:dyDescent="0.25">
      <c r="EU37737" s="104"/>
    </row>
    <row r="37738" spans="151:151" ht="14.4" x14ac:dyDescent="0.25">
      <c r="EU37738" s="104"/>
    </row>
    <row r="37739" spans="151:151" ht="14.4" x14ac:dyDescent="0.25">
      <c r="EU37739" s="104"/>
    </row>
    <row r="37740" spans="151:151" ht="14.4" x14ac:dyDescent="0.25">
      <c r="EU37740" s="104"/>
    </row>
    <row r="37741" spans="151:151" ht="14.4" x14ac:dyDescent="0.25">
      <c r="EU37741" s="104"/>
    </row>
    <row r="37742" spans="151:151" ht="14.4" x14ac:dyDescent="0.25">
      <c r="EU37742" s="104"/>
    </row>
    <row r="37743" spans="151:151" ht="14.4" x14ac:dyDescent="0.25">
      <c r="EU37743" s="104"/>
    </row>
    <row r="37744" spans="151:151" ht="14.4" x14ac:dyDescent="0.25">
      <c r="EU37744" s="104"/>
    </row>
    <row r="37745" spans="151:151" ht="14.4" x14ac:dyDescent="0.25">
      <c r="EU37745" s="104"/>
    </row>
    <row r="37746" spans="151:151" ht="14.4" x14ac:dyDescent="0.25">
      <c r="EU37746" s="104"/>
    </row>
    <row r="37747" spans="151:151" ht="14.4" x14ac:dyDescent="0.25">
      <c r="EU37747" s="104"/>
    </row>
    <row r="37748" spans="151:151" ht="14.4" x14ac:dyDescent="0.25">
      <c r="EU37748" s="104"/>
    </row>
    <row r="37749" spans="151:151" ht="14.4" x14ac:dyDescent="0.25">
      <c r="EU37749" s="104"/>
    </row>
    <row r="37750" spans="151:151" ht="14.4" x14ac:dyDescent="0.25">
      <c r="EU37750" s="104"/>
    </row>
    <row r="37751" spans="151:151" ht="14.4" x14ac:dyDescent="0.25">
      <c r="EU37751" s="104"/>
    </row>
    <row r="37752" spans="151:151" ht="14.4" x14ac:dyDescent="0.25">
      <c r="EU37752" s="104"/>
    </row>
    <row r="37753" spans="151:151" ht="14.4" x14ac:dyDescent="0.25">
      <c r="EU37753" s="104"/>
    </row>
    <row r="37754" spans="151:151" ht="14.4" x14ac:dyDescent="0.25">
      <c r="EU37754" s="104"/>
    </row>
    <row r="37755" spans="151:151" ht="14.4" x14ac:dyDescent="0.25">
      <c r="EU37755" s="104"/>
    </row>
    <row r="37756" spans="151:151" ht="14.4" x14ac:dyDescent="0.25">
      <c r="EU37756" s="104"/>
    </row>
    <row r="37757" spans="151:151" ht="14.4" x14ac:dyDescent="0.25">
      <c r="EU37757" s="104"/>
    </row>
    <row r="37758" spans="151:151" ht="14.4" x14ac:dyDescent="0.25">
      <c r="EU37758" s="104"/>
    </row>
    <row r="37759" spans="151:151" ht="14.4" x14ac:dyDescent="0.25">
      <c r="EU37759" s="104"/>
    </row>
    <row r="37760" spans="151:151" ht="14.4" x14ac:dyDescent="0.25">
      <c r="EU37760" s="104"/>
    </row>
    <row r="37761" spans="151:151" ht="14.4" x14ac:dyDescent="0.25">
      <c r="EU37761" s="104"/>
    </row>
    <row r="37762" spans="151:151" ht="14.4" x14ac:dyDescent="0.25">
      <c r="EU37762" s="104"/>
    </row>
    <row r="37763" spans="151:151" ht="14.4" x14ac:dyDescent="0.25">
      <c r="EU37763" s="104"/>
    </row>
    <row r="37764" spans="151:151" ht="14.4" x14ac:dyDescent="0.25">
      <c r="EU37764" s="104"/>
    </row>
    <row r="37765" spans="151:151" ht="14.4" x14ac:dyDescent="0.25">
      <c r="EU37765" s="104"/>
    </row>
    <row r="37766" spans="151:151" ht="14.4" x14ac:dyDescent="0.25">
      <c r="EU37766" s="104"/>
    </row>
    <row r="37767" spans="151:151" ht="14.4" x14ac:dyDescent="0.25">
      <c r="EU37767" s="104"/>
    </row>
    <row r="37768" spans="151:151" ht="14.4" x14ac:dyDescent="0.25">
      <c r="EU37768" s="104"/>
    </row>
    <row r="37769" spans="151:151" ht="14.4" x14ac:dyDescent="0.25">
      <c r="EU37769" s="104"/>
    </row>
    <row r="37770" spans="151:151" ht="14.4" x14ac:dyDescent="0.25">
      <c r="EU37770" s="104"/>
    </row>
    <row r="37771" spans="151:151" ht="14.4" x14ac:dyDescent="0.25">
      <c r="EU37771" s="104"/>
    </row>
    <row r="37772" spans="151:151" ht="14.4" x14ac:dyDescent="0.25">
      <c r="EU37772" s="104"/>
    </row>
    <row r="37773" spans="151:151" ht="14.4" x14ac:dyDescent="0.25">
      <c r="EU37773" s="104"/>
    </row>
    <row r="37774" spans="151:151" ht="14.4" x14ac:dyDescent="0.25">
      <c r="EU37774" s="104"/>
    </row>
    <row r="37775" spans="151:151" ht="14.4" x14ac:dyDescent="0.25">
      <c r="EU37775" s="104"/>
    </row>
    <row r="37776" spans="151:151" ht="14.4" x14ac:dyDescent="0.25">
      <c r="EU37776" s="104"/>
    </row>
    <row r="37777" spans="151:151" ht="14.4" x14ac:dyDescent="0.25">
      <c r="EU37777" s="104"/>
    </row>
    <row r="37778" spans="151:151" ht="14.4" x14ac:dyDescent="0.25">
      <c r="EU37778" s="104"/>
    </row>
    <row r="37779" spans="151:151" ht="14.4" x14ac:dyDescent="0.25">
      <c r="EU37779" s="104"/>
    </row>
    <row r="37780" spans="151:151" ht="14.4" x14ac:dyDescent="0.25">
      <c r="EU37780" s="104"/>
    </row>
    <row r="37781" spans="151:151" ht="14.4" x14ac:dyDescent="0.25">
      <c r="EU37781" s="104"/>
    </row>
    <row r="37782" spans="151:151" ht="14.4" x14ac:dyDescent="0.25">
      <c r="EU37782" s="104"/>
    </row>
    <row r="37783" spans="151:151" ht="14.4" x14ac:dyDescent="0.25">
      <c r="EU37783" s="104"/>
    </row>
    <row r="37784" spans="151:151" ht="14.4" x14ac:dyDescent="0.25">
      <c r="EU37784" s="104"/>
    </row>
    <row r="37785" spans="151:151" ht="14.4" x14ac:dyDescent="0.25">
      <c r="EU37785" s="104"/>
    </row>
    <row r="37786" spans="151:151" ht="14.4" x14ac:dyDescent="0.25">
      <c r="EU37786" s="104"/>
    </row>
    <row r="37787" spans="151:151" ht="14.4" x14ac:dyDescent="0.25">
      <c r="EU37787" s="104"/>
    </row>
    <row r="37788" spans="151:151" ht="14.4" x14ac:dyDescent="0.25">
      <c r="EU37788" s="104"/>
    </row>
    <row r="37789" spans="151:151" ht="14.4" x14ac:dyDescent="0.25">
      <c r="EU37789" s="104"/>
    </row>
    <row r="37790" spans="151:151" ht="14.4" x14ac:dyDescent="0.25">
      <c r="EU37790" s="104"/>
    </row>
    <row r="37791" spans="151:151" ht="14.4" x14ac:dyDescent="0.25">
      <c r="EU37791" s="104"/>
    </row>
    <row r="37792" spans="151:151" ht="14.4" x14ac:dyDescent="0.25">
      <c r="EU37792" s="104"/>
    </row>
    <row r="37793" spans="151:151" ht="14.4" x14ac:dyDescent="0.25">
      <c r="EU37793" s="104"/>
    </row>
    <row r="37794" spans="151:151" ht="14.4" x14ac:dyDescent="0.25">
      <c r="EU37794" s="104"/>
    </row>
    <row r="37795" spans="151:151" ht="14.4" x14ac:dyDescent="0.25">
      <c r="EU37795" s="104"/>
    </row>
    <row r="37796" spans="151:151" ht="14.4" x14ac:dyDescent="0.25">
      <c r="EU37796" s="104"/>
    </row>
    <row r="37797" spans="151:151" ht="14.4" x14ac:dyDescent="0.25">
      <c r="EU37797" s="104"/>
    </row>
    <row r="37798" spans="151:151" ht="14.4" x14ac:dyDescent="0.25">
      <c r="EU37798" s="104"/>
    </row>
    <row r="37799" spans="151:151" ht="14.4" x14ac:dyDescent="0.25">
      <c r="EU37799" s="104"/>
    </row>
    <row r="37800" spans="151:151" ht="14.4" x14ac:dyDescent="0.25">
      <c r="EU37800" s="104"/>
    </row>
    <row r="37801" spans="151:151" ht="14.4" x14ac:dyDescent="0.25">
      <c r="EU37801" s="104"/>
    </row>
    <row r="37802" spans="151:151" ht="14.4" x14ac:dyDescent="0.25">
      <c r="EU37802" s="104"/>
    </row>
    <row r="37803" spans="151:151" ht="14.4" x14ac:dyDescent="0.25">
      <c r="EU37803" s="104"/>
    </row>
    <row r="37804" spans="151:151" ht="14.4" x14ac:dyDescent="0.25">
      <c r="EU37804" s="104"/>
    </row>
    <row r="37805" spans="151:151" ht="14.4" x14ac:dyDescent="0.25">
      <c r="EU37805" s="104"/>
    </row>
    <row r="37806" spans="151:151" ht="14.4" x14ac:dyDescent="0.25">
      <c r="EU37806" s="104"/>
    </row>
    <row r="37807" spans="151:151" ht="14.4" x14ac:dyDescent="0.25">
      <c r="EU37807" s="104"/>
    </row>
    <row r="37808" spans="151:151" ht="14.4" x14ac:dyDescent="0.25">
      <c r="EU37808" s="104"/>
    </row>
    <row r="37809" spans="151:151" ht="14.4" x14ac:dyDescent="0.25">
      <c r="EU37809" s="104"/>
    </row>
    <row r="37810" spans="151:151" ht="14.4" x14ac:dyDescent="0.25">
      <c r="EU37810" s="104"/>
    </row>
    <row r="37811" spans="151:151" ht="14.4" x14ac:dyDescent="0.25">
      <c r="EU37811" s="104"/>
    </row>
    <row r="37812" spans="151:151" ht="14.4" x14ac:dyDescent="0.25">
      <c r="EU37812" s="104"/>
    </row>
    <row r="37813" spans="151:151" ht="14.4" x14ac:dyDescent="0.25">
      <c r="EU37813" s="104"/>
    </row>
    <row r="37814" spans="151:151" ht="14.4" x14ac:dyDescent="0.25">
      <c r="EU37814" s="104"/>
    </row>
    <row r="37815" spans="151:151" ht="14.4" x14ac:dyDescent="0.25">
      <c r="EU37815" s="104"/>
    </row>
    <row r="37816" spans="151:151" ht="14.4" x14ac:dyDescent="0.25">
      <c r="EU37816" s="104"/>
    </row>
    <row r="37817" spans="151:151" ht="14.4" x14ac:dyDescent="0.25">
      <c r="EU37817" s="104"/>
    </row>
    <row r="37818" spans="151:151" ht="14.4" x14ac:dyDescent="0.25">
      <c r="EU37818" s="104"/>
    </row>
    <row r="37819" spans="151:151" ht="14.4" x14ac:dyDescent="0.25">
      <c r="EU37819" s="104"/>
    </row>
    <row r="37820" spans="151:151" ht="14.4" x14ac:dyDescent="0.25">
      <c r="EU37820" s="104"/>
    </row>
    <row r="37821" spans="151:151" ht="14.4" x14ac:dyDescent="0.25">
      <c r="EU37821" s="104"/>
    </row>
    <row r="37822" spans="151:151" ht="14.4" x14ac:dyDescent="0.25">
      <c r="EU37822" s="104"/>
    </row>
    <row r="37823" spans="151:151" ht="14.4" x14ac:dyDescent="0.25">
      <c r="EU37823" s="104"/>
    </row>
    <row r="37824" spans="151:151" ht="14.4" x14ac:dyDescent="0.25">
      <c r="EU37824" s="104"/>
    </row>
    <row r="37825" spans="151:151" ht="14.4" x14ac:dyDescent="0.25">
      <c r="EU37825" s="104"/>
    </row>
    <row r="37826" spans="151:151" ht="14.4" x14ac:dyDescent="0.25">
      <c r="EU37826" s="104"/>
    </row>
    <row r="37827" spans="151:151" ht="14.4" x14ac:dyDescent="0.25">
      <c r="EU37827" s="104"/>
    </row>
    <row r="37828" spans="151:151" ht="14.4" x14ac:dyDescent="0.25">
      <c r="EU37828" s="104"/>
    </row>
    <row r="37829" spans="151:151" ht="14.4" x14ac:dyDescent="0.25">
      <c r="EU37829" s="104"/>
    </row>
    <row r="37830" spans="151:151" ht="14.4" x14ac:dyDescent="0.25">
      <c r="EU37830" s="104"/>
    </row>
    <row r="37831" spans="151:151" ht="14.4" x14ac:dyDescent="0.25">
      <c r="EU37831" s="104"/>
    </row>
    <row r="37832" spans="151:151" ht="14.4" x14ac:dyDescent="0.25">
      <c r="EU37832" s="104"/>
    </row>
    <row r="37833" spans="151:151" ht="14.4" x14ac:dyDescent="0.25">
      <c r="EU37833" s="104"/>
    </row>
    <row r="37834" spans="151:151" ht="14.4" x14ac:dyDescent="0.25">
      <c r="EU37834" s="104"/>
    </row>
    <row r="37835" spans="151:151" ht="14.4" x14ac:dyDescent="0.25">
      <c r="EU37835" s="104"/>
    </row>
    <row r="37836" spans="151:151" ht="14.4" x14ac:dyDescent="0.25">
      <c r="EU37836" s="104"/>
    </row>
    <row r="37837" spans="151:151" ht="14.4" x14ac:dyDescent="0.25">
      <c r="EU37837" s="104"/>
    </row>
    <row r="37838" spans="151:151" ht="14.4" x14ac:dyDescent="0.25">
      <c r="EU37838" s="104"/>
    </row>
    <row r="37839" spans="151:151" ht="14.4" x14ac:dyDescent="0.25">
      <c r="EU37839" s="104"/>
    </row>
    <row r="37840" spans="151:151" ht="14.4" x14ac:dyDescent="0.25">
      <c r="EU37840" s="104"/>
    </row>
    <row r="37841" spans="151:151" ht="14.4" x14ac:dyDescent="0.25">
      <c r="EU37841" s="104"/>
    </row>
    <row r="37842" spans="151:151" ht="14.4" x14ac:dyDescent="0.25">
      <c r="EU37842" s="104"/>
    </row>
    <row r="37843" spans="151:151" ht="14.4" x14ac:dyDescent="0.25">
      <c r="EU37843" s="104"/>
    </row>
    <row r="37844" spans="151:151" ht="14.4" x14ac:dyDescent="0.25">
      <c r="EU37844" s="104"/>
    </row>
    <row r="37845" spans="151:151" ht="14.4" x14ac:dyDescent="0.25">
      <c r="EU37845" s="104"/>
    </row>
    <row r="37846" spans="151:151" ht="14.4" x14ac:dyDescent="0.25">
      <c r="EU37846" s="104"/>
    </row>
    <row r="37847" spans="151:151" ht="14.4" x14ac:dyDescent="0.25">
      <c r="EU37847" s="104"/>
    </row>
    <row r="37848" spans="151:151" ht="14.4" x14ac:dyDescent="0.25">
      <c r="EU37848" s="104"/>
    </row>
    <row r="37849" spans="151:151" ht="14.4" x14ac:dyDescent="0.25">
      <c r="EU37849" s="104"/>
    </row>
    <row r="37850" spans="151:151" ht="14.4" x14ac:dyDescent="0.25">
      <c r="EU37850" s="104"/>
    </row>
    <row r="37851" spans="151:151" ht="14.4" x14ac:dyDescent="0.25">
      <c r="EU37851" s="104"/>
    </row>
    <row r="37852" spans="151:151" ht="14.4" x14ac:dyDescent="0.25">
      <c r="EU37852" s="104"/>
    </row>
    <row r="37853" spans="151:151" ht="14.4" x14ac:dyDescent="0.25">
      <c r="EU37853" s="104"/>
    </row>
    <row r="37854" spans="151:151" ht="14.4" x14ac:dyDescent="0.25">
      <c r="EU37854" s="104"/>
    </row>
    <row r="37855" spans="151:151" ht="14.4" x14ac:dyDescent="0.25">
      <c r="EU37855" s="104"/>
    </row>
    <row r="37856" spans="151:151" ht="14.4" x14ac:dyDescent="0.25">
      <c r="EU37856" s="104"/>
    </row>
    <row r="37857" spans="151:151" ht="14.4" x14ac:dyDescent="0.25">
      <c r="EU37857" s="104"/>
    </row>
    <row r="37858" spans="151:151" ht="14.4" x14ac:dyDescent="0.25">
      <c r="EU37858" s="104"/>
    </row>
    <row r="37859" spans="151:151" ht="14.4" x14ac:dyDescent="0.25">
      <c r="EU37859" s="104"/>
    </row>
    <row r="37860" spans="151:151" ht="14.4" x14ac:dyDescent="0.25">
      <c r="EU37860" s="104"/>
    </row>
    <row r="37861" spans="151:151" ht="14.4" x14ac:dyDescent="0.25">
      <c r="EU37861" s="104"/>
    </row>
    <row r="37862" spans="151:151" ht="14.4" x14ac:dyDescent="0.25">
      <c r="EU37862" s="104"/>
    </row>
    <row r="37863" spans="151:151" ht="14.4" x14ac:dyDescent="0.25">
      <c r="EU37863" s="104"/>
    </row>
    <row r="37864" spans="151:151" ht="14.4" x14ac:dyDescent="0.25">
      <c r="EU37864" s="104"/>
    </row>
    <row r="37865" spans="151:151" ht="14.4" x14ac:dyDescent="0.25">
      <c r="EU37865" s="104"/>
    </row>
    <row r="37866" spans="151:151" ht="14.4" x14ac:dyDescent="0.25">
      <c r="EU37866" s="104"/>
    </row>
    <row r="37867" spans="151:151" ht="14.4" x14ac:dyDescent="0.25">
      <c r="EU37867" s="104"/>
    </row>
    <row r="37868" spans="151:151" ht="14.4" x14ac:dyDescent="0.25">
      <c r="EU37868" s="104"/>
    </row>
    <row r="37869" spans="151:151" ht="14.4" x14ac:dyDescent="0.25">
      <c r="EU37869" s="104"/>
    </row>
    <row r="37870" spans="151:151" ht="14.4" x14ac:dyDescent="0.25">
      <c r="EU37870" s="104"/>
    </row>
    <row r="37871" spans="151:151" ht="14.4" x14ac:dyDescent="0.25">
      <c r="EU37871" s="104"/>
    </row>
    <row r="37872" spans="151:151" ht="14.4" x14ac:dyDescent="0.25">
      <c r="EU37872" s="104"/>
    </row>
    <row r="37873" spans="151:151" ht="14.4" x14ac:dyDescent="0.25">
      <c r="EU37873" s="104"/>
    </row>
    <row r="37874" spans="151:151" ht="14.4" x14ac:dyDescent="0.25">
      <c r="EU37874" s="104"/>
    </row>
    <row r="37875" spans="151:151" ht="14.4" x14ac:dyDescent="0.25">
      <c r="EU37875" s="104"/>
    </row>
    <row r="37876" spans="151:151" ht="14.4" x14ac:dyDescent="0.25">
      <c r="EU37876" s="104"/>
    </row>
    <row r="37877" spans="151:151" ht="14.4" x14ac:dyDescent="0.25">
      <c r="EU37877" s="104"/>
    </row>
    <row r="37878" spans="151:151" ht="14.4" x14ac:dyDescent="0.25">
      <c r="EU37878" s="104"/>
    </row>
    <row r="37879" spans="151:151" ht="14.4" x14ac:dyDescent="0.25">
      <c r="EU37879" s="104"/>
    </row>
    <row r="37880" spans="151:151" ht="14.4" x14ac:dyDescent="0.25">
      <c r="EU37880" s="104"/>
    </row>
    <row r="37881" spans="151:151" ht="14.4" x14ac:dyDescent="0.25">
      <c r="EU37881" s="104"/>
    </row>
    <row r="37882" spans="151:151" ht="14.4" x14ac:dyDescent="0.25">
      <c r="EU37882" s="104"/>
    </row>
    <row r="37883" spans="151:151" ht="14.4" x14ac:dyDescent="0.25">
      <c r="EU37883" s="104"/>
    </row>
    <row r="37884" spans="151:151" ht="14.4" x14ac:dyDescent="0.25">
      <c r="EU37884" s="104"/>
    </row>
    <row r="37885" spans="151:151" ht="14.4" x14ac:dyDescent="0.25">
      <c r="EU37885" s="104"/>
    </row>
    <row r="37886" spans="151:151" ht="14.4" x14ac:dyDescent="0.25">
      <c r="EU37886" s="104"/>
    </row>
    <row r="37887" spans="151:151" ht="14.4" x14ac:dyDescent="0.25">
      <c r="EU37887" s="104"/>
    </row>
    <row r="37888" spans="151:151" ht="14.4" x14ac:dyDescent="0.25">
      <c r="EU37888" s="104"/>
    </row>
    <row r="37889" spans="151:151" ht="14.4" x14ac:dyDescent="0.25">
      <c r="EU37889" s="104"/>
    </row>
    <row r="37890" spans="151:151" ht="14.4" x14ac:dyDescent="0.25">
      <c r="EU37890" s="104"/>
    </row>
    <row r="37891" spans="151:151" ht="14.4" x14ac:dyDescent="0.25">
      <c r="EU37891" s="104"/>
    </row>
    <row r="37892" spans="151:151" ht="14.4" x14ac:dyDescent="0.25">
      <c r="EU37892" s="104"/>
    </row>
    <row r="37893" spans="151:151" ht="14.4" x14ac:dyDescent="0.25">
      <c r="EU37893" s="104"/>
    </row>
    <row r="37894" spans="151:151" ht="14.4" x14ac:dyDescent="0.25">
      <c r="EU37894" s="104"/>
    </row>
    <row r="37895" spans="151:151" ht="14.4" x14ac:dyDescent="0.25">
      <c r="EU37895" s="104"/>
    </row>
    <row r="37896" spans="151:151" ht="14.4" x14ac:dyDescent="0.25">
      <c r="EU37896" s="104"/>
    </row>
    <row r="37897" spans="151:151" ht="14.4" x14ac:dyDescent="0.25">
      <c r="EU37897" s="104"/>
    </row>
    <row r="37898" spans="151:151" ht="14.4" x14ac:dyDescent="0.25">
      <c r="EU37898" s="104"/>
    </row>
    <row r="37899" spans="151:151" ht="14.4" x14ac:dyDescent="0.25">
      <c r="EU37899" s="104"/>
    </row>
    <row r="37900" spans="151:151" ht="14.4" x14ac:dyDescent="0.25">
      <c r="EU37900" s="104"/>
    </row>
    <row r="37901" spans="151:151" ht="14.4" x14ac:dyDescent="0.25">
      <c r="EU37901" s="104"/>
    </row>
    <row r="37902" spans="151:151" ht="14.4" x14ac:dyDescent="0.25">
      <c r="EU37902" s="104"/>
    </row>
    <row r="37903" spans="151:151" ht="14.4" x14ac:dyDescent="0.25">
      <c r="EU37903" s="104"/>
    </row>
    <row r="37904" spans="151:151" ht="14.4" x14ac:dyDescent="0.25">
      <c r="EU37904" s="104"/>
    </row>
    <row r="37905" spans="151:151" ht="14.4" x14ac:dyDescent="0.25">
      <c r="EU37905" s="104"/>
    </row>
    <row r="37906" spans="151:151" ht="14.4" x14ac:dyDescent="0.25">
      <c r="EU37906" s="104"/>
    </row>
    <row r="37907" spans="151:151" ht="14.4" x14ac:dyDescent="0.25">
      <c r="EU37907" s="104"/>
    </row>
    <row r="37908" spans="151:151" ht="14.4" x14ac:dyDescent="0.25">
      <c r="EU37908" s="104"/>
    </row>
    <row r="37909" spans="151:151" ht="14.4" x14ac:dyDescent="0.25">
      <c r="EU37909" s="104"/>
    </row>
    <row r="37910" spans="151:151" ht="14.4" x14ac:dyDescent="0.25">
      <c r="EU37910" s="104"/>
    </row>
    <row r="37911" spans="151:151" ht="14.4" x14ac:dyDescent="0.25">
      <c r="EU37911" s="104"/>
    </row>
    <row r="37912" spans="151:151" ht="14.4" x14ac:dyDescent="0.25">
      <c r="EU37912" s="104"/>
    </row>
    <row r="37913" spans="151:151" ht="14.4" x14ac:dyDescent="0.25">
      <c r="EU37913" s="104"/>
    </row>
    <row r="37914" spans="151:151" ht="14.4" x14ac:dyDescent="0.25">
      <c r="EU37914" s="104"/>
    </row>
    <row r="37915" spans="151:151" ht="14.4" x14ac:dyDescent="0.25">
      <c r="EU37915" s="104"/>
    </row>
    <row r="37916" spans="151:151" ht="14.4" x14ac:dyDescent="0.25">
      <c r="EU37916" s="104"/>
    </row>
    <row r="37917" spans="151:151" ht="14.4" x14ac:dyDescent="0.25">
      <c r="EU37917" s="104"/>
    </row>
    <row r="37918" spans="151:151" ht="14.4" x14ac:dyDescent="0.25">
      <c r="EU37918" s="104"/>
    </row>
    <row r="37919" spans="151:151" ht="14.4" x14ac:dyDescent="0.25">
      <c r="EU37919" s="104"/>
    </row>
    <row r="37920" spans="151:151" ht="14.4" x14ac:dyDescent="0.25">
      <c r="EU37920" s="104"/>
    </row>
    <row r="37921" spans="151:151" ht="14.4" x14ac:dyDescent="0.25">
      <c r="EU37921" s="104"/>
    </row>
    <row r="37922" spans="151:151" ht="14.4" x14ac:dyDescent="0.25">
      <c r="EU37922" s="104"/>
    </row>
    <row r="37923" spans="151:151" ht="14.4" x14ac:dyDescent="0.25">
      <c r="EU37923" s="104"/>
    </row>
    <row r="37924" spans="151:151" ht="14.4" x14ac:dyDescent="0.25">
      <c r="EU37924" s="104"/>
    </row>
    <row r="37925" spans="151:151" ht="14.4" x14ac:dyDescent="0.25">
      <c r="EU37925" s="104"/>
    </row>
    <row r="37926" spans="151:151" ht="14.4" x14ac:dyDescent="0.25">
      <c r="EU37926" s="104"/>
    </row>
    <row r="37927" spans="151:151" ht="14.4" x14ac:dyDescent="0.25">
      <c r="EU37927" s="104"/>
    </row>
    <row r="37928" spans="151:151" ht="14.4" x14ac:dyDescent="0.25">
      <c r="EU37928" s="104"/>
    </row>
    <row r="37929" spans="151:151" ht="14.4" x14ac:dyDescent="0.25">
      <c r="EU37929" s="104"/>
    </row>
    <row r="37930" spans="151:151" ht="14.4" x14ac:dyDescent="0.25">
      <c r="EU37930" s="104"/>
    </row>
    <row r="37931" spans="151:151" ht="14.4" x14ac:dyDescent="0.25">
      <c r="EU37931" s="104"/>
    </row>
    <row r="37932" spans="151:151" ht="14.4" x14ac:dyDescent="0.25">
      <c r="EU37932" s="104"/>
    </row>
    <row r="37933" spans="151:151" ht="14.4" x14ac:dyDescent="0.25">
      <c r="EU37933" s="104"/>
    </row>
    <row r="37934" spans="151:151" ht="14.4" x14ac:dyDescent="0.25">
      <c r="EU37934" s="104"/>
    </row>
    <row r="37935" spans="151:151" ht="14.4" x14ac:dyDescent="0.25">
      <c r="EU37935" s="104"/>
    </row>
    <row r="37936" spans="151:151" ht="14.4" x14ac:dyDescent="0.25">
      <c r="EU37936" s="104"/>
    </row>
    <row r="37937" spans="151:151" ht="14.4" x14ac:dyDescent="0.25">
      <c r="EU37937" s="104"/>
    </row>
    <row r="37938" spans="151:151" ht="14.4" x14ac:dyDescent="0.25">
      <c r="EU37938" s="104"/>
    </row>
    <row r="37939" spans="151:151" ht="14.4" x14ac:dyDescent="0.25">
      <c r="EU37939" s="104"/>
    </row>
    <row r="37940" spans="151:151" ht="14.4" x14ac:dyDescent="0.25">
      <c r="EU37940" s="104"/>
    </row>
    <row r="37941" spans="151:151" ht="14.4" x14ac:dyDescent="0.25">
      <c r="EU37941" s="104"/>
    </row>
    <row r="37942" spans="151:151" ht="14.4" x14ac:dyDescent="0.25">
      <c r="EU37942" s="104"/>
    </row>
    <row r="37943" spans="151:151" ht="14.4" x14ac:dyDescent="0.25">
      <c r="EU37943" s="104"/>
    </row>
    <row r="37944" spans="151:151" ht="14.4" x14ac:dyDescent="0.25">
      <c r="EU37944" s="104"/>
    </row>
    <row r="37945" spans="151:151" ht="14.4" x14ac:dyDescent="0.25">
      <c r="EU37945" s="104"/>
    </row>
    <row r="37946" spans="151:151" ht="14.4" x14ac:dyDescent="0.25">
      <c r="EU37946" s="104"/>
    </row>
    <row r="37947" spans="151:151" ht="14.4" x14ac:dyDescent="0.25">
      <c r="EU37947" s="104"/>
    </row>
    <row r="37948" spans="151:151" ht="14.4" x14ac:dyDescent="0.25">
      <c r="EU37948" s="104"/>
    </row>
    <row r="37949" spans="151:151" ht="14.4" x14ac:dyDescent="0.25">
      <c r="EU37949" s="104"/>
    </row>
    <row r="37950" spans="151:151" ht="14.4" x14ac:dyDescent="0.25">
      <c r="EU37950" s="104"/>
    </row>
    <row r="37951" spans="151:151" ht="14.4" x14ac:dyDescent="0.25">
      <c r="EU37951" s="104"/>
    </row>
    <row r="37952" spans="151:151" ht="14.4" x14ac:dyDescent="0.25">
      <c r="EU37952" s="104"/>
    </row>
    <row r="37953" spans="151:151" ht="14.4" x14ac:dyDescent="0.25">
      <c r="EU37953" s="104"/>
    </row>
    <row r="37954" spans="151:151" ht="14.4" x14ac:dyDescent="0.25">
      <c r="EU37954" s="104"/>
    </row>
    <row r="37955" spans="151:151" ht="14.4" x14ac:dyDescent="0.25">
      <c r="EU37955" s="104"/>
    </row>
    <row r="37956" spans="151:151" ht="14.4" x14ac:dyDescent="0.25">
      <c r="EU37956" s="104"/>
    </row>
    <row r="37957" spans="151:151" ht="14.4" x14ac:dyDescent="0.25">
      <c r="EU37957" s="104"/>
    </row>
    <row r="37958" spans="151:151" ht="14.4" x14ac:dyDescent="0.25">
      <c r="EU37958" s="104"/>
    </row>
    <row r="37959" spans="151:151" ht="14.4" x14ac:dyDescent="0.25">
      <c r="EU37959" s="104"/>
    </row>
    <row r="37960" spans="151:151" ht="14.4" x14ac:dyDescent="0.25">
      <c r="EU37960" s="104"/>
    </row>
    <row r="37961" spans="151:151" ht="14.4" x14ac:dyDescent="0.25">
      <c r="EU37961" s="104"/>
    </row>
    <row r="37962" spans="151:151" ht="14.4" x14ac:dyDescent="0.25">
      <c r="EU37962" s="104"/>
    </row>
    <row r="37963" spans="151:151" ht="14.4" x14ac:dyDescent="0.25">
      <c r="EU37963" s="104"/>
    </row>
    <row r="37964" spans="151:151" ht="14.4" x14ac:dyDescent="0.25">
      <c r="EU37964" s="104"/>
    </row>
    <row r="37965" spans="151:151" ht="14.4" x14ac:dyDescent="0.25">
      <c r="EU37965" s="104"/>
    </row>
    <row r="37966" spans="151:151" ht="14.4" x14ac:dyDescent="0.25">
      <c r="EU37966" s="104"/>
    </row>
    <row r="37967" spans="151:151" ht="14.4" x14ac:dyDescent="0.25">
      <c r="EU37967" s="104"/>
    </row>
    <row r="37968" spans="151:151" ht="14.4" x14ac:dyDescent="0.25">
      <c r="EU37968" s="104"/>
    </row>
    <row r="37969" spans="151:151" ht="14.4" x14ac:dyDescent="0.25">
      <c r="EU37969" s="104"/>
    </row>
    <row r="37970" spans="151:151" ht="14.4" x14ac:dyDescent="0.25">
      <c r="EU37970" s="104"/>
    </row>
    <row r="37971" spans="151:151" ht="14.4" x14ac:dyDescent="0.25">
      <c r="EU37971" s="104"/>
    </row>
    <row r="37972" spans="151:151" ht="14.4" x14ac:dyDescent="0.25">
      <c r="EU37972" s="104"/>
    </row>
    <row r="37973" spans="151:151" ht="14.4" x14ac:dyDescent="0.25">
      <c r="EU37973" s="104"/>
    </row>
    <row r="37974" spans="151:151" ht="14.4" x14ac:dyDescent="0.25">
      <c r="EU37974" s="104"/>
    </row>
    <row r="37975" spans="151:151" ht="14.4" x14ac:dyDescent="0.25">
      <c r="EU37975" s="104"/>
    </row>
    <row r="37976" spans="151:151" ht="14.4" x14ac:dyDescent="0.25">
      <c r="EU37976" s="104"/>
    </row>
    <row r="37977" spans="151:151" ht="14.4" x14ac:dyDescent="0.25">
      <c r="EU37977" s="104"/>
    </row>
    <row r="37978" spans="151:151" ht="14.4" x14ac:dyDescent="0.25">
      <c r="EU37978" s="104"/>
    </row>
    <row r="37979" spans="151:151" ht="14.4" x14ac:dyDescent="0.25">
      <c r="EU37979" s="104"/>
    </row>
    <row r="37980" spans="151:151" ht="14.4" x14ac:dyDescent="0.25">
      <c r="EU37980" s="104"/>
    </row>
    <row r="37981" spans="151:151" ht="14.4" x14ac:dyDescent="0.25">
      <c r="EU37981" s="104"/>
    </row>
    <row r="37982" spans="151:151" ht="14.4" x14ac:dyDescent="0.25">
      <c r="EU37982" s="104"/>
    </row>
    <row r="37983" spans="151:151" ht="14.4" x14ac:dyDescent="0.25">
      <c r="EU37983" s="104"/>
    </row>
    <row r="37984" spans="151:151" ht="14.4" x14ac:dyDescent="0.25">
      <c r="EU37984" s="104"/>
    </row>
    <row r="37985" spans="151:151" ht="14.4" x14ac:dyDescent="0.25">
      <c r="EU37985" s="104"/>
    </row>
    <row r="37986" spans="151:151" ht="14.4" x14ac:dyDescent="0.25">
      <c r="EU37986" s="104"/>
    </row>
    <row r="37987" spans="151:151" ht="14.4" x14ac:dyDescent="0.25">
      <c r="EU37987" s="104"/>
    </row>
    <row r="37988" spans="151:151" ht="14.4" x14ac:dyDescent="0.25">
      <c r="EU37988" s="104"/>
    </row>
    <row r="37989" spans="151:151" ht="14.4" x14ac:dyDescent="0.25">
      <c r="EU37989" s="104"/>
    </row>
    <row r="37990" spans="151:151" ht="14.4" x14ac:dyDescent="0.25">
      <c r="EU37990" s="104"/>
    </row>
    <row r="37991" spans="151:151" ht="14.4" x14ac:dyDescent="0.25">
      <c r="EU37991" s="104"/>
    </row>
    <row r="37992" spans="151:151" ht="14.4" x14ac:dyDescent="0.25">
      <c r="EU37992" s="104"/>
    </row>
    <row r="37993" spans="151:151" ht="14.4" x14ac:dyDescent="0.25">
      <c r="EU37993" s="104"/>
    </row>
    <row r="37994" spans="151:151" ht="14.4" x14ac:dyDescent="0.25">
      <c r="EU37994" s="104"/>
    </row>
    <row r="37995" spans="151:151" ht="14.4" x14ac:dyDescent="0.25">
      <c r="EU37995" s="104"/>
    </row>
    <row r="37996" spans="151:151" ht="14.4" x14ac:dyDescent="0.25">
      <c r="EU37996" s="104"/>
    </row>
    <row r="37997" spans="151:151" ht="14.4" x14ac:dyDescent="0.25">
      <c r="EU37997" s="104"/>
    </row>
    <row r="37998" spans="151:151" ht="14.4" x14ac:dyDescent="0.25">
      <c r="EU37998" s="104"/>
    </row>
    <row r="37999" spans="151:151" ht="14.4" x14ac:dyDescent="0.25">
      <c r="EU37999" s="104"/>
    </row>
    <row r="38000" spans="151:151" ht="14.4" x14ac:dyDescent="0.25">
      <c r="EU38000" s="104"/>
    </row>
    <row r="38001" spans="151:151" ht="14.4" x14ac:dyDescent="0.25">
      <c r="EU38001" s="104"/>
    </row>
    <row r="38002" spans="151:151" ht="14.4" x14ac:dyDescent="0.25">
      <c r="EU38002" s="104"/>
    </row>
    <row r="38003" spans="151:151" ht="14.4" x14ac:dyDescent="0.25">
      <c r="EU38003" s="104"/>
    </row>
    <row r="38004" spans="151:151" ht="14.4" x14ac:dyDescent="0.25">
      <c r="EU38004" s="104"/>
    </row>
    <row r="38005" spans="151:151" ht="14.4" x14ac:dyDescent="0.25">
      <c r="EU38005" s="104"/>
    </row>
    <row r="38006" spans="151:151" ht="14.4" x14ac:dyDescent="0.25">
      <c r="EU38006" s="104"/>
    </row>
    <row r="38007" spans="151:151" ht="14.4" x14ac:dyDescent="0.25">
      <c r="EU38007" s="104"/>
    </row>
    <row r="38008" spans="151:151" ht="14.4" x14ac:dyDescent="0.25">
      <c r="EU38008" s="104"/>
    </row>
    <row r="38009" spans="151:151" ht="14.4" x14ac:dyDescent="0.25">
      <c r="EU38009" s="104"/>
    </row>
    <row r="38010" spans="151:151" ht="14.4" x14ac:dyDescent="0.25">
      <c r="EU38010" s="104"/>
    </row>
    <row r="38011" spans="151:151" ht="14.4" x14ac:dyDescent="0.25">
      <c r="EU38011" s="104"/>
    </row>
    <row r="38012" spans="151:151" ht="14.4" x14ac:dyDescent="0.25">
      <c r="EU38012" s="104"/>
    </row>
    <row r="38013" spans="151:151" ht="14.4" x14ac:dyDescent="0.25">
      <c r="EU38013" s="104"/>
    </row>
    <row r="38014" spans="151:151" ht="14.4" x14ac:dyDescent="0.25">
      <c r="EU38014" s="104"/>
    </row>
    <row r="38015" spans="151:151" ht="14.4" x14ac:dyDescent="0.25">
      <c r="EU38015" s="104"/>
    </row>
    <row r="38016" spans="151:151" ht="14.4" x14ac:dyDescent="0.25">
      <c r="EU38016" s="104"/>
    </row>
    <row r="38017" spans="151:151" ht="14.4" x14ac:dyDescent="0.25">
      <c r="EU38017" s="104"/>
    </row>
    <row r="38018" spans="151:151" ht="14.4" x14ac:dyDescent="0.25">
      <c r="EU38018" s="104"/>
    </row>
    <row r="38019" spans="151:151" ht="14.4" x14ac:dyDescent="0.25">
      <c r="EU38019" s="104"/>
    </row>
    <row r="38020" spans="151:151" ht="14.4" x14ac:dyDescent="0.25">
      <c r="EU38020" s="104"/>
    </row>
    <row r="38021" spans="151:151" ht="14.4" x14ac:dyDescent="0.25">
      <c r="EU38021" s="104"/>
    </row>
    <row r="38022" spans="151:151" ht="14.4" x14ac:dyDescent="0.25">
      <c r="EU38022" s="104"/>
    </row>
    <row r="38023" spans="151:151" ht="14.4" x14ac:dyDescent="0.25">
      <c r="EU38023" s="104"/>
    </row>
    <row r="38024" spans="151:151" ht="14.4" x14ac:dyDescent="0.25">
      <c r="EU38024" s="104"/>
    </row>
    <row r="38025" spans="151:151" ht="14.4" x14ac:dyDescent="0.25">
      <c r="EU38025" s="104"/>
    </row>
    <row r="38026" spans="151:151" ht="14.4" x14ac:dyDescent="0.25">
      <c r="EU38026" s="104"/>
    </row>
    <row r="38027" spans="151:151" ht="14.4" x14ac:dyDescent="0.25">
      <c r="EU38027" s="104"/>
    </row>
    <row r="38028" spans="151:151" ht="14.4" x14ac:dyDescent="0.25">
      <c r="EU38028" s="104"/>
    </row>
    <row r="38029" spans="151:151" ht="14.4" x14ac:dyDescent="0.25">
      <c r="EU38029" s="104"/>
    </row>
    <row r="38030" spans="151:151" ht="14.4" x14ac:dyDescent="0.25">
      <c r="EU38030" s="104"/>
    </row>
    <row r="38031" spans="151:151" ht="14.4" x14ac:dyDescent="0.25">
      <c r="EU38031" s="104"/>
    </row>
    <row r="38032" spans="151:151" ht="14.4" x14ac:dyDescent="0.25">
      <c r="EU38032" s="104"/>
    </row>
    <row r="38033" spans="151:151" ht="14.4" x14ac:dyDescent="0.25">
      <c r="EU38033" s="104"/>
    </row>
    <row r="38034" spans="151:151" ht="14.4" x14ac:dyDescent="0.25">
      <c r="EU38034" s="104"/>
    </row>
    <row r="38035" spans="151:151" ht="14.4" x14ac:dyDescent="0.25">
      <c r="EU38035" s="104"/>
    </row>
    <row r="38036" spans="151:151" ht="14.4" x14ac:dyDescent="0.25">
      <c r="EU38036" s="104"/>
    </row>
    <row r="38037" spans="151:151" ht="14.4" x14ac:dyDescent="0.25">
      <c r="EU38037" s="104"/>
    </row>
    <row r="38038" spans="151:151" ht="14.4" x14ac:dyDescent="0.25">
      <c r="EU38038" s="104"/>
    </row>
    <row r="38039" spans="151:151" ht="14.4" x14ac:dyDescent="0.25">
      <c r="EU38039" s="104"/>
    </row>
    <row r="38040" spans="151:151" ht="14.4" x14ac:dyDescent="0.25">
      <c r="EU38040" s="104"/>
    </row>
    <row r="38041" spans="151:151" ht="14.4" x14ac:dyDescent="0.25">
      <c r="EU38041" s="104"/>
    </row>
    <row r="38042" spans="151:151" ht="14.4" x14ac:dyDescent="0.25">
      <c r="EU38042" s="104"/>
    </row>
    <row r="38043" spans="151:151" ht="14.4" x14ac:dyDescent="0.25">
      <c r="EU38043" s="104"/>
    </row>
    <row r="38044" spans="151:151" ht="14.4" x14ac:dyDescent="0.25">
      <c r="EU38044" s="104"/>
    </row>
    <row r="38045" spans="151:151" ht="14.4" x14ac:dyDescent="0.25">
      <c r="EU38045" s="104"/>
    </row>
    <row r="38046" spans="151:151" ht="14.4" x14ac:dyDescent="0.25">
      <c r="EU38046" s="104"/>
    </row>
    <row r="38047" spans="151:151" ht="14.4" x14ac:dyDescent="0.25">
      <c r="EU38047" s="104"/>
    </row>
    <row r="38048" spans="151:151" ht="14.4" x14ac:dyDescent="0.25">
      <c r="EU38048" s="104"/>
    </row>
    <row r="38049" spans="151:151" ht="14.4" x14ac:dyDescent="0.25">
      <c r="EU38049" s="104"/>
    </row>
    <row r="38050" spans="151:151" ht="14.4" x14ac:dyDescent="0.25">
      <c r="EU38050" s="104"/>
    </row>
    <row r="38051" spans="151:151" ht="14.4" x14ac:dyDescent="0.25">
      <c r="EU38051" s="104"/>
    </row>
    <row r="38052" spans="151:151" ht="14.4" x14ac:dyDescent="0.25">
      <c r="EU38052" s="104"/>
    </row>
    <row r="38053" spans="151:151" ht="14.4" x14ac:dyDescent="0.25">
      <c r="EU38053" s="104"/>
    </row>
    <row r="38054" spans="151:151" ht="14.4" x14ac:dyDescent="0.25">
      <c r="EU38054" s="104"/>
    </row>
    <row r="38055" spans="151:151" ht="14.4" x14ac:dyDescent="0.25">
      <c r="EU38055" s="104"/>
    </row>
    <row r="38056" spans="151:151" ht="14.4" x14ac:dyDescent="0.25">
      <c r="EU38056" s="104"/>
    </row>
    <row r="38057" spans="151:151" ht="14.4" x14ac:dyDescent="0.25">
      <c r="EU38057" s="104"/>
    </row>
    <row r="38058" spans="151:151" ht="14.4" x14ac:dyDescent="0.25">
      <c r="EU38058" s="104"/>
    </row>
    <row r="38059" spans="151:151" ht="14.4" x14ac:dyDescent="0.25">
      <c r="EU38059" s="104"/>
    </row>
    <row r="38060" spans="151:151" ht="14.4" x14ac:dyDescent="0.25">
      <c r="EU38060" s="104"/>
    </row>
    <row r="38061" spans="151:151" ht="14.4" x14ac:dyDescent="0.25">
      <c r="EU38061" s="104"/>
    </row>
    <row r="38062" spans="151:151" ht="14.4" x14ac:dyDescent="0.25">
      <c r="EU38062" s="104"/>
    </row>
    <row r="38063" spans="151:151" ht="14.4" x14ac:dyDescent="0.25">
      <c r="EU38063" s="104"/>
    </row>
    <row r="38064" spans="151:151" ht="14.4" x14ac:dyDescent="0.25">
      <c r="EU38064" s="104"/>
    </row>
    <row r="38065" spans="151:151" ht="14.4" x14ac:dyDescent="0.25">
      <c r="EU38065" s="104"/>
    </row>
    <row r="38066" spans="151:151" ht="14.4" x14ac:dyDescent="0.25">
      <c r="EU38066" s="104"/>
    </row>
    <row r="38067" spans="151:151" ht="14.4" x14ac:dyDescent="0.25">
      <c r="EU38067" s="104"/>
    </row>
    <row r="38068" spans="151:151" ht="14.4" x14ac:dyDescent="0.25">
      <c r="EU38068" s="104"/>
    </row>
    <row r="38069" spans="151:151" ht="14.4" x14ac:dyDescent="0.25">
      <c r="EU38069" s="104"/>
    </row>
    <row r="38070" spans="151:151" ht="14.4" x14ac:dyDescent="0.25">
      <c r="EU38070" s="104"/>
    </row>
    <row r="38071" spans="151:151" ht="14.4" x14ac:dyDescent="0.25">
      <c r="EU38071" s="104"/>
    </row>
    <row r="38072" spans="151:151" ht="14.4" x14ac:dyDescent="0.25">
      <c r="EU38072" s="104"/>
    </row>
    <row r="38073" spans="151:151" ht="14.4" x14ac:dyDescent="0.25">
      <c r="EU38073" s="104"/>
    </row>
    <row r="38074" spans="151:151" ht="14.4" x14ac:dyDescent="0.25">
      <c r="EU38074" s="104"/>
    </row>
    <row r="38075" spans="151:151" ht="14.4" x14ac:dyDescent="0.25">
      <c r="EU38075" s="104"/>
    </row>
    <row r="38076" spans="151:151" ht="14.4" x14ac:dyDescent="0.25">
      <c r="EU38076" s="104"/>
    </row>
    <row r="38077" spans="151:151" ht="14.4" x14ac:dyDescent="0.25">
      <c r="EU38077" s="104"/>
    </row>
    <row r="38078" spans="151:151" ht="14.4" x14ac:dyDescent="0.25">
      <c r="EU38078" s="104"/>
    </row>
    <row r="38079" spans="151:151" ht="14.4" x14ac:dyDescent="0.25">
      <c r="EU38079" s="104"/>
    </row>
    <row r="38080" spans="151:151" ht="14.4" x14ac:dyDescent="0.25">
      <c r="EU38080" s="104"/>
    </row>
    <row r="38081" spans="151:151" ht="14.4" x14ac:dyDescent="0.25">
      <c r="EU38081" s="104"/>
    </row>
    <row r="38082" spans="151:151" ht="14.4" x14ac:dyDescent="0.25">
      <c r="EU38082" s="104"/>
    </row>
    <row r="38083" spans="151:151" ht="14.4" x14ac:dyDescent="0.25">
      <c r="EU38083" s="104"/>
    </row>
    <row r="38084" spans="151:151" ht="14.4" x14ac:dyDescent="0.25">
      <c r="EU38084" s="104"/>
    </row>
    <row r="38085" spans="151:151" ht="14.4" x14ac:dyDescent="0.25">
      <c r="EU38085" s="104"/>
    </row>
    <row r="38086" spans="151:151" ht="14.4" x14ac:dyDescent="0.25">
      <c r="EU38086" s="104"/>
    </row>
    <row r="38087" spans="151:151" ht="14.4" x14ac:dyDescent="0.25">
      <c r="EU38087" s="104"/>
    </row>
    <row r="38088" spans="151:151" ht="14.4" x14ac:dyDescent="0.25">
      <c r="EU38088" s="104"/>
    </row>
    <row r="38089" spans="151:151" ht="14.4" x14ac:dyDescent="0.25">
      <c r="EU38089" s="104"/>
    </row>
    <row r="38090" spans="151:151" ht="14.4" x14ac:dyDescent="0.25">
      <c r="EU38090" s="104"/>
    </row>
    <row r="38091" spans="151:151" ht="14.4" x14ac:dyDescent="0.25">
      <c r="EU38091" s="104"/>
    </row>
    <row r="38092" spans="151:151" ht="14.4" x14ac:dyDescent="0.25">
      <c r="EU38092" s="104"/>
    </row>
    <row r="38093" spans="151:151" ht="14.4" x14ac:dyDescent="0.25">
      <c r="EU38093" s="104"/>
    </row>
    <row r="38094" spans="151:151" ht="14.4" x14ac:dyDescent="0.25">
      <c r="EU38094" s="104"/>
    </row>
    <row r="38095" spans="151:151" ht="14.4" x14ac:dyDescent="0.25">
      <c r="EU38095" s="104"/>
    </row>
    <row r="38096" spans="151:151" ht="14.4" x14ac:dyDescent="0.25">
      <c r="EU38096" s="104"/>
    </row>
    <row r="38097" spans="151:151" ht="14.4" x14ac:dyDescent="0.25">
      <c r="EU38097" s="104"/>
    </row>
    <row r="38098" spans="151:151" ht="14.4" x14ac:dyDescent="0.25">
      <c r="EU38098" s="104"/>
    </row>
    <row r="38099" spans="151:151" ht="14.4" x14ac:dyDescent="0.25">
      <c r="EU38099" s="104"/>
    </row>
    <row r="38100" spans="151:151" ht="14.4" x14ac:dyDescent="0.25">
      <c r="EU38100" s="104"/>
    </row>
    <row r="38101" spans="151:151" ht="14.4" x14ac:dyDescent="0.25">
      <c r="EU38101" s="104"/>
    </row>
    <row r="38102" spans="151:151" ht="14.4" x14ac:dyDescent="0.25">
      <c r="EU38102" s="104"/>
    </row>
    <row r="38103" spans="151:151" ht="14.4" x14ac:dyDescent="0.25">
      <c r="EU38103" s="104"/>
    </row>
    <row r="38104" spans="151:151" ht="14.4" x14ac:dyDescent="0.25">
      <c r="EU38104" s="104"/>
    </row>
    <row r="38105" spans="151:151" ht="14.4" x14ac:dyDescent="0.25">
      <c r="EU38105" s="104"/>
    </row>
    <row r="38106" spans="151:151" ht="14.4" x14ac:dyDescent="0.25">
      <c r="EU38106" s="104"/>
    </row>
    <row r="38107" spans="151:151" ht="14.4" x14ac:dyDescent="0.25">
      <c r="EU38107" s="104"/>
    </row>
    <row r="38108" spans="151:151" ht="14.4" x14ac:dyDescent="0.25">
      <c r="EU38108" s="104"/>
    </row>
    <row r="38109" spans="151:151" ht="14.4" x14ac:dyDescent="0.25">
      <c r="EU38109" s="104"/>
    </row>
    <row r="38110" spans="151:151" ht="14.4" x14ac:dyDescent="0.25">
      <c r="EU38110" s="104"/>
    </row>
    <row r="38111" spans="151:151" ht="14.4" x14ac:dyDescent="0.25">
      <c r="EU38111" s="104"/>
    </row>
    <row r="38112" spans="151:151" ht="14.4" x14ac:dyDescent="0.25">
      <c r="EU38112" s="104"/>
    </row>
    <row r="38113" spans="151:151" ht="14.4" x14ac:dyDescent="0.25">
      <c r="EU38113" s="104"/>
    </row>
    <row r="38114" spans="151:151" ht="14.4" x14ac:dyDescent="0.25">
      <c r="EU38114" s="104"/>
    </row>
    <row r="38115" spans="151:151" ht="14.4" x14ac:dyDescent="0.25">
      <c r="EU38115" s="104"/>
    </row>
    <row r="38116" spans="151:151" ht="14.4" x14ac:dyDescent="0.25">
      <c r="EU38116" s="104"/>
    </row>
    <row r="38117" spans="151:151" ht="14.4" x14ac:dyDescent="0.25">
      <c r="EU38117" s="104"/>
    </row>
    <row r="38118" spans="151:151" ht="14.4" x14ac:dyDescent="0.25">
      <c r="EU38118" s="104"/>
    </row>
    <row r="38119" spans="151:151" ht="14.4" x14ac:dyDescent="0.25">
      <c r="EU38119" s="104"/>
    </row>
    <row r="38120" spans="151:151" ht="14.4" x14ac:dyDescent="0.25">
      <c r="EU38120" s="104"/>
    </row>
    <row r="38121" spans="151:151" ht="14.4" x14ac:dyDescent="0.25">
      <c r="EU38121" s="104"/>
    </row>
    <row r="38122" spans="151:151" ht="14.4" x14ac:dyDescent="0.25">
      <c r="EU38122" s="104"/>
    </row>
    <row r="38123" spans="151:151" ht="14.4" x14ac:dyDescent="0.25">
      <c r="EU38123" s="104"/>
    </row>
    <row r="38124" spans="151:151" ht="14.4" x14ac:dyDescent="0.25">
      <c r="EU38124" s="104"/>
    </row>
    <row r="38125" spans="151:151" ht="14.4" x14ac:dyDescent="0.25">
      <c r="EU38125" s="104"/>
    </row>
    <row r="38126" spans="151:151" ht="14.4" x14ac:dyDescent="0.25">
      <c r="EU38126" s="104"/>
    </row>
    <row r="38127" spans="151:151" ht="14.4" x14ac:dyDescent="0.25">
      <c r="EU38127" s="104"/>
    </row>
    <row r="38128" spans="151:151" ht="14.4" x14ac:dyDescent="0.25">
      <c r="EU38128" s="104"/>
    </row>
    <row r="38129" spans="151:151" ht="14.4" x14ac:dyDescent="0.25">
      <c r="EU38129" s="104"/>
    </row>
    <row r="38130" spans="151:151" ht="14.4" x14ac:dyDescent="0.25">
      <c r="EU38130" s="104"/>
    </row>
    <row r="38131" spans="151:151" ht="14.4" x14ac:dyDescent="0.25">
      <c r="EU38131" s="104"/>
    </row>
    <row r="38132" spans="151:151" ht="14.4" x14ac:dyDescent="0.25">
      <c r="EU38132" s="104"/>
    </row>
    <row r="38133" spans="151:151" ht="14.4" x14ac:dyDescent="0.25">
      <c r="EU38133" s="104"/>
    </row>
    <row r="38134" spans="151:151" ht="14.4" x14ac:dyDescent="0.25">
      <c r="EU38134" s="104"/>
    </row>
    <row r="38135" spans="151:151" ht="14.4" x14ac:dyDescent="0.25">
      <c r="EU38135" s="104"/>
    </row>
    <row r="38136" spans="151:151" ht="14.4" x14ac:dyDescent="0.25">
      <c r="EU38136" s="104"/>
    </row>
    <row r="38137" spans="151:151" ht="14.4" x14ac:dyDescent="0.25">
      <c r="EU38137" s="104"/>
    </row>
    <row r="38138" spans="151:151" ht="14.4" x14ac:dyDescent="0.25">
      <c r="EU38138" s="104"/>
    </row>
    <row r="38139" spans="151:151" ht="14.4" x14ac:dyDescent="0.25">
      <c r="EU38139" s="104"/>
    </row>
    <row r="38140" spans="151:151" ht="14.4" x14ac:dyDescent="0.25">
      <c r="EU38140" s="104"/>
    </row>
    <row r="38141" spans="151:151" ht="14.4" x14ac:dyDescent="0.25">
      <c r="EU38141" s="104"/>
    </row>
    <row r="38142" spans="151:151" ht="14.4" x14ac:dyDescent="0.25">
      <c r="EU38142" s="104"/>
    </row>
    <row r="38143" spans="151:151" ht="14.4" x14ac:dyDescent="0.25">
      <c r="EU38143" s="104"/>
    </row>
    <row r="38144" spans="151:151" ht="14.4" x14ac:dyDescent="0.25">
      <c r="EU38144" s="104"/>
    </row>
    <row r="38145" spans="151:151" ht="14.4" x14ac:dyDescent="0.25">
      <c r="EU38145" s="104"/>
    </row>
    <row r="38146" spans="151:151" ht="14.4" x14ac:dyDescent="0.25">
      <c r="EU38146" s="104"/>
    </row>
    <row r="38147" spans="151:151" ht="14.4" x14ac:dyDescent="0.25">
      <c r="EU38147" s="104"/>
    </row>
    <row r="38148" spans="151:151" ht="14.4" x14ac:dyDescent="0.25">
      <c r="EU38148" s="104"/>
    </row>
    <row r="38149" spans="151:151" ht="14.4" x14ac:dyDescent="0.25">
      <c r="EU38149" s="104"/>
    </row>
    <row r="38150" spans="151:151" ht="14.4" x14ac:dyDescent="0.25">
      <c r="EU38150" s="104"/>
    </row>
    <row r="38151" spans="151:151" ht="14.4" x14ac:dyDescent="0.25">
      <c r="EU38151" s="104"/>
    </row>
    <row r="38152" spans="151:151" ht="14.4" x14ac:dyDescent="0.25">
      <c r="EU38152" s="104"/>
    </row>
    <row r="38153" spans="151:151" ht="14.4" x14ac:dyDescent="0.25">
      <c r="EU38153" s="104"/>
    </row>
    <row r="38154" spans="151:151" ht="14.4" x14ac:dyDescent="0.25">
      <c r="EU38154" s="104"/>
    </row>
    <row r="38155" spans="151:151" ht="14.4" x14ac:dyDescent="0.25">
      <c r="EU38155" s="104"/>
    </row>
    <row r="38156" spans="151:151" ht="14.4" x14ac:dyDescent="0.25">
      <c r="EU38156" s="104"/>
    </row>
    <row r="38157" spans="151:151" ht="14.4" x14ac:dyDescent="0.25">
      <c r="EU38157" s="104"/>
    </row>
    <row r="38158" spans="151:151" ht="14.4" x14ac:dyDescent="0.25">
      <c r="EU38158" s="104"/>
    </row>
    <row r="38159" spans="151:151" ht="14.4" x14ac:dyDescent="0.25">
      <c r="EU38159" s="104"/>
    </row>
    <row r="38160" spans="151:151" ht="14.4" x14ac:dyDescent="0.25">
      <c r="EU38160" s="104"/>
    </row>
    <row r="38161" spans="151:151" ht="14.4" x14ac:dyDescent="0.25">
      <c r="EU38161" s="104"/>
    </row>
    <row r="38162" spans="151:151" ht="14.4" x14ac:dyDescent="0.25">
      <c r="EU38162" s="104"/>
    </row>
    <row r="38163" spans="151:151" ht="14.4" x14ac:dyDescent="0.25">
      <c r="EU38163" s="104"/>
    </row>
    <row r="38164" spans="151:151" ht="14.4" x14ac:dyDescent="0.25">
      <c r="EU38164" s="104"/>
    </row>
    <row r="38165" spans="151:151" ht="14.4" x14ac:dyDescent="0.25">
      <c r="EU38165" s="104"/>
    </row>
    <row r="38166" spans="151:151" ht="14.4" x14ac:dyDescent="0.25">
      <c r="EU38166" s="104"/>
    </row>
    <row r="38167" spans="151:151" ht="14.4" x14ac:dyDescent="0.25">
      <c r="EU38167" s="104"/>
    </row>
    <row r="38168" spans="151:151" ht="14.4" x14ac:dyDescent="0.25">
      <c r="EU38168" s="104"/>
    </row>
    <row r="38169" spans="151:151" ht="14.4" x14ac:dyDescent="0.25">
      <c r="EU38169" s="104"/>
    </row>
    <row r="38170" spans="151:151" ht="14.4" x14ac:dyDescent="0.25">
      <c r="EU38170" s="104"/>
    </row>
    <row r="38171" spans="151:151" ht="14.4" x14ac:dyDescent="0.25">
      <c r="EU38171" s="104"/>
    </row>
    <row r="38172" spans="151:151" ht="14.4" x14ac:dyDescent="0.25">
      <c r="EU38172" s="104"/>
    </row>
    <row r="38173" spans="151:151" ht="14.4" x14ac:dyDescent="0.25">
      <c r="EU38173" s="104"/>
    </row>
    <row r="38174" spans="151:151" ht="14.4" x14ac:dyDescent="0.25">
      <c r="EU38174" s="104"/>
    </row>
    <row r="38175" spans="151:151" ht="14.4" x14ac:dyDescent="0.25">
      <c r="EU38175" s="104"/>
    </row>
    <row r="38176" spans="151:151" ht="14.4" x14ac:dyDescent="0.25">
      <c r="EU38176" s="104"/>
    </row>
    <row r="38177" spans="151:151" ht="14.4" x14ac:dyDescent="0.25">
      <c r="EU38177" s="104"/>
    </row>
    <row r="38178" spans="151:151" ht="14.4" x14ac:dyDescent="0.25">
      <c r="EU38178" s="104"/>
    </row>
    <row r="38179" spans="151:151" ht="14.4" x14ac:dyDescent="0.25">
      <c r="EU38179" s="104"/>
    </row>
    <row r="38180" spans="151:151" ht="14.4" x14ac:dyDescent="0.25">
      <c r="EU38180" s="104"/>
    </row>
    <row r="38181" spans="151:151" ht="14.4" x14ac:dyDescent="0.25">
      <c r="EU38181" s="104"/>
    </row>
    <row r="38182" spans="151:151" ht="14.4" x14ac:dyDescent="0.25">
      <c r="EU38182" s="104"/>
    </row>
    <row r="38183" spans="151:151" ht="14.4" x14ac:dyDescent="0.25">
      <c r="EU38183" s="104"/>
    </row>
    <row r="38184" spans="151:151" ht="14.4" x14ac:dyDescent="0.25">
      <c r="EU38184" s="104"/>
    </row>
    <row r="38185" spans="151:151" ht="14.4" x14ac:dyDescent="0.25">
      <c r="EU38185" s="104"/>
    </row>
    <row r="38186" spans="151:151" ht="14.4" x14ac:dyDescent="0.25">
      <c r="EU38186" s="104"/>
    </row>
    <row r="38187" spans="151:151" ht="14.4" x14ac:dyDescent="0.25">
      <c r="EU38187" s="104"/>
    </row>
    <row r="38188" spans="151:151" ht="14.4" x14ac:dyDescent="0.25">
      <c r="EU38188" s="104"/>
    </row>
    <row r="38189" spans="151:151" ht="14.4" x14ac:dyDescent="0.25">
      <c r="EU38189" s="104"/>
    </row>
    <row r="38190" spans="151:151" ht="14.4" x14ac:dyDescent="0.25">
      <c r="EU38190" s="104"/>
    </row>
    <row r="38191" spans="151:151" ht="14.4" x14ac:dyDescent="0.25">
      <c r="EU38191" s="104"/>
    </row>
    <row r="38192" spans="151:151" ht="14.4" x14ac:dyDescent="0.25">
      <c r="EU38192" s="104"/>
    </row>
    <row r="38193" spans="151:151" ht="14.4" x14ac:dyDescent="0.25">
      <c r="EU38193" s="104"/>
    </row>
    <row r="38194" spans="151:151" ht="14.4" x14ac:dyDescent="0.25">
      <c r="EU38194" s="104"/>
    </row>
    <row r="38195" spans="151:151" ht="14.4" x14ac:dyDescent="0.25">
      <c r="EU38195" s="104"/>
    </row>
    <row r="38196" spans="151:151" ht="14.4" x14ac:dyDescent="0.25">
      <c r="EU38196" s="104"/>
    </row>
    <row r="38197" spans="151:151" ht="14.4" x14ac:dyDescent="0.25">
      <c r="EU38197" s="104"/>
    </row>
    <row r="38198" spans="151:151" ht="14.4" x14ac:dyDescent="0.25">
      <c r="EU38198" s="104"/>
    </row>
    <row r="38199" spans="151:151" ht="14.4" x14ac:dyDescent="0.25">
      <c r="EU38199" s="104"/>
    </row>
    <row r="38200" spans="151:151" ht="14.4" x14ac:dyDescent="0.25">
      <c r="EU38200" s="104"/>
    </row>
    <row r="38201" spans="151:151" ht="14.4" x14ac:dyDescent="0.25">
      <c r="EU38201" s="104"/>
    </row>
    <row r="38202" spans="151:151" ht="14.4" x14ac:dyDescent="0.25">
      <c r="EU38202" s="104"/>
    </row>
    <row r="38203" spans="151:151" ht="14.4" x14ac:dyDescent="0.25">
      <c r="EU38203" s="104"/>
    </row>
    <row r="38204" spans="151:151" ht="14.4" x14ac:dyDescent="0.25">
      <c r="EU38204" s="104"/>
    </row>
    <row r="38205" spans="151:151" ht="14.4" x14ac:dyDescent="0.25">
      <c r="EU38205" s="104"/>
    </row>
    <row r="38206" spans="151:151" ht="14.4" x14ac:dyDescent="0.25">
      <c r="EU38206" s="104"/>
    </row>
    <row r="38207" spans="151:151" ht="14.4" x14ac:dyDescent="0.25">
      <c r="EU38207" s="104"/>
    </row>
    <row r="38208" spans="151:151" ht="14.4" x14ac:dyDescent="0.25">
      <c r="EU38208" s="104"/>
    </row>
    <row r="38209" spans="151:151" ht="14.4" x14ac:dyDescent="0.25">
      <c r="EU38209" s="104"/>
    </row>
    <row r="38210" spans="151:151" ht="14.4" x14ac:dyDescent="0.25">
      <c r="EU38210" s="104"/>
    </row>
    <row r="38211" spans="151:151" ht="14.4" x14ac:dyDescent="0.25">
      <c r="EU38211" s="104"/>
    </row>
    <row r="38212" spans="151:151" ht="14.4" x14ac:dyDescent="0.25">
      <c r="EU38212" s="104"/>
    </row>
    <row r="38213" spans="151:151" ht="14.4" x14ac:dyDescent="0.25">
      <c r="EU38213" s="104"/>
    </row>
    <row r="38214" spans="151:151" ht="14.4" x14ac:dyDescent="0.25">
      <c r="EU38214" s="104"/>
    </row>
    <row r="38215" spans="151:151" ht="14.4" x14ac:dyDescent="0.25">
      <c r="EU38215" s="104"/>
    </row>
    <row r="38216" spans="151:151" ht="14.4" x14ac:dyDescent="0.25">
      <c r="EU38216" s="104"/>
    </row>
    <row r="38217" spans="151:151" ht="14.4" x14ac:dyDescent="0.25">
      <c r="EU38217" s="104"/>
    </row>
    <row r="38218" spans="151:151" ht="14.4" x14ac:dyDescent="0.25">
      <c r="EU38218" s="104"/>
    </row>
    <row r="38219" spans="151:151" ht="14.4" x14ac:dyDescent="0.25">
      <c r="EU38219" s="104"/>
    </row>
    <row r="38220" spans="151:151" ht="14.4" x14ac:dyDescent="0.25">
      <c r="EU38220" s="104"/>
    </row>
    <row r="38221" spans="151:151" ht="14.4" x14ac:dyDescent="0.25">
      <c r="EU38221" s="104"/>
    </row>
    <row r="38222" spans="151:151" ht="14.4" x14ac:dyDescent="0.25">
      <c r="EU38222" s="104"/>
    </row>
    <row r="38223" spans="151:151" ht="14.4" x14ac:dyDescent="0.25">
      <c r="EU38223" s="104"/>
    </row>
    <row r="38224" spans="151:151" ht="14.4" x14ac:dyDescent="0.25">
      <c r="EU38224" s="104"/>
    </row>
    <row r="38225" spans="151:151" ht="14.4" x14ac:dyDescent="0.25">
      <c r="EU38225" s="104"/>
    </row>
    <row r="38226" spans="151:151" ht="14.4" x14ac:dyDescent="0.25">
      <c r="EU38226" s="104"/>
    </row>
    <row r="38227" spans="151:151" ht="14.4" x14ac:dyDescent="0.25">
      <c r="EU38227" s="104"/>
    </row>
    <row r="38228" spans="151:151" ht="14.4" x14ac:dyDescent="0.25">
      <c r="EU38228" s="104"/>
    </row>
    <row r="38229" spans="151:151" ht="14.4" x14ac:dyDescent="0.25">
      <c r="EU38229" s="104"/>
    </row>
    <row r="38230" spans="151:151" ht="14.4" x14ac:dyDescent="0.25">
      <c r="EU38230" s="104"/>
    </row>
    <row r="38231" spans="151:151" ht="14.4" x14ac:dyDescent="0.25">
      <c r="EU38231" s="104"/>
    </row>
    <row r="38232" spans="151:151" ht="14.4" x14ac:dyDescent="0.25">
      <c r="EU38232" s="104"/>
    </row>
    <row r="38233" spans="151:151" ht="14.4" x14ac:dyDescent="0.25">
      <c r="EU38233" s="104"/>
    </row>
    <row r="38234" spans="151:151" ht="14.4" x14ac:dyDescent="0.25">
      <c r="EU38234" s="104"/>
    </row>
    <row r="38235" spans="151:151" ht="14.4" x14ac:dyDescent="0.25">
      <c r="EU38235" s="104"/>
    </row>
    <row r="38236" spans="151:151" ht="14.4" x14ac:dyDescent="0.25">
      <c r="EU38236" s="104"/>
    </row>
    <row r="38237" spans="151:151" ht="14.4" x14ac:dyDescent="0.25">
      <c r="EU38237" s="104"/>
    </row>
    <row r="38238" spans="151:151" ht="14.4" x14ac:dyDescent="0.25">
      <c r="EU38238" s="104"/>
    </row>
    <row r="38239" spans="151:151" ht="14.4" x14ac:dyDescent="0.25">
      <c r="EU38239" s="104"/>
    </row>
    <row r="38240" spans="151:151" ht="14.4" x14ac:dyDescent="0.25">
      <c r="EU38240" s="104"/>
    </row>
    <row r="38241" spans="151:151" ht="14.4" x14ac:dyDescent="0.25">
      <c r="EU38241" s="104"/>
    </row>
    <row r="38242" spans="151:151" ht="14.4" x14ac:dyDescent="0.25">
      <c r="EU38242" s="104"/>
    </row>
    <row r="38243" spans="151:151" ht="14.4" x14ac:dyDescent="0.25">
      <c r="EU38243" s="104"/>
    </row>
    <row r="38244" spans="151:151" ht="14.4" x14ac:dyDescent="0.25">
      <c r="EU38244" s="104"/>
    </row>
    <row r="38245" spans="151:151" ht="14.4" x14ac:dyDescent="0.25">
      <c r="EU38245" s="104"/>
    </row>
    <row r="38246" spans="151:151" ht="14.4" x14ac:dyDescent="0.25">
      <c r="EU38246" s="104"/>
    </row>
    <row r="38247" spans="151:151" ht="14.4" x14ac:dyDescent="0.25">
      <c r="EU38247" s="104"/>
    </row>
    <row r="38248" spans="151:151" ht="14.4" x14ac:dyDescent="0.25">
      <c r="EU38248" s="104"/>
    </row>
    <row r="38249" spans="151:151" ht="14.4" x14ac:dyDescent="0.25">
      <c r="EU38249" s="104"/>
    </row>
    <row r="38250" spans="151:151" ht="14.4" x14ac:dyDescent="0.25">
      <c r="EU38250" s="104"/>
    </row>
    <row r="38251" spans="151:151" ht="14.4" x14ac:dyDescent="0.25">
      <c r="EU38251" s="104"/>
    </row>
    <row r="38252" spans="151:151" ht="14.4" x14ac:dyDescent="0.25">
      <c r="EU38252" s="104"/>
    </row>
    <row r="38253" spans="151:151" ht="14.4" x14ac:dyDescent="0.25">
      <c r="EU38253" s="104"/>
    </row>
    <row r="38254" spans="151:151" ht="14.4" x14ac:dyDescent="0.25">
      <c r="EU38254" s="104"/>
    </row>
    <row r="38255" spans="151:151" ht="14.4" x14ac:dyDescent="0.25">
      <c r="EU38255" s="104"/>
    </row>
    <row r="38256" spans="151:151" ht="14.4" x14ac:dyDescent="0.25">
      <c r="EU38256" s="104"/>
    </row>
    <row r="38257" spans="151:151" ht="14.4" x14ac:dyDescent="0.25">
      <c r="EU38257" s="104"/>
    </row>
    <row r="38258" spans="151:151" ht="14.4" x14ac:dyDescent="0.25">
      <c r="EU38258" s="104"/>
    </row>
    <row r="38259" spans="151:151" ht="14.4" x14ac:dyDescent="0.25">
      <c r="EU38259" s="104"/>
    </row>
    <row r="38260" spans="151:151" ht="14.4" x14ac:dyDescent="0.25">
      <c r="EU38260" s="104"/>
    </row>
    <row r="38261" spans="151:151" ht="14.4" x14ac:dyDescent="0.25">
      <c r="EU38261" s="104"/>
    </row>
    <row r="38262" spans="151:151" ht="14.4" x14ac:dyDescent="0.25">
      <c r="EU38262" s="104"/>
    </row>
    <row r="38263" spans="151:151" ht="14.4" x14ac:dyDescent="0.25">
      <c r="EU38263" s="104"/>
    </row>
    <row r="38264" spans="151:151" ht="14.4" x14ac:dyDescent="0.25">
      <c r="EU38264" s="104"/>
    </row>
    <row r="38265" spans="151:151" ht="14.4" x14ac:dyDescent="0.25">
      <c r="EU38265" s="104"/>
    </row>
    <row r="38266" spans="151:151" ht="14.4" x14ac:dyDescent="0.25">
      <c r="EU38266" s="104"/>
    </row>
    <row r="38267" spans="151:151" ht="14.4" x14ac:dyDescent="0.25">
      <c r="EU38267" s="104"/>
    </row>
    <row r="38268" spans="151:151" ht="14.4" x14ac:dyDescent="0.25">
      <c r="EU38268" s="104"/>
    </row>
    <row r="38269" spans="151:151" ht="14.4" x14ac:dyDescent="0.25">
      <c r="EU38269" s="104"/>
    </row>
    <row r="38270" spans="151:151" ht="14.4" x14ac:dyDescent="0.25">
      <c r="EU38270" s="104"/>
    </row>
    <row r="38271" spans="151:151" ht="14.4" x14ac:dyDescent="0.25">
      <c r="EU38271" s="104"/>
    </row>
    <row r="38272" spans="151:151" ht="14.4" x14ac:dyDescent="0.25">
      <c r="EU38272" s="104"/>
    </row>
    <row r="38273" spans="151:151" ht="14.4" x14ac:dyDescent="0.25">
      <c r="EU38273" s="104"/>
    </row>
    <row r="38274" spans="151:151" ht="14.4" x14ac:dyDescent="0.25">
      <c r="EU38274" s="104"/>
    </row>
    <row r="38275" spans="151:151" ht="14.4" x14ac:dyDescent="0.25">
      <c r="EU38275" s="104"/>
    </row>
    <row r="38276" spans="151:151" ht="14.4" x14ac:dyDescent="0.25">
      <c r="EU38276" s="104"/>
    </row>
    <row r="38277" spans="151:151" ht="14.4" x14ac:dyDescent="0.25">
      <c r="EU38277" s="104"/>
    </row>
    <row r="38278" spans="151:151" ht="14.4" x14ac:dyDescent="0.25">
      <c r="EU38278" s="104"/>
    </row>
    <row r="38279" spans="151:151" ht="14.4" x14ac:dyDescent="0.25">
      <c r="EU38279" s="104"/>
    </row>
    <row r="38280" spans="151:151" ht="14.4" x14ac:dyDescent="0.25">
      <c r="EU38280" s="104"/>
    </row>
    <row r="38281" spans="151:151" ht="14.4" x14ac:dyDescent="0.25">
      <c r="EU38281" s="104"/>
    </row>
    <row r="38282" spans="151:151" ht="14.4" x14ac:dyDescent="0.25">
      <c r="EU38282" s="104"/>
    </row>
    <row r="38283" spans="151:151" ht="14.4" x14ac:dyDescent="0.25">
      <c r="EU38283" s="104"/>
    </row>
    <row r="38284" spans="151:151" ht="14.4" x14ac:dyDescent="0.25">
      <c r="EU38284" s="104"/>
    </row>
    <row r="38285" spans="151:151" ht="14.4" x14ac:dyDescent="0.25">
      <c r="EU38285" s="104"/>
    </row>
    <row r="38286" spans="151:151" ht="14.4" x14ac:dyDescent="0.25">
      <c r="EU38286" s="104"/>
    </row>
    <row r="38287" spans="151:151" ht="14.4" x14ac:dyDescent="0.25">
      <c r="EU38287" s="104"/>
    </row>
    <row r="38288" spans="151:151" ht="14.4" x14ac:dyDescent="0.25">
      <c r="EU38288" s="104"/>
    </row>
    <row r="38289" spans="151:151" ht="14.4" x14ac:dyDescent="0.25">
      <c r="EU38289" s="104"/>
    </row>
    <row r="38290" spans="151:151" ht="14.4" x14ac:dyDescent="0.25">
      <c r="EU38290" s="104"/>
    </row>
    <row r="38291" spans="151:151" ht="14.4" x14ac:dyDescent="0.25">
      <c r="EU38291" s="104"/>
    </row>
    <row r="38292" spans="151:151" ht="14.4" x14ac:dyDescent="0.25">
      <c r="EU38292" s="104"/>
    </row>
    <row r="38293" spans="151:151" ht="14.4" x14ac:dyDescent="0.25">
      <c r="EU38293" s="104"/>
    </row>
    <row r="38294" spans="151:151" ht="14.4" x14ac:dyDescent="0.25">
      <c r="EU38294" s="104"/>
    </row>
    <row r="38295" spans="151:151" ht="14.4" x14ac:dyDescent="0.25">
      <c r="EU38295" s="104"/>
    </row>
    <row r="38296" spans="151:151" ht="14.4" x14ac:dyDescent="0.25">
      <c r="EU38296" s="104"/>
    </row>
    <row r="38297" spans="151:151" ht="14.4" x14ac:dyDescent="0.25">
      <c r="EU38297" s="104"/>
    </row>
    <row r="38298" spans="151:151" ht="14.4" x14ac:dyDescent="0.25">
      <c r="EU38298" s="104"/>
    </row>
    <row r="38299" spans="151:151" ht="14.4" x14ac:dyDescent="0.25">
      <c r="EU38299" s="104"/>
    </row>
    <row r="38300" spans="151:151" ht="14.4" x14ac:dyDescent="0.25">
      <c r="EU38300" s="104"/>
    </row>
    <row r="38301" spans="151:151" ht="14.4" x14ac:dyDescent="0.25">
      <c r="EU38301" s="104"/>
    </row>
    <row r="38302" spans="151:151" ht="14.4" x14ac:dyDescent="0.25">
      <c r="EU38302" s="104"/>
    </row>
    <row r="38303" spans="151:151" ht="14.4" x14ac:dyDescent="0.25">
      <c r="EU38303" s="104"/>
    </row>
    <row r="38304" spans="151:151" ht="14.4" x14ac:dyDescent="0.25">
      <c r="EU38304" s="104"/>
    </row>
    <row r="38305" spans="151:151" ht="14.4" x14ac:dyDescent="0.25">
      <c r="EU38305" s="104"/>
    </row>
    <row r="38306" spans="151:151" ht="14.4" x14ac:dyDescent="0.25">
      <c r="EU38306" s="104"/>
    </row>
    <row r="38307" spans="151:151" ht="14.4" x14ac:dyDescent="0.25">
      <c r="EU38307" s="104"/>
    </row>
    <row r="38308" spans="151:151" ht="14.4" x14ac:dyDescent="0.25">
      <c r="EU38308" s="104"/>
    </row>
    <row r="38309" spans="151:151" ht="14.4" x14ac:dyDescent="0.25">
      <c r="EU38309" s="104"/>
    </row>
    <row r="38310" spans="151:151" ht="14.4" x14ac:dyDescent="0.25">
      <c r="EU38310" s="104"/>
    </row>
    <row r="38311" spans="151:151" ht="14.4" x14ac:dyDescent="0.25">
      <c r="EU38311" s="104"/>
    </row>
    <row r="38312" spans="151:151" ht="14.4" x14ac:dyDescent="0.25">
      <c r="EU38312" s="104"/>
    </row>
    <row r="38313" spans="151:151" ht="14.4" x14ac:dyDescent="0.25">
      <c r="EU38313" s="104"/>
    </row>
    <row r="38314" spans="151:151" ht="14.4" x14ac:dyDescent="0.25">
      <c r="EU38314" s="104"/>
    </row>
    <row r="38315" spans="151:151" ht="14.4" x14ac:dyDescent="0.25">
      <c r="EU38315" s="104"/>
    </row>
    <row r="38316" spans="151:151" ht="14.4" x14ac:dyDescent="0.25">
      <c r="EU38316" s="104"/>
    </row>
    <row r="38317" spans="151:151" ht="14.4" x14ac:dyDescent="0.25">
      <c r="EU38317" s="104"/>
    </row>
    <row r="38318" spans="151:151" ht="14.4" x14ac:dyDescent="0.25">
      <c r="EU38318" s="104"/>
    </row>
    <row r="38319" spans="151:151" ht="14.4" x14ac:dyDescent="0.25">
      <c r="EU38319" s="104"/>
    </row>
    <row r="38320" spans="151:151" ht="14.4" x14ac:dyDescent="0.25">
      <c r="EU38320" s="104"/>
    </row>
    <row r="38321" spans="151:151" ht="14.4" x14ac:dyDescent="0.25">
      <c r="EU38321" s="104"/>
    </row>
    <row r="38322" spans="151:151" ht="14.4" x14ac:dyDescent="0.25">
      <c r="EU38322" s="104"/>
    </row>
    <row r="38323" spans="151:151" ht="14.4" x14ac:dyDescent="0.25">
      <c r="EU38323" s="104"/>
    </row>
    <row r="38324" spans="151:151" ht="14.4" x14ac:dyDescent="0.25">
      <c r="EU38324" s="104"/>
    </row>
    <row r="38325" spans="151:151" ht="14.4" x14ac:dyDescent="0.25">
      <c r="EU38325" s="104"/>
    </row>
    <row r="38326" spans="151:151" ht="14.4" x14ac:dyDescent="0.25">
      <c r="EU38326" s="104"/>
    </row>
    <row r="38327" spans="151:151" ht="14.4" x14ac:dyDescent="0.25">
      <c r="EU38327" s="104"/>
    </row>
    <row r="38328" spans="151:151" ht="14.4" x14ac:dyDescent="0.25">
      <c r="EU38328" s="104"/>
    </row>
    <row r="38329" spans="151:151" ht="14.4" x14ac:dyDescent="0.25">
      <c r="EU38329" s="104"/>
    </row>
    <row r="38330" spans="151:151" ht="14.4" x14ac:dyDescent="0.25">
      <c r="EU38330" s="104"/>
    </row>
    <row r="38331" spans="151:151" ht="14.4" x14ac:dyDescent="0.25">
      <c r="EU38331" s="104"/>
    </row>
    <row r="38332" spans="151:151" ht="14.4" x14ac:dyDescent="0.25">
      <c r="EU38332" s="104"/>
    </row>
    <row r="38333" spans="151:151" ht="14.4" x14ac:dyDescent="0.25">
      <c r="EU38333" s="104"/>
    </row>
    <row r="38334" spans="151:151" ht="14.4" x14ac:dyDescent="0.25">
      <c r="EU38334" s="104"/>
    </row>
    <row r="38335" spans="151:151" ht="14.4" x14ac:dyDescent="0.25">
      <c r="EU38335" s="104"/>
    </row>
    <row r="38336" spans="151:151" ht="14.4" x14ac:dyDescent="0.25">
      <c r="EU38336" s="104"/>
    </row>
    <row r="38337" spans="151:151" ht="14.4" x14ac:dyDescent="0.25">
      <c r="EU38337" s="104"/>
    </row>
    <row r="38338" spans="151:151" ht="14.4" x14ac:dyDescent="0.25">
      <c r="EU38338" s="104"/>
    </row>
    <row r="38339" spans="151:151" ht="14.4" x14ac:dyDescent="0.25">
      <c r="EU38339" s="104"/>
    </row>
    <row r="38340" spans="151:151" ht="14.4" x14ac:dyDescent="0.25">
      <c r="EU38340" s="104"/>
    </row>
    <row r="38341" spans="151:151" ht="14.4" x14ac:dyDescent="0.25">
      <c r="EU38341" s="104"/>
    </row>
    <row r="38342" spans="151:151" ht="14.4" x14ac:dyDescent="0.25">
      <c r="EU38342" s="104"/>
    </row>
    <row r="38343" spans="151:151" ht="14.4" x14ac:dyDescent="0.25">
      <c r="EU38343" s="104"/>
    </row>
    <row r="38344" spans="151:151" ht="14.4" x14ac:dyDescent="0.25">
      <c r="EU38344" s="104"/>
    </row>
    <row r="38345" spans="151:151" ht="14.4" x14ac:dyDescent="0.25">
      <c r="EU38345" s="104"/>
    </row>
    <row r="38346" spans="151:151" ht="14.4" x14ac:dyDescent="0.25">
      <c r="EU38346" s="104"/>
    </row>
    <row r="38347" spans="151:151" ht="14.4" x14ac:dyDescent="0.25">
      <c r="EU38347" s="104"/>
    </row>
    <row r="38348" spans="151:151" ht="14.4" x14ac:dyDescent="0.25">
      <c r="EU38348" s="104"/>
    </row>
    <row r="38349" spans="151:151" ht="14.4" x14ac:dyDescent="0.25">
      <c r="EU38349" s="104"/>
    </row>
    <row r="38350" spans="151:151" ht="14.4" x14ac:dyDescent="0.25">
      <c r="EU38350" s="104"/>
    </row>
    <row r="38351" spans="151:151" ht="14.4" x14ac:dyDescent="0.25">
      <c r="EU38351" s="104"/>
    </row>
    <row r="38352" spans="151:151" ht="14.4" x14ac:dyDescent="0.25">
      <c r="EU38352" s="104"/>
    </row>
    <row r="38353" spans="151:151" ht="14.4" x14ac:dyDescent="0.25">
      <c r="EU38353" s="104"/>
    </row>
    <row r="38354" spans="151:151" ht="14.4" x14ac:dyDescent="0.25">
      <c r="EU38354" s="104"/>
    </row>
    <row r="38355" spans="151:151" ht="14.4" x14ac:dyDescent="0.25">
      <c r="EU38355" s="104"/>
    </row>
    <row r="38356" spans="151:151" ht="14.4" x14ac:dyDescent="0.25">
      <c r="EU38356" s="104"/>
    </row>
    <row r="38357" spans="151:151" ht="14.4" x14ac:dyDescent="0.25">
      <c r="EU38357" s="104"/>
    </row>
    <row r="38358" spans="151:151" ht="14.4" x14ac:dyDescent="0.25">
      <c r="EU38358" s="104"/>
    </row>
    <row r="38359" spans="151:151" ht="14.4" x14ac:dyDescent="0.25">
      <c r="EU38359" s="104"/>
    </row>
    <row r="38360" spans="151:151" ht="14.4" x14ac:dyDescent="0.25">
      <c r="EU38360" s="104"/>
    </row>
    <row r="38361" spans="151:151" ht="14.4" x14ac:dyDescent="0.25">
      <c r="EU38361" s="104"/>
    </row>
    <row r="38362" spans="151:151" ht="14.4" x14ac:dyDescent="0.25">
      <c r="EU38362" s="104"/>
    </row>
    <row r="38363" spans="151:151" ht="14.4" x14ac:dyDescent="0.25">
      <c r="EU38363" s="104"/>
    </row>
    <row r="38364" spans="151:151" ht="14.4" x14ac:dyDescent="0.25">
      <c r="EU38364" s="104"/>
    </row>
    <row r="38365" spans="151:151" ht="14.4" x14ac:dyDescent="0.25">
      <c r="EU38365" s="104"/>
    </row>
    <row r="38366" spans="151:151" ht="14.4" x14ac:dyDescent="0.25">
      <c r="EU38366" s="104"/>
    </row>
    <row r="38367" spans="151:151" ht="14.4" x14ac:dyDescent="0.25">
      <c r="EU38367" s="104"/>
    </row>
    <row r="38368" spans="151:151" ht="14.4" x14ac:dyDescent="0.25">
      <c r="EU38368" s="104"/>
    </row>
    <row r="38369" spans="151:151" ht="14.4" x14ac:dyDescent="0.25">
      <c r="EU38369" s="104"/>
    </row>
    <row r="38370" spans="151:151" ht="14.4" x14ac:dyDescent="0.25">
      <c r="EU38370" s="104"/>
    </row>
    <row r="38371" spans="151:151" ht="14.4" x14ac:dyDescent="0.25">
      <c r="EU38371" s="104"/>
    </row>
    <row r="38372" spans="151:151" ht="14.4" x14ac:dyDescent="0.25">
      <c r="EU38372" s="104"/>
    </row>
    <row r="38373" spans="151:151" ht="14.4" x14ac:dyDescent="0.25">
      <c r="EU38373" s="104"/>
    </row>
    <row r="38374" spans="151:151" ht="14.4" x14ac:dyDescent="0.25">
      <c r="EU38374" s="104"/>
    </row>
    <row r="38375" spans="151:151" ht="14.4" x14ac:dyDescent="0.25">
      <c r="EU38375" s="104"/>
    </row>
    <row r="38376" spans="151:151" ht="14.4" x14ac:dyDescent="0.25">
      <c r="EU38376" s="104"/>
    </row>
    <row r="38377" spans="151:151" ht="14.4" x14ac:dyDescent="0.25">
      <c r="EU38377" s="104"/>
    </row>
    <row r="38378" spans="151:151" ht="14.4" x14ac:dyDescent="0.25">
      <c r="EU38378" s="104"/>
    </row>
    <row r="38379" spans="151:151" ht="14.4" x14ac:dyDescent="0.25">
      <c r="EU38379" s="104"/>
    </row>
    <row r="38380" spans="151:151" ht="14.4" x14ac:dyDescent="0.25">
      <c r="EU38380" s="104"/>
    </row>
    <row r="38381" spans="151:151" ht="14.4" x14ac:dyDescent="0.25">
      <c r="EU38381" s="104"/>
    </row>
    <row r="38382" spans="151:151" ht="14.4" x14ac:dyDescent="0.25">
      <c r="EU38382" s="104"/>
    </row>
    <row r="38383" spans="151:151" ht="14.4" x14ac:dyDescent="0.25">
      <c r="EU38383" s="104"/>
    </row>
    <row r="38384" spans="151:151" ht="14.4" x14ac:dyDescent="0.25">
      <c r="EU38384" s="104"/>
    </row>
    <row r="38385" spans="151:151" ht="14.4" x14ac:dyDescent="0.25">
      <c r="EU38385" s="104"/>
    </row>
    <row r="38386" spans="151:151" ht="14.4" x14ac:dyDescent="0.25">
      <c r="EU38386" s="104"/>
    </row>
    <row r="38387" spans="151:151" ht="14.4" x14ac:dyDescent="0.25">
      <c r="EU38387" s="104"/>
    </row>
    <row r="38388" spans="151:151" ht="14.4" x14ac:dyDescent="0.25">
      <c r="EU38388" s="104"/>
    </row>
    <row r="38389" spans="151:151" ht="14.4" x14ac:dyDescent="0.25">
      <c r="EU38389" s="104"/>
    </row>
    <row r="38390" spans="151:151" ht="14.4" x14ac:dyDescent="0.25">
      <c r="EU38390" s="104"/>
    </row>
    <row r="38391" spans="151:151" ht="14.4" x14ac:dyDescent="0.25">
      <c r="EU38391" s="104"/>
    </row>
    <row r="38392" spans="151:151" ht="14.4" x14ac:dyDescent="0.25">
      <c r="EU38392" s="104"/>
    </row>
    <row r="38393" spans="151:151" ht="14.4" x14ac:dyDescent="0.25">
      <c r="EU38393" s="104"/>
    </row>
    <row r="38394" spans="151:151" ht="14.4" x14ac:dyDescent="0.25">
      <c r="EU38394" s="104"/>
    </row>
    <row r="38395" spans="151:151" ht="14.4" x14ac:dyDescent="0.25">
      <c r="EU38395" s="104"/>
    </row>
    <row r="38396" spans="151:151" ht="14.4" x14ac:dyDescent="0.25">
      <c r="EU38396" s="104"/>
    </row>
    <row r="38397" spans="151:151" ht="14.4" x14ac:dyDescent="0.25">
      <c r="EU38397" s="104"/>
    </row>
    <row r="38398" spans="151:151" ht="14.4" x14ac:dyDescent="0.25">
      <c r="EU38398" s="104"/>
    </row>
    <row r="38399" spans="151:151" ht="14.4" x14ac:dyDescent="0.25">
      <c r="EU38399" s="104"/>
    </row>
    <row r="38400" spans="151:151" ht="14.4" x14ac:dyDescent="0.25">
      <c r="EU38400" s="104"/>
    </row>
    <row r="38401" spans="151:151" ht="14.4" x14ac:dyDescent="0.25">
      <c r="EU38401" s="104"/>
    </row>
    <row r="38402" spans="151:151" ht="14.4" x14ac:dyDescent="0.25">
      <c r="EU38402" s="104"/>
    </row>
    <row r="38403" spans="151:151" ht="14.4" x14ac:dyDescent="0.25">
      <c r="EU38403" s="104"/>
    </row>
    <row r="38404" spans="151:151" ht="14.4" x14ac:dyDescent="0.25">
      <c r="EU38404" s="104"/>
    </row>
    <row r="38405" spans="151:151" ht="14.4" x14ac:dyDescent="0.25">
      <c r="EU38405" s="104"/>
    </row>
    <row r="38406" spans="151:151" ht="14.4" x14ac:dyDescent="0.25">
      <c r="EU38406" s="104"/>
    </row>
    <row r="38407" spans="151:151" ht="14.4" x14ac:dyDescent="0.25">
      <c r="EU38407" s="104"/>
    </row>
    <row r="38408" spans="151:151" ht="14.4" x14ac:dyDescent="0.25">
      <c r="EU38408" s="104"/>
    </row>
    <row r="38409" spans="151:151" ht="14.4" x14ac:dyDescent="0.25">
      <c r="EU38409" s="104"/>
    </row>
    <row r="38410" spans="151:151" ht="14.4" x14ac:dyDescent="0.25">
      <c r="EU38410" s="104"/>
    </row>
    <row r="38411" spans="151:151" ht="14.4" x14ac:dyDescent="0.25">
      <c r="EU38411" s="104"/>
    </row>
    <row r="38412" spans="151:151" ht="14.4" x14ac:dyDescent="0.25">
      <c r="EU38412" s="104"/>
    </row>
    <row r="38413" spans="151:151" ht="14.4" x14ac:dyDescent="0.25">
      <c r="EU38413" s="104"/>
    </row>
    <row r="38414" spans="151:151" ht="14.4" x14ac:dyDescent="0.25">
      <c r="EU38414" s="104"/>
    </row>
    <row r="38415" spans="151:151" ht="14.4" x14ac:dyDescent="0.25">
      <c r="EU38415" s="104"/>
    </row>
    <row r="38416" spans="151:151" ht="14.4" x14ac:dyDescent="0.25">
      <c r="EU38416" s="104"/>
    </row>
    <row r="38417" spans="151:151" ht="14.4" x14ac:dyDescent="0.25">
      <c r="EU38417" s="104"/>
    </row>
    <row r="38418" spans="151:151" ht="14.4" x14ac:dyDescent="0.25">
      <c r="EU38418" s="104"/>
    </row>
    <row r="38419" spans="151:151" ht="14.4" x14ac:dyDescent="0.25">
      <c r="EU38419" s="104"/>
    </row>
    <row r="38420" spans="151:151" ht="14.4" x14ac:dyDescent="0.25">
      <c r="EU38420" s="104"/>
    </row>
    <row r="38421" spans="151:151" ht="14.4" x14ac:dyDescent="0.25">
      <c r="EU38421" s="104"/>
    </row>
    <row r="38422" spans="151:151" ht="14.4" x14ac:dyDescent="0.25">
      <c r="EU38422" s="104"/>
    </row>
    <row r="38423" spans="151:151" ht="14.4" x14ac:dyDescent="0.25">
      <c r="EU38423" s="104"/>
    </row>
    <row r="38424" spans="151:151" ht="14.4" x14ac:dyDescent="0.25">
      <c r="EU38424" s="104"/>
    </row>
    <row r="38425" spans="151:151" ht="14.4" x14ac:dyDescent="0.25">
      <c r="EU38425" s="104"/>
    </row>
    <row r="38426" spans="151:151" ht="14.4" x14ac:dyDescent="0.25">
      <c r="EU38426" s="104"/>
    </row>
    <row r="38427" spans="151:151" ht="14.4" x14ac:dyDescent="0.25">
      <c r="EU38427" s="104"/>
    </row>
    <row r="38428" spans="151:151" ht="14.4" x14ac:dyDescent="0.25">
      <c r="EU38428" s="104"/>
    </row>
    <row r="38429" spans="151:151" ht="14.4" x14ac:dyDescent="0.25">
      <c r="EU38429" s="104"/>
    </row>
    <row r="38430" spans="151:151" ht="14.4" x14ac:dyDescent="0.25">
      <c r="EU38430" s="104"/>
    </row>
    <row r="38431" spans="151:151" ht="14.4" x14ac:dyDescent="0.25">
      <c r="EU38431" s="104"/>
    </row>
    <row r="38432" spans="151:151" ht="14.4" x14ac:dyDescent="0.25">
      <c r="EU38432" s="104"/>
    </row>
    <row r="38433" spans="151:151" ht="14.4" x14ac:dyDescent="0.25">
      <c r="EU38433" s="104"/>
    </row>
    <row r="38434" spans="151:151" ht="14.4" x14ac:dyDescent="0.25">
      <c r="EU38434" s="104"/>
    </row>
    <row r="38435" spans="151:151" ht="14.4" x14ac:dyDescent="0.25">
      <c r="EU38435" s="104"/>
    </row>
    <row r="38436" spans="151:151" ht="14.4" x14ac:dyDescent="0.25">
      <c r="EU38436" s="104"/>
    </row>
    <row r="38437" spans="151:151" ht="14.4" x14ac:dyDescent="0.25">
      <c r="EU38437" s="104"/>
    </row>
    <row r="38438" spans="151:151" ht="14.4" x14ac:dyDescent="0.25">
      <c r="EU38438" s="104"/>
    </row>
    <row r="38439" spans="151:151" ht="14.4" x14ac:dyDescent="0.25">
      <c r="EU38439" s="104"/>
    </row>
    <row r="38440" spans="151:151" ht="14.4" x14ac:dyDescent="0.25">
      <c r="EU38440" s="104"/>
    </row>
    <row r="38441" spans="151:151" ht="14.4" x14ac:dyDescent="0.25">
      <c r="EU38441" s="104"/>
    </row>
    <row r="38442" spans="151:151" ht="14.4" x14ac:dyDescent="0.25">
      <c r="EU38442" s="104"/>
    </row>
    <row r="38443" spans="151:151" ht="14.4" x14ac:dyDescent="0.25">
      <c r="EU38443" s="104"/>
    </row>
    <row r="38444" spans="151:151" ht="14.4" x14ac:dyDescent="0.25">
      <c r="EU38444" s="104"/>
    </row>
    <row r="38445" spans="151:151" ht="14.4" x14ac:dyDescent="0.25">
      <c r="EU38445" s="104"/>
    </row>
    <row r="38446" spans="151:151" ht="14.4" x14ac:dyDescent="0.25">
      <c r="EU38446" s="104"/>
    </row>
    <row r="38447" spans="151:151" ht="14.4" x14ac:dyDescent="0.25">
      <c r="EU38447" s="104"/>
    </row>
    <row r="38448" spans="151:151" ht="14.4" x14ac:dyDescent="0.25">
      <c r="EU38448" s="104"/>
    </row>
    <row r="38449" spans="151:151" ht="14.4" x14ac:dyDescent="0.25">
      <c r="EU38449" s="104"/>
    </row>
    <row r="38450" spans="151:151" ht="14.4" x14ac:dyDescent="0.25">
      <c r="EU38450" s="104"/>
    </row>
    <row r="38451" spans="151:151" ht="14.4" x14ac:dyDescent="0.25">
      <c r="EU38451" s="104"/>
    </row>
    <row r="38452" spans="151:151" ht="14.4" x14ac:dyDescent="0.25">
      <c r="EU38452" s="104"/>
    </row>
    <row r="38453" spans="151:151" ht="14.4" x14ac:dyDescent="0.25">
      <c r="EU38453" s="104"/>
    </row>
    <row r="38454" spans="151:151" ht="14.4" x14ac:dyDescent="0.25">
      <c r="EU38454" s="104"/>
    </row>
    <row r="38455" spans="151:151" ht="14.4" x14ac:dyDescent="0.25">
      <c r="EU38455" s="104"/>
    </row>
    <row r="38456" spans="151:151" ht="14.4" x14ac:dyDescent="0.25">
      <c r="EU38456" s="104"/>
    </row>
    <row r="38457" spans="151:151" ht="14.4" x14ac:dyDescent="0.25">
      <c r="EU38457" s="104"/>
    </row>
    <row r="38458" spans="151:151" ht="14.4" x14ac:dyDescent="0.25">
      <c r="EU38458" s="104"/>
    </row>
    <row r="38459" spans="151:151" ht="14.4" x14ac:dyDescent="0.25">
      <c r="EU38459" s="104"/>
    </row>
    <row r="38460" spans="151:151" ht="14.4" x14ac:dyDescent="0.25">
      <c r="EU38460" s="104"/>
    </row>
    <row r="38461" spans="151:151" ht="14.4" x14ac:dyDescent="0.25">
      <c r="EU38461" s="104"/>
    </row>
    <row r="38462" spans="151:151" ht="14.4" x14ac:dyDescent="0.25">
      <c r="EU38462" s="104"/>
    </row>
    <row r="38463" spans="151:151" ht="14.4" x14ac:dyDescent="0.25">
      <c r="EU38463" s="104"/>
    </row>
    <row r="38464" spans="151:151" ht="14.4" x14ac:dyDescent="0.25">
      <c r="EU38464" s="104"/>
    </row>
    <row r="38465" spans="151:151" ht="14.4" x14ac:dyDescent="0.25">
      <c r="EU38465" s="104"/>
    </row>
    <row r="38466" spans="151:151" ht="14.4" x14ac:dyDescent="0.25">
      <c r="EU38466" s="104"/>
    </row>
    <row r="38467" spans="151:151" ht="14.4" x14ac:dyDescent="0.25">
      <c r="EU38467" s="104"/>
    </row>
    <row r="38468" spans="151:151" ht="14.4" x14ac:dyDescent="0.25">
      <c r="EU38468" s="104"/>
    </row>
    <row r="38469" spans="151:151" ht="14.4" x14ac:dyDescent="0.25">
      <c r="EU38469" s="104"/>
    </row>
    <row r="38470" spans="151:151" ht="14.4" x14ac:dyDescent="0.25">
      <c r="EU38470" s="104"/>
    </row>
    <row r="38471" spans="151:151" ht="14.4" x14ac:dyDescent="0.25">
      <c r="EU38471" s="104"/>
    </row>
    <row r="38472" spans="151:151" ht="14.4" x14ac:dyDescent="0.25">
      <c r="EU38472" s="104"/>
    </row>
    <row r="38473" spans="151:151" ht="14.4" x14ac:dyDescent="0.25">
      <c r="EU38473" s="104"/>
    </row>
    <row r="38474" spans="151:151" ht="14.4" x14ac:dyDescent="0.25">
      <c r="EU38474" s="104"/>
    </row>
    <row r="38475" spans="151:151" ht="14.4" x14ac:dyDescent="0.25">
      <c r="EU38475" s="104"/>
    </row>
    <row r="38476" spans="151:151" ht="14.4" x14ac:dyDescent="0.25">
      <c r="EU38476" s="104"/>
    </row>
    <row r="38477" spans="151:151" ht="14.4" x14ac:dyDescent="0.25">
      <c r="EU38477" s="104"/>
    </row>
    <row r="38478" spans="151:151" ht="14.4" x14ac:dyDescent="0.25">
      <c r="EU38478" s="104"/>
    </row>
    <row r="38479" spans="151:151" ht="14.4" x14ac:dyDescent="0.25">
      <c r="EU38479" s="104"/>
    </row>
    <row r="38480" spans="151:151" ht="14.4" x14ac:dyDescent="0.25">
      <c r="EU38480" s="104"/>
    </row>
    <row r="38481" spans="151:151" ht="14.4" x14ac:dyDescent="0.25">
      <c r="EU38481" s="104"/>
    </row>
    <row r="38482" spans="151:151" ht="14.4" x14ac:dyDescent="0.25">
      <c r="EU38482" s="104"/>
    </row>
    <row r="38483" spans="151:151" ht="14.4" x14ac:dyDescent="0.25">
      <c r="EU38483" s="104"/>
    </row>
    <row r="38484" spans="151:151" ht="14.4" x14ac:dyDescent="0.25">
      <c r="EU38484" s="104"/>
    </row>
    <row r="38485" spans="151:151" ht="14.4" x14ac:dyDescent="0.25">
      <c r="EU38485" s="104"/>
    </row>
    <row r="38486" spans="151:151" ht="14.4" x14ac:dyDescent="0.25">
      <c r="EU38486" s="104"/>
    </row>
    <row r="38487" spans="151:151" ht="14.4" x14ac:dyDescent="0.25">
      <c r="EU38487" s="104"/>
    </row>
    <row r="38488" spans="151:151" ht="14.4" x14ac:dyDescent="0.25">
      <c r="EU38488" s="104"/>
    </row>
    <row r="38489" spans="151:151" ht="14.4" x14ac:dyDescent="0.25">
      <c r="EU38489" s="104"/>
    </row>
    <row r="38490" spans="151:151" ht="14.4" x14ac:dyDescent="0.25">
      <c r="EU38490" s="104"/>
    </row>
    <row r="38491" spans="151:151" ht="14.4" x14ac:dyDescent="0.25">
      <c r="EU38491" s="104"/>
    </row>
    <row r="38492" spans="151:151" ht="14.4" x14ac:dyDescent="0.25">
      <c r="EU38492" s="104"/>
    </row>
    <row r="38493" spans="151:151" ht="14.4" x14ac:dyDescent="0.25">
      <c r="EU38493" s="104"/>
    </row>
    <row r="38494" spans="151:151" ht="14.4" x14ac:dyDescent="0.25">
      <c r="EU38494" s="104"/>
    </row>
    <row r="38495" spans="151:151" ht="14.4" x14ac:dyDescent="0.25">
      <c r="EU38495" s="104"/>
    </row>
    <row r="38496" spans="151:151" ht="14.4" x14ac:dyDescent="0.25">
      <c r="EU38496" s="104"/>
    </row>
    <row r="38497" spans="151:151" ht="14.4" x14ac:dyDescent="0.25">
      <c r="EU38497" s="104"/>
    </row>
    <row r="38498" spans="151:151" ht="14.4" x14ac:dyDescent="0.25">
      <c r="EU38498" s="104"/>
    </row>
    <row r="38499" spans="151:151" ht="14.4" x14ac:dyDescent="0.25">
      <c r="EU38499" s="104"/>
    </row>
    <row r="38500" spans="151:151" ht="14.4" x14ac:dyDescent="0.25">
      <c r="EU38500" s="104"/>
    </row>
    <row r="38501" spans="151:151" ht="14.4" x14ac:dyDescent="0.25">
      <c r="EU38501" s="104"/>
    </row>
    <row r="38502" spans="151:151" ht="14.4" x14ac:dyDescent="0.25">
      <c r="EU38502" s="104"/>
    </row>
    <row r="38503" spans="151:151" ht="14.4" x14ac:dyDescent="0.25">
      <c r="EU38503" s="104"/>
    </row>
    <row r="38504" spans="151:151" ht="14.4" x14ac:dyDescent="0.25">
      <c r="EU38504" s="104"/>
    </row>
    <row r="38505" spans="151:151" ht="14.4" x14ac:dyDescent="0.25">
      <c r="EU38505" s="104"/>
    </row>
    <row r="38506" spans="151:151" ht="14.4" x14ac:dyDescent="0.25">
      <c r="EU38506" s="104"/>
    </row>
    <row r="38507" spans="151:151" ht="14.4" x14ac:dyDescent="0.25">
      <c r="EU38507" s="104"/>
    </row>
    <row r="38508" spans="151:151" ht="14.4" x14ac:dyDescent="0.25">
      <c r="EU38508" s="104"/>
    </row>
    <row r="38509" spans="151:151" ht="14.4" x14ac:dyDescent="0.25">
      <c r="EU38509" s="104"/>
    </row>
    <row r="38510" spans="151:151" ht="14.4" x14ac:dyDescent="0.25">
      <c r="EU38510" s="104"/>
    </row>
    <row r="38511" spans="151:151" ht="14.4" x14ac:dyDescent="0.25">
      <c r="EU38511" s="104"/>
    </row>
    <row r="38512" spans="151:151" ht="14.4" x14ac:dyDescent="0.25">
      <c r="EU38512" s="104"/>
    </row>
    <row r="38513" spans="151:151" ht="14.4" x14ac:dyDescent="0.25">
      <c r="EU38513" s="104"/>
    </row>
    <row r="38514" spans="151:151" ht="14.4" x14ac:dyDescent="0.25">
      <c r="EU38514" s="104"/>
    </row>
    <row r="38515" spans="151:151" ht="14.4" x14ac:dyDescent="0.25">
      <c r="EU38515" s="104"/>
    </row>
    <row r="38516" spans="151:151" ht="14.4" x14ac:dyDescent="0.25">
      <c r="EU38516" s="104"/>
    </row>
    <row r="38517" spans="151:151" ht="14.4" x14ac:dyDescent="0.25">
      <c r="EU38517" s="104"/>
    </row>
    <row r="38518" spans="151:151" ht="14.4" x14ac:dyDescent="0.25">
      <c r="EU38518" s="104"/>
    </row>
    <row r="38519" spans="151:151" ht="14.4" x14ac:dyDescent="0.25">
      <c r="EU38519" s="104"/>
    </row>
    <row r="38520" spans="151:151" ht="14.4" x14ac:dyDescent="0.25">
      <c r="EU38520" s="104"/>
    </row>
    <row r="38521" spans="151:151" ht="14.4" x14ac:dyDescent="0.25">
      <c r="EU38521" s="104"/>
    </row>
    <row r="38522" spans="151:151" ht="14.4" x14ac:dyDescent="0.25">
      <c r="EU38522" s="104"/>
    </row>
    <row r="38523" spans="151:151" ht="14.4" x14ac:dyDescent="0.25">
      <c r="EU38523" s="104"/>
    </row>
    <row r="38524" spans="151:151" ht="14.4" x14ac:dyDescent="0.25">
      <c r="EU38524" s="104"/>
    </row>
    <row r="38525" spans="151:151" ht="14.4" x14ac:dyDescent="0.25">
      <c r="EU38525" s="104"/>
    </row>
    <row r="38526" spans="151:151" ht="14.4" x14ac:dyDescent="0.25">
      <c r="EU38526" s="104"/>
    </row>
    <row r="38527" spans="151:151" ht="14.4" x14ac:dyDescent="0.25">
      <c r="EU38527" s="104"/>
    </row>
    <row r="38528" spans="151:151" ht="14.4" x14ac:dyDescent="0.25">
      <c r="EU38528" s="104"/>
    </row>
    <row r="38529" spans="151:151" ht="14.4" x14ac:dyDescent="0.25">
      <c r="EU38529" s="104"/>
    </row>
    <row r="38530" spans="151:151" ht="14.4" x14ac:dyDescent="0.25">
      <c r="EU38530" s="104"/>
    </row>
    <row r="38531" spans="151:151" ht="14.4" x14ac:dyDescent="0.25">
      <c r="EU38531" s="104"/>
    </row>
    <row r="38532" spans="151:151" ht="14.4" x14ac:dyDescent="0.25">
      <c r="EU38532" s="104"/>
    </row>
    <row r="38533" spans="151:151" ht="14.4" x14ac:dyDescent="0.25">
      <c r="EU38533" s="104"/>
    </row>
    <row r="38534" spans="151:151" ht="14.4" x14ac:dyDescent="0.25">
      <c r="EU38534" s="104"/>
    </row>
    <row r="38535" spans="151:151" ht="14.4" x14ac:dyDescent="0.25">
      <c r="EU38535" s="104"/>
    </row>
    <row r="38536" spans="151:151" ht="14.4" x14ac:dyDescent="0.25">
      <c r="EU38536" s="104"/>
    </row>
    <row r="38537" spans="151:151" ht="14.4" x14ac:dyDescent="0.25">
      <c r="EU38537" s="104"/>
    </row>
    <row r="38538" spans="151:151" ht="14.4" x14ac:dyDescent="0.25">
      <c r="EU38538" s="104"/>
    </row>
    <row r="38539" spans="151:151" ht="14.4" x14ac:dyDescent="0.25">
      <c r="EU38539" s="104"/>
    </row>
    <row r="38540" spans="151:151" ht="14.4" x14ac:dyDescent="0.25">
      <c r="EU38540" s="104"/>
    </row>
    <row r="38541" spans="151:151" ht="14.4" x14ac:dyDescent="0.25">
      <c r="EU38541" s="104"/>
    </row>
    <row r="38542" spans="151:151" ht="14.4" x14ac:dyDescent="0.25">
      <c r="EU38542" s="104"/>
    </row>
    <row r="38543" spans="151:151" ht="14.4" x14ac:dyDescent="0.25">
      <c r="EU38543" s="104"/>
    </row>
    <row r="38544" spans="151:151" ht="14.4" x14ac:dyDescent="0.25">
      <c r="EU38544" s="104"/>
    </row>
    <row r="38545" spans="151:151" ht="14.4" x14ac:dyDescent="0.25">
      <c r="EU38545" s="104"/>
    </row>
    <row r="38546" spans="151:151" ht="14.4" x14ac:dyDescent="0.25">
      <c r="EU38546" s="104"/>
    </row>
    <row r="38547" spans="151:151" ht="14.4" x14ac:dyDescent="0.25">
      <c r="EU38547" s="104"/>
    </row>
    <row r="38548" spans="151:151" ht="14.4" x14ac:dyDescent="0.25">
      <c r="EU38548" s="104"/>
    </row>
    <row r="38549" spans="151:151" ht="14.4" x14ac:dyDescent="0.25">
      <c r="EU38549" s="104"/>
    </row>
    <row r="38550" spans="151:151" ht="14.4" x14ac:dyDescent="0.25">
      <c r="EU38550" s="104"/>
    </row>
    <row r="38551" spans="151:151" ht="14.4" x14ac:dyDescent="0.25">
      <c r="EU38551" s="104"/>
    </row>
    <row r="38552" spans="151:151" ht="14.4" x14ac:dyDescent="0.25">
      <c r="EU38552" s="104"/>
    </row>
    <row r="38553" spans="151:151" ht="14.4" x14ac:dyDescent="0.25">
      <c r="EU38553" s="104"/>
    </row>
    <row r="38554" spans="151:151" ht="14.4" x14ac:dyDescent="0.25">
      <c r="EU38554" s="104"/>
    </row>
    <row r="38555" spans="151:151" ht="14.4" x14ac:dyDescent="0.25">
      <c r="EU38555" s="104"/>
    </row>
    <row r="38556" spans="151:151" ht="14.4" x14ac:dyDescent="0.25">
      <c r="EU38556" s="104"/>
    </row>
    <row r="38557" spans="151:151" ht="14.4" x14ac:dyDescent="0.25">
      <c r="EU38557" s="104"/>
    </row>
    <row r="38558" spans="151:151" ht="14.4" x14ac:dyDescent="0.25">
      <c r="EU38558" s="104"/>
    </row>
    <row r="38559" spans="151:151" ht="14.4" x14ac:dyDescent="0.25">
      <c r="EU38559" s="104"/>
    </row>
    <row r="38560" spans="151:151" ht="14.4" x14ac:dyDescent="0.25">
      <c r="EU38560" s="104"/>
    </row>
    <row r="38561" spans="151:151" ht="14.4" x14ac:dyDescent="0.25">
      <c r="EU38561" s="104"/>
    </row>
    <row r="38562" spans="151:151" ht="14.4" x14ac:dyDescent="0.25">
      <c r="EU38562" s="104"/>
    </row>
    <row r="38563" spans="151:151" ht="14.4" x14ac:dyDescent="0.25">
      <c r="EU38563" s="104"/>
    </row>
    <row r="38564" spans="151:151" ht="14.4" x14ac:dyDescent="0.25">
      <c r="EU38564" s="104"/>
    </row>
    <row r="38565" spans="151:151" ht="14.4" x14ac:dyDescent="0.25">
      <c r="EU38565" s="104"/>
    </row>
    <row r="38566" spans="151:151" ht="14.4" x14ac:dyDescent="0.25">
      <c r="EU38566" s="104"/>
    </row>
    <row r="38567" spans="151:151" ht="14.4" x14ac:dyDescent="0.25">
      <c r="EU38567" s="104"/>
    </row>
    <row r="38568" spans="151:151" ht="14.4" x14ac:dyDescent="0.25">
      <c r="EU38568" s="104"/>
    </row>
    <row r="38569" spans="151:151" ht="14.4" x14ac:dyDescent="0.25">
      <c r="EU38569" s="104"/>
    </row>
    <row r="38570" spans="151:151" ht="14.4" x14ac:dyDescent="0.25">
      <c r="EU38570" s="104"/>
    </row>
    <row r="38571" spans="151:151" ht="14.4" x14ac:dyDescent="0.25">
      <c r="EU38571" s="104"/>
    </row>
    <row r="38572" spans="151:151" ht="14.4" x14ac:dyDescent="0.25">
      <c r="EU38572" s="104"/>
    </row>
    <row r="38573" spans="151:151" ht="14.4" x14ac:dyDescent="0.25">
      <c r="EU38573" s="104"/>
    </row>
    <row r="38574" spans="151:151" ht="14.4" x14ac:dyDescent="0.25">
      <c r="EU38574" s="104"/>
    </row>
    <row r="38575" spans="151:151" ht="14.4" x14ac:dyDescent="0.25">
      <c r="EU38575" s="104"/>
    </row>
    <row r="38576" spans="151:151" ht="14.4" x14ac:dyDescent="0.25">
      <c r="EU38576" s="104"/>
    </row>
    <row r="38577" spans="151:151" ht="14.4" x14ac:dyDescent="0.25">
      <c r="EU38577" s="104"/>
    </row>
    <row r="38578" spans="151:151" ht="14.4" x14ac:dyDescent="0.25">
      <c r="EU38578" s="104"/>
    </row>
    <row r="38579" spans="151:151" ht="14.4" x14ac:dyDescent="0.25">
      <c r="EU38579" s="104"/>
    </row>
    <row r="38580" spans="151:151" ht="14.4" x14ac:dyDescent="0.25">
      <c r="EU38580" s="104"/>
    </row>
    <row r="38581" spans="151:151" ht="14.4" x14ac:dyDescent="0.25">
      <c r="EU38581" s="104"/>
    </row>
    <row r="38582" spans="151:151" ht="14.4" x14ac:dyDescent="0.25">
      <c r="EU38582" s="104"/>
    </row>
    <row r="38583" spans="151:151" ht="14.4" x14ac:dyDescent="0.25">
      <c r="EU38583" s="104"/>
    </row>
    <row r="38584" spans="151:151" ht="14.4" x14ac:dyDescent="0.25">
      <c r="EU38584" s="104"/>
    </row>
    <row r="38585" spans="151:151" ht="14.4" x14ac:dyDescent="0.25">
      <c r="EU38585" s="104"/>
    </row>
    <row r="38586" spans="151:151" ht="14.4" x14ac:dyDescent="0.25">
      <c r="EU38586" s="104"/>
    </row>
    <row r="38587" spans="151:151" ht="14.4" x14ac:dyDescent="0.25">
      <c r="EU38587" s="104"/>
    </row>
    <row r="38588" spans="151:151" ht="14.4" x14ac:dyDescent="0.25">
      <c r="EU38588" s="104"/>
    </row>
    <row r="38589" spans="151:151" ht="14.4" x14ac:dyDescent="0.25">
      <c r="EU38589" s="104"/>
    </row>
    <row r="38590" spans="151:151" ht="14.4" x14ac:dyDescent="0.25">
      <c r="EU38590" s="104"/>
    </row>
    <row r="38591" spans="151:151" ht="14.4" x14ac:dyDescent="0.25">
      <c r="EU38591" s="104"/>
    </row>
    <row r="38592" spans="151:151" ht="14.4" x14ac:dyDescent="0.25">
      <c r="EU38592" s="104"/>
    </row>
    <row r="38593" spans="151:151" ht="14.4" x14ac:dyDescent="0.25">
      <c r="EU38593" s="104"/>
    </row>
    <row r="38594" spans="151:151" ht="14.4" x14ac:dyDescent="0.25">
      <c r="EU38594" s="104"/>
    </row>
    <row r="38595" spans="151:151" ht="14.4" x14ac:dyDescent="0.25">
      <c r="EU38595" s="104"/>
    </row>
    <row r="38596" spans="151:151" ht="14.4" x14ac:dyDescent="0.25">
      <c r="EU38596" s="104"/>
    </row>
    <row r="38597" spans="151:151" ht="14.4" x14ac:dyDescent="0.25">
      <c r="EU38597" s="104"/>
    </row>
    <row r="38598" spans="151:151" ht="14.4" x14ac:dyDescent="0.25">
      <c r="EU38598" s="104"/>
    </row>
    <row r="38599" spans="151:151" ht="14.4" x14ac:dyDescent="0.25">
      <c r="EU38599" s="104"/>
    </row>
    <row r="38600" spans="151:151" ht="14.4" x14ac:dyDescent="0.25">
      <c r="EU38600" s="104"/>
    </row>
    <row r="38601" spans="151:151" ht="14.4" x14ac:dyDescent="0.25">
      <c r="EU38601" s="104"/>
    </row>
    <row r="38602" spans="151:151" ht="14.4" x14ac:dyDescent="0.25">
      <c r="EU38602" s="104"/>
    </row>
    <row r="38603" spans="151:151" ht="14.4" x14ac:dyDescent="0.25">
      <c r="EU38603" s="104"/>
    </row>
    <row r="38604" spans="151:151" ht="14.4" x14ac:dyDescent="0.25">
      <c r="EU38604" s="104"/>
    </row>
    <row r="38605" spans="151:151" ht="14.4" x14ac:dyDescent="0.25">
      <c r="EU38605" s="104"/>
    </row>
    <row r="38606" spans="151:151" ht="14.4" x14ac:dyDescent="0.25">
      <c r="EU38606" s="104"/>
    </row>
    <row r="38607" spans="151:151" ht="14.4" x14ac:dyDescent="0.25">
      <c r="EU38607" s="104"/>
    </row>
    <row r="38608" spans="151:151" ht="14.4" x14ac:dyDescent="0.25">
      <c r="EU38608" s="104"/>
    </row>
    <row r="38609" spans="151:151" ht="14.4" x14ac:dyDescent="0.25">
      <c r="EU38609" s="104"/>
    </row>
    <row r="38610" spans="151:151" ht="14.4" x14ac:dyDescent="0.25">
      <c r="EU38610" s="104"/>
    </row>
    <row r="38611" spans="151:151" ht="14.4" x14ac:dyDescent="0.25">
      <c r="EU38611" s="104"/>
    </row>
    <row r="38612" spans="151:151" ht="14.4" x14ac:dyDescent="0.25">
      <c r="EU38612" s="104"/>
    </row>
    <row r="38613" spans="151:151" ht="14.4" x14ac:dyDescent="0.25">
      <c r="EU38613" s="104"/>
    </row>
    <row r="38614" spans="151:151" ht="14.4" x14ac:dyDescent="0.25">
      <c r="EU38614" s="104"/>
    </row>
    <row r="38615" spans="151:151" ht="14.4" x14ac:dyDescent="0.25">
      <c r="EU38615" s="104"/>
    </row>
    <row r="38616" spans="151:151" ht="14.4" x14ac:dyDescent="0.25">
      <c r="EU38616" s="104"/>
    </row>
    <row r="38617" spans="151:151" ht="14.4" x14ac:dyDescent="0.25">
      <c r="EU38617" s="104"/>
    </row>
    <row r="38618" spans="151:151" ht="14.4" x14ac:dyDescent="0.25">
      <c r="EU38618" s="104"/>
    </row>
    <row r="38619" spans="151:151" ht="14.4" x14ac:dyDescent="0.25">
      <c r="EU38619" s="104"/>
    </row>
    <row r="38620" spans="151:151" ht="14.4" x14ac:dyDescent="0.25">
      <c r="EU38620" s="104"/>
    </row>
    <row r="38621" spans="151:151" ht="14.4" x14ac:dyDescent="0.25">
      <c r="EU38621" s="104"/>
    </row>
    <row r="38622" spans="151:151" ht="14.4" x14ac:dyDescent="0.25">
      <c r="EU38622" s="104"/>
    </row>
    <row r="38623" spans="151:151" ht="14.4" x14ac:dyDescent="0.25">
      <c r="EU38623" s="104"/>
    </row>
    <row r="38624" spans="151:151" ht="14.4" x14ac:dyDescent="0.25">
      <c r="EU38624" s="104"/>
    </row>
    <row r="38625" spans="151:151" ht="14.4" x14ac:dyDescent="0.25">
      <c r="EU38625" s="104"/>
    </row>
    <row r="38626" spans="151:151" ht="14.4" x14ac:dyDescent="0.25">
      <c r="EU38626" s="104"/>
    </row>
    <row r="38627" spans="151:151" ht="14.4" x14ac:dyDescent="0.25">
      <c r="EU38627" s="104"/>
    </row>
    <row r="38628" spans="151:151" ht="14.4" x14ac:dyDescent="0.25">
      <c r="EU38628" s="104"/>
    </row>
    <row r="38629" spans="151:151" ht="14.4" x14ac:dyDescent="0.25">
      <c r="EU38629" s="104"/>
    </row>
    <row r="38630" spans="151:151" ht="14.4" x14ac:dyDescent="0.25">
      <c r="EU38630" s="104"/>
    </row>
    <row r="38631" spans="151:151" ht="14.4" x14ac:dyDescent="0.25">
      <c r="EU38631" s="104"/>
    </row>
    <row r="38632" spans="151:151" ht="14.4" x14ac:dyDescent="0.25">
      <c r="EU38632" s="104"/>
    </row>
    <row r="38633" spans="151:151" ht="14.4" x14ac:dyDescent="0.25">
      <c r="EU38633" s="104"/>
    </row>
    <row r="38634" spans="151:151" ht="14.4" x14ac:dyDescent="0.25">
      <c r="EU38634" s="104"/>
    </row>
    <row r="38635" spans="151:151" ht="14.4" x14ac:dyDescent="0.25">
      <c r="EU38635" s="104"/>
    </row>
    <row r="38636" spans="151:151" ht="14.4" x14ac:dyDescent="0.25">
      <c r="EU38636" s="104"/>
    </row>
    <row r="38637" spans="151:151" ht="14.4" x14ac:dyDescent="0.25">
      <c r="EU38637" s="104"/>
    </row>
    <row r="38638" spans="151:151" ht="14.4" x14ac:dyDescent="0.25">
      <c r="EU38638" s="104"/>
    </row>
    <row r="38639" spans="151:151" ht="14.4" x14ac:dyDescent="0.25">
      <c r="EU38639" s="104"/>
    </row>
    <row r="38640" spans="151:151" ht="14.4" x14ac:dyDescent="0.25">
      <c r="EU38640" s="104"/>
    </row>
    <row r="38641" spans="151:151" ht="14.4" x14ac:dyDescent="0.25">
      <c r="EU38641" s="104"/>
    </row>
    <row r="38642" spans="151:151" ht="14.4" x14ac:dyDescent="0.25">
      <c r="EU38642" s="104"/>
    </row>
    <row r="38643" spans="151:151" ht="14.4" x14ac:dyDescent="0.25">
      <c r="EU38643" s="104"/>
    </row>
    <row r="38644" spans="151:151" ht="14.4" x14ac:dyDescent="0.25">
      <c r="EU38644" s="104"/>
    </row>
    <row r="38645" spans="151:151" ht="14.4" x14ac:dyDescent="0.25">
      <c r="EU38645" s="104"/>
    </row>
    <row r="38646" spans="151:151" ht="14.4" x14ac:dyDescent="0.25">
      <c r="EU38646" s="104"/>
    </row>
    <row r="38647" spans="151:151" ht="14.4" x14ac:dyDescent="0.25">
      <c r="EU38647" s="104"/>
    </row>
    <row r="38648" spans="151:151" ht="14.4" x14ac:dyDescent="0.25">
      <c r="EU38648" s="104"/>
    </row>
    <row r="38649" spans="151:151" ht="14.4" x14ac:dyDescent="0.25">
      <c r="EU38649" s="104"/>
    </row>
    <row r="38650" spans="151:151" ht="14.4" x14ac:dyDescent="0.25">
      <c r="EU38650" s="104"/>
    </row>
    <row r="38651" spans="151:151" ht="14.4" x14ac:dyDescent="0.25">
      <c r="EU38651" s="104"/>
    </row>
    <row r="38652" spans="151:151" ht="14.4" x14ac:dyDescent="0.25">
      <c r="EU38652" s="104"/>
    </row>
    <row r="38653" spans="151:151" ht="14.4" x14ac:dyDescent="0.25">
      <c r="EU38653" s="104"/>
    </row>
    <row r="38654" spans="151:151" ht="14.4" x14ac:dyDescent="0.25">
      <c r="EU38654" s="104"/>
    </row>
    <row r="38655" spans="151:151" ht="14.4" x14ac:dyDescent="0.25">
      <c r="EU38655" s="104"/>
    </row>
    <row r="38656" spans="151:151" ht="14.4" x14ac:dyDescent="0.25">
      <c r="EU38656" s="104"/>
    </row>
    <row r="38657" spans="151:151" ht="14.4" x14ac:dyDescent="0.25">
      <c r="EU38657" s="104"/>
    </row>
    <row r="38658" spans="151:151" ht="14.4" x14ac:dyDescent="0.25">
      <c r="EU38658" s="104"/>
    </row>
    <row r="38659" spans="151:151" ht="14.4" x14ac:dyDescent="0.25">
      <c r="EU38659" s="104"/>
    </row>
    <row r="38660" spans="151:151" ht="14.4" x14ac:dyDescent="0.25">
      <c r="EU38660" s="104"/>
    </row>
    <row r="38661" spans="151:151" ht="14.4" x14ac:dyDescent="0.25">
      <c r="EU38661" s="104"/>
    </row>
    <row r="38662" spans="151:151" ht="14.4" x14ac:dyDescent="0.25">
      <c r="EU38662" s="104"/>
    </row>
    <row r="38663" spans="151:151" ht="14.4" x14ac:dyDescent="0.25">
      <c r="EU38663" s="104"/>
    </row>
    <row r="38664" spans="151:151" ht="14.4" x14ac:dyDescent="0.25">
      <c r="EU38664" s="104"/>
    </row>
    <row r="38665" spans="151:151" ht="14.4" x14ac:dyDescent="0.25">
      <c r="EU38665" s="104"/>
    </row>
    <row r="38666" spans="151:151" ht="14.4" x14ac:dyDescent="0.25">
      <c r="EU38666" s="104"/>
    </row>
    <row r="38667" spans="151:151" ht="14.4" x14ac:dyDescent="0.25">
      <c r="EU38667" s="104"/>
    </row>
    <row r="38668" spans="151:151" ht="14.4" x14ac:dyDescent="0.25">
      <c r="EU38668" s="104"/>
    </row>
    <row r="38669" spans="151:151" ht="14.4" x14ac:dyDescent="0.25">
      <c r="EU38669" s="104"/>
    </row>
    <row r="38670" spans="151:151" ht="14.4" x14ac:dyDescent="0.25">
      <c r="EU38670" s="104"/>
    </row>
    <row r="38671" spans="151:151" ht="14.4" x14ac:dyDescent="0.25">
      <c r="EU38671" s="104"/>
    </row>
    <row r="38672" spans="151:151" ht="14.4" x14ac:dyDescent="0.25">
      <c r="EU38672" s="104"/>
    </row>
    <row r="38673" spans="151:151" ht="14.4" x14ac:dyDescent="0.25">
      <c r="EU38673" s="104"/>
    </row>
    <row r="38674" spans="151:151" ht="14.4" x14ac:dyDescent="0.25">
      <c r="EU38674" s="104"/>
    </row>
    <row r="38675" spans="151:151" ht="14.4" x14ac:dyDescent="0.25">
      <c r="EU38675" s="104"/>
    </row>
    <row r="38676" spans="151:151" ht="14.4" x14ac:dyDescent="0.25">
      <c r="EU38676" s="104"/>
    </row>
    <row r="38677" spans="151:151" ht="14.4" x14ac:dyDescent="0.25">
      <c r="EU38677" s="104"/>
    </row>
    <row r="38678" spans="151:151" ht="14.4" x14ac:dyDescent="0.25">
      <c r="EU38678" s="104"/>
    </row>
    <row r="38679" spans="151:151" ht="14.4" x14ac:dyDescent="0.25">
      <c r="EU38679" s="104"/>
    </row>
    <row r="38680" spans="151:151" ht="14.4" x14ac:dyDescent="0.25">
      <c r="EU38680" s="104"/>
    </row>
    <row r="38681" spans="151:151" ht="14.4" x14ac:dyDescent="0.25">
      <c r="EU38681" s="104"/>
    </row>
    <row r="38682" spans="151:151" ht="14.4" x14ac:dyDescent="0.25">
      <c r="EU38682" s="104"/>
    </row>
    <row r="38683" spans="151:151" ht="14.4" x14ac:dyDescent="0.25">
      <c r="EU38683" s="104"/>
    </row>
    <row r="38684" spans="151:151" ht="14.4" x14ac:dyDescent="0.25">
      <c r="EU38684" s="104"/>
    </row>
    <row r="38685" spans="151:151" ht="14.4" x14ac:dyDescent="0.25">
      <c r="EU38685" s="104"/>
    </row>
    <row r="38686" spans="151:151" ht="14.4" x14ac:dyDescent="0.25">
      <c r="EU38686" s="104"/>
    </row>
    <row r="38687" spans="151:151" ht="14.4" x14ac:dyDescent="0.25">
      <c r="EU38687" s="104"/>
    </row>
    <row r="38688" spans="151:151" ht="14.4" x14ac:dyDescent="0.25">
      <c r="EU38688" s="104"/>
    </row>
    <row r="38689" spans="151:151" ht="14.4" x14ac:dyDescent="0.25">
      <c r="EU38689" s="104"/>
    </row>
    <row r="38690" spans="151:151" ht="14.4" x14ac:dyDescent="0.25">
      <c r="EU38690" s="104"/>
    </row>
    <row r="38691" spans="151:151" ht="14.4" x14ac:dyDescent="0.25">
      <c r="EU38691" s="104"/>
    </row>
    <row r="38692" spans="151:151" ht="14.4" x14ac:dyDescent="0.25">
      <c r="EU38692" s="104"/>
    </row>
    <row r="38693" spans="151:151" ht="14.4" x14ac:dyDescent="0.25">
      <c r="EU38693" s="104"/>
    </row>
    <row r="38694" spans="151:151" ht="14.4" x14ac:dyDescent="0.25">
      <c r="EU38694" s="104"/>
    </row>
    <row r="38695" spans="151:151" ht="14.4" x14ac:dyDescent="0.25">
      <c r="EU38695" s="104"/>
    </row>
    <row r="38696" spans="151:151" ht="14.4" x14ac:dyDescent="0.25">
      <c r="EU38696" s="104"/>
    </row>
    <row r="38697" spans="151:151" ht="14.4" x14ac:dyDescent="0.25">
      <c r="EU38697" s="104"/>
    </row>
    <row r="38698" spans="151:151" ht="14.4" x14ac:dyDescent="0.25">
      <c r="EU38698" s="104"/>
    </row>
    <row r="38699" spans="151:151" ht="14.4" x14ac:dyDescent="0.25">
      <c r="EU38699" s="104"/>
    </row>
    <row r="38700" spans="151:151" ht="14.4" x14ac:dyDescent="0.25">
      <c r="EU38700" s="104"/>
    </row>
    <row r="38701" spans="151:151" ht="14.4" x14ac:dyDescent="0.25">
      <c r="EU38701" s="104"/>
    </row>
    <row r="38702" spans="151:151" ht="14.4" x14ac:dyDescent="0.25">
      <c r="EU38702" s="104"/>
    </row>
    <row r="38703" spans="151:151" ht="14.4" x14ac:dyDescent="0.25">
      <c r="EU38703" s="104"/>
    </row>
    <row r="38704" spans="151:151" ht="14.4" x14ac:dyDescent="0.25">
      <c r="EU38704" s="104"/>
    </row>
    <row r="38705" spans="151:151" ht="14.4" x14ac:dyDescent="0.25">
      <c r="EU38705" s="104"/>
    </row>
    <row r="38706" spans="151:151" ht="14.4" x14ac:dyDescent="0.25">
      <c r="EU38706" s="104"/>
    </row>
    <row r="38707" spans="151:151" ht="14.4" x14ac:dyDescent="0.25">
      <c r="EU38707" s="104"/>
    </row>
    <row r="38708" spans="151:151" ht="14.4" x14ac:dyDescent="0.25">
      <c r="EU38708" s="104"/>
    </row>
    <row r="38709" spans="151:151" ht="14.4" x14ac:dyDescent="0.25">
      <c r="EU38709" s="104"/>
    </row>
    <row r="38710" spans="151:151" ht="14.4" x14ac:dyDescent="0.25">
      <c r="EU38710" s="104"/>
    </row>
    <row r="38711" spans="151:151" ht="14.4" x14ac:dyDescent="0.25">
      <c r="EU38711" s="104"/>
    </row>
    <row r="38712" spans="151:151" ht="14.4" x14ac:dyDescent="0.25">
      <c r="EU38712" s="104"/>
    </row>
    <row r="38713" spans="151:151" ht="14.4" x14ac:dyDescent="0.25">
      <c r="EU38713" s="104"/>
    </row>
    <row r="38714" spans="151:151" ht="14.4" x14ac:dyDescent="0.25">
      <c r="EU38714" s="104"/>
    </row>
    <row r="38715" spans="151:151" ht="14.4" x14ac:dyDescent="0.25">
      <c r="EU38715" s="104"/>
    </row>
    <row r="38716" spans="151:151" ht="14.4" x14ac:dyDescent="0.25">
      <c r="EU38716" s="104"/>
    </row>
    <row r="38717" spans="151:151" ht="14.4" x14ac:dyDescent="0.25">
      <c r="EU38717" s="104"/>
    </row>
    <row r="38718" spans="151:151" ht="14.4" x14ac:dyDescent="0.25">
      <c r="EU38718" s="104"/>
    </row>
    <row r="38719" spans="151:151" ht="14.4" x14ac:dyDescent="0.25">
      <c r="EU38719" s="104"/>
    </row>
    <row r="38720" spans="151:151" ht="14.4" x14ac:dyDescent="0.25">
      <c r="EU38720" s="104"/>
    </row>
    <row r="38721" spans="151:151" ht="14.4" x14ac:dyDescent="0.25">
      <c r="EU38721" s="104"/>
    </row>
    <row r="38722" spans="151:151" ht="14.4" x14ac:dyDescent="0.25">
      <c r="EU38722" s="104"/>
    </row>
    <row r="38723" spans="151:151" ht="14.4" x14ac:dyDescent="0.25">
      <c r="EU38723" s="104"/>
    </row>
    <row r="38724" spans="151:151" ht="14.4" x14ac:dyDescent="0.25">
      <c r="EU38724" s="104"/>
    </row>
    <row r="38725" spans="151:151" ht="14.4" x14ac:dyDescent="0.25">
      <c r="EU38725" s="104"/>
    </row>
    <row r="38726" spans="151:151" ht="14.4" x14ac:dyDescent="0.25">
      <c r="EU38726" s="104"/>
    </row>
    <row r="38727" spans="151:151" ht="14.4" x14ac:dyDescent="0.25">
      <c r="EU38727" s="104"/>
    </row>
    <row r="38728" spans="151:151" ht="14.4" x14ac:dyDescent="0.25">
      <c r="EU38728" s="104"/>
    </row>
    <row r="38729" spans="151:151" ht="14.4" x14ac:dyDescent="0.25">
      <c r="EU38729" s="104"/>
    </row>
    <row r="38730" spans="151:151" ht="14.4" x14ac:dyDescent="0.25">
      <c r="EU38730" s="104"/>
    </row>
    <row r="38731" spans="151:151" ht="14.4" x14ac:dyDescent="0.25">
      <c r="EU38731" s="104"/>
    </row>
    <row r="38732" spans="151:151" ht="14.4" x14ac:dyDescent="0.25">
      <c r="EU38732" s="104"/>
    </row>
    <row r="38733" spans="151:151" ht="14.4" x14ac:dyDescent="0.25">
      <c r="EU38733" s="104"/>
    </row>
    <row r="38734" spans="151:151" ht="14.4" x14ac:dyDescent="0.25">
      <c r="EU38734" s="104"/>
    </row>
    <row r="38735" spans="151:151" ht="14.4" x14ac:dyDescent="0.25">
      <c r="EU38735" s="104"/>
    </row>
    <row r="38736" spans="151:151" ht="14.4" x14ac:dyDescent="0.25">
      <c r="EU38736" s="104"/>
    </row>
    <row r="38737" spans="151:151" ht="14.4" x14ac:dyDescent="0.25">
      <c r="EU38737" s="104"/>
    </row>
    <row r="38738" spans="151:151" ht="14.4" x14ac:dyDescent="0.25">
      <c r="EU38738" s="104"/>
    </row>
    <row r="38739" spans="151:151" ht="14.4" x14ac:dyDescent="0.25">
      <c r="EU38739" s="104"/>
    </row>
    <row r="38740" spans="151:151" ht="14.4" x14ac:dyDescent="0.25">
      <c r="EU38740" s="104"/>
    </row>
    <row r="38741" spans="151:151" ht="14.4" x14ac:dyDescent="0.25">
      <c r="EU38741" s="104"/>
    </row>
    <row r="38742" spans="151:151" ht="14.4" x14ac:dyDescent="0.25">
      <c r="EU38742" s="104"/>
    </row>
    <row r="38743" spans="151:151" ht="14.4" x14ac:dyDescent="0.25">
      <c r="EU38743" s="104"/>
    </row>
    <row r="38744" spans="151:151" ht="14.4" x14ac:dyDescent="0.25">
      <c r="EU38744" s="104"/>
    </row>
    <row r="38745" spans="151:151" ht="14.4" x14ac:dyDescent="0.25">
      <c r="EU38745" s="104"/>
    </row>
    <row r="38746" spans="151:151" ht="14.4" x14ac:dyDescent="0.25">
      <c r="EU38746" s="104"/>
    </row>
    <row r="38747" spans="151:151" ht="14.4" x14ac:dyDescent="0.25">
      <c r="EU38747" s="104"/>
    </row>
    <row r="38748" spans="151:151" ht="14.4" x14ac:dyDescent="0.25">
      <c r="EU38748" s="104"/>
    </row>
    <row r="38749" spans="151:151" ht="14.4" x14ac:dyDescent="0.25">
      <c r="EU38749" s="104"/>
    </row>
    <row r="38750" spans="151:151" ht="14.4" x14ac:dyDescent="0.25">
      <c r="EU38750" s="104"/>
    </row>
    <row r="38751" spans="151:151" ht="14.4" x14ac:dyDescent="0.25">
      <c r="EU38751" s="104"/>
    </row>
    <row r="38752" spans="151:151" ht="14.4" x14ac:dyDescent="0.25">
      <c r="EU38752" s="104"/>
    </row>
    <row r="38753" spans="151:151" ht="14.4" x14ac:dyDescent="0.25">
      <c r="EU38753" s="104"/>
    </row>
    <row r="38754" spans="151:151" ht="14.4" x14ac:dyDescent="0.25">
      <c r="EU38754" s="104"/>
    </row>
    <row r="38755" spans="151:151" ht="14.4" x14ac:dyDescent="0.25">
      <c r="EU38755" s="104"/>
    </row>
    <row r="38756" spans="151:151" ht="14.4" x14ac:dyDescent="0.25">
      <c r="EU38756" s="104"/>
    </row>
    <row r="38757" spans="151:151" ht="14.4" x14ac:dyDescent="0.25">
      <c r="EU38757" s="104"/>
    </row>
    <row r="38758" spans="151:151" ht="14.4" x14ac:dyDescent="0.25">
      <c r="EU38758" s="104"/>
    </row>
    <row r="38759" spans="151:151" ht="14.4" x14ac:dyDescent="0.25">
      <c r="EU38759" s="104"/>
    </row>
    <row r="38760" spans="151:151" ht="14.4" x14ac:dyDescent="0.25">
      <c r="EU38760" s="104"/>
    </row>
    <row r="38761" spans="151:151" ht="14.4" x14ac:dyDescent="0.25">
      <c r="EU38761" s="104"/>
    </row>
    <row r="38762" spans="151:151" ht="14.4" x14ac:dyDescent="0.25">
      <c r="EU38762" s="104"/>
    </row>
    <row r="38763" spans="151:151" ht="14.4" x14ac:dyDescent="0.25">
      <c r="EU38763" s="104"/>
    </row>
    <row r="38764" spans="151:151" ht="14.4" x14ac:dyDescent="0.25">
      <c r="EU38764" s="104"/>
    </row>
    <row r="38765" spans="151:151" ht="14.4" x14ac:dyDescent="0.25">
      <c r="EU38765" s="104"/>
    </row>
    <row r="38766" spans="151:151" ht="14.4" x14ac:dyDescent="0.25">
      <c r="EU38766" s="104"/>
    </row>
    <row r="38767" spans="151:151" ht="14.4" x14ac:dyDescent="0.25">
      <c r="EU38767" s="104"/>
    </row>
    <row r="38768" spans="151:151" ht="14.4" x14ac:dyDescent="0.25">
      <c r="EU38768" s="104"/>
    </row>
    <row r="38769" spans="151:151" ht="14.4" x14ac:dyDescent="0.25">
      <c r="EU38769" s="104"/>
    </row>
    <row r="38770" spans="151:151" ht="14.4" x14ac:dyDescent="0.25">
      <c r="EU38770" s="104"/>
    </row>
    <row r="38771" spans="151:151" ht="14.4" x14ac:dyDescent="0.25">
      <c r="EU38771" s="104"/>
    </row>
    <row r="38772" spans="151:151" ht="14.4" x14ac:dyDescent="0.25">
      <c r="EU38772" s="104"/>
    </row>
    <row r="38773" spans="151:151" ht="14.4" x14ac:dyDescent="0.25">
      <c r="EU38773" s="104"/>
    </row>
    <row r="38774" spans="151:151" ht="14.4" x14ac:dyDescent="0.25">
      <c r="EU38774" s="104"/>
    </row>
    <row r="38775" spans="151:151" ht="14.4" x14ac:dyDescent="0.25">
      <c r="EU38775" s="104"/>
    </row>
    <row r="38776" spans="151:151" ht="14.4" x14ac:dyDescent="0.25">
      <c r="EU38776" s="104"/>
    </row>
    <row r="38777" spans="151:151" ht="14.4" x14ac:dyDescent="0.25">
      <c r="EU38777" s="104"/>
    </row>
    <row r="38778" spans="151:151" ht="14.4" x14ac:dyDescent="0.25">
      <c r="EU38778" s="104"/>
    </row>
    <row r="38779" spans="151:151" ht="14.4" x14ac:dyDescent="0.25">
      <c r="EU38779" s="104"/>
    </row>
    <row r="38780" spans="151:151" ht="14.4" x14ac:dyDescent="0.25">
      <c r="EU38780" s="104"/>
    </row>
    <row r="38781" spans="151:151" ht="14.4" x14ac:dyDescent="0.25">
      <c r="EU38781" s="104"/>
    </row>
    <row r="38782" spans="151:151" ht="14.4" x14ac:dyDescent="0.25">
      <c r="EU38782" s="104"/>
    </row>
    <row r="38783" spans="151:151" ht="14.4" x14ac:dyDescent="0.25">
      <c r="EU38783" s="104"/>
    </row>
    <row r="38784" spans="151:151" ht="14.4" x14ac:dyDescent="0.25">
      <c r="EU38784" s="104"/>
    </row>
    <row r="38785" spans="151:151" ht="14.4" x14ac:dyDescent="0.25">
      <c r="EU38785" s="104"/>
    </row>
    <row r="38786" spans="151:151" ht="14.4" x14ac:dyDescent="0.25">
      <c r="EU38786" s="104"/>
    </row>
    <row r="38787" spans="151:151" ht="14.4" x14ac:dyDescent="0.25">
      <c r="EU38787" s="104"/>
    </row>
    <row r="38788" spans="151:151" ht="14.4" x14ac:dyDescent="0.25">
      <c r="EU38788" s="104"/>
    </row>
    <row r="38789" spans="151:151" ht="14.4" x14ac:dyDescent="0.25">
      <c r="EU38789" s="104"/>
    </row>
    <row r="38790" spans="151:151" ht="14.4" x14ac:dyDescent="0.25">
      <c r="EU38790" s="104"/>
    </row>
    <row r="38791" spans="151:151" ht="14.4" x14ac:dyDescent="0.25">
      <c r="EU38791" s="104"/>
    </row>
    <row r="38792" spans="151:151" ht="14.4" x14ac:dyDescent="0.25">
      <c r="EU38792" s="104"/>
    </row>
    <row r="38793" spans="151:151" ht="14.4" x14ac:dyDescent="0.25">
      <c r="EU38793" s="104"/>
    </row>
    <row r="38794" spans="151:151" ht="14.4" x14ac:dyDescent="0.25">
      <c r="EU38794" s="104"/>
    </row>
    <row r="38795" spans="151:151" ht="14.4" x14ac:dyDescent="0.25">
      <c r="EU38795" s="104"/>
    </row>
    <row r="38796" spans="151:151" ht="14.4" x14ac:dyDescent="0.25">
      <c r="EU38796" s="104"/>
    </row>
    <row r="38797" spans="151:151" ht="14.4" x14ac:dyDescent="0.25">
      <c r="EU38797" s="104"/>
    </row>
    <row r="38798" spans="151:151" ht="14.4" x14ac:dyDescent="0.25">
      <c r="EU38798" s="104"/>
    </row>
    <row r="38799" spans="151:151" ht="14.4" x14ac:dyDescent="0.25">
      <c r="EU38799" s="104"/>
    </row>
    <row r="38800" spans="151:151" ht="14.4" x14ac:dyDescent="0.25">
      <c r="EU38800" s="104"/>
    </row>
    <row r="38801" spans="151:151" ht="14.4" x14ac:dyDescent="0.25">
      <c r="EU38801" s="104"/>
    </row>
    <row r="38802" spans="151:151" ht="14.4" x14ac:dyDescent="0.25">
      <c r="EU38802" s="104"/>
    </row>
    <row r="38803" spans="151:151" ht="14.4" x14ac:dyDescent="0.25">
      <c r="EU38803" s="104"/>
    </row>
    <row r="38804" spans="151:151" ht="14.4" x14ac:dyDescent="0.25">
      <c r="EU38804" s="104"/>
    </row>
    <row r="38805" spans="151:151" ht="14.4" x14ac:dyDescent="0.25">
      <c r="EU38805" s="104"/>
    </row>
    <row r="38806" spans="151:151" ht="14.4" x14ac:dyDescent="0.25">
      <c r="EU38806" s="104"/>
    </row>
    <row r="38807" spans="151:151" ht="14.4" x14ac:dyDescent="0.25">
      <c r="EU38807" s="104"/>
    </row>
    <row r="38808" spans="151:151" ht="14.4" x14ac:dyDescent="0.25">
      <c r="EU38808" s="104"/>
    </row>
    <row r="38809" spans="151:151" ht="14.4" x14ac:dyDescent="0.25">
      <c r="EU38809" s="104"/>
    </row>
    <row r="38810" spans="151:151" ht="14.4" x14ac:dyDescent="0.25">
      <c r="EU38810" s="104"/>
    </row>
    <row r="38811" spans="151:151" ht="14.4" x14ac:dyDescent="0.25">
      <c r="EU38811" s="104"/>
    </row>
    <row r="38812" spans="151:151" ht="14.4" x14ac:dyDescent="0.25">
      <c r="EU38812" s="104"/>
    </row>
    <row r="38813" spans="151:151" ht="14.4" x14ac:dyDescent="0.25">
      <c r="EU38813" s="104"/>
    </row>
    <row r="38814" spans="151:151" ht="14.4" x14ac:dyDescent="0.25">
      <c r="EU38814" s="104"/>
    </row>
    <row r="38815" spans="151:151" ht="14.4" x14ac:dyDescent="0.25">
      <c r="EU38815" s="104"/>
    </row>
    <row r="38816" spans="151:151" ht="14.4" x14ac:dyDescent="0.25">
      <c r="EU38816" s="104"/>
    </row>
    <row r="38817" spans="151:151" ht="14.4" x14ac:dyDescent="0.25">
      <c r="EU38817" s="104"/>
    </row>
    <row r="38818" spans="151:151" ht="14.4" x14ac:dyDescent="0.25">
      <c r="EU38818" s="104"/>
    </row>
    <row r="38819" spans="151:151" ht="14.4" x14ac:dyDescent="0.25">
      <c r="EU38819" s="104"/>
    </row>
    <row r="38820" spans="151:151" ht="14.4" x14ac:dyDescent="0.25">
      <c r="EU38820" s="104"/>
    </row>
    <row r="38821" spans="151:151" ht="14.4" x14ac:dyDescent="0.25">
      <c r="EU38821" s="104"/>
    </row>
    <row r="38822" spans="151:151" ht="14.4" x14ac:dyDescent="0.25">
      <c r="EU38822" s="104"/>
    </row>
    <row r="38823" spans="151:151" ht="14.4" x14ac:dyDescent="0.25">
      <c r="EU38823" s="104"/>
    </row>
    <row r="38824" spans="151:151" ht="14.4" x14ac:dyDescent="0.25">
      <c r="EU38824" s="104"/>
    </row>
    <row r="38825" spans="151:151" ht="14.4" x14ac:dyDescent="0.25">
      <c r="EU38825" s="104"/>
    </row>
    <row r="38826" spans="151:151" ht="14.4" x14ac:dyDescent="0.25">
      <c r="EU38826" s="104"/>
    </row>
    <row r="38827" spans="151:151" ht="14.4" x14ac:dyDescent="0.25">
      <c r="EU38827" s="104"/>
    </row>
    <row r="38828" spans="151:151" ht="14.4" x14ac:dyDescent="0.25">
      <c r="EU38828" s="104"/>
    </row>
    <row r="38829" spans="151:151" ht="14.4" x14ac:dyDescent="0.25">
      <c r="EU38829" s="104"/>
    </row>
    <row r="38830" spans="151:151" ht="14.4" x14ac:dyDescent="0.25">
      <c r="EU38830" s="104"/>
    </row>
    <row r="38831" spans="151:151" ht="14.4" x14ac:dyDescent="0.25">
      <c r="EU38831" s="104"/>
    </row>
    <row r="38832" spans="151:151" ht="14.4" x14ac:dyDescent="0.25">
      <c r="EU38832" s="104"/>
    </row>
    <row r="38833" spans="151:151" ht="14.4" x14ac:dyDescent="0.25">
      <c r="EU38833" s="104"/>
    </row>
    <row r="38834" spans="151:151" ht="14.4" x14ac:dyDescent="0.25">
      <c r="EU38834" s="104"/>
    </row>
    <row r="38835" spans="151:151" ht="14.4" x14ac:dyDescent="0.25">
      <c r="EU38835" s="104"/>
    </row>
    <row r="38836" spans="151:151" ht="14.4" x14ac:dyDescent="0.25">
      <c r="EU38836" s="104"/>
    </row>
    <row r="38837" spans="151:151" ht="14.4" x14ac:dyDescent="0.25">
      <c r="EU38837" s="104"/>
    </row>
    <row r="38838" spans="151:151" ht="14.4" x14ac:dyDescent="0.25">
      <c r="EU38838" s="104"/>
    </row>
    <row r="38839" spans="151:151" ht="14.4" x14ac:dyDescent="0.25">
      <c r="EU38839" s="104"/>
    </row>
    <row r="38840" spans="151:151" ht="14.4" x14ac:dyDescent="0.25">
      <c r="EU38840" s="104"/>
    </row>
    <row r="38841" spans="151:151" ht="14.4" x14ac:dyDescent="0.25">
      <c r="EU38841" s="104"/>
    </row>
    <row r="38842" spans="151:151" ht="14.4" x14ac:dyDescent="0.25">
      <c r="EU38842" s="104"/>
    </row>
    <row r="38843" spans="151:151" ht="14.4" x14ac:dyDescent="0.25">
      <c r="EU38843" s="104"/>
    </row>
    <row r="38844" spans="151:151" ht="14.4" x14ac:dyDescent="0.25">
      <c r="EU38844" s="104"/>
    </row>
    <row r="38845" spans="151:151" ht="14.4" x14ac:dyDescent="0.25">
      <c r="EU38845" s="104"/>
    </row>
    <row r="38846" spans="151:151" ht="14.4" x14ac:dyDescent="0.25">
      <c r="EU38846" s="104"/>
    </row>
    <row r="38847" spans="151:151" ht="14.4" x14ac:dyDescent="0.25">
      <c r="EU38847" s="104"/>
    </row>
    <row r="38848" spans="151:151" ht="14.4" x14ac:dyDescent="0.25">
      <c r="EU38848" s="104"/>
    </row>
    <row r="38849" spans="151:151" ht="14.4" x14ac:dyDescent="0.25">
      <c r="EU38849" s="104"/>
    </row>
    <row r="38850" spans="151:151" ht="14.4" x14ac:dyDescent="0.25">
      <c r="EU38850" s="104"/>
    </row>
    <row r="38851" spans="151:151" ht="14.4" x14ac:dyDescent="0.25">
      <c r="EU38851" s="104"/>
    </row>
    <row r="38852" spans="151:151" ht="14.4" x14ac:dyDescent="0.25">
      <c r="EU38852" s="104"/>
    </row>
    <row r="38853" spans="151:151" ht="14.4" x14ac:dyDescent="0.25">
      <c r="EU38853" s="104"/>
    </row>
    <row r="38854" spans="151:151" ht="14.4" x14ac:dyDescent="0.25">
      <c r="EU38854" s="104"/>
    </row>
    <row r="38855" spans="151:151" ht="14.4" x14ac:dyDescent="0.25">
      <c r="EU38855" s="104"/>
    </row>
    <row r="38856" spans="151:151" ht="14.4" x14ac:dyDescent="0.25">
      <c r="EU38856" s="104"/>
    </row>
    <row r="38857" spans="151:151" ht="14.4" x14ac:dyDescent="0.25">
      <c r="EU38857" s="104"/>
    </row>
    <row r="38858" spans="151:151" ht="14.4" x14ac:dyDescent="0.25">
      <c r="EU38858" s="104"/>
    </row>
    <row r="38859" spans="151:151" ht="14.4" x14ac:dyDescent="0.25">
      <c r="EU38859" s="104"/>
    </row>
    <row r="38860" spans="151:151" ht="14.4" x14ac:dyDescent="0.25">
      <c r="EU38860" s="104"/>
    </row>
    <row r="38861" spans="151:151" ht="14.4" x14ac:dyDescent="0.25">
      <c r="EU38861" s="104"/>
    </row>
    <row r="38862" spans="151:151" ht="14.4" x14ac:dyDescent="0.25">
      <c r="EU38862" s="104"/>
    </row>
    <row r="38863" spans="151:151" ht="14.4" x14ac:dyDescent="0.25">
      <c r="EU38863" s="104"/>
    </row>
    <row r="38864" spans="151:151" ht="14.4" x14ac:dyDescent="0.25">
      <c r="EU38864" s="104"/>
    </row>
    <row r="38865" spans="151:151" ht="14.4" x14ac:dyDescent="0.25">
      <c r="EU38865" s="104"/>
    </row>
    <row r="38866" spans="151:151" ht="14.4" x14ac:dyDescent="0.25">
      <c r="EU38866" s="104"/>
    </row>
    <row r="38867" spans="151:151" ht="14.4" x14ac:dyDescent="0.25">
      <c r="EU38867" s="104"/>
    </row>
    <row r="38868" spans="151:151" ht="14.4" x14ac:dyDescent="0.25">
      <c r="EU38868" s="104"/>
    </row>
    <row r="38869" spans="151:151" ht="14.4" x14ac:dyDescent="0.25">
      <c r="EU38869" s="104"/>
    </row>
    <row r="38870" spans="151:151" ht="14.4" x14ac:dyDescent="0.25">
      <c r="EU38870" s="104"/>
    </row>
    <row r="38871" spans="151:151" ht="14.4" x14ac:dyDescent="0.25">
      <c r="EU38871" s="104"/>
    </row>
    <row r="38872" spans="151:151" ht="14.4" x14ac:dyDescent="0.25">
      <c r="EU38872" s="104"/>
    </row>
    <row r="38873" spans="151:151" ht="14.4" x14ac:dyDescent="0.25">
      <c r="EU38873" s="104"/>
    </row>
    <row r="38874" spans="151:151" ht="14.4" x14ac:dyDescent="0.25">
      <c r="EU38874" s="104"/>
    </row>
    <row r="38875" spans="151:151" ht="14.4" x14ac:dyDescent="0.25">
      <c r="EU38875" s="104"/>
    </row>
    <row r="38876" spans="151:151" ht="14.4" x14ac:dyDescent="0.25">
      <c r="EU38876" s="104"/>
    </row>
    <row r="38877" spans="151:151" ht="14.4" x14ac:dyDescent="0.25">
      <c r="EU38877" s="104"/>
    </row>
    <row r="38878" spans="151:151" ht="14.4" x14ac:dyDescent="0.25">
      <c r="EU38878" s="104"/>
    </row>
    <row r="38879" spans="151:151" ht="14.4" x14ac:dyDescent="0.25">
      <c r="EU38879" s="104"/>
    </row>
    <row r="38880" spans="151:151" ht="14.4" x14ac:dyDescent="0.25">
      <c r="EU38880" s="104"/>
    </row>
    <row r="38881" spans="151:151" ht="14.4" x14ac:dyDescent="0.25">
      <c r="EU38881" s="104"/>
    </row>
    <row r="38882" spans="151:151" ht="14.4" x14ac:dyDescent="0.25">
      <c r="EU38882" s="104"/>
    </row>
    <row r="38883" spans="151:151" ht="14.4" x14ac:dyDescent="0.25">
      <c r="EU38883" s="104"/>
    </row>
    <row r="38884" spans="151:151" ht="14.4" x14ac:dyDescent="0.25">
      <c r="EU38884" s="104"/>
    </row>
    <row r="38885" spans="151:151" ht="14.4" x14ac:dyDescent="0.25">
      <c r="EU38885" s="104"/>
    </row>
    <row r="38886" spans="151:151" ht="14.4" x14ac:dyDescent="0.25">
      <c r="EU38886" s="104"/>
    </row>
    <row r="38887" spans="151:151" ht="14.4" x14ac:dyDescent="0.25">
      <c r="EU38887" s="104"/>
    </row>
    <row r="38888" spans="151:151" ht="14.4" x14ac:dyDescent="0.25">
      <c r="EU38888" s="104"/>
    </row>
    <row r="38889" spans="151:151" ht="14.4" x14ac:dyDescent="0.25">
      <c r="EU38889" s="104"/>
    </row>
    <row r="38890" spans="151:151" ht="14.4" x14ac:dyDescent="0.25">
      <c r="EU38890" s="104"/>
    </row>
    <row r="38891" spans="151:151" ht="14.4" x14ac:dyDescent="0.25">
      <c r="EU38891" s="104"/>
    </row>
    <row r="38892" spans="151:151" ht="14.4" x14ac:dyDescent="0.25">
      <c r="EU38892" s="104"/>
    </row>
    <row r="38893" spans="151:151" ht="14.4" x14ac:dyDescent="0.25">
      <c r="EU38893" s="104"/>
    </row>
    <row r="38894" spans="151:151" ht="14.4" x14ac:dyDescent="0.25">
      <c r="EU38894" s="104"/>
    </row>
    <row r="38895" spans="151:151" ht="14.4" x14ac:dyDescent="0.25">
      <c r="EU38895" s="104"/>
    </row>
    <row r="38896" spans="151:151" ht="14.4" x14ac:dyDescent="0.25">
      <c r="EU38896" s="104"/>
    </row>
    <row r="38897" spans="151:151" ht="14.4" x14ac:dyDescent="0.25">
      <c r="EU38897" s="104"/>
    </row>
    <row r="38898" spans="151:151" ht="14.4" x14ac:dyDescent="0.25">
      <c r="EU38898" s="104"/>
    </row>
    <row r="38899" spans="151:151" ht="14.4" x14ac:dyDescent="0.25">
      <c r="EU38899" s="104"/>
    </row>
    <row r="38900" spans="151:151" ht="14.4" x14ac:dyDescent="0.25">
      <c r="EU38900" s="104"/>
    </row>
    <row r="38901" spans="151:151" ht="14.4" x14ac:dyDescent="0.25">
      <c r="EU38901" s="104"/>
    </row>
    <row r="38902" spans="151:151" ht="14.4" x14ac:dyDescent="0.25">
      <c r="EU38902" s="104"/>
    </row>
    <row r="38903" spans="151:151" ht="14.4" x14ac:dyDescent="0.25">
      <c r="EU38903" s="104"/>
    </row>
    <row r="38904" spans="151:151" ht="14.4" x14ac:dyDescent="0.25">
      <c r="EU38904" s="104"/>
    </row>
    <row r="38905" spans="151:151" ht="14.4" x14ac:dyDescent="0.25">
      <c r="EU38905" s="104"/>
    </row>
    <row r="38906" spans="151:151" ht="14.4" x14ac:dyDescent="0.25">
      <c r="EU38906" s="104"/>
    </row>
    <row r="38907" spans="151:151" ht="14.4" x14ac:dyDescent="0.25">
      <c r="EU38907" s="104"/>
    </row>
    <row r="38908" spans="151:151" ht="14.4" x14ac:dyDescent="0.25">
      <c r="EU38908" s="104"/>
    </row>
    <row r="38909" spans="151:151" ht="14.4" x14ac:dyDescent="0.25">
      <c r="EU38909" s="104"/>
    </row>
    <row r="38910" spans="151:151" ht="14.4" x14ac:dyDescent="0.25">
      <c r="EU38910" s="104"/>
    </row>
    <row r="38911" spans="151:151" ht="14.4" x14ac:dyDescent="0.25">
      <c r="EU38911" s="104"/>
    </row>
    <row r="38912" spans="151:151" ht="14.4" x14ac:dyDescent="0.25">
      <c r="EU38912" s="104"/>
    </row>
    <row r="38913" spans="151:151" ht="14.4" x14ac:dyDescent="0.25">
      <c r="EU38913" s="104"/>
    </row>
    <row r="38914" spans="151:151" ht="14.4" x14ac:dyDescent="0.25">
      <c r="EU38914" s="104"/>
    </row>
    <row r="38915" spans="151:151" ht="14.4" x14ac:dyDescent="0.25">
      <c r="EU38915" s="104"/>
    </row>
    <row r="38916" spans="151:151" ht="14.4" x14ac:dyDescent="0.25">
      <c r="EU38916" s="104"/>
    </row>
    <row r="38917" spans="151:151" ht="14.4" x14ac:dyDescent="0.25">
      <c r="EU38917" s="104"/>
    </row>
    <row r="38918" spans="151:151" ht="14.4" x14ac:dyDescent="0.25">
      <c r="EU38918" s="104"/>
    </row>
    <row r="38919" spans="151:151" ht="14.4" x14ac:dyDescent="0.25">
      <c r="EU38919" s="104"/>
    </row>
    <row r="38920" spans="151:151" ht="14.4" x14ac:dyDescent="0.25">
      <c r="EU38920" s="104"/>
    </row>
    <row r="38921" spans="151:151" ht="14.4" x14ac:dyDescent="0.25">
      <c r="EU38921" s="104"/>
    </row>
    <row r="38922" spans="151:151" ht="14.4" x14ac:dyDescent="0.25">
      <c r="EU38922" s="104"/>
    </row>
    <row r="38923" spans="151:151" ht="14.4" x14ac:dyDescent="0.25">
      <c r="EU38923" s="104"/>
    </row>
    <row r="38924" spans="151:151" ht="14.4" x14ac:dyDescent="0.25">
      <c r="EU38924" s="104"/>
    </row>
    <row r="38925" spans="151:151" ht="14.4" x14ac:dyDescent="0.25">
      <c r="EU38925" s="104"/>
    </row>
    <row r="38926" spans="151:151" ht="14.4" x14ac:dyDescent="0.25">
      <c r="EU38926" s="104"/>
    </row>
    <row r="38927" spans="151:151" ht="14.4" x14ac:dyDescent="0.25">
      <c r="EU38927" s="104"/>
    </row>
    <row r="38928" spans="151:151" ht="14.4" x14ac:dyDescent="0.25">
      <c r="EU38928" s="104"/>
    </row>
    <row r="38929" spans="151:151" ht="14.4" x14ac:dyDescent="0.25">
      <c r="EU38929" s="104"/>
    </row>
    <row r="38930" spans="151:151" ht="14.4" x14ac:dyDescent="0.25">
      <c r="EU38930" s="104"/>
    </row>
    <row r="38931" spans="151:151" ht="14.4" x14ac:dyDescent="0.25">
      <c r="EU38931" s="104"/>
    </row>
    <row r="38932" spans="151:151" ht="14.4" x14ac:dyDescent="0.25">
      <c r="EU38932" s="104"/>
    </row>
    <row r="38933" spans="151:151" ht="14.4" x14ac:dyDescent="0.25">
      <c r="EU38933" s="104"/>
    </row>
    <row r="38934" spans="151:151" ht="14.4" x14ac:dyDescent="0.25">
      <c r="EU38934" s="104"/>
    </row>
    <row r="38935" spans="151:151" ht="14.4" x14ac:dyDescent="0.25">
      <c r="EU38935" s="104"/>
    </row>
    <row r="38936" spans="151:151" ht="14.4" x14ac:dyDescent="0.25">
      <c r="EU38936" s="104"/>
    </row>
    <row r="38937" spans="151:151" ht="14.4" x14ac:dyDescent="0.25">
      <c r="EU38937" s="104"/>
    </row>
    <row r="38938" spans="151:151" ht="14.4" x14ac:dyDescent="0.25">
      <c r="EU38938" s="104"/>
    </row>
    <row r="38939" spans="151:151" ht="14.4" x14ac:dyDescent="0.25">
      <c r="EU38939" s="104"/>
    </row>
    <row r="38940" spans="151:151" ht="14.4" x14ac:dyDescent="0.25">
      <c r="EU38940" s="104"/>
    </row>
    <row r="38941" spans="151:151" ht="14.4" x14ac:dyDescent="0.25">
      <c r="EU38941" s="104"/>
    </row>
    <row r="38942" spans="151:151" ht="14.4" x14ac:dyDescent="0.25">
      <c r="EU38942" s="104"/>
    </row>
    <row r="38943" spans="151:151" ht="14.4" x14ac:dyDescent="0.25">
      <c r="EU38943" s="104"/>
    </row>
    <row r="38944" spans="151:151" ht="14.4" x14ac:dyDescent="0.25">
      <c r="EU38944" s="104"/>
    </row>
    <row r="38945" spans="151:151" ht="14.4" x14ac:dyDescent="0.25">
      <c r="EU38945" s="104"/>
    </row>
    <row r="38946" spans="151:151" ht="14.4" x14ac:dyDescent="0.25">
      <c r="EU38946" s="104"/>
    </row>
    <row r="38947" spans="151:151" ht="14.4" x14ac:dyDescent="0.25">
      <c r="EU38947" s="104"/>
    </row>
    <row r="38948" spans="151:151" ht="14.4" x14ac:dyDescent="0.25">
      <c r="EU38948" s="104"/>
    </row>
    <row r="38949" spans="151:151" ht="14.4" x14ac:dyDescent="0.25">
      <c r="EU38949" s="104"/>
    </row>
    <row r="38950" spans="151:151" ht="14.4" x14ac:dyDescent="0.25">
      <c r="EU38950" s="104"/>
    </row>
    <row r="38951" spans="151:151" ht="14.4" x14ac:dyDescent="0.25">
      <c r="EU38951" s="104"/>
    </row>
    <row r="38952" spans="151:151" ht="14.4" x14ac:dyDescent="0.25">
      <c r="EU38952" s="104"/>
    </row>
    <row r="38953" spans="151:151" ht="14.4" x14ac:dyDescent="0.25">
      <c r="EU38953" s="104"/>
    </row>
    <row r="38954" spans="151:151" ht="14.4" x14ac:dyDescent="0.25">
      <c r="EU38954" s="104"/>
    </row>
    <row r="38955" spans="151:151" ht="14.4" x14ac:dyDescent="0.25">
      <c r="EU38955" s="104"/>
    </row>
    <row r="38956" spans="151:151" ht="14.4" x14ac:dyDescent="0.25">
      <c r="EU38956" s="104"/>
    </row>
    <row r="38957" spans="151:151" ht="14.4" x14ac:dyDescent="0.25">
      <c r="EU38957" s="104"/>
    </row>
    <row r="38958" spans="151:151" ht="14.4" x14ac:dyDescent="0.25">
      <c r="EU38958" s="104"/>
    </row>
    <row r="38959" spans="151:151" ht="14.4" x14ac:dyDescent="0.25">
      <c r="EU38959" s="104"/>
    </row>
    <row r="38960" spans="151:151" ht="14.4" x14ac:dyDescent="0.25">
      <c r="EU38960" s="104"/>
    </row>
    <row r="38961" spans="151:151" ht="14.4" x14ac:dyDescent="0.25">
      <c r="EU38961" s="104"/>
    </row>
    <row r="38962" spans="151:151" ht="14.4" x14ac:dyDescent="0.25">
      <c r="EU38962" s="104"/>
    </row>
    <row r="38963" spans="151:151" ht="14.4" x14ac:dyDescent="0.25">
      <c r="EU38963" s="104"/>
    </row>
    <row r="38964" spans="151:151" ht="14.4" x14ac:dyDescent="0.25">
      <c r="EU38964" s="104"/>
    </row>
    <row r="38965" spans="151:151" ht="14.4" x14ac:dyDescent="0.25">
      <c r="EU38965" s="104"/>
    </row>
    <row r="38966" spans="151:151" ht="14.4" x14ac:dyDescent="0.25">
      <c r="EU38966" s="104"/>
    </row>
    <row r="38967" spans="151:151" ht="14.4" x14ac:dyDescent="0.25">
      <c r="EU38967" s="104"/>
    </row>
    <row r="38968" spans="151:151" ht="14.4" x14ac:dyDescent="0.25">
      <c r="EU38968" s="104"/>
    </row>
    <row r="38969" spans="151:151" ht="14.4" x14ac:dyDescent="0.25">
      <c r="EU38969" s="104"/>
    </row>
    <row r="38970" spans="151:151" ht="14.4" x14ac:dyDescent="0.25">
      <c r="EU38970" s="104"/>
    </row>
    <row r="38971" spans="151:151" ht="14.4" x14ac:dyDescent="0.25">
      <c r="EU38971" s="104"/>
    </row>
    <row r="38972" spans="151:151" ht="14.4" x14ac:dyDescent="0.25">
      <c r="EU38972" s="104"/>
    </row>
    <row r="38973" spans="151:151" ht="14.4" x14ac:dyDescent="0.25">
      <c r="EU38973" s="104"/>
    </row>
    <row r="38974" spans="151:151" ht="14.4" x14ac:dyDescent="0.25">
      <c r="EU38974" s="104"/>
    </row>
    <row r="38975" spans="151:151" ht="14.4" x14ac:dyDescent="0.25">
      <c r="EU38975" s="104"/>
    </row>
    <row r="38976" spans="151:151" ht="14.4" x14ac:dyDescent="0.25">
      <c r="EU38976" s="104"/>
    </row>
    <row r="38977" spans="151:151" ht="14.4" x14ac:dyDescent="0.25">
      <c r="EU38977" s="104"/>
    </row>
    <row r="38978" spans="151:151" ht="14.4" x14ac:dyDescent="0.25">
      <c r="EU38978" s="104"/>
    </row>
    <row r="38979" spans="151:151" ht="14.4" x14ac:dyDescent="0.25">
      <c r="EU38979" s="104"/>
    </row>
    <row r="38980" spans="151:151" ht="14.4" x14ac:dyDescent="0.25">
      <c r="EU38980" s="104"/>
    </row>
    <row r="38981" spans="151:151" ht="14.4" x14ac:dyDescent="0.25">
      <c r="EU38981" s="104"/>
    </row>
    <row r="38982" spans="151:151" ht="14.4" x14ac:dyDescent="0.25">
      <c r="EU38982" s="104"/>
    </row>
    <row r="38983" spans="151:151" ht="14.4" x14ac:dyDescent="0.25">
      <c r="EU38983" s="104"/>
    </row>
    <row r="38984" spans="151:151" ht="14.4" x14ac:dyDescent="0.25">
      <c r="EU38984" s="104"/>
    </row>
    <row r="38985" spans="151:151" ht="14.4" x14ac:dyDescent="0.25">
      <c r="EU38985" s="104"/>
    </row>
    <row r="38986" spans="151:151" ht="14.4" x14ac:dyDescent="0.25">
      <c r="EU38986" s="104"/>
    </row>
    <row r="38987" spans="151:151" ht="14.4" x14ac:dyDescent="0.25">
      <c r="EU38987" s="104"/>
    </row>
    <row r="38988" spans="151:151" ht="14.4" x14ac:dyDescent="0.25">
      <c r="EU38988" s="104"/>
    </row>
    <row r="38989" spans="151:151" ht="14.4" x14ac:dyDescent="0.25">
      <c r="EU38989" s="104"/>
    </row>
    <row r="38990" spans="151:151" ht="14.4" x14ac:dyDescent="0.25">
      <c r="EU38990" s="104"/>
    </row>
    <row r="38991" spans="151:151" ht="14.4" x14ac:dyDescent="0.25">
      <c r="EU38991" s="104"/>
    </row>
    <row r="38992" spans="151:151" ht="14.4" x14ac:dyDescent="0.25">
      <c r="EU38992" s="104"/>
    </row>
    <row r="38993" spans="151:151" ht="14.4" x14ac:dyDescent="0.25">
      <c r="EU38993" s="104"/>
    </row>
    <row r="38994" spans="151:151" ht="14.4" x14ac:dyDescent="0.25">
      <c r="EU38994" s="104"/>
    </row>
    <row r="38995" spans="151:151" ht="14.4" x14ac:dyDescent="0.25">
      <c r="EU38995" s="104"/>
    </row>
    <row r="38996" spans="151:151" ht="14.4" x14ac:dyDescent="0.25">
      <c r="EU38996" s="104"/>
    </row>
    <row r="38997" spans="151:151" ht="14.4" x14ac:dyDescent="0.25">
      <c r="EU38997" s="104"/>
    </row>
    <row r="38998" spans="151:151" ht="14.4" x14ac:dyDescent="0.25">
      <c r="EU38998" s="104"/>
    </row>
    <row r="38999" spans="151:151" ht="14.4" x14ac:dyDescent="0.25">
      <c r="EU38999" s="104"/>
    </row>
    <row r="39000" spans="151:151" ht="14.4" x14ac:dyDescent="0.25">
      <c r="EU39000" s="104"/>
    </row>
    <row r="39001" spans="151:151" ht="14.4" x14ac:dyDescent="0.25">
      <c r="EU39001" s="104"/>
    </row>
    <row r="39002" spans="151:151" ht="14.4" x14ac:dyDescent="0.25">
      <c r="EU39002" s="104"/>
    </row>
    <row r="39003" spans="151:151" ht="14.4" x14ac:dyDescent="0.25">
      <c r="EU39003" s="104"/>
    </row>
    <row r="39004" spans="151:151" ht="14.4" x14ac:dyDescent="0.25">
      <c r="EU39004" s="104"/>
    </row>
    <row r="39005" spans="151:151" ht="14.4" x14ac:dyDescent="0.25">
      <c r="EU39005" s="104"/>
    </row>
    <row r="39006" spans="151:151" ht="14.4" x14ac:dyDescent="0.25">
      <c r="EU39006" s="104"/>
    </row>
    <row r="39007" spans="151:151" ht="14.4" x14ac:dyDescent="0.25">
      <c r="EU39007" s="104"/>
    </row>
    <row r="39008" spans="151:151" ht="14.4" x14ac:dyDescent="0.25">
      <c r="EU39008" s="104"/>
    </row>
    <row r="39009" spans="151:151" ht="14.4" x14ac:dyDescent="0.25">
      <c r="EU39009" s="104"/>
    </row>
    <row r="39010" spans="151:151" ht="14.4" x14ac:dyDescent="0.25">
      <c r="EU39010" s="104"/>
    </row>
    <row r="39011" spans="151:151" ht="14.4" x14ac:dyDescent="0.25">
      <c r="EU39011" s="104"/>
    </row>
    <row r="39012" spans="151:151" ht="14.4" x14ac:dyDescent="0.25">
      <c r="EU39012" s="104"/>
    </row>
    <row r="39013" spans="151:151" ht="14.4" x14ac:dyDescent="0.25">
      <c r="EU39013" s="104"/>
    </row>
    <row r="39014" spans="151:151" ht="14.4" x14ac:dyDescent="0.25">
      <c r="EU39014" s="104"/>
    </row>
    <row r="39015" spans="151:151" ht="14.4" x14ac:dyDescent="0.25">
      <c r="EU39015" s="104"/>
    </row>
    <row r="39016" spans="151:151" ht="14.4" x14ac:dyDescent="0.25">
      <c r="EU39016" s="104"/>
    </row>
    <row r="39017" spans="151:151" ht="14.4" x14ac:dyDescent="0.25">
      <c r="EU39017" s="104"/>
    </row>
    <row r="39018" spans="151:151" ht="14.4" x14ac:dyDescent="0.25">
      <c r="EU39018" s="104"/>
    </row>
    <row r="39019" spans="151:151" ht="14.4" x14ac:dyDescent="0.25">
      <c r="EU39019" s="104"/>
    </row>
    <row r="39020" spans="151:151" ht="14.4" x14ac:dyDescent="0.25">
      <c r="EU39020" s="104"/>
    </row>
    <row r="39021" spans="151:151" ht="14.4" x14ac:dyDescent="0.25">
      <c r="EU39021" s="104"/>
    </row>
    <row r="39022" spans="151:151" ht="14.4" x14ac:dyDescent="0.25">
      <c r="EU39022" s="104"/>
    </row>
    <row r="39023" spans="151:151" ht="14.4" x14ac:dyDescent="0.25">
      <c r="EU39023" s="104"/>
    </row>
    <row r="39024" spans="151:151" ht="14.4" x14ac:dyDescent="0.25">
      <c r="EU39024" s="104"/>
    </row>
    <row r="39025" spans="151:151" ht="14.4" x14ac:dyDescent="0.25">
      <c r="EU39025" s="104"/>
    </row>
    <row r="39026" spans="151:151" ht="14.4" x14ac:dyDescent="0.25">
      <c r="EU39026" s="104"/>
    </row>
    <row r="39027" spans="151:151" ht="14.4" x14ac:dyDescent="0.25">
      <c r="EU39027" s="104"/>
    </row>
    <row r="39028" spans="151:151" ht="14.4" x14ac:dyDescent="0.25">
      <c r="EU39028" s="104"/>
    </row>
    <row r="39029" spans="151:151" ht="14.4" x14ac:dyDescent="0.25">
      <c r="EU39029" s="104"/>
    </row>
    <row r="39030" spans="151:151" ht="14.4" x14ac:dyDescent="0.25">
      <c r="EU39030" s="104"/>
    </row>
    <row r="39031" spans="151:151" ht="14.4" x14ac:dyDescent="0.25">
      <c r="EU39031" s="104"/>
    </row>
    <row r="39032" spans="151:151" ht="14.4" x14ac:dyDescent="0.25">
      <c r="EU39032" s="104"/>
    </row>
    <row r="39033" spans="151:151" ht="14.4" x14ac:dyDescent="0.25">
      <c r="EU39033" s="104"/>
    </row>
    <row r="39034" spans="151:151" ht="14.4" x14ac:dyDescent="0.25">
      <c r="EU39034" s="104"/>
    </row>
    <row r="39035" spans="151:151" ht="14.4" x14ac:dyDescent="0.25">
      <c r="EU39035" s="104"/>
    </row>
    <row r="39036" spans="151:151" ht="14.4" x14ac:dyDescent="0.25">
      <c r="EU39036" s="104"/>
    </row>
    <row r="39037" spans="151:151" ht="14.4" x14ac:dyDescent="0.25">
      <c r="EU39037" s="104"/>
    </row>
    <row r="39038" spans="151:151" ht="14.4" x14ac:dyDescent="0.25">
      <c r="EU39038" s="104"/>
    </row>
    <row r="39039" spans="151:151" ht="14.4" x14ac:dyDescent="0.25">
      <c r="EU39039" s="104"/>
    </row>
    <row r="39040" spans="151:151" ht="14.4" x14ac:dyDescent="0.25">
      <c r="EU39040" s="104"/>
    </row>
    <row r="39041" spans="151:151" ht="14.4" x14ac:dyDescent="0.25">
      <c r="EU39041" s="104"/>
    </row>
    <row r="39042" spans="151:151" ht="14.4" x14ac:dyDescent="0.25">
      <c r="EU39042" s="104"/>
    </row>
    <row r="39043" spans="151:151" ht="14.4" x14ac:dyDescent="0.25">
      <c r="EU39043" s="104"/>
    </row>
    <row r="39044" spans="151:151" ht="14.4" x14ac:dyDescent="0.25">
      <c r="EU39044" s="104"/>
    </row>
    <row r="39045" spans="151:151" ht="14.4" x14ac:dyDescent="0.25">
      <c r="EU39045" s="104"/>
    </row>
    <row r="39046" spans="151:151" ht="14.4" x14ac:dyDescent="0.25">
      <c r="EU39046" s="104"/>
    </row>
    <row r="39047" spans="151:151" ht="14.4" x14ac:dyDescent="0.25">
      <c r="EU39047" s="104"/>
    </row>
    <row r="39048" spans="151:151" ht="14.4" x14ac:dyDescent="0.25">
      <c r="EU39048" s="104"/>
    </row>
    <row r="39049" spans="151:151" ht="14.4" x14ac:dyDescent="0.25">
      <c r="EU39049" s="104"/>
    </row>
    <row r="39050" spans="151:151" ht="14.4" x14ac:dyDescent="0.25">
      <c r="EU39050" s="104"/>
    </row>
    <row r="39051" spans="151:151" ht="14.4" x14ac:dyDescent="0.25">
      <c r="EU39051" s="104"/>
    </row>
    <row r="39052" spans="151:151" ht="14.4" x14ac:dyDescent="0.25">
      <c r="EU39052" s="104"/>
    </row>
    <row r="39053" spans="151:151" ht="14.4" x14ac:dyDescent="0.25">
      <c r="EU39053" s="104"/>
    </row>
    <row r="39054" spans="151:151" ht="14.4" x14ac:dyDescent="0.25">
      <c r="EU39054" s="104"/>
    </row>
    <row r="39055" spans="151:151" ht="14.4" x14ac:dyDescent="0.25">
      <c r="EU39055" s="104"/>
    </row>
    <row r="39056" spans="151:151" ht="14.4" x14ac:dyDescent="0.25">
      <c r="EU39056" s="104"/>
    </row>
    <row r="39057" spans="151:151" ht="14.4" x14ac:dyDescent="0.25">
      <c r="EU39057" s="104"/>
    </row>
    <row r="39058" spans="151:151" ht="14.4" x14ac:dyDescent="0.25">
      <c r="EU39058" s="104"/>
    </row>
    <row r="39059" spans="151:151" ht="14.4" x14ac:dyDescent="0.25">
      <c r="EU39059" s="104"/>
    </row>
    <row r="39060" spans="151:151" ht="14.4" x14ac:dyDescent="0.25">
      <c r="EU39060" s="104"/>
    </row>
    <row r="39061" spans="151:151" ht="14.4" x14ac:dyDescent="0.25">
      <c r="EU39061" s="104"/>
    </row>
    <row r="39062" spans="151:151" ht="14.4" x14ac:dyDescent="0.25">
      <c r="EU39062" s="104"/>
    </row>
    <row r="39063" spans="151:151" ht="14.4" x14ac:dyDescent="0.25">
      <c r="EU39063" s="104"/>
    </row>
    <row r="39064" spans="151:151" ht="14.4" x14ac:dyDescent="0.25">
      <c r="EU39064" s="104"/>
    </row>
    <row r="39065" spans="151:151" ht="14.4" x14ac:dyDescent="0.25">
      <c r="EU39065" s="104"/>
    </row>
    <row r="39066" spans="151:151" ht="14.4" x14ac:dyDescent="0.25">
      <c r="EU39066" s="104"/>
    </row>
    <row r="39067" spans="151:151" ht="14.4" x14ac:dyDescent="0.25">
      <c r="EU39067" s="104"/>
    </row>
    <row r="39068" spans="151:151" ht="14.4" x14ac:dyDescent="0.25">
      <c r="EU39068" s="104"/>
    </row>
    <row r="39069" spans="151:151" ht="14.4" x14ac:dyDescent="0.25">
      <c r="EU39069" s="104"/>
    </row>
    <row r="39070" spans="151:151" ht="14.4" x14ac:dyDescent="0.25">
      <c r="EU39070" s="104"/>
    </row>
    <row r="39071" spans="151:151" ht="14.4" x14ac:dyDescent="0.25">
      <c r="EU39071" s="104"/>
    </row>
    <row r="39072" spans="151:151" ht="14.4" x14ac:dyDescent="0.25">
      <c r="EU39072" s="104"/>
    </row>
    <row r="39073" spans="151:151" ht="14.4" x14ac:dyDescent="0.25">
      <c r="EU39073" s="104"/>
    </row>
    <row r="39074" spans="151:151" ht="14.4" x14ac:dyDescent="0.25">
      <c r="EU39074" s="104"/>
    </row>
    <row r="39075" spans="151:151" ht="14.4" x14ac:dyDescent="0.25">
      <c r="EU39075" s="104"/>
    </row>
    <row r="39076" spans="151:151" ht="14.4" x14ac:dyDescent="0.25">
      <c r="EU39076" s="104"/>
    </row>
    <row r="39077" spans="151:151" ht="14.4" x14ac:dyDescent="0.25">
      <c r="EU39077" s="104"/>
    </row>
    <row r="39078" spans="151:151" ht="14.4" x14ac:dyDescent="0.25">
      <c r="EU39078" s="104"/>
    </row>
    <row r="39079" spans="151:151" ht="14.4" x14ac:dyDescent="0.25">
      <c r="EU39079" s="104"/>
    </row>
    <row r="39080" spans="151:151" ht="14.4" x14ac:dyDescent="0.25">
      <c r="EU39080" s="104"/>
    </row>
    <row r="39081" spans="151:151" ht="14.4" x14ac:dyDescent="0.25">
      <c r="EU39081" s="104"/>
    </row>
    <row r="39082" spans="151:151" ht="14.4" x14ac:dyDescent="0.25">
      <c r="EU39082" s="104"/>
    </row>
    <row r="39083" spans="151:151" ht="14.4" x14ac:dyDescent="0.25">
      <c r="EU39083" s="104"/>
    </row>
    <row r="39084" spans="151:151" ht="14.4" x14ac:dyDescent="0.25">
      <c r="EU39084" s="104"/>
    </row>
    <row r="39085" spans="151:151" ht="14.4" x14ac:dyDescent="0.25">
      <c r="EU39085" s="104"/>
    </row>
    <row r="39086" spans="151:151" ht="14.4" x14ac:dyDescent="0.25">
      <c r="EU39086" s="104"/>
    </row>
    <row r="39087" spans="151:151" ht="14.4" x14ac:dyDescent="0.25">
      <c r="EU39087" s="104"/>
    </row>
    <row r="39088" spans="151:151" ht="14.4" x14ac:dyDescent="0.25">
      <c r="EU39088" s="104"/>
    </row>
    <row r="39089" spans="151:151" ht="14.4" x14ac:dyDescent="0.25">
      <c r="EU39089" s="104"/>
    </row>
    <row r="39090" spans="151:151" ht="14.4" x14ac:dyDescent="0.25">
      <c r="EU39090" s="104"/>
    </row>
    <row r="39091" spans="151:151" ht="14.4" x14ac:dyDescent="0.25">
      <c r="EU39091" s="104"/>
    </row>
    <row r="39092" spans="151:151" ht="14.4" x14ac:dyDescent="0.25">
      <c r="EU39092" s="104"/>
    </row>
    <row r="39093" spans="151:151" ht="14.4" x14ac:dyDescent="0.25">
      <c r="EU39093" s="104"/>
    </row>
    <row r="39094" spans="151:151" ht="14.4" x14ac:dyDescent="0.25">
      <c r="EU39094" s="104"/>
    </row>
    <row r="39095" spans="151:151" ht="14.4" x14ac:dyDescent="0.25">
      <c r="EU39095" s="104"/>
    </row>
    <row r="39096" spans="151:151" ht="14.4" x14ac:dyDescent="0.25">
      <c r="EU39096" s="104"/>
    </row>
    <row r="39097" spans="151:151" ht="14.4" x14ac:dyDescent="0.25">
      <c r="EU39097" s="104"/>
    </row>
    <row r="39098" spans="151:151" ht="14.4" x14ac:dyDescent="0.25">
      <c r="EU39098" s="104"/>
    </row>
    <row r="39099" spans="151:151" ht="14.4" x14ac:dyDescent="0.25">
      <c r="EU39099" s="104"/>
    </row>
    <row r="39100" spans="151:151" ht="14.4" x14ac:dyDescent="0.25">
      <c r="EU39100" s="104"/>
    </row>
    <row r="39101" spans="151:151" ht="14.4" x14ac:dyDescent="0.25">
      <c r="EU39101" s="104"/>
    </row>
    <row r="39102" spans="151:151" ht="14.4" x14ac:dyDescent="0.25">
      <c r="EU39102" s="104"/>
    </row>
    <row r="39103" spans="151:151" ht="14.4" x14ac:dyDescent="0.25">
      <c r="EU39103" s="104"/>
    </row>
    <row r="39104" spans="151:151" ht="14.4" x14ac:dyDescent="0.25">
      <c r="EU39104" s="104"/>
    </row>
    <row r="39105" spans="151:151" ht="14.4" x14ac:dyDescent="0.25">
      <c r="EU39105" s="104"/>
    </row>
    <row r="39106" spans="151:151" ht="14.4" x14ac:dyDescent="0.25">
      <c r="EU39106" s="104"/>
    </row>
    <row r="39107" spans="151:151" ht="14.4" x14ac:dyDescent="0.25">
      <c r="EU39107" s="104"/>
    </row>
    <row r="39108" spans="151:151" ht="14.4" x14ac:dyDescent="0.25">
      <c r="EU39108" s="104"/>
    </row>
    <row r="39109" spans="151:151" ht="14.4" x14ac:dyDescent="0.25">
      <c r="EU39109" s="104"/>
    </row>
    <row r="39110" spans="151:151" ht="14.4" x14ac:dyDescent="0.25">
      <c r="EU39110" s="104"/>
    </row>
    <row r="39111" spans="151:151" ht="14.4" x14ac:dyDescent="0.25">
      <c r="EU39111" s="104"/>
    </row>
    <row r="39112" spans="151:151" ht="14.4" x14ac:dyDescent="0.25">
      <c r="EU39112" s="104"/>
    </row>
    <row r="39113" spans="151:151" ht="14.4" x14ac:dyDescent="0.25">
      <c r="EU39113" s="104"/>
    </row>
    <row r="39114" spans="151:151" ht="14.4" x14ac:dyDescent="0.25">
      <c r="EU39114" s="104"/>
    </row>
    <row r="39115" spans="151:151" ht="14.4" x14ac:dyDescent="0.25">
      <c r="EU39115" s="104"/>
    </row>
    <row r="39116" spans="151:151" ht="14.4" x14ac:dyDescent="0.25">
      <c r="EU39116" s="104"/>
    </row>
    <row r="39117" spans="151:151" ht="14.4" x14ac:dyDescent="0.25">
      <c r="EU39117" s="104"/>
    </row>
    <row r="39118" spans="151:151" ht="14.4" x14ac:dyDescent="0.25">
      <c r="EU39118" s="104"/>
    </row>
    <row r="39119" spans="151:151" ht="14.4" x14ac:dyDescent="0.25">
      <c r="EU39119" s="104"/>
    </row>
    <row r="39120" spans="151:151" ht="14.4" x14ac:dyDescent="0.25">
      <c r="EU39120" s="104"/>
    </row>
    <row r="39121" spans="151:151" ht="14.4" x14ac:dyDescent="0.25">
      <c r="EU39121" s="104"/>
    </row>
    <row r="39122" spans="151:151" ht="14.4" x14ac:dyDescent="0.25">
      <c r="EU39122" s="104"/>
    </row>
    <row r="39123" spans="151:151" ht="14.4" x14ac:dyDescent="0.25">
      <c r="EU39123" s="104"/>
    </row>
    <row r="39124" spans="151:151" ht="14.4" x14ac:dyDescent="0.25">
      <c r="EU39124" s="104"/>
    </row>
    <row r="39125" spans="151:151" ht="14.4" x14ac:dyDescent="0.25">
      <c r="EU39125" s="104"/>
    </row>
    <row r="39126" spans="151:151" ht="14.4" x14ac:dyDescent="0.25">
      <c r="EU39126" s="104"/>
    </row>
    <row r="39127" spans="151:151" ht="14.4" x14ac:dyDescent="0.25">
      <c r="EU39127" s="104"/>
    </row>
    <row r="39128" spans="151:151" ht="14.4" x14ac:dyDescent="0.25">
      <c r="EU39128" s="104"/>
    </row>
    <row r="39129" spans="151:151" ht="14.4" x14ac:dyDescent="0.25">
      <c r="EU39129" s="104"/>
    </row>
    <row r="39130" spans="151:151" ht="14.4" x14ac:dyDescent="0.25">
      <c r="EU39130" s="104"/>
    </row>
    <row r="39131" spans="151:151" ht="14.4" x14ac:dyDescent="0.25">
      <c r="EU39131" s="104"/>
    </row>
    <row r="39132" spans="151:151" ht="14.4" x14ac:dyDescent="0.25">
      <c r="EU39132" s="104"/>
    </row>
    <row r="39133" spans="151:151" ht="14.4" x14ac:dyDescent="0.25">
      <c r="EU39133" s="104"/>
    </row>
    <row r="39134" spans="151:151" ht="14.4" x14ac:dyDescent="0.25">
      <c r="EU39134" s="104"/>
    </row>
    <row r="39135" spans="151:151" ht="14.4" x14ac:dyDescent="0.25">
      <c r="EU39135" s="104"/>
    </row>
    <row r="39136" spans="151:151" ht="14.4" x14ac:dyDescent="0.25">
      <c r="EU39136" s="104"/>
    </row>
    <row r="39137" spans="151:151" ht="14.4" x14ac:dyDescent="0.25">
      <c r="EU39137" s="104"/>
    </row>
    <row r="39138" spans="151:151" ht="14.4" x14ac:dyDescent="0.25">
      <c r="EU39138" s="104"/>
    </row>
    <row r="39139" spans="151:151" ht="14.4" x14ac:dyDescent="0.25">
      <c r="EU39139" s="104"/>
    </row>
    <row r="39140" spans="151:151" ht="14.4" x14ac:dyDescent="0.25">
      <c r="EU39140" s="104"/>
    </row>
    <row r="39141" spans="151:151" ht="14.4" x14ac:dyDescent="0.25">
      <c r="EU39141" s="104"/>
    </row>
    <row r="39142" spans="151:151" ht="14.4" x14ac:dyDescent="0.25">
      <c r="EU39142" s="104"/>
    </row>
    <row r="39143" spans="151:151" ht="14.4" x14ac:dyDescent="0.25">
      <c r="EU39143" s="104"/>
    </row>
    <row r="39144" spans="151:151" ht="14.4" x14ac:dyDescent="0.25">
      <c r="EU39144" s="104"/>
    </row>
    <row r="39145" spans="151:151" ht="14.4" x14ac:dyDescent="0.25">
      <c r="EU39145" s="104"/>
    </row>
    <row r="39146" spans="151:151" ht="14.4" x14ac:dyDescent="0.25">
      <c r="EU39146" s="104"/>
    </row>
    <row r="39147" spans="151:151" ht="14.4" x14ac:dyDescent="0.25">
      <c r="EU39147" s="104"/>
    </row>
    <row r="39148" spans="151:151" ht="14.4" x14ac:dyDescent="0.25">
      <c r="EU39148" s="104"/>
    </row>
    <row r="39149" spans="151:151" ht="14.4" x14ac:dyDescent="0.25">
      <c r="EU39149" s="104"/>
    </row>
    <row r="39150" spans="151:151" ht="14.4" x14ac:dyDescent="0.25">
      <c r="EU39150" s="104"/>
    </row>
    <row r="39151" spans="151:151" ht="14.4" x14ac:dyDescent="0.25">
      <c r="EU39151" s="104"/>
    </row>
    <row r="39152" spans="151:151" ht="14.4" x14ac:dyDescent="0.25">
      <c r="EU39152" s="104"/>
    </row>
    <row r="39153" spans="151:151" ht="14.4" x14ac:dyDescent="0.25">
      <c r="EU39153" s="104"/>
    </row>
    <row r="39154" spans="151:151" ht="14.4" x14ac:dyDescent="0.25">
      <c r="EU39154" s="104"/>
    </row>
    <row r="39155" spans="151:151" ht="14.4" x14ac:dyDescent="0.25">
      <c r="EU39155" s="104"/>
    </row>
    <row r="39156" spans="151:151" ht="14.4" x14ac:dyDescent="0.25">
      <c r="EU39156" s="104"/>
    </row>
    <row r="39157" spans="151:151" ht="14.4" x14ac:dyDescent="0.25">
      <c r="EU39157" s="104"/>
    </row>
    <row r="39158" spans="151:151" ht="14.4" x14ac:dyDescent="0.25">
      <c r="EU39158" s="104"/>
    </row>
    <row r="39159" spans="151:151" ht="14.4" x14ac:dyDescent="0.25">
      <c r="EU39159" s="104"/>
    </row>
    <row r="39160" spans="151:151" ht="14.4" x14ac:dyDescent="0.25">
      <c r="EU39160" s="104"/>
    </row>
    <row r="39161" spans="151:151" ht="14.4" x14ac:dyDescent="0.25">
      <c r="EU39161" s="104"/>
    </row>
    <row r="39162" spans="151:151" ht="14.4" x14ac:dyDescent="0.25">
      <c r="EU39162" s="104"/>
    </row>
    <row r="39163" spans="151:151" ht="14.4" x14ac:dyDescent="0.25">
      <c r="EU39163" s="104"/>
    </row>
    <row r="39164" spans="151:151" ht="14.4" x14ac:dyDescent="0.25">
      <c r="EU39164" s="104"/>
    </row>
    <row r="39165" spans="151:151" ht="14.4" x14ac:dyDescent="0.25">
      <c r="EU39165" s="104"/>
    </row>
    <row r="39166" spans="151:151" ht="14.4" x14ac:dyDescent="0.25">
      <c r="EU39166" s="104"/>
    </row>
    <row r="39167" spans="151:151" ht="14.4" x14ac:dyDescent="0.25">
      <c r="EU39167" s="104"/>
    </row>
    <row r="39168" spans="151:151" ht="14.4" x14ac:dyDescent="0.25">
      <c r="EU39168" s="104"/>
    </row>
    <row r="39169" spans="151:151" ht="14.4" x14ac:dyDescent="0.25">
      <c r="EU39169" s="104"/>
    </row>
    <row r="39170" spans="151:151" ht="14.4" x14ac:dyDescent="0.25">
      <c r="EU39170" s="104"/>
    </row>
    <row r="39171" spans="151:151" ht="14.4" x14ac:dyDescent="0.25">
      <c r="EU39171" s="104"/>
    </row>
    <row r="39172" spans="151:151" ht="14.4" x14ac:dyDescent="0.25">
      <c r="EU39172" s="104"/>
    </row>
    <row r="39173" spans="151:151" ht="14.4" x14ac:dyDescent="0.25">
      <c r="EU39173" s="104"/>
    </row>
    <row r="39174" spans="151:151" ht="14.4" x14ac:dyDescent="0.25">
      <c r="EU39174" s="104"/>
    </row>
    <row r="39175" spans="151:151" ht="14.4" x14ac:dyDescent="0.25">
      <c r="EU39175" s="104"/>
    </row>
    <row r="39176" spans="151:151" ht="14.4" x14ac:dyDescent="0.25">
      <c r="EU39176" s="104"/>
    </row>
    <row r="39177" spans="151:151" ht="14.4" x14ac:dyDescent="0.25">
      <c r="EU39177" s="104"/>
    </row>
    <row r="39178" spans="151:151" ht="14.4" x14ac:dyDescent="0.25">
      <c r="EU39178" s="104"/>
    </row>
    <row r="39179" spans="151:151" ht="14.4" x14ac:dyDescent="0.25">
      <c r="EU39179" s="104"/>
    </row>
    <row r="39180" spans="151:151" ht="14.4" x14ac:dyDescent="0.25">
      <c r="EU39180" s="104"/>
    </row>
    <row r="39181" spans="151:151" ht="14.4" x14ac:dyDescent="0.25">
      <c r="EU39181" s="104"/>
    </row>
    <row r="39182" spans="151:151" ht="14.4" x14ac:dyDescent="0.25">
      <c r="EU39182" s="104"/>
    </row>
    <row r="39183" spans="151:151" ht="14.4" x14ac:dyDescent="0.25">
      <c r="EU39183" s="104"/>
    </row>
    <row r="39184" spans="151:151" ht="14.4" x14ac:dyDescent="0.25">
      <c r="EU39184" s="104"/>
    </row>
    <row r="39185" spans="151:151" ht="14.4" x14ac:dyDescent="0.25">
      <c r="EU39185" s="104"/>
    </row>
    <row r="39186" spans="151:151" ht="14.4" x14ac:dyDescent="0.25">
      <c r="EU39186" s="104"/>
    </row>
    <row r="39187" spans="151:151" ht="14.4" x14ac:dyDescent="0.25">
      <c r="EU39187" s="104"/>
    </row>
    <row r="39188" spans="151:151" ht="14.4" x14ac:dyDescent="0.25">
      <c r="EU39188" s="104"/>
    </row>
    <row r="39189" spans="151:151" ht="14.4" x14ac:dyDescent="0.25">
      <c r="EU39189" s="104"/>
    </row>
    <row r="39190" spans="151:151" ht="14.4" x14ac:dyDescent="0.25">
      <c r="EU39190" s="104"/>
    </row>
    <row r="39191" spans="151:151" ht="14.4" x14ac:dyDescent="0.25">
      <c r="EU39191" s="104"/>
    </row>
    <row r="39192" spans="151:151" ht="14.4" x14ac:dyDescent="0.25">
      <c r="EU39192" s="104"/>
    </row>
    <row r="39193" spans="151:151" ht="14.4" x14ac:dyDescent="0.25">
      <c r="EU39193" s="104"/>
    </row>
    <row r="39194" spans="151:151" ht="14.4" x14ac:dyDescent="0.25">
      <c r="EU39194" s="104"/>
    </row>
    <row r="39195" spans="151:151" ht="14.4" x14ac:dyDescent="0.25">
      <c r="EU39195" s="104"/>
    </row>
    <row r="39196" spans="151:151" ht="14.4" x14ac:dyDescent="0.25">
      <c r="EU39196" s="104"/>
    </row>
    <row r="39197" spans="151:151" ht="14.4" x14ac:dyDescent="0.25">
      <c r="EU39197" s="104"/>
    </row>
    <row r="39198" spans="151:151" ht="14.4" x14ac:dyDescent="0.25">
      <c r="EU39198" s="104"/>
    </row>
    <row r="39199" spans="151:151" ht="14.4" x14ac:dyDescent="0.25">
      <c r="EU39199" s="104"/>
    </row>
    <row r="39200" spans="151:151" ht="14.4" x14ac:dyDescent="0.25">
      <c r="EU39200" s="104"/>
    </row>
    <row r="39201" spans="151:151" ht="14.4" x14ac:dyDescent="0.25">
      <c r="EU39201" s="104"/>
    </row>
    <row r="39202" spans="151:151" ht="14.4" x14ac:dyDescent="0.25">
      <c r="EU39202" s="104"/>
    </row>
    <row r="39203" spans="151:151" ht="14.4" x14ac:dyDescent="0.25">
      <c r="EU39203" s="104"/>
    </row>
    <row r="39204" spans="151:151" ht="14.4" x14ac:dyDescent="0.25">
      <c r="EU39204" s="104"/>
    </row>
    <row r="39205" spans="151:151" ht="14.4" x14ac:dyDescent="0.25">
      <c r="EU39205" s="104"/>
    </row>
    <row r="39206" spans="151:151" ht="14.4" x14ac:dyDescent="0.25">
      <c r="EU39206" s="104"/>
    </row>
    <row r="39207" spans="151:151" ht="14.4" x14ac:dyDescent="0.25">
      <c r="EU39207" s="104"/>
    </row>
    <row r="39208" spans="151:151" ht="14.4" x14ac:dyDescent="0.25">
      <c r="EU39208" s="104"/>
    </row>
    <row r="39209" spans="151:151" ht="14.4" x14ac:dyDescent="0.25">
      <c r="EU39209" s="104"/>
    </row>
    <row r="39210" spans="151:151" ht="14.4" x14ac:dyDescent="0.25">
      <c r="EU39210" s="104"/>
    </row>
    <row r="39211" spans="151:151" ht="14.4" x14ac:dyDescent="0.25">
      <c r="EU39211" s="104"/>
    </row>
    <row r="39212" spans="151:151" ht="14.4" x14ac:dyDescent="0.25">
      <c r="EU39212" s="104"/>
    </row>
    <row r="39213" spans="151:151" ht="14.4" x14ac:dyDescent="0.25">
      <c r="EU39213" s="104"/>
    </row>
    <row r="39214" spans="151:151" ht="14.4" x14ac:dyDescent="0.25">
      <c r="EU39214" s="104"/>
    </row>
    <row r="39215" spans="151:151" ht="14.4" x14ac:dyDescent="0.25">
      <c r="EU39215" s="104"/>
    </row>
    <row r="39216" spans="151:151" ht="14.4" x14ac:dyDescent="0.25">
      <c r="EU39216" s="104"/>
    </row>
    <row r="39217" spans="151:151" ht="14.4" x14ac:dyDescent="0.25">
      <c r="EU39217" s="104"/>
    </row>
    <row r="39218" spans="151:151" ht="14.4" x14ac:dyDescent="0.25">
      <c r="EU39218" s="104"/>
    </row>
    <row r="39219" spans="151:151" ht="14.4" x14ac:dyDescent="0.25">
      <c r="EU39219" s="104"/>
    </row>
    <row r="39220" spans="151:151" ht="14.4" x14ac:dyDescent="0.25">
      <c r="EU39220" s="104"/>
    </row>
    <row r="39221" spans="151:151" ht="14.4" x14ac:dyDescent="0.25">
      <c r="EU39221" s="104"/>
    </row>
    <row r="39222" spans="151:151" ht="14.4" x14ac:dyDescent="0.25">
      <c r="EU39222" s="104"/>
    </row>
    <row r="39223" spans="151:151" ht="14.4" x14ac:dyDescent="0.25">
      <c r="EU39223" s="104"/>
    </row>
    <row r="39224" spans="151:151" ht="14.4" x14ac:dyDescent="0.25">
      <c r="EU39224" s="104"/>
    </row>
    <row r="39225" spans="151:151" ht="14.4" x14ac:dyDescent="0.25">
      <c r="EU39225" s="104"/>
    </row>
    <row r="39226" spans="151:151" ht="14.4" x14ac:dyDescent="0.25">
      <c r="EU39226" s="104"/>
    </row>
    <row r="39227" spans="151:151" ht="14.4" x14ac:dyDescent="0.25">
      <c r="EU39227" s="104"/>
    </row>
    <row r="39228" spans="151:151" ht="14.4" x14ac:dyDescent="0.25">
      <c r="EU39228" s="104"/>
    </row>
    <row r="39229" spans="151:151" ht="14.4" x14ac:dyDescent="0.25">
      <c r="EU39229" s="104"/>
    </row>
    <row r="39230" spans="151:151" ht="14.4" x14ac:dyDescent="0.25">
      <c r="EU39230" s="104"/>
    </row>
    <row r="39231" spans="151:151" ht="14.4" x14ac:dyDescent="0.25">
      <c r="EU39231" s="104"/>
    </row>
    <row r="39232" spans="151:151" ht="14.4" x14ac:dyDescent="0.25">
      <c r="EU39232" s="104"/>
    </row>
    <row r="39233" spans="151:151" ht="14.4" x14ac:dyDescent="0.25">
      <c r="EU39233" s="104"/>
    </row>
    <row r="39234" spans="151:151" ht="14.4" x14ac:dyDescent="0.25">
      <c r="EU39234" s="104"/>
    </row>
    <row r="39235" spans="151:151" ht="14.4" x14ac:dyDescent="0.25">
      <c r="EU39235" s="104"/>
    </row>
    <row r="39236" spans="151:151" ht="14.4" x14ac:dyDescent="0.25">
      <c r="EU39236" s="104"/>
    </row>
    <row r="39237" spans="151:151" ht="14.4" x14ac:dyDescent="0.25">
      <c r="EU39237" s="104"/>
    </row>
    <row r="39238" spans="151:151" ht="14.4" x14ac:dyDescent="0.25">
      <c r="EU39238" s="104"/>
    </row>
    <row r="39239" spans="151:151" ht="14.4" x14ac:dyDescent="0.25">
      <c r="EU39239" s="104"/>
    </row>
    <row r="39240" spans="151:151" ht="14.4" x14ac:dyDescent="0.25">
      <c r="EU39240" s="104"/>
    </row>
    <row r="39241" spans="151:151" ht="14.4" x14ac:dyDescent="0.25">
      <c r="EU39241" s="104"/>
    </row>
    <row r="39242" spans="151:151" ht="14.4" x14ac:dyDescent="0.25">
      <c r="EU39242" s="104"/>
    </row>
    <row r="39243" spans="151:151" ht="14.4" x14ac:dyDescent="0.25">
      <c r="EU39243" s="104"/>
    </row>
    <row r="39244" spans="151:151" ht="14.4" x14ac:dyDescent="0.25">
      <c r="EU39244" s="104"/>
    </row>
    <row r="39245" spans="151:151" ht="14.4" x14ac:dyDescent="0.25">
      <c r="EU39245" s="104"/>
    </row>
    <row r="39246" spans="151:151" ht="14.4" x14ac:dyDescent="0.25">
      <c r="EU39246" s="104"/>
    </row>
    <row r="39247" spans="151:151" ht="14.4" x14ac:dyDescent="0.25">
      <c r="EU39247" s="104"/>
    </row>
    <row r="39248" spans="151:151" ht="14.4" x14ac:dyDescent="0.25">
      <c r="EU39248" s="104"/>
    </row>
    <row r="39249" spans="151:151" ht="14.4" x14ac:dyDescent="0.25">
      <c r="EU39249" s="104"/>
    </row>
    <row r="39250" spans="151:151" ht="14.4" x14ac:dyDescent="0.25">
      <c r="EU39250" s="104"/>
    </row>
    <row r="39251" spans="151:151" ht="14.4" x14ac:dyDescent="0.25">
      <c r="EU39251" s="104"/>
    </row>
    <row r="39252" spans="151:151" ht="14.4" x14ac:dyDescent="0.25">
      <c r="EU39252" s="104"/>
    </row>
    <row r="39253" spans="151:151" ht="14.4" x14ac:dyDescent="0.25">
      <c r="EU39253" s="104"/>
    </row>
    <row r="39254" spans="151:151" ht="14.4" x14ac:dyDescent="0.25">
      <c r="EU39254" s="104"/>
    </row>
    <row r="39255" spans="151:151" ht="14.4" x14ac:dyDescent="0.25">
      <c r="EU39255" s="104"/>
    </row>
    <row r="39256" spans="151:151" ht="14.4" x14ac:dyDescent="0.25">
      <c r="EU39256" s="104"/>
    </row>
    <row r="39257" spans="151:151" ht="14.4" x14ac:dyDescent="0.25">
      <c r="EU39257" s="104"/>
    </row>
    <row r="39258" spans="151:151" ht="14.4" x14ac:dyDescent="0.25">
      <c r="EU39258" s="104"/>
    </row>
    <row r="39259" spans="151:151" ht="14.4" x14ac:dyDescent="0.25">
      <c r="EU39259" s="104"/>
    </row>
    <row r="39260" spans="151:151" ht="14.4" x14ac:dyDescent="0.25">
      <c r="EU39260" s="104"/>
    </row>
    <row r="39261" spans="151:151" ht="14.4" x14ac:dyDescent="0.25">
      <c r="EU39261" s="104"/>
    </row>
    <row r="39262" spans="151:151" ht="14.4" x14ac:dyDescent="0.25">
      <c r="EU39262" s="104"/>
    </row>
    <row r="39263" spans="151:151" ht="14.4" x14ac:dyDescent="0.25">
      <c r="EU39263" s="104"/>
    </row>
    <row r="39264" spans="151:151" ht="14.4" x14ac:dyDescent="0.25">
      <c r="EU39264" s="104"/>
    </row>
    <row r="39265" spans="151:151" ht="14.4" x14ac:dyDescent="0.25">
      <c r="EU39265" s="104"/>
    </row>
    <row r="39266" spans="151:151" ht="14.4" x14ac:dyDescent="0.25">
      <c r="EU39266" s="104"/>
    </row>
    <row r="39267" spans="151:151" ht="14.4" x14ac:dyDescent="0.25">
      <c r="EU39267" s="104"/>
    </row>
    <row r="39268" spans="151:151" ht="14.4" x14ac:dyDescent="0.25">
      <c r="EU39268" s="104"/>
    </row>
    <row r="39269" spans="151:151" ht="14.4" x14ac:dyDescent="0.25">
      <c r="EU39269" s="104"/>
    </row>
    <row r="39270" spans="151:151" ht="14.4" x14ac:dyDescent="0.25">
      <c r="EU39270" s="104"/>
    </row>
    <row r="39271" spans="151:151" ht="14.4" x14ac:dyDescent="0.25">
      <c r="EU39271" s="104"/>
    </row>
    <row r="39272" spans="151:151" ht="14.4" x14ac:dyDescent="0.25">
      <c r="EU39272" s="104"/>
    </row>
    <row r="39273" spans="151:151" ht="14.4" x14ac:dyDescent="0.25">
      <c r="EU39273" s="104"/>
    </row>
    <row r="39274" spans="151:151" ht="14.4" x14ac:dyDescent="0.25">
      <c r="EU39274" s="104"/>
    </row>
    <row r="39275" spans="151:151" ht="14.4" x14ac:dyDescent="0.25">
      <c r="EU39275" s="104"/>
    </row>
    <row r="39276" spans="151:151" ht="14.4" x14ac:dyDescent="0.25">
      <c r="EU39276" s="104"/>
    </row>
    <row r="39277" spans="151:151" ht="14.4" x14ac:dyDescent="0.25">
      <c r="EU39277" s="104"/>
    </row>
    <row r="39278" spans="151:151" ht="14.4" x14ac:dyDescent="0.25">
      <c r="EU39278" s="104"/>
    </row>
    <row r="39279" spans="151:151" ht="14.4" x14ac:dyDescent="0.25">
      <c r="EU39279" s="104"/>
    </row>
    <row r="39280" spans="151:151" ht="14.4" x14ac:dyDescent="0.25">
      <c r="EU39280" s="104"/>
    </row>
    <row r="39281" spans="151:151" ht="14.4" x14ac:dyDescent="0.25">
      <c r="EU39281" s="104"/>
    </row>
    <row r="39282" spans="151:151" ht="14.4" x14ac:dyDescent="0.25">
      <c r="EU39282" s="104"/>
    </row>
    <row r="39283" spans="151:151" ht="14.4" x14ac:dyDescent="0.25">
      <c r="EU39283" s="104"/>
    </row>
    <row r="39284" spans="151:151" ht="14.4" x14ac:dyDescent="0.25">
      <c r="EU39284" s="104"/>
    </row>
    <row r="39285" spans="151:151" ht="14.4" x14ac:dyDescent="0.25">
      <c r="EU39285" s="104"/>
    </row>
    <row r="39286" spans="151:151" ht="14.4" x14ac:dyDescent="0.25">
      <c r="EU39286" s="104"/>
    </row>
    <row r="39287" spans="151:151" ht="14.4" x14ac:dyDescent="0.25">
      <c r="EU39287" s="104"/>
    </row>
    <row r="39288" spans="151:151" ht="14.4" x14ac:dyDescent="0.25">
      <c r="EU39288" s="104"/>
    </row>
    <row r="39289" spans="151:151" ht="14.4" x14ac:dyDescent="0.25">
      <c r="EU39289" s="104"/>
    </row>
    <row r="39290" spans="151:151" ht="14.4" x14ac:dyDescent="0.25">
      <c r="EU39290" s="104"/>
    </row>
    <row r="39291" spans="151:151" ht="14.4" x14ac:dyDescent="0.25">
      <c r="EU39291" s="104"/>
    </row>
    <row r="39292" spans="151:151" ht="14.4" x14ac:dyDescent="0.25">
      <c r="EU39292" s="104"/>
    </row>
    <row r="39293" spans="151:151" ht="14.4" x14ac:dyDescent="0.25">
      <c r="EU39293" s="104"/>
    </row>
    <row r="39294" spans="151:151" ht="14.4" x14ac:dyDescent="0.25">
      <c r="EU39294" s="104"/>
    </row>
    <row r="39295" spans="151:151" ht="14.4" x14ac:dyDescent="0.25">
      <c r="EU39295" s="104"/>
    </row>
    <row r="39296" spans="151:151" ht="14.4" x14ac:dyDescent="0.25">
      <c r="EU39296" s="104"/>
    </row>
    <row r="39297" spans="151:151" ht="14.4" x14ac:dyDescent="0.25">
      <c r="EU39297" s="104"/>
    </row>
    <row r="39298" spans="151:151" ht="14.4" x14ac:dyDescent="0.25">
      <c r="EU39298" s="104"/>
    </row>
    <row r="39299" spans="151:151" ht="14.4" x14ac:dyDescent="0.25">
      <c r="EU39299" s="104"/>
    </row>
    <row r="39300" spans="151:151" ht="14.4" x14ac:dyDescent="0.25">
      <c r="EU39300" s="104"/>
    </row>
    <row r="39301" spans="151:151" ht="14.4" x14ac:dyDescent="0.25">
      <c r="EU39301" s="104"/>
    </row>
    <row r="39302" spans="151:151" ht="14.4" x14ac:dyDescent="0.25">
      <c r="EU39302" s="104"/>
    </row>
    <row r="39303" spans="151:151" ht="14.4" x14ac:dyDescent="0.25">
      <c r="EU39303" s="104"/>
    </row>
    <row r="39304" spans="151:151" ht="14.4" x14ac:dyDescent="0.25">
      <c r="EU39304" s="104"/>
    </row>
    <row r="39305" spans="151:151" ht="14.4" x14ac:dyDescent="0.25">
      <c r="EU39305" s="104"/>
    </row>
    <row r="39306" spans="151:151" ht="14.4" x14ac:dyDescent="0.25">
      <c r="EU39306" s="104"/>
    </row>
    <row r="39307" spans="151:151" ht="14.4" x14ac:dyDescent="0.25">
      <c r="EU39307" s="104"/>
    </row>
    <row r="39308" spans="151:151" ht="14.4" x14ac:dyDescent="0.25">
      <c r="EU39308" s="104"/>
    </row>
    <row r="39309" spans="151:151" ht="14.4" x14ac:dyDescent="0.25">
      <c r="EU39309" s="104"/>
    </row>
    <row r="39310" spans="151:151" ht="14.4" x14ac:dyDescent="0.25">
      <c r="EU39310" s="104"/>
    </row>
    <row r="39311" spans="151:151" ht="14.4" x14ac:dyDescent="0.25">
      <c r="EU39311" s="104"/>
    </row>
    <row r="39312" spans="151:151" ht="14.4" x14ac:dyDescent="0.25">
      <c r="EU39312" s="104"/>
    </row>
    <row r="39313" spans="151:151" ht="14.4" x14ac:dyDescent="0.25">
      <c r="EU39313" s="104"/>
    </row>
    <row r="39314" spans="151:151" ht="14.4" x14ac:dyDescent="0.25">
      <c r="EU39314" s="104"/>
    </row>
    <row r="39315" spans="151:151" ht="14.4" x14ac:dyDescent="0.25">
      <c r="EU39315" s="104"/>
    </row>
    <row r="39316" spans="151:151" ht="14.4" x14ac:dyDescent="0.25">
      <c r="EU39316" s="104"/>
    </row>
    <row r="39317" spans="151:151" ht="14.4" x14ac:dyDescent="0.25">
      <c r="EU39317" s="104"/>
    </row>
    <row r="39318" spans="151:151" ht="14.4" x14ac:dyDescent="0.25">
      <c r="EU39318" s="104"/>
    </row>
    <row r="39319" spans="151:151" ht="14.4" x14ac:dyDescent="0.25">
      <c r="EU39319" s="104"/>
    </row>
    <row r="39320" spans="151:151" ht="14.4" x14ac:dyDescent="0.25">
      <c r="EU39320" s="104"/>
    </row>
    <row r="39321" spans="151:151" ht="14.4" x14ac:dyDescent="0.25">
      <c r="EU39321" s="104"/>
    </row>
    <row r="39322" spans="151:151" ht="14.4" x14ac:dyDescent="0.25">
      <c r="EU39322" s="104"/>
    </row>
    <row r="39323" spans="151:151" ht="14.4" x14ac:dyDescent="0.25">
      <c r="EU39323" s="104"/>
    </row>
    <row r="39324" spans="151:151" ht="14.4" x14ac:dyDescent="0.25">
      <c r="EU39324" s="104"/>
    </row>
    <row r="39325" spans="151:151" ht="14.4" x14ac:dyDescent="0.25">
      <c r="EU39325" s="104"/>
    </row>
    <row r="39326" spans="151:151" ht="14.4" x14ac:dyDescent="0.25">
      <c r="EU39326" s="104"/>
    </row>
    <row r="39327" spans="151:151" ht="14.4" x14ac:dyDescent="0.25">
      <c r="EU39327" s="104"/>
    </row>
    <row r="39328" spans="151:151" ht="14.4" x14ac:dyDescent="0.25">
      <c r="EU39328" s="104"/>
    </row>
    <row r="39329" spans="151:151" ht="14.4" x14ac:dyDescent="0.25">
      <c r="EU39329" s="104"/>
    </row>
    <row r="39330" spans="151:151" ht="14.4" x14ac:dyDescent="0.25">
      <c r="EU39330" s="104"/>
    </row>
    <row r="39331" spans="151:151" ht="14.4" x14ac:dyDescent="0.25">
      <c r="EU39331" s="104"/>
    </row>
    <row r="39332" spans="151:151" ht="14.4" x14ac:dyDescent="0.25">
      <c r="EU39332" s="104"/>
    </row>
    <row r="39333" spans="151:151" ht="14.4" x14ac:dyDescent="0.25">
      <c r="EU39333" s="104"/>
    </row>
    <row r="39334" spans="151:151" ht="14.4" x14ac:dyDescent="0.25">
      <c r="EU39334" s="104"/>
    </row>
    <row r="39335" spans="151:151" ht="14.4" x14ac:dyDescent="0.25">
      <c r="EU39335" s="104"/>
    </row>
    <row r="39336" spans="151:151" ht="14.4" x14ac:dyDescent="0.25">
      <c r="EU39336" s="104"/>
    </row>
    <row r="39337" spans="151:151" ht="14.4" x14ac:dyDescent="0.25">
      <c r="EU39337" s="104"/>
    </row>
    <row r="39338" spans="151:151" ht="14.4" x14ac:dyDescent="0.25">
      <c r="EU39338" s="104"/>
    </row>
    <row r="39339" spans="151:151" ht="14.4" x14ac:dyDescent="0.25">
      <c r="EU39339" s="104"/>
    </row>
    <row r="39340" spans="151:151" ht="14.4" x14ac:dyDescent="0.25">
      <c r="EU39340" s="104"/>
    </row>
    <row r="39341" spans="151:151" ht="14.4" x14ac:dyDescent="0.25">
      <c r="EU39341" s="104"/>
    </row>
    <row r="39342" spans="151:151" ht="14.4" x14ac:dyDescent="0.25">
      <c r="EU39342" s="104"/>
    </row>
    <row r="39343" spans="151:151" ht="14.4" x14ac:dyDescent="0.25">
      <c r="EU39343" s="104"/>
    </row>
    <row r="39344" spans="151:151" ht="14.4" x14ac:dyDescent="0.25">
      <c r="EU39344" s="104"/>
    </row>
    <row r="39345" spans="151:151" ht="14.4" x14ac:dyDescent="0.25">
      <c r="EU39345" s="104"/>
    </row>
    <row r="39346" spans="151:151" ht="14.4" x14ac:dyDescent="0.25">
      <c r="EU39346" s="104"/>
    </row>
    <row r="39347" spans="151:151" ht="14.4" x14ac:dyDescent="0.25">
      <c r="EU39347" s="104"/>
    </row>
    <row r="39348" spans="151:151" ht="14.4" x14ac:dyDescent="0.25">
      <c r="EU39348" s="104"/>
    </row>
    <row r="39349" spans="151:151" ht="14.4" x14ac:dyDescent="0.25">
      <c r="EU39349" s="104"/>
    </row>
    <row r="39350" spans="151:151" ht="14.4" x14ac:dyDescent="0.25">
      <c r="EU39350" s="104"/>
    </row>
    <row r="39351" spans="151:151" ht="14.4" x14ac:dyDescent="0.25">
      <c r="EU39351" s="104"/>
    </row>
    <row r="39352" spans="151:151" ht="14.4" x14ac:dyDescent="0.25">
      <c r="EU39352" s="104"/>
    </row>
    <row r="39353" spans="151:151" ht="14.4" x14ac:dyDescent="0.25">
      <c r="EU39353" s="104"/>
    </row>
    <row r="39354" spans="151:151" ht="14.4" x14ac:dyDescent="0.25">
      <c r="EU39354" s="104"/>
    </row>
    <row r="39355" spans="151:151" ht="14.4" x14ac:dyDescent="0.25">
      <c r="EU39355" s="104"/>
    </row>
    <row r="39356" spans="151:151" ht="14.4" x14ac:dyDescent="0.25">
      <c r="EU39356" s="104"/>
    </row>
    <row r="39357" spans="151:151" ht="14.4" x14ac:dyDescent="0.25">
      <c r="EU39357" s="104"/>
    </row>
    <row r="39358" spans="151:151" ht="14.4" x14ac:dyDescent="0.25">
      <c r="EU39358" s="104"/>
    </row>
    <row r="39359" spans="151:151" ht="14.4" x14ac:dyDescent="0.25">
      <c r="EU39359" s="104"/>
    </row>
    <row r="39360" spans="151:151" ht="14.4" x14ac:dyDescent="0.25">
      <c r="EU39360" s="104"/>
    </row>
    <row r="39361" spans="151:151" ht="14.4" x14ac:dyDescent="0.25">
      <c r="EU39361" s="104"/>
    </row>
    <row r="39362" spans="151:151" ht="14.4" x14ac:dyDescent="0.25">
      <c r="EU39362" s="104"/>
    </row>
    <row r="39363" spans="151:151" ht="14.4" x14ac:dyDescent="0.25">
      <c r="EU39363" s="104"/>
    </row>
    <row r="39364" spans="151:151" ht="14.4" x14ac:dyDescent="0.25">
      <c r="EU39364" s="104"/>
    </row>
    <row r="39365" spans="151:151" ht="14.4" x14ac:dyDescent="0.25">
      <c r="EU39365" s="104"/>
    </row>
    <row r="39366" spans="151:151" ht="14.4" x14ac:dyDescent="0.25">
      <c r="EU39366" s="104"/>
    </row>
    <row r="39367" spans="151:151" ht="14.4" x14ac:dyDescent="0.25">
      <c r="EU39367" s="104"/>
    </row>
    <row r="39368" spans="151:151" ht="14.4" x14ac:dyDescent="0.25">
      <c r="EU39368" s="104"/>
    </row>
    <row r="39369" spans="151:151" ht="14.4" x14ac:dyDescent="0.25">
      <c r="EU39369" s="104"/>
    </row>
    <row r="39370" spans="151:151" ht="14.4" x14ac:dyDescent="0.25">
      <c r="EU39370" s="104"/>
    </row>
    <row r="39371" spans="151:151" ht="14.4" x14ac:dyDescent="0.25">
      <c r="EU39371" s="104"/>
    </row>
    <row r="39372" spans="151:151" ht="14.4" x14ac:dyDescent="0.25">
      <c r="EU39372" s="104"/>
    </row>
    <row r="39373" spans="151:151" ht="14.4" x14ac:dyDescent="0.25">
      <c r="EU39373" s="104"/>
    </row>
    <row r="39374" spans="151:151" ht="14.4" x14ac:dyDescent="0.25">
      <c r="EU39374" s="104"/>
    </row>
    <row r="39375" spans="151:151" ht="14.4" x14ac:dyDescent="0.25">
      <c r="EU39375" s="104"/>
    </row>
    <row r="39376" spans="151:151" ht="14.4" x14ac:dyDescent="0.25">
      <c r="EU39376" s="104"/>
    </row>
    <row r="39377" spans="151:151" ht="14.4" x14ac:dyDescent="0.25">
      <c r="EU39377" s="104"/>
    </row>
    <row r="39378" spans="151:151" ht="14.4" x14ac:dyDescent="0.25">
      <c r="EU39378" s="104"/>
    </row>
    <row r="39379" spans="151:151" ht="14.4" x14ac:dyDescent="0.25">
      <c r="EU39379" s="104"/>
    </row>
    <row r="39380" spans="151:151" ht="14.4" x14ac:dyDescent="0.25">
      <c r="EU39380" s="104"/>
    </row>
    <row r="39381" spans="151:151" ht="14.4" x14ac:dyDescent="0.25">
      <c r="EU39381" s="104"/>
    </row>
    <row r="39382" spans="151:151" ht="14.4" x14ac:dyDescent="0.25">
      <c r="EU39382" s="104"/>
    </row>
    <row r="39383" spans="151:151" ht="14.4" x14ac:dyDescent="0.25">
      <c r="EU39383" s="104"/>
    </row>
    <row r="39384" spans="151:151" ht="14.4" x14ac:dyDescent="0.25">
      <c r="EU39384" s="104"/>
    </row>
    <row r="39385" spans="151:151" ht="14.4" x14ac:dyDescent="0.25">
      <c r="EU39385" s="104"/>
    </row>
    <row r="39386" spans="151:151" ht="14.4" x14ac:dyDescent="0.25">
      <c r="EU39386" s="104"/>
    </row>
    <row r="39387" spans="151:151" ht="14.4" x14ac:dyDescent="0.25">
      <c r="EU39387" s="104"/>
    </row>
    <row r="39388" spans="151:151" ht="14.4" x14ac:dyDescent="0.25">
      <c r="EU39388" s="104"/>
    </row>
    <row r="39389" spans="151:151" ht="14.4" x14ac:dyDescent="0.25">
      <c r="EU39389" s="104"/>
    </row>
    <row r="39390" spans="151:151" ht="14.4" x14ac:dyDescent="0.25">
      <c r="EU39390" s="104"/>
    </row>
    <row r="39391" spans="151:151" ht="14.4" x14ac:dyDescent="0.25">
      <c r="EU39391" s="104"/>
    </row>
    <row r="39392" spans="151:151" ht="14.4" x14ac:dyDescent="0.25">
      <c r="EU39392" s="104"/>
    </row>
    <row r="39393" spans="151:151" ht="14.4" x14ac:dyDescent="0.25">
      <c r="EU39393" s="104"/>
    </row>
    <row r="39394" spans="151:151" ht="14.4" x14ac:dyDescent="0.25">
      <c r="EU39394" s="104"/>
    </row>
    <row r="39395" spans="151:151" ht="14.4" x14ac:dyDescent="0.25">
      <c r="EU39395" s="104"/>
    </row>
    <row r="39396" spans="151:151" ht="14.4" x14ac:dyDescent="0.25">
      <c r="EU39396" s="104"/>
    </row>
    <row r="39397" spans="151:151" ht="14.4" x14ac:dyDescent="0.25">
      <c r="EU39397" s="104"/>
    </row>
    <row r="39398" spans="151:151" ht="14.4" x14ac:dyDescent="0.25">
      <c r="EU39398" s="104"/>
    </row>
    <row r="39399" spans="151:151" ht="14.4" x14ac:dyDescent="0.25">
      <c r="EU39399" s="104"/>
    </row>
    <row r="39400" spans="151:151" ht="14.4" x14ac:dyDescent="0.25">
      <c r="EU39400" s="104"/>
    </row>
    <row r="39401" spans="151:151" ht="14.4" x14ac:dyDescent="0.25">
      <c r="EU39401" s="104"/>
    </row>
    <row r="39402" spans="151:151" ht="14.4" x14ac:dyDescent="0.25">
      <c r="EU39402" s="104"/>
    </row>
    <row r="39403" spans="151:151" ht="14.4" x14ac:dyDescent="0.25">
      <c r="EU39403" s="104"/>
    </row>
    <row r="39404" spans="151:151" ht="14.4" x14ac:dyDescent="0.25">
      <c r="EU39404" s="104"/>
    </row>
    <row r="39405" spans="151:151" ht="14.4" x14ac:dyDescent="0.25">
      <c r="EU39405" s="104"/>
    </row>
    <row r="39406" spans="151:151" ht="14.4" x14ac:dyDescent="0.25">
      <c r="EU39406" s="104"/>
    </row>
    <row r="39407" spans="151:151" ht="14.4" x14ac:dyDescent="0.25">
      <c r="EU39407" s="104"/>
    </row>
    <row r="39408" spans="151:151" ht="14.4" x14ac:dyDescent="0.25">
      <c r="EU39408" s="104"/>
    </row>
    <row r="39409" spans="151:151" ht="14.4" x14ac:dyDescent="0.25">
      <c r="EU39409" s="104"/>
    </row>
    <row r="39410" spans="151:151" ht="14.4" x14ac:dyDescent="0.25">
      <c r="EU39410" s="104"/>
    </row>
    <row r="39411" spans="151:151" ht="14.4" x14ac:dyDescent="0.25">
      <c r="EU39411" s="104"/>
    </row>
    <row r="39412" spans="151:151" ht="14.4" x14ac:dyDescent="0.25">
      <c r="EU39412" s="104"/>
    </row>
    <row r="39413" spans="151:151" ht="14.4" x14ac:dyDescent="0.25">
      <c r="EU39413" s="104"/>
    </row>
    <row r="39414" spans="151:151" ht="14.4" x14ac:dyDescent="0.25">
      <c r="EU39414" s="104"/>
    </row>
    <row r="39415" spans="151:151" ht="14.4" x14ac:dyDescent="0.25">
      <c r="EU39415" s="104"/>
    </row>
    <row r="39416" spans="151:151" ht="14.4" x14ac:dyDescent="0.25">
      <c r="EU39416" s="104"/>
    </row>
    <row r="39417" spans="151:151" ht="14.4" x14ac:dyDescent="0.25">
      <c r="EU39417" s="104"/>
    </row>
    <row r="39418" spans="151:151" ht="14.4" x14ac:dyDescent="0.25">
      <c r="EU39418" s="104"/>
    </row>
    <row r="39419" spans="151:151" ht="14.4" x14ac:dyDescent="0.25">
      <c r="EU39419" s="104"/>
    </row>
    <row r="39420" spans="151:151" ht="14.4" x14ac:dyDescent="0.25">
      <c r="EU39420" s="104"/>
    </row>
    <row r="39421" spans="151:151" ht="14.4" x14ac:dyDescent="0.25">
      <c r="EU39421" s="104"/>
    </row>
    <row r="39422" spans="151:151" ht="14.4" x14ac:dyDescent="0.25">
      <c r="EU39422" s="104"/>
    </row>
    <row r="39423" spans="151:151" ht="14.4" x14ac:dyDescent="0.25">
      <c r="EU39423" s="104"/>
    </row>
    <row r="39424" spans="151:151" ht="14.4" x14ac:dyDescent="0.25">
      <c r="EU39424" s="104"/>
    </row>
    <row r="39425" spans="151:151" ht="14.4" x14ac:dyDescent="0.25">
      <c r="EU39425" s="104"/>
    </row>
    <row r="39426" spans="151:151" ht="14.4" x14ac:dyDescent="0.25">
      <c r="EU39426" s="104"/>
    </row>
    <row r="39427" spans="151:151" ht="14.4" x14ac:dyDescent="0.25">
      <c r="EU39427" s="104"/>
    </row>
    <row r="39428" spans="151:151" ht="14.4" x14ac:dyDescent="0.25">
      <c r="EU39428" s="104"/>
    </row>
    <row r="39429" spans="151:151" ht="14.4" x14ac:dyDescent="0.25">
      <c r="EU39429" s="104"/>
    </row>
    <row r="39430" spans="151:151" ht="14.4" x14ac:dyDescent="0.25">
      <c r="EU39430" s="104"/>
    </row>
    <row r="39431" spans="151:151" ht="14.4" x14ac:dyDescent="0.25">
      <c r="EU39431" s="104"/>
    </row>
    <row r="39432" spans="151:151" ht="14.4" x14ac:dyDescent="0.25">
      <c r="EU39432" s="104"/>
    </row>
    <row r="39433" spans="151:151" ht="14.4" x14ac:dyDescent="0.25">
      <c r="EU39433" s="104"/>
    </row>
    <row r="39434" spans="151:151" ht="14.4" x14ac:dyDescent="0.25">
      <c r="EU39434" s="104"/>
    </row>
    <row r="39435" spans="151:151" ht="14.4" x14ac:dyDescent="0.25">
      <c r="EU39435" s="104"/>
    </row>
    <row r="39436" spans="151:151" ht="14.4" x14ac:dyDescent="0.25">
      <c r="EU39436" s="104"/>
    </row>
    <row r="39437" spans="151:151" ht="14.4" x14ac:dyDescent="0.25">
      <c r="EU39437" s="104"/>
    </row>
    <row r="39438" spans="151:151" ht="14.4" x14ac:dyDescent="0.25">
      <c r="EU39438" s="104"/>
    </row>
    <row r="39439" spans="151:151" ht="14.4" x14ac:dyDescent="0.25">
      <c r="EU39439" s="104"/>
    </row>
    <row r="39440" spans="151:151" ht="14.4" x14ac:dyDescent="0.25">
      <c r="EU39440" s="104"/>
    </row>
    <row r="39441" spans="151:151" ht="14.4" x14ac:dyDescent="0.25">
      <c r="EU39441" s="104"/>
    </row>
    <row r="39442" spans="151:151" ht="14.4" x14ac:dyDescent="0.25">
      <c r="EU39442" s="104"/>
    </row>
    <row r="39443" spans="151:151" ht="14.4" x14ac:dyDescent="0.25">
      <c r="EU39443" s="104"/>
    </row>
    <row r="39444" spans="151:151" ht="14.4" x14ac:dyDescent="0.25">
      <c r="EU39444" s="104"/>
    </row>
    <row r="39445" spans="151:151" ht="14.4" x14ac:dyDescent="0.25">
      <c r="EU39445" s="104"/>
    </row>
    <row r="39446" spans="151:151" ht="14.4" x14ac:dyDescent="0.25">
      <c r="EU39446" s="104"/>
    </row>
    <row r="39447" spans="151:151" ht="14.4" x14ac:dyDescent="0.25">
      <c r="EU39447" s="104"/>
    </row>
    <row r="39448" spans="151:151" ht="14.4" x14ac:dyDescent="0.25">
      <c r="EU39448" s="104"/>
    </row>
    <row r="39449" spans="151:151" ht="14.4" x14ac:dyDescent="0.25">
      <c r="EU39449" s="104"/>
    </row>
    <row r="39450" spans="151:151" ht="14.4" x14ac:dyDescent="0.25">
      <c r="EU39450" s="104"/>
    </row>
    <row r="39451" spans="151:151" ht="14.4" x14ac:dyDescent="0.25">
      <c r="EU39451" s="104"/>
    </row>
    <row r="39452" spans="151:151" ht="14.4" x14ac:dyDescent="0.25">
      <c r="EU39452" s="104"/>
    </row>
    <row r="39453" spans="151:151" ht="14.4" x14ac:dyDescent="0.25">
      <c r="EU39453" s="104"/>
    </row>
    <row r="39454" spans="151:151" ht="14.4" x14ac:dyDescent="0.25">
      <c r="EU39454" s="104"/>
    </row>
    <row r="39455" spans="151:151" ht="14.4" x14ac:dyDescent="0.25">
      <c r="EU39455" s="104"/>
    </row>
    <row r="39456" spans="151:151" ht="14.4" x14ac:dyDescent="0.25">
      <c r="EU39456" s="104"/>
    </row>
    <row r="39457" spans="151:151" ht="14.4" x14ac:dyDescent="0.25">
      <c r="EU39457" s="104"/>
    </row>
    <row r="39458" spans="151:151" ht="14.4" x14ac:dyDescent="0.25">
      <c r="EU39458" s="104"/>
    </row>
    <row r="39459" spans="151:151" ht="14.4" x14ac:dyDescent="0.25">
      <c r="EU39459" s="104"/>
    </row>
    <row r="39460" spans="151:151" ht="14.4" x14ac:dyDescent="0.25">
      <c r="EU39460" s="104"/>
    </row>
    <row r="39461" spans="151:151" ht="14.4" x14ac:dyDescent="0.25">
      <c r="EU39461" s="104"/>
    </row>
    <row r="39462" spans="151:151" ht="14.4" x14ac:dyDescent="0.25">
      <c r="EU39462" s="104"/>
    </row>
    <row r="39463" spans="151:151" ht="14.4" x14ac:dyDescent="0.25">
      <c r="EU39463" s="104"/>
    </row>
    <row r="39464" spans="151:151" ht="14.4" x14ac:dyDescent="0.25">
      <c r="EU39464" s="104"/>
    </row>
    <row r="39465" spans="151:151" ht="14.4" x14ac:dyDescent="0.25">
      <c r="EU39465" s="104"/>
    </row>
    <row r="39466" spans="151:151" ht="14.4" x14ac:dyDescent="0.25">
      <c r="EU39466" s="104"/>
    </row>
    <row r="39467" spans="151:151" ht="14.4" x14ac:dyDescent="0.25">
      <c r="EU39467" s="104"/>
    </row>
    <row r="39468" spans="151:151" ht="14.4" x14ac:dyDescent="0.25">
      <c r="EU39468" s="104"/>
    </row>
    <row r="39469" spans="151:151" ht="14.4" x14ac:dyDescent="0.25">
      <c r="EU39469" s="104"/>
    </row>
    <row r="39470" spans="151:151" ht="14.4" x14ac:dyDescent="0.25">
      <c r="EU39470" s="104"/>
    </row>
    <row r="39471" spans="151:151" ht="14.4" x14ac:dyDescent="0.25">
      <c r="EU39471" s="104"/>
    </row>
    <row r="39472" spans="151:151" ht="14.4" x14ac:dyDescent="0.25">
      <c r="EU39472" s="104"/>
    </row>
    <row r="39473" spans="151:151" ht="14.4" x14ac:dyDescent="0.25">
      <c r="EU39473" s="104"/>
    </row>
    <row r="39474" spans="151:151" ht="14.4" x14ac:dyDescent="0.25">
      <c r="EU39474" s="104"/>
    </row>
    <row r="39475" spans="151:151" ht="14.4" x14ac:dyDescent="0.25">
      <c r="EU39475" s="104"/>
    </row>
    <row r="39476" spans="151:151" ht="14.4" x14ac:dyDescent="0.25">
      <c r="EU39476" s="104"/>
    </row>
    <row r="39477" spans="151:151" ht="14.4" x14ac:dyDescent="0.25">
      <c r="EU39477" s="104"/>
    </row>
    <row r="39478" spans="151:151" ht="14.4" x14ac:dyDescent="0.25">
      <c r="EU39478" s="104"/>
    </row>
    <row r="39479" spans="151:151" ht="14.4" x14ac:dyDescent="0.25">
      <c r="EU39479" s="104"/>
    </row>
    <row r="39480" spans="151:151" ht="14.4" x14ac:dyDescent="0.25">
      <c r="EU39480" s="104"/>
    </row>
    <row r="39481" spans="151:151" ht="14.4" x14ac:dyDescent="0.25">
      <c r="EU39481" s="104"/>
    </row>
    <row r="39482" spans="151:151" ht="14.4" x14ac:dyDescent="0.25">
      <c r="EU39482" s="104"/>
    </row>
    <row r="39483" spans="151:151" ht="14.4" x14ac:dyDescent="0.25">
      <c r="EU39483" s="104"/>
    </row>
    <row r="39484" spans="151:151" ht="14.4" x14ac:dyDescent="0.25">
      <c r="EU39484" s="104"/>
    </row>
    <row r="39485" spans="151:151" ht="14.4" x14ac:dyDescent="0.25">
      <c r="EU39485" s="104"/>
    </row>
    <row r="39486" spans="151:151" ht="14.4" x14ac:dyDescent="0.25">
      <c r="EU39486" s="104"/>
    </row>
    <row r="39487" spans="151:151" ht="14.4" x14ac:dyDescent="0.25">
      <c r="EU39487" s="104"/>
    </row>
    <row r="39488" spans="151:151" ht="14.4" x14ac:dyDescent="0.25">
      <c r="EU39488" s="104"/>
    </row>
    <row r="39489" spans="151:151" ht="14.4" x14ac:dyDescent="0.25">
      <c r="EU39489" s="104"/>
    </row>
    <row r="39490" spans="151:151" ht="14.4" x14ac:dyDescent="0.25">
      <c r="EU39490" s="104"/>
    </row>
    <row r="39491" spans="151:151" ht="14.4" x14ac:dyDescent="0.25">
      <c r="EU39491" s="104"/>
    </row>
    <row r="39492" spans="151:151" ht="14.4" x14ac:dyDescent="0.25">
      <c r="EU39492" s="104"/>
    </row>
    <row r="39493" spans="151:151" ht="14.4" x14ac:dyDescent="0.25">
      <c r="EU39493" s="104"/>
    </row>
    <row r="39494" spans="151:151" ht="14.4" x14ac:dyDescent="0.25">
      <c r="EU39494" s="104"/>
    </row>
    <row r="39495" spans="151:151" ht="14.4" x14ac:dyDescent="0.25">
      <c r="EU39495" s="104"/>
    </row>
    <row r="39496" spans="151:151" ht="14.4" x14ac:dyDescent="0.25">
      <c r="EU39496" s="104"/>
    </row>
    <row r="39497" spans="151:151" ht="14.4" x14ac:dyDescent="0.25">
      <c r="EU39497" s="104"/>
    </row>
    <row r="39498" spans="151:151" ht="14.4" x14ac:dyDescent="0.25">
      <c r="EU39498" s="104"/>
    </row>
    <row r="39499" spans="151:151" ht="14.4" x14ac:dyDescent="0.25">
      <c r="EU39499" s="104"/>
    </row>
    <row r="39500" spans="151:151" ht="14.4" x14ac:dyDescent="0.25">
      <c r="EU39500" s="104"/>
    </row>
    <row r="39501" spans="151:151" ht="14.4" x14ac:dyDescent="0.25">
      <c r="EU39501" s="104"/>
    </row>
    <row r="39502" spans="151:151" ht="14.4" x14ac:dyDescent="0.25">
      <c r="EU39502" s="104"/>
    </row>
    <row r="39503" spans="151:151" ht="14.4" x14ac:dyDescent="0.25">
      <c r="EU39503" s="104"/>
    </row>
    <row r="39504" spans="151:151" ht="14.4" x14ac:dyDescent="0.25">
      <c r="EU39504" s="104"/>
    </row>
    <row r="39505" spans="151:151" ht="14.4" x14ac:dyDescent="0.25">
      <c r="EU39505" s="104"/>
    </row>
    <row r="39506" spans="151:151" ht="14.4" x14ac:dyDescent="0.25">
      <c r="EU39506" s="104"/>
    </row>
    <row r="39507" spans="151:151" ht="14.4" x14ac:dyDescent="0.25">
      <c r="EU39507" s="104"/>
    </row>
    <row r="39508" spans="151:151" ht="14.4" x14ac:dyDescent="0.25">
      <c r="EU39508" s="104"/>
    </row>
    <row r="39509" spans="151:151" ht="14.4" x14ac:dyDescent="0.25">
      <c r="EU39509" s="104"/>
    </row>
    <row r="39510" spans="151:151" ht="14.4" x14ac:dyDescent="0.25">
      <c r="EU39510" s="104"/>
    </row>
    <row r="39511" spans="151:151" ht="14.4" x14ac:dyDescent="0.25">
      <c r="EU39511" s="104"/>
    </row>
    <row r="39512" spans="151:151" ht="14.4" x14ac:dyDescent="0.25">
      <c r="EU39512" s="104"/>
    </row>
    <row r="39513" spans="151:151" ht="14.4" x14ac:dyDescent="0.25">
      <c r="EU39513" s="104"/>
    </row>
    <row r="39514" spans="151:151" ht="14.4" x14ac:dyDescent="0.25">
      <c r="EU39514" s="104"/>
    </row>
    <row r="39515" spans="151:151" ht="14.4" x14ac:dyDescent="0.25">
      <c r="EU39515" s="104"/>
    </row>
    <row r="39516" spans="151:151" ht="14.4" x14ac:dyDescent="0.25">
      <c r="EU39516" s="104"/>
    </row>
    <row r="39517" spans="151:151" ht="14.4" x14ac:dyDescent="0.25">
      <c r="EU39517" s="104"/>
    </row>
    <row r="39518" spans="151:151" ht="14.4" x14ac:dyDescent="0.25">
      <c r="EU39518" s="104"/>
    </row>
    <row r="39519" spans="151:151" ht="14.4" x14ac:dyDescent="0.25">
      <c r="EU39519" s="104"/>
    </row>
    <row r="39520" spans="151:151" ht="14.4" x14ac:dyDescent="0.25">
      <c r="EU39520" s="104"/>
    </row>
    <row r="39521" spans="151:151" ht="14.4" x14ac:dyDescent="0.25">
      <c r="EU39521" s="104"/>
    </row>
    <row r="39522" spans="151:151" ht="14.4" x14ac:dyDescent="0.25">
      <c r="EU39522" s="104"/>
    </row>
    <row r="39523" spans="151:151" ht="14.4" x14ac:dyDescent="0.25">
      <c r="EU39523" s="104"/>
    </row>
    <row r="39524" spans="151:151" ht="14.4" x14ac:dyDescent="0.25">
      <c r="EU39524" s="104"/>
    </row>
    <row r="39525" spans="151:151" ht="14.4" x14ac:dyDescent="0.25">
      <c r="EU39525" s="104"/>
    </row>
    <row r="39526" spans="151:151" ht="14.4" x14ac:dyDescent="0.25">
      <c r="EU39526" s="104"/>
    </row>
    <row r="39527" spans="151:151" ht="14.4" x14ac:dyDescent="0.25">
      <c r="EU39527" s="104"/>
    </row>
    <row r="39528" spans="151:151" ht="14.4" x14ac:dyDescent="0.25">
      <c r="EU39528" s="104"/>
    </row>
    <row r="39529" spans="151:151" ht="14.4" x14ac:dyDescent="0.25">
      <c r="EU39529" s="104"/>
    </row>
    <row r="39530" spans="151:151" ht="14.4" x14ac:dyDescent="0.25">
      <c r="EU39530" s="104"/>
    </row>
    <row r="39531" spans="151:151" ht="14.4" x14ac:dyDescent="0.25">
      <c r="EU39531" s="104"/>
    </row>
    <row r="39532" spans="151:151" ht="14.4" x14ac:dyDescent="0.25">
      <c r="EU39532" s="104"/>
    </row>
    <row r="39533" spans="151:151" ht="14.4" x14ac:dyDescent="0.25">
      <c r="EU39533" s="104"/>
    </row>
    <row r="39534" spans="151:151" ht="14.4" x14ac:dyDescent="0.25">
      <c r="EU39534" s="104"/>
    </row>
    <row r="39535" spans="151:151" ht="14.4" x14ac:dyDescent="0.25">
      <c r="EU39535" s="104"/>
    </row>
    <row r="39536" spans="151:151" ht="14.4" x14ac:dyDescent="0.25">
      <c r="EU39536" s="104"/>
    </row>
    <row r="39537" spans="151:151" ht="14.4" x14ac:dyDescent="0.25">
      <c r="EU39537" s="104"/>
    </row>
    <row r="39538" spans="151:151" ht="14.4" x14ac:dyDescent="0.25">
      <c r="EU39538" s="104"/>
    </row>
    <row r="39539" spans="151:151" ht="14.4" x14ac:dyDescent="0.25">
      <c r="EU39539" s="104"/>
    </row>
    <row r="39540" spans="151:151" ht="14.4" x14ac:dyDescent="0.25">
      <c r="EU39540" s="104"/>
    </row>
    <row r="39541" spans="151:151" ht="14.4" x14ac:dyDescent="0.25">
      <c r="EU39541" s="104"/>
    </row>
    <row r="39542" spans="151:151" ht="14.4" x14ac:dyDescent="0.25">
      <c r="EU39542" s="104"/>
    </row>
    <row r="39543" spans="151:151" ht="14.4" x14ac:dyDescent="0.25">
      <c r="EU39543" s="104"/>
    </row>
    <row r="39544" spans="151:151" ht="14.4" x14ac:dyDescent="0.25">
      <c r="EU39544" s="104"/>
    </row>
    <row r="39545" spans="151:151" ht="14.4" x14ac:dyDescent="0.25">
      <c r="EU39545" s="104"/>
    </row>
    <row r="39546" spans="151:151" ht="14.4" x14ac:dyDescent="0.25">
      <c r="EU39546" s="104"/>
    </row>
    <row r="39547" spans="151:151" ht="14.4" x14ac:dyDescent="0.25">
      <c r="EU39547" s="104"/>
    </row>
    <row r="39548" spans="151:151" ht="14.4" x14ac:dyDescent="0.25">
      <c r="EU39548" s="104"/>
    </row>
    <row r="39549" spans="151:151" ht="14.4" x14ac:dyDescent="0.25">
      <c r="EU39549" s="104"/>
    </row>
    <row r="39550" spans="151:151" ht="14.4" x14ac:dyDescent="0.25">
      <c r="EU39550" s="104"/>
    </row>
    <row r="39551" spans="151:151" ht="14.4" x14ac:dyDescent="0.25">
      <c r="EU39551" s="104"/>
    </row>
    <row r="39552" spans="151:151" ht="14.4" x14ac:dyDescent="0.25">
      <c r="EU39552" s="104"/>
    </row>
    <row r="39553" spans="151:151" ht="14.4" x14ac:dyDescent="0.25">
      <c r="EU39553" s="104"/>
    </row>
    <row r="39554" spans="151:151" ht="14.4" x14ac:dyDescent="0.25">
      <c r="EU39554" s="104"/>
    </row>
    <row r="39555" spans="151:151" ht="14.4" x14ac:dyDescent="0.25">
      <c r="EU39555" s="104"/>
    </row>
    <row r="39556" spans="151:151" ht="14.4" x14ac:dyDescent="0.25">
      <c r="EU39556" s="104"/>
    </row>
    <row r="39557" spans="151:151" ht="14.4" x14ac:dyDescent="0.25">
      <c r="EU39557" s="104"/>
    </row>
    <row r="39558" spans="151:151" ht="14.4" x14ac:dyDescent="0.25">
      <c r="EU39558" s="104"/>
    </row>
    <row r="39559" spans="151:151" ht="14.4" x14ac:dyDescent="0.25">
      <c r="EU39559" s="104"/>
    </row>
    <row r="39560" spans="151:151" ht="14.4" x14ac:dyDescent="0.25">
      <c r="EU39560" s="104"/>
    </row>
    <row r="39561" spans="151:151" ht="14.4" x14ac:dyDescent="0.25">
      <c r="EU39561" s="104"/>
    </row>
    <row r="39562" spans="151:151" ht="14.4" x14ac:dyDescent="0.25">
      <c r="EU39562" s="104"/>
    </row>
    <row r="39563" spans="151:151" ht="14.4" x14ac:dyDescent="0.25">
      <c r="EU39563" s="104"/>
    </row>
    <row r="39564" spans="151:151" ht="14.4" x14ac:dyDescent="0.25">
      <c r="EU39564" s="104"/>
    </row>
    <row r="39565" spans="151:151" ht="14.4" x14ac:dyDescent="0.25">
      <c r="EU39565" s="104"/>
    </row>
    <row r="39566" spans="151:151" ht="14.4" x14ac:dyDescent="0.25">
      <c r="EU39566" s="104"/>
    </row>
    <row r="39567" spans="151:151" ht="14.4" x14ac:dyDescent="0.25">
      <c r="EU39567" s="104"/>
    </row>
    <row r="39568" spans="151:151" ht="14.4" x14ac:dyDescent="0.25">
      <c r="EU39568" s="104"/>
    </row>
    <row r="39569" spans="151:151" ht="14.4" x14ac:dyDescent="0.25">
      <c r="EU39569" s="104"/>
    </row>
    <row r="39570" spans="151:151" ht="14.4" x14ac:dyDescent="0.25">
      <c r="EU39570" s="104"/>
    </row>
    <row r="39571" spans="151:151" ht="14.4" x14ac:dyDescent="0.25">
      <c r="EU39571" s="104"/>
    </row>
    <row r="39572" spans="151:151" ht="14.4" x14ac:dyDescent="0.25">
      <c r="EU39572" s="104"/>
    </row>
    <row r="39573" spans="151:151" ht="14.4" x14ac:dyDescent="0.25">
      <c r="EU39573" s="104"/>
    </row>
    <row r="39574" spans="151:151" ht="14.4" x14ac:dyDescent="0.25">
      <c r="EU39574" s="104"/>
    </row>
    <row r="39575" spans="151:151" ht="14.4" x14ac:dyDescent="0.25">
      <c r="EU39575" s="104"/>
    </row>
    <row r="39576" spans="151:151" ht="14.4" x14ac:dyDescent="0.25">
      <c r="EU39576" s="104"/>
    </row>
    <row r="39577" spans="151:151" ht="14.4" x14ac:dyDescent="0.25">
      <c r="EU39577" s="104"/>
    </row>
    <row r="39578" spans="151:151" ht="14.4" x14ac:dyDescent="0.25">
      <c r="EU39578" s="104"/>
    </row>
    <row r="39579" spans="151:151" ht="14.4" x14ac:dyDescent="0.25">
      <c r="EU39579" s="104"/>
    </row>
    <row r="39580" spans="151:151" ht="14.4" x14ac:dyDescent="0.25">
      <c r="EU39580" s="104"/>
    </row>
    <row r="39581" spans="151:151" ht="14.4" x14ac:dyDescent="0.25">
      <c r="EU39581" s="104"/>
    </row>
    <row r="39582" spans="151:151" ht="14.4" x14ac:dyDescent="0.25">
      <c r="EU39582" s="104"/>
    </row>
    <row r="39583" spans="151:151" ht="14.4" x14ac:dyDescent="0.25">
      <c r="EU39583" s="104"/>
    </row>
    <row r="39584" spans="151:151" ht="14.4" x14ac:dyDescent="0.25">
      <c r="EU39584" s="104"/>
    </row>
    <row r="39585" spans="151:151" ht="14.4" x14ac:dyDescent="0.25">
      <c r="EU39585" s="104"/>
    </row>
    <row r="39586" spans="151:151" ht="14.4" x14ac:dyDescent="0.25">
      <c r="EU39586" s="104"/>
    </row>
    <row r="39587" spans="151:151" ht="14.4" x14ac:dyDescent="0.25">
      <c r="EU39587" s="104"/>
    </row>
    <row r="39588" spans="151:151" ht="14.4" x14ac:dyDescent="0.25">
      <c r="EU39588" s="104"/>
    </row>
    <row r="39589" spans="151:151" ht="14.4" x14ac:dyDescent="0.25">
      <c r="EU39589" s="104"/>
    </row>
    <row r="39590" spans="151:151" ht="14.4" x14ac:dyDescent="0.25">
      <c r="EU39590" s="104"/>
    </row>
    <row r="39591" spans="151:151" ht="14.4" x14ac:dyDescent="0.25">
      <c r="EU39591" s="104"/>
    </row>
    <row r="39592" spans="151:151" ht="14.4" x14ac:dyDescent="0.25">
      <c r="EU39592" s="104"/>
    </row>
    <row r="39593" spans="151:151" ht="14.4" x14ac:dyDescent="0.25">
      <c r="EU39593" s="104"/>
    </row>
    <row r="39594" spans="151:151" ht="14.4" x14ac:dyDescent="0.25">
      <c r="EU39594" s="104"/>
    </row>
    <row r="39595" spans="151:151" ht="14.4" x14ac:dyDescent="0.25">
      <c r="EU39595" s="104"/>
    </row>
    <row r="39596" spans="151:151" ht="14.4" x14ac:dyDescent="0.25">
      <c r="EU39596" s="104"/>
    </row>
    <row r="39597" spans="151:151" ht="14.4" x14ac:dyDescent="0.25">
      <c r="EU39597" s="104"/>
    </row>
    <row r="39598" spans="151:151" ht="14.4" x14ac:dyDescent="0.25">
      <c r="EU39598" s="104"/>
    </row>
    <row r="39599" spans="151:151" ht="14.4" x14ac:dyDescent="0.25">
      <c r="EU39599" s="104"/>
    </row>
    <row r="39600" spans="151:151" ht="14.4" x14ac:dyDescent="0.25">
      <c r="EU39600" s="104"/>
    </row>
    <row r="39601" spans="151:151" ht="14.4" x14ac:dyDescent="0.25">
      <c r="EU39601" s="104"/>
    </row>
    <row r="39602" spans="151:151" ht="14.4" x14ac:dyDescent="0.25">
      <c r="EU39602" s="104"/>
    </row>
    <row r="39603" spans="151:151" ht="14.4" x14ac:dyDescent="0.25">
      <c r="EU39603" s="104"/>
    </row>
    <row r="39604" spans="151:151" ht="14.4" x14ac:dyDescent="0.25">
      <c r="EU39604" s="104"/>
    </row>
    <row r="39605" spans="151:151" ht="14.4" x14ac:dyDescent="0.25">
      <c r="EU39605" s="104"/>
    </row>
    <row r="39606" spans="151:151" ht="14.4" x14ac:dyDescent="0.25">
      <c r="EU39606" s="104"/>
    </row>
    <row r="39607" spans="151:151" ht="14.4" x14ac:dyDescent="0.25">
      <c r="EU39607" s="104"/>
    </row>
    <row r="39608" spans="151:151" ht="14.4" x14ac:dyDescent="0.25">
      <c r="EU39608" s="104"/>
    </row>
    <row r="39609" spans="151:151" ht="14.4" x14ac:dyDescent="0.25">
      <c r="EU39609" s="104"/>
    </row>
    <row r="39610" spans="151:151" ht="14.4" x14ac:dyDescent="0.25">
      <c r="EU39610" s="104"/>
    </row>
    <row r="39611" spans="151:151" ht="14.4" x14ac:dyDescent="0.25">
      <c r="EU39611" s="104"/>
    </row>
    <row r="39612" spans="151:151" ht="14.4" x14ac:dyDescent="0.25">
      <c r="EU39612" s="104"/>
    </row>
    <row r="39613" spans="151:151" ht="14.4" x14ac:dyDescent="0.25">
      <c r="EU39613" s="104"/>
    </row>
    <row r="39614" spans="151:151" ht="14.4" x14ac:dyDescent="0.25">
      <c r="EU39614" s="104"/>
    </row>
    <row r="39615" spans="151:151" ht="14.4" x14ac:dyDescent="0.25">
      <c r="EU39615" s="104"/>
    </row>
    <row r="39616" spans="151:151" ht="14.4" x14ac:dyDescent="0.25">
      <c r="EU39616" s="104"/>
    </row>
    <row r="39617" spans="151:151" ht="14.4" x14ac:dyDescent="0.25">
      <c r="EU39617" s="104"/>
    </row>
    <row r="39618" spans="151:151" ht="14.4" x14ac:dyDescent="0.25">
      <c r="EU39618" s="104"/>
    </row>
    <row r="39619" spans="151:151" ht="14.4" x14ac:dyDescent="0.25">
      <c r="EU39619" s="104"/>
    </row>
    <row r="39620" spans="151:151" ht="14.4" x14ac:dyDescent="0.25">
      <c r="EU39620" s="104"/>
    </row>
    <row r="39621" spans="151:151" ht="14.4" x14ac:dyDescent="0.25">
      <c r="EU39621" s="104"/>
    </row>
    <row r="39622" spans="151:151" ht="14.4" x14ac:dyDescent="0.25">
      <c r="EU39622" s="104"/>
    </row>
    <row r="39623" spans="151:151" ht="14.4" x14ac:dyDescent="0.25">
      <c r="EU39623" s="104"/>
    </row>
    <row r="39624" spans="151:151" ht="14.4" x14ac:dyDescent="0.25">
      <c r="EU39624" s="104"/>
    </row>
    <row r="39625" spans="151:151" ht="14.4" x14ac:dyDescent="0.25">
      <c r="EU39625" s="104"/>
    </row>
    <row r="39626" spans="151:151" ht="14.4" x14ac:dyDescent="0.25">
      <c r="EU39626" s="104"/>
    </row>
    <row r="39627" spans="151:151" ht="14.4" x14ac:dyDescent="0.25">
      <c r="EU39627" s="104"/>
    </row>
    <row r="39628" spans="151:151" ht="14.4" x14ac:dyDescent="0.25">
      <c r="EU39628" s="104"/>
    </row>
    <row r="39629" spans="151:151" ht="14.4" x14ac:dyDescent="0.25">
      <c r="EU39629" s="104"/>
    </row>
    <row r="39630" spans="151:151" ht="14.4" x14ac:dyDescent="0.25">
      <c r="EU39630" s="104"/>
    </row>
    <row r="39631" spans="151:151" ht="14.4" x14ac:dyDescent="0.25">
      <c r="EU39631" s="104"/>
    </row>
    <row r="39632" spans="151:151" ht="14.4" x14ac:dyDescent="0.25">
      <c r="EU39632" s="104"/>
    </row>
    <row r="39633" spans="151:151" ht="14.4" x14ac:dyDescent="0.25">
      <c r="EU39633" s="104"/>
    </row>
    <row r="39634" spans="151:151" ht="14.4" x14ac:dyDescent="0.25">
      <c r="EU39634" s="104"/>
    </row>
    <row r="39635" spans="151:151" ht="14.4" x14ac:dyDescent="0.25">
      <c r="EU39635" s="104"/>
    </row>
    <row r="39636" spans="151:151" ht="14.4" x14ac:dyDescent="0.25">
      <c r="EU39636" s="104"/>
    </row>
    <row r="39637" spans="151:151" ht="14.4" x14ac:dyDescent="0.25">
      <c r="EU39637" s="104"/>
    </row>
    <row r="39638" spans="151:151" ht="14.4" x14ac:dyDescent="0.25">
      <c r="EU39638" s="104"/>
    </row>
    <row r="39639" spans="151:151" ht="14.4" x14ac:dyDescent="0.25">
      <c r="EU39639" s="104"/>
    </row>
    <row r="39640" spans="151:151" ht="14.4" x14ac:dyDescent="0.25">
      <c r="EU39640" s="104"/>
    </row>
    <row r="39641" spans="151:151" ht="14.4" x14ac:dyDescent="0.25">
      <c r="EU39641" s="104"/>
    </row>
    <row r="39642" spans="151:151" ht="14.4" x14ac:dyDescent="0.25">
      <c r="EU39642" s="104"/>
    </row>
    <row r="39643" spans="151:151" ht="14.4" x14ac:dyDescent="0.25">
      <c r="EU39643" s="104"/>
    </row>
    <row r="39644" spans="151:151" ht="14.4" x14ac:dyDescent="0.25">
      <c r="EU39644" s="104"/>
    </row>
    <row r="39645" spans="151:151" ht="14.4" x14ac:dyDescent="0.25">
      <c r="EU39645" s="104"/>
    </row>
    <row r="39646" spans="151:151" ht="14.4" x14ac:dyDescent="0.25">
      <c r="EU39646" s="104"/>
    </row>
    <row r="39647" spans="151:151" ht="14.4" x14ac:dyDescent="0.25">
      <c r="EU39647" s="104"/>
    </row>
    <row r="39648" spans="151:151" ht="14.4" x14ac:dyDescent="0.25">
      <c r="EU39648" s="104"/>
    </row>
    <row r="39649" spans="151:151" ht="14.4" x14ac:dyDescent="0.25">
      <c r="EU39649" s="104"/>
    </row>
    <row r="39650" spans="151:151" ht="14.4" x14ac:dyDescent="0.25">
      <c r="EU39650" s="104"/>
    </row>
    <row r="39651" spans="151:151" ht="14.4" x14ac:dyDescent="0.25">
      <c r="EU39651" s="104"/>
    </row>
    <row r="39652" spans="151:151" ht="14.4" x14ac:dyDescent="0.25">
      <c r="EU39652" s="104"/>
    </row>
    <row r="39653" spans="151:151" ht="14.4" x14ac:dyDescent="0.25">
      <c r="EU39653" s="104"/>
    </row>
    <row r="39654" spans="151:151" ht="14.4" x14ac:dyDescent="0.25">
      <c r="EU39654" s="104"/>
    </row>
    <row r="39655" spans="151:151" ht="14.4" x14ac:dyDescent="0.25">
      <c r="EU39655" s="104"/>
    </row>
    <row r="39656" spans="151:151" ht="14.4" x14ac:dyDescent="0.25">
      <c r="EU39656" s="104"/>
    </row>
    <row r="39657" spans="151:151" ht="14.4" x14ac:dyDescent="0.25">
      <c r="EU39657" s="104"/>
    </row>
    <row r="39658" spans="151:151" ht="14.4" x14ac:dyDescent="0.25">
      <c r="EU39658" s="104"/>
    </row>
    <row r="39659" spans="151:151" ht="14.4" x14ac:dyDescent="0.25">
      <c r="EU39659" s="104"/>
    </row>
    <row r="39660" spans="151:151" ht="14.4" x14ac:dyDescent="0.25">
      <c r="EU39660" s="104"/>
    </row>
    <row r="39661" spans="151:151" ht="14.4" x14ac:dyDescent="0.25">
      <c r="EU39661" s="104"/>
    </row>
    <row r="39662" spans="151:151" ht="14.4" x14ac:dyDescent="0.25">
      <c r="EU39662" s="104"/>
    </row>
    <row r="39663" spans="151:151" ht="14.4" x14ac:dyDescent="0.25">
      <c r="EU39663" s="104"/>
    </row>
    <row r="39664" spans="151:151" ht="14.4" x14ac:dyDescent="0.25">
      <c r="EU39664" s="104"/>
    </row>
    <row r="39665" spans="151:151" ht="14.4" x14ac:dyDescent="0.25">
      <c r="EU39665" s="104"/>
    </row>
    <row r="39666" spans="151:151" ht="14.4" x14ac:dyDescent="0.25">
      <c r="EU39666" s="104"/>
    </row>
    <row r="39667" spans="151:151" ht="14.4" x14ac:dyDescent="0.25">
      <c r="EU39667" s="104"/>
    </row>
    <row r="39668" spans="151:151" ht="14.4" x14ac:dyDescent="0.25">
      <c r="EU39668" s="104"/>
    </row>
    <row r="39669" spans="151:151" ht="14.4" x14ac:dyDescent="0.25">
      <c r="EU39669" s="104"/>
    </row>
    <row r="39670" spans="151:151" ht="14.4" x14ac:dyDescent="0.25">
      <c r="EU39670" s="104"/>
    </row>
    <row r="39671" spans="151:151" ht="14.4" x14ac:dyDescent="0.25">
      <c r="EU39671" s="104"/>
    </row>
    <row r="39672" spans="151:151" ht="14.4" x14ac:dyDescent="0.25">
      <c r="EU39672" s="104"/>
    </row>
    <row r="39673" spans="151:151" ht="14.4" x14ac:dyDescent="0.25">
      <c r="EU39673" s="104"/>
    </row>
    <row r="39674" spans="151:151" ht="14.4" x14ac:dyDescent="0.25">
      <c r="EU39674" s="104"/>
    </row>
    <row r="39675" spans="151:151" ht="14.4" x14ac:dyDescent="0.25">
      <c r="EU39675" s="104"/>
    </row>
    <row r="39676" spans="151:151" ht="14.4" x14ac:dyDescent="0.25">
      <c r="EU39676" s="104"/>
    </row>
    <row r="39677" spans="151:151" ht="14.4" x14ac:dyDescent="0.25">
      <c r="EU39677" s="104"/>
    </row>
    <row r="39678" spans="151:151" ht="14.4" x14ac:dyDescent="0.25">
      <c r="EU39678" s="104"/>
    </row>
    <row r="39679" spans="151:151" ht="14.4" x14ac:dyDescent="0.25">
      <c r="EU39679" s="104"/>
    </row>
    <row r="39680" spans="151:151" ht="14.4" x14ac:dyDescent="0.25">
      <c r="EU39680" s="104"/>
    </row>
    <row r="39681" spans="151:151" ht="14.4" x14ac:dyDescent="0.25">
      <c r="EU39681" s="104"/>
    </row>
    <row r="39682" spans="151:151" ht="14.4" x14ac:dyDescent="0.25">
      <c r="EU39682" s="104"/>
    </row>
    <row r="39683" spans="151:151" ht="14.4" x14ac:dyDescent="0.25">
      <c r="EU39683" s="104"/>
    </row>
    <row r="39684" spans="151:151" ht="14.4" x14ac:dyDescent="0.25">
      <c r="EU39684" s="104"/>
    </row>
    <row r="39685" spans="151:151" ht="14.4" x14ac:dyDescent="0.25">
      <c r="EU39685" s="104"/>
    </row>
    <row r="39686" spans="151:151" ht="14.4" x14ac:dyDescent="0.25">
      <c r="EU39686" s="104"/>
    </row>
    <row r="39687" spans="151:151" ht="14.4" x14ac:dyDescent="0.25">
      <c r="EU39687" s="104"/>
    </row>
    <row r="39688" spans="151:151" ht="14.4" x14ac:dyDescent="0.25">
      <c r="EU39688" s="104"/>
    </row>
    <row r="39689" spans="151:151" ht="14.4" x14ac:dyDescent="0.25">
      <c r="EU39689" s="104"/>
    </row>
    <row r="39690" spans="151:151" ht="14.4" x14ac:dyDescent="0.25">
      <c r="EU39690" s="104"/>
    </row>
    <row r="39691" spans="151:151" ht="14.4" x14ac:dyDescent="0.25">
      <c r="EU39691" s="104"/>
    </row>
    <row r="39692" spans="151:151" ht="14.4" x14ac:dyDescent="0.25">
      <c r="EU39692" s="104"/>
    </row>
    <row r="39693" spans="151:151" ht="14.4" x14ac:dyDescent="0.25">
      <c r="EU39693" s="104"/>
    </row>
    <row r="39694" spans="151:151" ht="14.4" x14ac:dyDescent="0.25">
      <c r="EU39694" s="104"/>
    </row>
    <row r="39695" spans="151:151" ht="14.4" x14ac:dyDescent="0.25">
      <c r="EU39695" s="104"/>
    </row>
    <row r="39696" spans="151:151" ht="14.4" x14ac:dyDescent="0.25">
      <c r="EU39696" s="104"/>
    </row>
    <row r="39697" spans="151:151" ht="14.4" x14ac:dyDescent="0.25">
      <c r="EU39697" s="104"/>
    </row>
    <row r="39698" spans="151:151" ht="14.4" x14ac:dyDescent="0.25">
      <c r="EU39698" s="104"/>
    </row>
    <row r="39699" spans="151:151" ht="14.4" x14ac:dyDescent="0.25">
      <c r="EU39699" s="104"/>
    </row>
    <row r="39700" spans="151:151" ht="14.4" x14ac:dyDescent="0.25">
      <c r="EU39700" s="104"/>
    </row>
    <row r="39701" spans="151:151" ht="14.4" x14ac:dyDescent="0.25">
      <c r="EU39701" s="104"/>
    </row>
    <row r="39702" spans="151:151" ht="14.4" x14ac:dyDescent="0.25">
      <c r="EU39702" s="104"/>
    </row>
    <row r="39703" spans="151:151" ht="14.4" x14ac:dyDescent="0.25">
      <c r="EU39703" s="104"/>
    </row>
    <row r="39704" spans="151:151" ht="14.4" x14ac:dyDescent="0.25">
      <c r="EU39704" s="104"/>
    </row>
    <row r="39705" spans="151:151" ht="14.4" x14ac:dyDescent="0.25">
      <c r="EU39705" s="104"/>
    </row>
    <row r="39706" spans="151:151" ht="14.4" x14ac:dyDescent="0.25">
      <c r="EU39706" s="104"/>
    </row>
    <row r="39707" spans="151:151" ht="14.4" x14ac:dyDescent="0.25">
      <c r="EU39707" s="104"/>
    </row>
    <row r="39708" spans="151:151" ht="14.4" x14ac:dyDescent="0.25">
      <c r="EU39708" s="104"/>
    </row>
    <row r="39709" spans="151:151" ht="14.4" x14ac:dyDescent="0.25">
      <c r="EU39709" s="104"/>
    </row>
    <row r="39710" spans="151:151" ht="14.4" x14ac:dyDescent="0.25">
      <c r="EU39710" s="104"/>
    </row>
    <row r="39711" spans="151:151" ht="14.4" x14ac:dyDescent="0.25">
      <c r="EU39711" s="104"/>
    </row>
    <row r="39712" spans="151:151" ht="14.4" x14ac:dyDescent="0.25">
      <c r="EU39712" s="104"/>
    </row>
    <row r="39713" spans="151:151" ht="14.4" x14ac:dyDescent="0.25">
      <c r="EU39713" s="104"/>
    </row>
    <row r="39714" spans="151:151" ht="14.4" x14ac:dyDescent="0.25">
      <c r="EU39714" s="104"/>
    </row>
    <row r="39715" spans="151:151" ht="14.4" x14ac:dyDescent="0.25">
      <c r="EU39715" s="104"/>
    </row>
    <row r="39716" spans="151:151" ht="14.4" x14ac:dyDescent="0.25">
      <c r="EU39716" s="104"/>
    </row>
    <row r="39717" spans="151:151" ht="14.4" x14ac:dyDescent="0.25">
      <c r="EU39717" s="104"/>
    </row>
    <row r="39718" spans="151:151" ht="14.4" x14ac:dyDescent="0.25">
      <c r="EU39718" s="104"/>
    </row>
    <row r="39719" spans="151:151" ht="14.4" x14ac:dyDescent="0.25">
      <c r="EU39719" s="104"/>
    </row>
    <row r="39720" spans="151:151" ht="14.4" x14ac:dyDescent="0.25">
      <c r="EU39720" s="104"/>
    </row>
    <row r="39721" spans="151:151" ht="14.4" x14ac:dyDescent="0.25">
      <c r="EU39721" s="104"/>
    </row>
    <row r="39722" spans="151:151" ht="14.4" x14ac:dyDescent="0.25">
      <c r="EU39722" s="104"/>
    </row>
    <row r="39723" spans="151:151" ht="14.4" x14ac:dyDescent="0.25">
      <c r="EU39723" s="104"/>
    </row>
    <row r="39724" spans="151:151" ht="14.4" x14ac:dyDescent="0.25">
      <c r="EU39724" s="104"/>
    </row>
    <row r="39725" spans="151:151" ht="14.4" x14ac:dyDescent="0.25">
      <c r="EU39725" s="104"/>
    </row>
    <row r="39726" spans="151:151" ht="14.4" x14ac:dyDescent="0.25">
      <c r="EU39726" s="104"/>
    </row>
    <row r="39727" spans="151:151" ht="14.4" x14ac:dyDescent="0.25">
      <c r="EU39727" s="104"/>
    </row>
    <row r="39728" spans="151:151" ht="14.4" x14ac:dyDescent="0.25">
      <c r="EU39728" s="104"/>
    </row>
    <row r="39729" spans="151:151" ht="14.4" x14ac:dyDescent="0.25">
      <c r="EU39729" s="104"/>
    </row>
    <row r="39730" spans="151:151" ht="14.4" x14ac:dyDescent="0.25">
      <c r="EU39730" s="104"/>
    </row>
    <row r="39731" spans="151:151" ht="14.4" x14ac:dyDescent="0.25">
      <c r="EU39731" s="104"/>
    </row>
    <row r="39732" spans="151:151" ht="14.4" x14ac:dyDescent="0.25">
      <c r="EU39732" s="104"/>
    </row>
    <row r="39733" spans="151:151" ht="14.4" x14ac:dyDescent="0.25">
      <c r="EU39733" s="104"/>
    </row>
    <row r="39734" spans="151:151" ht="14.4" x14ac:dyDescent="0.25">
      <c r="EU39734" s="104"/>
    </row>
    <row r="39735" spans="151:151" ht="14.4" x14ac:dyDescent="0.25">
      <c r="EU39735" s="104"/>
    </row>
    <row r="39736" spans="151:151" ht="14.4" x14ac:dyDescent="0.25">
      <c r="EU39736" s="104"/>
    </row>
    <row r="39737" spans="151:151" ht="14.4" x14ac:dyDescent="0.25">
      <c r="EU39737" s="104"/>
    </row>
    <row r="39738" spans="151:151" ht="14.4" x14ac:dyDescent="0.25">
      <c r="EU39738" s="104"/>
    </row>
    <row r="39739" spans="151:151" ht="14.4" x14ac:dyDescent="0.25">
      <c r="EU39739" s="104"/>
    </row>
    <row r="39740" spans="151:151" ht="14.4" x14ac:dyDescent="0.25">
      <c r="EU39740" s="104"/>
    </row>
    <row r="39741" spans="151:151" ht="14.4" x14ac:dyDescent="0.25">
      <c r="EU39741" s="104"/>
    </row>
    <row r="39742" spans="151:151" ht="14.4" x14ac:dyDescent="0.25">
      <c r="EU39742" s="104"/>
    </row>
    <row r="39743" spans="151:151" ht="14.4" x14ac:dyDescent="0.25">
      <c r="EU39743" s="104"/>
    </row>
    <row r="39744" spans="151:151" ht="14.4" x14ac:dyDescent="0.25">
      <c r="EU39744" s="104"/>
    </row>
    <row r="39745" spans="151:151" ht="14.4" x14ac:dyDescent="0.25">
      <c r="EU39745" s="104"/>
    </row>
    <row r="39746" spans="151:151" ht="14.4" x14ac:dyDescent="0.25">
      <c r="EU39746" s="104"/>
    </row>
    <row r="39747" spans="151:151" ht="14.4" x14ac:dyDescent="0.25">
      <c r="EU39747" s="104"/>
    </row>
    <row r="39748" spans="151:151" ht="14.4" x14ac:dyDescent="0.25">
      <c r="EU39748" s="104"/>
    </row>
    <row r="39749" spans="151:151" ht="14.4" x14ac:dyDescent="0.25">
      <c r="EU39749" s="104"/>
    </row>
    <row r="39750" spans="151:151" ht="14.4" x14ac:dyDescent="0.25">
      <c r="EU39750" s="104"/>
    </row>
    <row r="39751" spans="151:151" ht="14.4" x14ac:dyDescent="0.25">
      <c r="EU39751" s="104"/>
    </row>
    <row r="39752" spans="151:151" ht="14.4" x14ac:dyDescent="0.25">
      <c r="EU39752" s="104"/>
    </row>
    <row r="39753" spans="151:151" ht="14.4" x14ac:dyDescent="0.25">
      <c r="EU39753" s="104"/>
    </row>
    <row r="39754" spans="151:151" ht="14.4" x14ac:dyDescent="0.25">
      <c r="EU39754" s="104"/>
    </row>
    <row r="39755" spans="151:151" ht="14.4" x14ac:dyDescent="0.25">
      <c r="EU39755" s="104"/>
    </row>
    <row r="39756" spans="151:151" ht="14.4" x14ac:dyDescent="0.25">
      <c r="EU39756" s="104"/>
    </row>
    <row r="39757" spans="151:151" ht="14.4" x14ac:dyDescent="0.25">
      <c r="EU39757" s="104"/>
    </row>
    <row r="39758" spans="151:151" ht="14.4" x14ac:dyDescent="0.25">
      <c r="EU39758" s="104"/>
    </row>
    <row r="39759" spans="151:151" ht="14.4" x14ac:dyDescent="0.25">
      <c r="EU39759" s="104"/>
    </row>
    <row r="39760" spans="151:151" ht="14.4" x14ac:dyDescent="0.25">
      <c r="EU39760" s="104"/>
    </row>
    <row r="39761" spans="151:151" ht="14.4" x14ac:dyDescent="0.25">
      <c r="EU39761" s="104"/>
    </row>
    <row r="39762" spans="151:151" ht="14.4" x14ac:dyDescent="0.25">
      <c r="EU39762" s="104"/>
    </row>
    <row r="39763" spans="151:151" ht="14.4" x14ac:dyDescent="0.25">
      <c r="EU39763" s="104"/>
    </row>
    <row r="39764" spans="151:151" ht="14.4" x14ac:dyDescent="0.25">
      <c r="EU39764" s="104"/>
    </row>
    <row r="39765" spans="151:151" ht="14.4" x14ac:dyDescent="0.25">
      <c r="EU39765" s="104"/>
    </row>
    <row r="39766" spans="151:151" ht="14.4" x14ac:dyDescent="0.25">
      <c r="EU39766" s="104"/>
    </row>
    <row r="39767" spans="151:151" ht="14.4" x14ac:dyDescent="0.25">
      <c r="EU39767" s="104"/>
    </row>
    <row r="39768" spans="151:151" ht="14.4" x14ac:dyDescent="0.25">
      <c r="EU39768" s="104"/>
    </row>
    <row r="39769" spans="151:151" ht="14.4" x14ac:dyDescent="0.25">
      <c r="EU39769" s="104"/>
    </row>
    <row r="39770" spans="151:151" ht="14.4" x14ac:dyDescent="0.25">
      <c r="EU39770" s="104"/>
    </row>
    <row r="39771" spans="151:151" ht="14.4" x14ac:dyDescent="0.25">
      <c r="EU39771" s="104"/>
    </row>
    <row r="39772" spans="151:151" ht="14.4" x14ac:dyDescent="0.25">
      <c r="EU39772" s="104"/>
    </row>
    <row r="39773" spans="151:151" ht="14.4" x14ac:dyDescent="0.25">
      <c r="EU39773" s="104"/>
    </row>
    <row r="39774" spans="151:151" ht="14.4" x14ac:dyDescent="0.25">
      <c r="EU39774" s="104"/>
    </row>
    <row r="39775" spans="151:151" ht="14.4" x14ac:dyDescent="0.25">
      <c r="EU39775" s="104"/>
    </row>
    <row r="39776" spans="151:151" ht="14.4" x14ac:dyDescent="0.25">
      <c r="EU39776" s="104"/>
    </row>
    <row r="39777" spans="151:151" ht="14.4" x14ac:dyDescent="0.25">
      <c r="EU39777" s="104"/>
    </row>
    <row r="39778" spans="151:151" ht="14.4" x14ac:dyDescent="0.25">
      <c r="EU39778" s="104"/>
    </row>
    <row r="39779" spans="151:151" ht="14.4" x14ac:dyDescent="0.25">
      <c r="EU39779" s="104"/>
    </row>
    <row r="39780" spans="151:151" ht="14.4" x14ac:dyDescent="0.25">
      <c r="EU39780" s="104"/>
    </row>
    <row r="39781" spans="151:151" ht="14.4" x14ac:dyDescent="0.25">
      <c r="EU39781" s="104"/>
    </row>
    <row r="39782" spans="151:151" ht="14.4" x14ac:dyDescent="0.25">
      <c r="EU39782" s="104"/>
    </row>
    <row r="39783" spans="151:151" ht="14.4" x14ac:dyDescent="0.25">
      <c r="EU39783" s="104"/>
    </row>
    <row r="39784" spans="151:151" ht="14.4" x14ac:dyDescent="0.25">
      <c r="EU39784" s="104"/>
    </row>
    <row r="39785" spans="151:151" ht="14.4" x14ac:dyDescent="0.25">
      <c r="EU39785" s="104"/>
    </row>
    <row r="39786" spans="151:151" ht="14.4" x14ac:dyDescent="0.25">
      <c r="EU39786" s="104"/>
    </row>
    <row r="39787" spans="151:151" ht="14.4" x14ac:dyDescent="0.25">
      <c r="EU39787" s="104"/>
    </row>
    <row r="39788" spans="151:151" ht="14.4" x14ac:dyDescent="0.25">
      <c r="EU39788" s="104"/>
    </row>
    <row r="39789" spans="151:151" ht="14.4" x14ac:dyDescent="0.25">
      <c r="EU39789" s="104"/>
    </row>
    <row r="39790" spans="151:151" ht="14.4" x14ac:dyDescent="0.25">
      <c r="EU39790" s="104"/>
    </row>
    <row r="39791" spans="151:151" ht="14.4" x14ac:dyDescent="0.25">
      <c r="EU39791" s="104"/>
    </row>
    <row r="39792" spans="151:151" ht="14.4" x14ac:dyDescent="0.25">
      <c r="EU39792" s="104"/>
    </row>
    <row r="39793" spans="151:151" ht="14.4" x14ac:dyDescent="0.25">
      <c r="EU39793" s="104"/>
    </row>
    <row r="39794" spans="151:151" ht="14.4" x14ac:dyDescent="0.25">
      <c r="EU39794" s="104"/>
    </row>
    <row r="39795" spans="151:151" ht="14.4" x14ac:dyDescent="0.25">
      <c r="EU39795" s="104"/>
    </row>
    <row r="39796" spans="151:151" ht="14.4" x14ac:dyDescent="0.25">
      <c r="EU39796" s="104"/>
    </row>
    <row r="39797" spans="151:151" ht="14.4" x14ac:dyDescent="0.25">
      <c r="EU39797" s="104"/>
    </row>
    <row r="39798" spans="151:151" ht="14.4" x14ac:dyDescent="0.25">
      <c r="EU39798" s="104"/>
    </row>
    <row r="39799" spans="151:151" ht="14.4" x14ac:dyDescent="0.25">
      <c r="EU39799" s="104"/>
    </row>
    <row r="39800" spans="151:151" ht="14.4" x14ac:dyDescent="0.25">
      <c r="EU39800" s="104"/>
    </row>
    <row r="39801" spans="151:151" ht="14.4" x14ac:dyDescent="0.25">
      <c r="EU39801" s="104"/>
    </row>
    <row r="39802" spans="151:151" ht="14.4" x14ac:dyDescent="0.25">
      <c r="EU39802" s="104"/>
    </row>
    <row r="39803" spans="151:151" ht="14.4" x14ac:dyDescent="0.25">
      <c r="EU39803" s="104"/>
    </row>
    <row r="39804" spans="151:151" ht="14.4" x14ac:dyDescent="0.25">
      <c r="EU39804" s="104"/>
    </row>
    <row r="39805" spans="151:151" ht="14.4" x14ac:dyDescent="0.25">
      <c r="EU39805" s="104"/>
    </row>
    <row r="39806" spans="151:151" ht="14.4" x14ac:dyDescent="0.25">
      <c r="EU39806" s="104"/>
    </row>
    <row r="39807" spans="151:151" ht="14.4" x14ac:dyDescent="0.25">
      <c r="EU39807" s="104"/>
    </row>
    <row r="39808" spans="151:151" ht="14.4" x14ac:dyDescent="0.25">
      <c r="EU39808" s="104"/>
    </row>
    <row r="39809" spans="151:151" ht="14.4" x14ac:dyDescent="0.25">
      <c r="EU39809" s="104"/>
    </row>
    <row r="39810" spans="151:151" ht="14.4" x14ac:dyDescent="0.25">
      <c r="EU39810" s="104"/>
    </row>
    <row r="39811" spans="151:151" ht="14.4" x14ac:dyDescent="0.25">
      <c r="EU39811" s="104"/>
    </row>
    <row r="39812" spans="151:151" ht="14.4" x14ac:dyDescent="0.25">
      <c r="EU39812" s="104"/>
    </row>
    <row r="39813" spans="151:151" ht="14.4" x14ac:dyDescent="0.25">
      <c r="EU39813" s="104"/>
    </row>
    <row r="39814" spans="151:151" ht="14.4" x14ac:dyDescent="0.25">
      <c r="EU39814" s="104"/>
    </row>
    <row r="39815" spans="151:151" ht="14.4" x14ac:dyDescent="0.25">
      <c r="EU39815" s="104"/>
    </row>
    <row r="39816" spans="151:151" ht="14.4" x14ac:dyDescent="0.25">
      <c r="EU39816" s="104"/>
    </row>
    <row r="39817" spans="151:151" ht="14.4" x14ac:dyDescent="0.25">
      <c r="EU39817" s="104"/>
    </row>
    <row r="39818" spans="151:151" ht="14.4" x14ac:dyDescent="0.25">
      <c r="EU39818" s="104"/>
    </row>
    <row r="39819" spans="151:151" ht="14.4" x14ac:dyDescent="0.25">
      <c r="EU39819" s="104"/>
    </row>
    <row r="39820" spans="151:151" ht="14.4" x14ac:dyDescent="0.25">
      <c r="EU39820" s="104"/>
    </row>
    <row r="39821" spans="151:151" ht="14.4" x14ac:dyDescent="0.25">
      <c r="EU39821" s="104"/>
    </row>
    <row r="39822" spans="151:151" ht="14.4" x14ac:dyDescent="0.25">
      <c r="EU39822" s="104"/>
    </row>
    <row r="39823" spans="151:151" ht="14.4" x14ac:dyDescent="0.25">
      <c r="EU39823" s="104"/>
    </row>
    <row r="39824" spans="151:151" ht="14.4" x14ac:dyDescent="0.25">
      <c r="EU39824" s="104"/>
    </row>
    <row r="39825" spans="151:151" ht="14.4" x14ac:dyDescent="0.25">
      <c r="EU39825" s="104"/>
    </row>
    <row r="39826" spans="151:151" ht="14.4" x14ac:dyDescent="0.25">
      <c r="EU39826" s="104"/>
    </row>
    <row r="39827" spans="151:151" ht="14.4" x14ac:dyDescent="0.25">
      <c r="EU39827" s="104"/>
    </row>
    <row r="39828" spans="151:151" ht="14.4" x14ac:dyDescent="0.25">
      <c r="EU39828" s="104"/>
    </row>
    <row r="39829" spans="151:151" ht="14.4" x14ac:dyDescent="0.25">
      <c r="EU39829" s="104"/>
    </row>
    <row r="39830" spans="151:151" ht="14.4" x14ac:dyDescent="0.25">
      <c r="EU39830" s="104"/>
    </row>
    <row r="39831" spans="151:151" ht="14.4" x14ac:dyDescent="0.25">
      <c r="EU39831" s="104"/>
    </row>
    <row r="39832" spans="151:151" ht="14.4" x14ac:dyDescent="0.25">
      <c r="EU39832" s="104"/>
    </row>
    <row r="39833" spans="151:151" ht="14.4" x14ac:dyDescent="0.25">
      <c r="EU39833" s="104"/>
    </row>
    <row r="39834" spans="151:151" ht="14.4" x14ac:dyDescent="0.25">
      <c r="EU39834" s="104"/>
    </row>
    <row r="39835" spans="151:151" ht="14.4" x14ac:dyDescent="0.25">
      <c r="EU39835" s="104"/>
    </row>
    <row r="39836" spans="151:151" ht="14.4" x14ac:dyDescent="0.25">
      <c r="EU39836" s="104"/>
    </row>
    <row r="39837" spans="151:151" ht="14.4" x14ac:dyDescent="0.25">
      <c r="EU39837" s="104"/>
    </row>
    <row r="39838" spans="151:151" ht="14.4" x14ac:dyDescent="0.25">
      <c r="EU39838" s="104"/>
    </row>
    <row r="39839" spans="151:151" ht="14.4" x14ac:dyDescent="0.25">
      <c r="EU39839" s="104"/>
    </row>
    <row r="39840" spans="151:151" ht="14.4" x14ac:dyDescent="0.25">
      <c r="EU39840" s="104"/>
    </row>
    <row r="39841" spans="151:151" ht="14.4" x14ac:dyDescent="0.25">
      <c r="EU39841" s="104"/>
    </row>
    <row r="39842" spans="151:151" ht="14.4" x14ac:dyDescent="0.25">
      <c r="EU39842" s="104"/>
    </row>
    <row r="39843" spans="151:151" ht="14.4" x14ac:dyDescent="0.25">
      <c r="EU39843" s="104"/>
    </row>
    <row r="39844" spans="151:151" ht="14.4" x14ac:dyDescent="0.25">
      <c r="EU39844" s="104"/>
    </row>
    <row r="39845" spans="151:151" ht="14.4" x14ac:dyDescent="0.25">
      <c r="EU39845" s="104"/>
    </row>
    <row r="39846" spans="151:151" ht="14.4" x14ac:dyDescent="0.25">
      <c r="EU39846" s="104"/>
    </row>
    <row r="39847" spans="151:151" ht="14.4" x14ac:dyDescent="0.25">
      <c r="EU39847" s="104"/>
    </row>
    <row r="39848" spans="151:151" ht="14.4" x14ac:dyDescent="0.25">
      <c r="EU39848" s="104"/>
    </row>
    <row r="39849" spans="151:151" ht="14.4" x14ac:dyDescent="0.25">
      <c r="EU39849" s="104"/>
    </row>
    <row r="39850" spans="151:151" ht="14.4" x14ac:dyDescent="0.25">
      <c r="EU39850" s="104"/>
    </row>
    <row r="39851" spans="151:151" ht="14.4" x14ac:dyDescent="0.25">
      <c r="EU39851" s="104"/>
    </row>
    <row r="39852" spans="151:151" ht="14.4" x14ac:dyDescent="0.25">
      <c r="EU39852" s="104"/>
    </row>
    <row r="39853" spans="151:151" ht="14.4" x14ac:dyDescent="0.25">
      <c r="EU39853" s="104"/>
    </row>
    <row r="39854" spans="151:151" ht="14.4" x14ac:dyDescent="0.25">
      <c r="EU39854" s="104"/>
    </row>
    <row r="39855" spans="151:151" ht="14.4" x14ac:dyDescent="0.25">
      <c r="EU39855" s="104"/>
    </row>
    <row r="39856" spans="151:151" ht="14.4" x14ac:dyDescent="0.25">
      <c r="EU39856" s="104"/>
    </row>
    <row r="39857" spans="151:151" ht="14.4" x14ac:dyDescent="0.25">
      <c r="EU39857" s="104"/>
    </row>
    <row r="39858" spans="151:151" ht="14.4" x14ac:dyDescent="0.25">
      <c r="EU39858" s="104"/>
    </row>
    <row r="39859" spans="151:151" ht="14.4" x14ac:dyDescent="0.25">
      <c r="EU39859" s="104"/>
    </row>
    <row r="39860" spans="151:151" ht="14.4" x14ac:dyDescent="0.25">
      <c r="EU39860" s="104"/>
    </row>
    <row r="39861" spans="151:151" ht="14.4" x14ac:dyDescent="0.25">
      <c r="EU39861" s="104"/>
    </row>
    <row r="39862" spans="151:151" ht="14.4" x14ac:dyDescent="0.25">
      <c r="EU39862" s="104"/>
    </row>
    <row r="39863" spans="151:151" ht="14.4" x14ac:dyDescent="0.25">
      <c r="EU39863" s="104"/>
    </row>
    <row r="39864" spans="151:151" ht="14.4" x14ac:dyDescent="0.25">
      <c r="EU39864" s="104"/>
    </row>
    <row r="39865" spans="151:151" ht="14.4" x14ac:dyDescent="0.25">
      <c r="EU39865" s="104"/>
    </row>
    <row r="39866" spans="151:151" ht="14.4" x14ac:dyDescent="0.25">
      <c r="EU39866" s="104"/>
    </row>
    <row r="39867" spans="151:151" ht="14.4" x14ac:dyDescent="0.25">
      <c r="EU39867" s="104"/>
    </row>
    <row r="39868" spans="151:151" ht="14.4" x14ac:dyDescent="0.25">
      <c r="EU39868" s="104"/>
    </row>
    <row r="39869" spans="151:151" ht="14.4" x14ac:dyDescent="0.25">
      <c r="EU39869" s="104"/>
    </row>
    <row r="39870" spans="151:151" ht="14.4" x14ac:dyDescent="0.25">
      <c r="EU39870" s="104"/>
    </row>
    <row r="39871" spans="151:151" ht="14.4" x14ac:dyDescent="0.25">
      <c r="EU39871" s="104"/>
    </row>
    <row r="39872" spans="151:151" ht="14.4" x14ac:dyDescent="0.25">
      <c r="EU39872" s="104"/>
    </row>
    <row r="39873" spans="151:151" ht="14.4" x14ac:dyDescent="0.25">
      <c r="EU39873" s="104"/>
    </row>
    <row r="39874" spans="151:151" ht="14.4" x14ac:dyDescent="0.25">
      <c r="EU39874" s="104"/>
    </row>
    <row r="39875" spans="151:151" ht="14.4" x14ac:dyDescent="0.25">
      <c r="EU39875" s="104"/>
    </row>
    <row r="39876" spans="151:151" ht="14.4" x14ac:dyDescent="0.25">
      <c r="EU39876" s="104"/>
    </row>
    <row r="39877" spans="151:151" ht="14.4" x14ac:dyDescent="0.25">
      <c r="EU39877" s="104"/>
    </row>
    <row r="39878" spans="151:151" ht="14.4" x14ac:dyDescent="0.25">
      <c r="EU39878" s="104"/>
    </row>
    <row r="39879" spans="151:151" ht="14.4" x14ac:dyDescent="0.25">
      <c r="EU39879" s="104"/>
    </row>
    <row r="39880" spans="151:151" ht="14.4" x14ac:dyDescent="0.25">
      <c r="EU39880" s="104"/>
    </row>
    <row r="39881" spans="151:151" ht="14.4" x14ac:dyDescent="0.25">
      <c r="EU39881" s="104"/>
    </row>
    <row r="39882" spans="151:151" ht="14.4" x14ac:dyDescent="0.25">
      <c r="EU39882" s="104"/>
    </row>
    <row r="39883" spans="151:151" ht="14.4" x14ac:dyDescent="0.25">
      <c r="EU39883" s="104"/>
    </row>
    <row r="39884" spans="151:151" ht="14.4" x14ac:dyDescent="0.25">
      <c r="EU39884" s="104"/>
    </row>
    <row r="39885" spans="151:151" ht="14.4" x14ac:dyDescent="0.25">
      <c r="EU39885" s="104"/>
    </row>
    <row r="39886" spans="151:151" ht="14.4" x14ac:dyDescent="0.25">
      <c r="EU39886" s="104"/>
    </row>
    <row r="39887" spans="151:151" ht="14.4" x14ac:dyDescent="0.25">
      <c r="EU39887" s="104"/>
    </row>
    <row r="39888" spans="151:151" ht="14.4" x14ac:dyDescent="0.25">
      <c r="EU39888" s="104"/>
    </row>
    <row r="39889" spans="151:151" ht="14.4" x14ac:dyDescent="0.25">
      <c r="EU39889" s="104"/>
    </row>
    <row r="39890" spans="151:151" ht="14.4" x14ac:dyDescent="0.25">
      <c r="EU39890" s="104"/>
    </row>
    <row r="39891" spans="151:151" ht="14.4" x14ac:dyDescent="0.25">
      <c r="EU39891" s="104"/>
    </row>
    <row r="39892" spans="151:151" ht="14.4" x14ac:dyDescent="0.25">
      <c r="EU39892" s="104"/>
    </row>
    <row r="39893" spans="151:151" ht="14.4" x14ac:dyDescent="0.25">
      <c r="EU39893" s="104"/>
    </row>
    <row r="39894" spans="151:151" ht="14.4" x14ac:dyDescent="0.25">
      <c r="EU39894" s="104"/>
    </row>
    <row r="39895" spans="151:151" ht="14.4" x14ac:dyDescent="0.25">
      <c r="EU39895" s="104"/>
    </row>
    <row r="39896" spans="151:151" ht="14.4" x14ac:dyDescent="0.25">
      <c r="EU39896" s="104"/>
    </row>
    <row r="39897" spans="151:151" ht="14.4" x14ac:dyDescent="0.25">
      <c r="EU39897" s="104"/>
    </row>
    <row r="39898" spans="151:151" ht="14.4" x14ac:dyDescent="0.25">
      <c r="EU39898" s="104"/>
    </row>
    <row r="39899" spans="151:151" ht="14.4" x14ac:dyDescent="0.25">
      <c r="EU39899" s="104"/>
    </row>
    <row r="39900" spans="151:151" ht="14.4" x14ac:dyDescent="0.25">
      <c r="EU39900" s="104"/>
    </row>
    <row r="39901" spans="151:151" ht="14.4" x14ac:dyDescent="0.25">
      <c r="EU39901" s="104"/>
    </row>
    <row r="39902" spans="151:151" ht="14.4" x14ac:dyDescent="0.25">
      <c r="EU39902" s="104"/>
    </row>
    <row r="39903" spans="151:151" ht="14.4" x14ac:dyDescent="0.25">
      <c r="EU39903" s="104"/>
    </row>
    <row r="39904" spans="151:151" ht="14.4" x14ac:dyDescent="0.25">
      <c r="EU39904" s="104"/>
    </row>
    <row r="39905" spans="151:151" ht="14.4" x14ac:dyDescent="0.25">
      <c r="EU39905" s="104"/>
    </row>
    <row r="39906" spans="151:151" ht="14.4" x14ac:dyDescent="0.25">
      <c r="EU39906" s="104"/>
    </row>
    <row r="39907" spans="151:151" ht="14.4" x14ac:dyDescent="0.25">
      <c r="EU39907" s="104"/>
    </row>
    <row r="39908" spans="151:151" ht="14.4" x14ac:dyDescent="0.25">
      <c r="EU39908" s="104"/>
    </row>
    <row r="39909" spans="151:151" ht="14.4" x14ac:dyDescent="0.25">
      <c r="EU39909" s="104"/>
    </row>
    <row r="39910" spans="151:151" ht="14.4" x14ac:dyDescent="0.25">
      <c r="EU39910" s="104"/>
    </row>
    <row r="39911" spans="151:151" ht="14.4" x14ac:dyDescent="0.25">
      <c r="EU39911" s="104"/>
    </row>
    <row r="39912" spans="151:151" ht="14.4" x14ac:dyDescent="0.25">
      <c r="EU39912" s="104"/>
    </row>
    <row r="39913" spans="151:151" ht="14.4" x14ac:dyDescent="0.25">
      <c r="EU39913" s="104"/>
    </row>
    <row r="39914" spans="151:151" ht="14.4" x14ac:dyDescent="0.25">
      <c r="EU39914" s="104"/>
    </row>
    <row r="39915" spans="151:151" ht="14.4" x14ac:dyDescent="0.25">
      <c r="EU39915" s="104"/>
    </row>
    <row r="39916" spans="151:151" ht="14.4" x14ac:dyDescent="0.25">
      <c r="EU39916" s="104"/>
    </row>
    <row r="39917" spans="151:151" ht="14.4" x14ac:dyDescent="0.25">
      <c r="EU39917" s="104"/>
    </row>
    <row r="39918" spans="151:151" ht="14.4" x14ac:dyDescent="0.25">
      <c r="EU39918" s="104"/>
    </row>
    <row r="39919" spans="151:151" ht="14.4" x14ac:dyDescent="0.25">
      <c r="EU39919" s="104"/>
    </row>
    <row r="39920" spans="151:151" ht="14.4" x14ac:dyDescent="0.25">
      <c r="EU39920" s="104"/>
    </row>
    <row r="39921" spans="151:151" ht="14.4" x14ac:dyDescent="0.25">
      <c r="EU39921" s="104"/>
    </row>
    <row r="39922" spans="151:151" ht="14.4" x14ac:dyDescent="0.25">
      <c r="EU39922" s="104"/>
    </row>
    <row r="39923" spans="151:151" ht="14.4" x14ac:dyDescent="0.25">
      <c r="EU39923" s="104"/>
    </row>
    <row r="39924" spans="151:151" ht="14.4" x14ac:dyDescent="0.25">
      <c r="EU39924" s="104"/>
    </row>
    <row r="39925" spans="151:151" ht="14.4" x14ac:dyDescent="0.25">
      <c r="EU39925" s="104"/>
    </row>
    <row r="39926" spans="151:151" ht="14.4" x14ac:dyDescent="0.25">
      <c r="EU39926" s="104"/>
    </row>
    <row r="39927" spans="151:151" ht="14.4" x14ac:dyDescent="0.25">
      <c r="EU39927" s="104"/>
    </row>
    <row r="39928" spans="151:151" ht="14.4" x14ac:dyDescent="0.25">
      <c r="EU39928" s="104"/>
    </row>
    <row r="39929" spans="151:151" ht="14.4" x14ac:dyDescent="0.25">
      <c r="EU39929" s="104"/>
    </row>
    <row r="39930" spans="151:151" ht="14.4" x14ac:dyDescent="0.25">
      <c r="EU39930" s="104"/>
    </row>
    <row r="39931" spans="151:151" ht="14.4" x14ac:dyDescent="0.25">
      <c r="EU39931" s="104"/>
    </row>
    <row r="39932" spans="151:151" ht="14.4" x14ac:dyDescent="0.25">
      <c r="EU39932" s="104"/>
    </row>
    <row r="39933" spans="151:151" ht="14.4" x14ac:dyDescent="0.25">
      <c r="EU39933" s="104"/>
    </row>
    <row r="39934" spans="151:151" ht="14.4" x14ac:dyDescent="0.25">
      <c r="EU39934" s="104"/>
    </row>
    <row r="39935" spans="151:151" ht="14.4" x14ac:dyDescent="0.25">
      <c r="EU39935" s="104"/>
    </row>
    <row r="39936" spans="151:151" ht="14.4" x14ac:dyDescent="0.25">
      <c r="EU39936" s="104"/>
    </row>
    <row r="39937" spans="151:151" ht="14.4" x14ac:dyDescent="0.25">
      <c r="EU39937" s="104"/>
    </row>
    <row r="39938" spans="151:151" ht="14.4" x14ac:dyDescent="0.25">
      <c r="EU39938" s="104"/>
    </row>
    <row r="39939" spans="151:151" ht="14.4" x14ac:dyDescent="0.25">
      <c r="EU39939" s="104"/>
    </row>
    <row r="39940" spans="151:151" ht="14.4" x14ac:dyDescent="0.25">
      <c r="EU39940" s="104"/>
    </row>
    <row r="39941" spans="151:151" ht="14.4" x14ac:dyDescent="0.25">
      <c r="EU39941" s="104"/>
    </row>
    <row r="39942" spans="151:151" ht="14.4" x14ac:dyDescent="0.25">
      <c r="EU39942" s="104"/>
    </row>
    <row r="39943" spans="151:151" ht="14.4" x14ac:dyDescent="0.25">
      <c r="EU39943" s="104"/>
    </row>
    <row r="39944" spans="151:151" ht="14.4" x14ac:dyDescent="0.25">
      <c r="EU39944" s="104"/>
    </row>
    <row r="39945" spans="151:151" ht="14.4" x14ac:dyDescent="0.25">
      <c r="EU39945" s="104"/>
    </row>
    <row r="39946" spans="151:151" ht="14.4" x14ac:dyDescent="0.25">
      <c r="EU39946" s="104"/>
    </row>
    <row r="39947" spans="151:151" ht="14.4" x14ac:dyDescent="0.25">
      <c r="EU39947" s="104"/>
    </row>
    <row r="39948" spans="151:151" ht="14.4" x14ac:dyDescent="0.25">
      <c r="EU39948" s="104"/>
    </row>
    <row r="39949" spans="151:151" ht="14.4" x14ac:dyDescent="0.25">
      <c r="EU39949" s="104"/>
    </row>
    <row r="39950" spans="151:151" ht="14.4" x14ac:dyDescent="0.25">
      <c r="EU39950" s="104"/>
    </row>
    <row r="39951" spans="151:151" ht="14.4" x14ac:dyDescent="0.25">
      <c r="EU39951" s="104"/>
    </row>
    <row r="39952" spans="151:151" ht="14.4" x14ac:dyDescent="0.25">
      <c r="EU39952" s="104"/>
    </row>
    <row r="39953" spans="151:151" ht="14.4" x14ac:dyDescent="0.25">
      <c r="EU39953" s="104"/>
    </row>
    <row r="39954" spans="151:151" ht="14.4" x14ac:dyDescent="0.25">
      <c r="EU39954" s="104"/>
    </row>
    <row r="39955" spans="151:151" ht="14.4" x14ac:dyDescent="0.25">
      <c r="EU39955" s="104"/>
    </row>
    <row r="39956" spans="151:151" ht="14.4" x14ac:dyDescent="0.25">
      <c r="EU39956" s="104"/>
    </row>
    <row r="39957" spans="151:151" ht="14.4" x14ac:dyDescent="0.25">
      <c r="EU39957" s="104"/>
    </row>
    <row r="39958" spans="151:151" ht="14.4" x14ac:dyDescent="0.25">
      <c r="EU39958" s="104"/>
    </row>
    <row r="39959" spans="151:151" ht="14.4" x14ac:dyDescent="0.25">
      <c r="EU39959" s="104"/>
    </row>
    <row r="39960" spans="151:151" ht="14.4" x14ac:dyDescent="0.25">
      <c r="EU39960" s="104"/>
    </row>
    <row r="39961" spans="151:151" ht="14.4" x14ac:dyDescent="0.25">
      <c r="EU39961" s="104"/>
    </row>
    <row r="39962" spans="151:151" ht="14.4" x14ac:dyDescent="0.25">
      <c r="EU39962" s="104"/>
    </row>
    <row r="39963" spans="151:151" ht="14.4" x14ac:dyDescent="0.25">
      <c r="EU39963" s="104"/>
    </row>
    <row r="39964" spans="151:151" ht="14.4" x14ac:dyDescent="0.25">
      <c r="EU39964" s="104"/>
    </row>
    <row r="39965" spans="151:151" ht="14.4" x14ac:dyDescent="0.25">
      <c r="EU39965" s="104"/>
    </row>
    <row r="39966" spans="151:151" ht="14.4" x14ac:dyDescent="0.25">
      <c r="EU39966" s="104"/>
    </row>
    <row r="39967" spans="151:151" ht="14.4" x14ac:dyDescent="0.25">
      <c r="EU39967" s="104"/>
    </row>
    <row r="39968" spans="151:151" ht="14.4" x14ac:dyDescent="0.25">
      <c r="EU39968" s="104"/>
    </row>
    <row r="39969" spans="151:151" ht="14.4" x14ac:dyDescent="0.25">
      <c r="EU39969" s="104"/>
    </row>
    <row r="39970" spans="151:151" ht="14.4" x14ac:dyDescent="0.25">
      <c r="EU39970" s="104"/>
    </row>
    <row r="39971" spans="151:151" ht="14.4" x14ac:dyDescent="0.25">
      <c r="EU39971" s="104"/>
    </row>
    <row r="39972" spans="151:151" ht="14.4" x14ac:dyDescent="0.25">
      <c r="EU39972" s="104"/>
    </row>
    <row r="39973" spans="151:151" ht="14.4" x14ac:dyDescent="0.25">
      <c r="EU39973" s="104"/>
    </row>
    <row r="39974" spans="151:151" ht="14.4" x14ac:dyDescent="0.25">
      <c r="EU39974" s="104"/>
    </row>
    <row r="39975" spans="151:151" ht="14.4" x14ac:dyDescent="0.25">
      <c r="EU39975" s="104"/>
    </row>
    <row r="39976" spans="151:151" ht="14.4" x14ac:dyDescent="0.25">
      <c r="EU39976" s="104"/>
    </row>
    <row r="39977" spans="151:151" ht="14.4" x14ac:dyDescent="0.25">
      <c r="EU39977" s="104"/>
    </row>
    <row r="39978" spans="151:151" ht="14.4" x14ac:dyDescent="0.25">
      <c r="EU39978" s="104"/>
    </row>
    <row r="39979" spans="151:151" ht="14.4" x14ac:dyDescent="0.25">
      <c r="EU39979" s="104"/>
    </row>
    <row r="39980" spans="151:151" ht="14.4" x14ac:dyDescent="0.25">
      <c r="EU39980" s="104"/>
    </row>
    <row r="39981" spans="151:151" ht="14.4" x14ac:dyDescent="0.25">
      <c r="EU39981" s="104"/>
    </row>
    <row r="39982" spans="151:151" ht="14.4" x14ac:dyDescent="0.25">
      <c r="EU39982" s="104"/>
    </row>
    <row r="39983" spans="151:151" ht="14.4" x14ac:dyDescent="0.25">
      <c r="EU39983" s="104"/>
    </row>
    <row r="39984" spans="151:151" ht="14.4" x14ac:dyDescent="0.25">
      <c r="EU39984" s="104"/>
    </row>
    <row r="39985" spans="151:151" ht="14.4" x14ac:dyDescent="0.25">
      <c r="EU39985" s="104"/>
    </row>
    <row r="39986" spans="151:151" ht="14.4" x14ac:dyDescent="0.25">
      <c r="EU39986" s="104"/>
    </row>
    <row r="39987" spans="151:151" ht="14.4" x14ac:dyDescent="0.25">
      <c r="EU39987" s="104"/>
    </row>
    <row r="39988" spans="151:151" ht="14.4" x14ac:dyDescent="0.25">
      <c r="EU39988" s="104"/>
    </row>
    <row r="39989" spans="151:151" ht="14.4" x14ac:dyDescent="0.25">
      <c r="EU39989" s="104"/>
    </row>
    <row r="39990" spans="151:151" ht="14.4" x14ac:dyDescent="0.25">
      <c r="EU39990" s="104"/>
    </row>
    <row r="39991" spans="151:151" ht="14.4" x14ac:dyDescent="0.25">
      <c r="EU39991" s="104"/>
    </row>
    <row r="39992" spans="151:151" ht="14.4" x14ac:dyDescent="0.25">
      <c r="EU39992" s="104"/>
    </row>
    <row r="39993" spans="151:151" ht="14.4" x14ac:dyDescent="0.25">
      <c r="EU39993" s="104"/>
    </row>
    <row r="39994" spans="151:151" ht="14.4" x14ac:dyDescent="0.25">
      <c r="EU39994" s="104"/>
    </row>
    <row r="39995" spans="151:151" ht="14.4" x14ac:dyDescent="0.25">
      <c r="EU39995" s="104"/>
    </row>
    <row r="39996" spans="151:151" ht="14.4" x14ac:dyDescent="0.25">
      <c r="EU39996" s="104"/>
    </row>
    <row r="39997" spans="151:151" ht="14.4" x14ac:dyDescent="0.25">
      <c r="EU39997" s="104"/>
    </row>
    <row r="39998" spans="151:151" ht="14.4" x14ac:dyDescent="0.25">
      <c r="EU39998" s="104"/>
    </row>
    <row r="39999" spans="151:151" ht="14.4" x14ac:dyDescent="0.25">
      <c r="EU39999" s="104"/>
    </row>
    <row r="40000" spans="151:151" ht="14.4" x14ac:dyDescent="0.25">
      <c r="EU40000" s="104"/>
    </row>
    <row r="40001" spans="151:151" ht="14.4" x14ac:dyDescent="0.25">
      <c r="EU40001" s="104"/>
    </row>
    <row r="40002" spans="151:151" ht="14.4" x14ac:dyDescent="0.25">
      <c r="EU40002" s="104"/>
    </row>
    <row r="40003" spans="151:151" ht="14.4" x14ac:dyDescent="0.25">
      <c r="EU40003" s="104"/>
    </row>
    <row r="40004" spans="151:151" ht="14.4" x14ac:dyDescent="0.25">
      <c r="EU40004" s="104"/>
    </row>
    <row r="40005" spans="151:151" ht="14.4" x14ac:dyDescent="0.25">
      <c r="EU40005" s="104"/>
    </row>
    <row r="40006" spans="151:151" ht="14.4" x14ac:dyDescent="0.25">
      <c r="EU40006" s="104"/>
    </row>
    <row r="40007" spans="151:151" ht="14.4" x14ac:dyDescent="0.25">
      <c r="EU40007" s="104"/>
    </row>
    <row r="40008" spans="151:151" ht="14.4" x14ac:dyDescent="0.25">
      <c r="EU40008" s="104"/>
    </row>
    <row r="40009" spans="151:151" ht="14.4" x14ac:dyDescent="0.25">
      <c r="EU40009" s="104"/>
    </row>
    <row r="40010" spans="151:151" ht="14.4" x14ac:dyDescent="0.25">
      <c r="EU40010" s="104"/>
    </row>
    <row r="40011" spans="151:151" ht="14.4" x14ac:dyDescent="0.25">
      <c r="EU40011" s="104"/>
    </row>
    <row r="40012" spans="151:151" ht="14.4" x14ac:dyDescent="0.25">
      <c r="EU40012" s="104"/>
    </row>
    <row r="40013" spans="151:151" ht="14.4" x14ac:dyDescent="0.25">
      <c r="EU40013" s="104"/>
    </row>
    <row r="40014" spans="151:151" ht="14.4" x14ac:dyDescent="0.25">
      <c r="EU40014" s="104"/>
    </row>
    <row r="40015" spans="151:151" ht="14.4" x14ac:dyDescent="0.25">
      <c r="EU40015" s="104"/>
    </row>
    <row r="40016" spans="151:151" ht="14.4" x14ac:dyDescent="0.25">
      <c r="EU40016" s="104"/>
    </row>
    <row r="40017" spans="151:151" ht="14.4" x14ac:dyDescent="0.25">
      <c r="EU40017" s="104"/>
    </row>
    <row r="40018" spans="151:151" ht="14.4" x14ac:dyDescent="0.25">
      <c r="EU40018" s="104"/>
    </row>
    <row r="40019" spans="151:151" ht="14.4" x14ac:dyDescent="0.25">
      <c r="EU40019" s="104"/>
    </row>
    <row r="40020" spans="151:151" ht="14.4" x14ac:dyDescent="0.25">
      <c r="EU40020" s="104"/>
    </row>
    <row r="40021" spans="151:151" ht="14.4" x14ac:dyDescent="0.25">
      <c r="EU40021" s="104"/>
    </row>
    <row r="40022" spans="151:151" ht="14.4" x14ac:dyDescent="0.25">
      <c r="EU40022" s="104"/>
    </row>
    <row r="40023" spans="151:151" ht="14.4" x14ac:dyDescent="0.25">
      <c r="EU40023" s="104"/>
    </row>
    <row r="40024" spans="151:151" ht="14.4" x14ac:dyDescent="0.25">
      <c r="EU40024" s="104"/>
    </row>
    <row r="40025" spans="151:151" ht="14.4" x14ac:dyDescent="0.25">
      <c r="EU40025" s="104"/>
    </row>
    <row r="40026" spans="151:151" ht="14.4" x14ac:dyDescent="0.25">
      <c r="EU40026" s="104"/>
    </row>
    <row r="40027" spans="151:151" ht="14.4" x14ac:dyDescent="0.25">
      <c r="EU40027" s="104"/>
    </row>
    <row r="40028" spans="151:151" ht="14.4" x14ac:dyDescent="0.25">
      <c r="EU40028" s="104"/>
    </row>
    <row r="40029" spans="151:151" ht="14.4" x14ac:dyDescent="0.25">
      <c r="EU40029" s="104"/>
    </row>
    <row r="40030" spans="151:151" ht="14.4" x14ac:dyDescent="0.25">
      <c r="EU40030" s="104"/>
    </row>
    <row r="40031" spans="151:151" ht="14.4" x14ac:dyDescent="0.25">
      <c r="EU40031" s="104"/>
    </row>
    <row r="40032" spans="151:151" ht="14.4" x14ac:dyDescent="0.25">
      <c r="EU40032" s="104"/>
    </row>
    <row r="40033" spans="151:151" ht="14.4" x14ac:dyDescent="0.25">
      <c r="EU40033" s="104"/>
    </row>
    <row r="40034" spans="151:151" ht="14.4" x14ac:dyDescent="0.25">
      <c r="EU40034" s="104"/>
    </row>
    <row r="40035" spans="151:151" ht="14.4" x14ac:dyDescent="0.25">
      <c r="EU40035" s="104"/>
    </row>
    <row r="40036" spans="151:151" ht="14.4" x14ac:dyDescent="0.25">
      <c r="EU40036" s="104"/>
    </row>
    <row r="40037" spans="151:151" ht="14.4" x14ac:dyDescent="0.25">
      <c r="EU40037" s="104"/>
    </row>
    <row r="40038" spans="151:151" ht="14.4" x14ac:dyDescent="0.25">
      <c r="EU40038" s="104"/>
    </row>
    <row r="40039" spans="151:151" ht="14.4" x14ac:dyDescent="0.25">
      <c r="EU40039" s="104"/>
    </row>
    <row r="40040" spans="151:151" ht="14.4" x14ac:dyDescent="0.25">
      <c r="EU40040" s="104"/>
    </row>
    <row r="40041" spans="151:151" ht="14.4" x14ac:dyDescent="0.25">
      <c r="EU40041" s="104"/>
    </row>
    <row r="40042" spans="151:151" ht="14.4" x14ac:dyDescent="0.25">
      <c r="EU40042" s="104"/>
    </row>
    <row r="40043" spans="151:151" ht="14.4" x14ac:dyDescent="0.25">
      <c r="EU40043" s="104"/>
    </row>
    <row r="40044" spans="151:151" ht="14.4" x14ac:dyDescent="0.25">
      <c r="EU40044" s="104"/>
    </row>
    <row r="40045" spans="151:151" ht="14.4" x14ac:dyDescent="0.25">
      <c r="EU40045" s="104"/>
    </row>
    <row r="40046" spans="151:151" ht="14.4" x14ac:dyDescent="0.25">
      <c r="EU40046" s="104"/>
    </row>
    <row r="40047" spans="151:151" ht="14.4" x14ac:dyDescent="0.25">
      <c r="EU40047" s="104"/>
    </row>
    <row r="40048" spans="151:151" ht="14.4" x14ac:dyDescent="0.25">
      <c r="EU40048" s="104"/>
    </row>
    <row r="40049" spans="151:151" ht="14.4" x14ac:dyDescent="0.25">
      <c r="EU40049" s="104"/>
    </row>
    <row r="40050" spans="151:151" ht="14.4" x14ac:dyDescent="0.25">
      <c r="EU40050" s="104"/>
    </row>
    <row r="40051" spans="151:151" ht="14.4" x14ac:dyDescent="0.25">
      <c r="EU40051" s="104"/>
    </row>
    <row r="40052" spans="151:151" ht="14.4" x14ac:dyDescent="0.25">
      <c r="EU40052" s="104"/>
    </row>
    <row r="40053" spans="151:151" ht="14.4" x14ac:dyDescent="0.25">
      <c r="EU40053" s="104"/>
    </row>
    <row r="40054" spans="151:151" ht="14.4" x14ac:dyDescent="0.25">
      <c r="EU40054" s="104"/>
    </row>
    <row r="40055" spans="151:151" ht="14.4" x14ac:dyDescent="0.25">
      <c r="EU40055" s="104"/>
    </row>
    <row r="40056" spans="151:151" ht="14.4" x14ac:dyDescent="0.25">
      <c r="EU40056" s="104"/>
    </row>
    <row r="40057" spans="151:151" ht="14.4" x14ac:dyDescent="0.25">
      <c r="EU40057" s="104"/>
    </row>
    <row r="40058" spans="151:151" ht="14.4" x14ac:dyDescent="0.25">
      <c r="EU40058" s="104"/>
    </row>
    <row r="40059" spans="151:151" ht="14.4" x14ac:dyDescent="0.25">
      <c r="EU40059" s="104"/>
    </row>
    <row r="40060" spans="151:151" ht="14.4" x14ac:dyDescent="0.25">
      <c r="EU40060" s="104"/>
    </row>
    <row r="40061" spans="151:151" ht="14.4" x14ac:dyDescent="0.25">
      <c r="EU40061" s="104"/>
    </row>
    <row r="40062" spans="151:151" ht="14.4" x14ac:dyDescent="0.25">
      <c r="EU40062" s="104"/>
    </row>
    <row r="40063" spans="151:151" ht="14.4" x14ac:dyDescent="0.25">
      <c r="EU40063" s="104"/>
    </row>
    <row r="40064" spans="151:151" ht="14.4" x14ac:dyDescent="0.25">
      <c r="EU40064" s="104"/>
    </row>
    <row r="40065" spans="151:151" ht="14.4" x14ac:dyDescent="0.25">
      <c r="EU40065" s="104"/>
    </row>
    <row r="40066" spans="151:151" ht="14.4" x14ac:dyDescent="0.25">
      <c r="EU40066" s="104"/>
    </row>
    <row r="40067" spans="151:151" ht="14.4" x14ac:dyDescent="0.25">
      <c r="EU40067" s="104"/>
    </row>
    <row r="40068" spans="151:151" ht="14.4" x14ac:dyDescent="0.25">
      <c r="EU40068" s="104"/>
    </row>
    <row r="40069" spans="151:151" ht="14.4" x14ac:dyDescent="0.25">
      <c r="EU40069" s="104"/>
    </row>
    <row r="40070" spans="151:151" ht="14.4" x14ac:dyDescent="0.25">
      <c r="EU40070" s="104"/>
    </row>
    <row r="40071" spans="151:151" ht="14.4" x14ac:dyDescent="0.25">
      <c r="EU40071" s="104"/>
    </row>
    <row r="40072" spans="151:151" ht="14.4" x14ac:dyDescent="0.25">
      <c r="EU40072" s="104"/>
    </row>
    <row r="40073" spans="151:151" ht="14.4" x14ac:dyDescent="0.25">
      <c r="EU40073" s="104"/>
    </row>
    <row r="40074" spans="151:151" ht="14.4" x14ac:dyDescent="0.25">
      <c r="EU40074" s="104"/>
    </row>
    <row r="40075" spans="151:151" ht="14.4" x14ac:dyDescent="0.25">
      <c r="EU40075" s="104"/>
    </row>
    <row r="40076" spans="151:151" ht="14.4" x14ac:dyDescent="0.25">
      <c r="EU40076" s="104"/>
    </row>
    <row r="40077" spans="151:151" ht="14.4" x14ac:dyDescent="0.25">
      <c r="EU40077" s="104"/>
    </row>
    <row r="40078" spans="151:151" ht="14.4" x14ac:dyDescent="0.25">
      <c r="EU40078" s="104"/>
    </row>
    <row r="40079" spans="151:151" ht="14.4" x14ac:dyDescent="0.25">
      <c r="EU40079" s="104"/>
    </row>
    <row r="40080" spans="151:151" ht="14.4" x14ac:dyDescent="0.25">
      <c r="EU40080" s="104"/>
    </row>
    <row r="40081" spans="151:151" ht="14.4" x14ac:dyDescent="0.25">
      <c r="EU40081" s="104"/>
    </row>
    <row r="40082" spans="151:151" ht="14.4" x14ac:dyDescent="0.25">
      <c r="EU40082" s="104"/>
    </row>
    <row r="40083" spans="151:151" ht="14.4" x14ac:dyDescent="0.25">
      <c r="EU40083" s="104"/>
    </row>
    <row r="40084" spans="151:151" ht="14.4" x14ac:dyDescent="0.25">
      <c r="EU40084" s="104"/>
    </row>
    <row r="40085" spans="151:151" ht="14.4" x14ac:dyDescent="0.25">
      <c r="EU40085" s="104"/>
    </row>
    <row r="40086" spans="151:151" ht="14.4" x14ac:dyDescent="0.25">
      <c r="EU40086" s="104"/>
    </row>
    <row r="40087" spans="151:151" ht="14.4" x14ac:dyDescent="0.25">
      <c r="EU40087" s="104"/>
    </row>
    <row r="40088" spans="151:151" ht="14.4" x14ac:dyDescent="0.25">
      <c r="EU40088" s="104"/>
    </row>
    <row r="40089" spans="151:151" ht="14.4" x14ac:dyDescent="0.25">
      <c r="EU40089" s="104"/>
    </row>
    <row r="40090" spans="151:151" ht="14.4" x14ac:dyDescent="0.25">
      <c r="EU40090" s="104"/>
    </row>
    <row r="40091" spans="151:151" ht="14.4" x14ac:dyDescent="0.25">
      <c r="EU40091" s="104"/>
    </row>
    <row r="40092" spans="151:151" ht="14.4" x14ac:dyDescent="0.25">
      <c r="EU40092" s="104"/>
    </row>
    <row r="40093" spans="151:151" ht="14.4" x14ac:dyDescent="0.25">
      <c r="EU40093" s="104"/>
    </row>
    <row r="40094" spans="151:151" ht="14.4" x14ac:dyDescent="0.25">
      <c r="EU40094" s="104"/>
    </row>
    <row r="40095" spans="151:151" ht="14.4" x14ac:dyDescent="0.25">
      <c r="EU40095" s="104"/>
    </row>
    <row r="40096" spans="151:151" ht="14.4" x14ac:dyDescent="0.25">
      <c r="EU40096" s="104"/>
    </row>
    <row r="40097" spans="151:151" ht="14.4" x14ac:dyDescent="0.25">
      <c r="EU40097" s="104"/>
    </row>
    <row r="40098" spans="151:151" ht="14.4" x14ac:dyDescent="0.25">
      <c r="EU40098" s="104"/>
    </row>
    <row r="40099" spans="151:151" ht="14.4" x14ac:dyDescent="0.25">
      <c r="EU40099" s="104"/>
    </row>
    <row r="40100" spans="151:151" ht="14.4" x14ac:dyDescent="0.25">
      <c r="EU40100" s="104"/>
    </row>
    <row r="40101" spans="151:151" ht="14.4" x14ac:dyDescent="0.25">
      <c r="EU40101" s="104"/>
    </row>
    <row r="40102" spans="151:151" ht="14.4" x14ac:dyDescent="0.25">
      <c r="EU40102" s="104"/>
    </row>
    <row r="40103" spans="151:151" ht="14.4" x14ac:dyDescent="0.25">
      <c r="EU40103" s="104"/>
    </row>
    <row r="40104" spans="151:151" ht="14.4" x14ac:dyDescent="0.25">
      <c r="EU40104" s="104"/>
    </row>
    <row r="40105" spans="151:151" ht="14.4" x14ac:dyDescent="0.25">
      <c r="EU40105" s="104"/>
    </row>
    <row r="40106" spans="151:151" ht="14.4" x14ac:dyDescent="0.25">
      <c r="EU40106" s="104"/>
    </row>
    <row r="40107" spans="151:151" ht="14.4" x14ac:dyDescent="0.25">
      <c r="EU40107" s="104"/>
    </row>
    <row r="40108" spans="151:151" ht="14.4" x14ac:dyDescent="0.25">
      <c r="EU40108" s="104"/>
    </row>
    <row r="40109" spans="151:151" ht="14.4" x14ac:dyDescent="0.25">
      <c r="EU40109" s="104"/>
    </row>
    <row r="40110" spans="151:151" ht="14.4" x14ac:dyDescent="0.25">
      <c r="EU40110" s="104"/>
    </row>
    <row r="40111" spans="151:151" ht="14.4" x14ac:dyDescent="0.25">
      <c r="EU40111" s="104"/>
    </row>
    <row r="40112" spans="151:151" ht="14.4" x14ac:dyDescent="0.25">
      <c r="EU40112" s="104"/>
    </row>
    <row r="40113" spans="151:151" ht="14.4" x14ac:dyDescent="0.25">
      <c r="EU40113" s="104"/>
    </row>
    <row r="40114" spans="151:151" ht="14.4" x14ac:dyDescent="0.25">
      <c r="EU40114" s="104"/>
    </row>
    <row r="40115" spans="151:151" ht="14.4" x14ac:dyDescent="0.25">
      <c r="EU40115" s="104"/>
    </row>
    <row r="40116" spans="151:151" ht="14.4" x14ac:dyDescent="0.25">
      <c r="EU40116" s="104"/>
    </row>
    <row r="40117" spans="151:151" ht="14.4" x14ac:dyDescent="0.25">
      <c r="EU40117" s="104"/>
    </row>
    <row r="40118" spans="151:151" ht="14.4" x14ac:dyDescent="0.25">
      <c r="EU40118" s="104"/>
    </row>
    <row r="40119" spans="151:151" ht="14.4" x14ac:dyDescent="0.25">
      <c r="EU40119" s="104"/>
    </row>
    <row r="40120" spans="151:151" ht="14.4" x14ac:dyDescent="0.25">
      <c r="EU40120" s="104"/>
    </row>
    <row r="40121" spans="151:151" ht="14.4" x14ac:dyDescent="0.25">
      <c r="EU40121" s="104"/>
    </row>
    <row r="40122" spans="151:151" ht="14.4" x14ac:dyDescent="0.25">
      <c r="EU40122" s="104"/>
    </row>
    <row r="40123" spans="151:151" ht="14.4" x14ac:dyDescent="0.25">
      <c r="EU40123" s="104"/>
    </row>
    <row r="40124" spans="151:151" ht="14.4" x14ac:dyDescent="0.25">
      <c r="EU40124" s="104"/>
    </row>
    <row r="40125" spans="151:151" ht="14.4" x14ac:dyDescent="0.25">
      <c r="EU40125" s="104"/>
    </row>
    <row r="40126" spans="151:151" ht="14.4" x14ac:dyDescent="0.25">
      <c r="EU40126" s="104"/>
    </row>
    <row r="40127" spans="151:151" ht="14.4" x14ac:dyDescent="0.25">
      <c r="EU40127" s="104"/>
    </row>
    <row r="40128" spans="151:151" ht="14.4" x14ac:dyDescent="0.25">
      <c r="EU40128" s="104"/>
    </row>
    <row r="40129" spans="151:151" ht="14.4" x14ac:dyDescent="0.25">
      <c r="EU40129" s="104"/>
    </row>
    <row r="40130" spans="151:151" ht="14.4" x14ac:dyDescent="0.25">
      <c r="EU40130" s="104"/>
    </row>
    <row r="40131" spans="151:151" ht="14.4" x14ac:dyDescent="0.25">
      <c r="EU40131" s="104"/>
    </row>
    <row r="40132" spans="151:151" ht="14.4" x14ac:dyDescent="0.25">
      <c r="EU40132" s="104"/>
    </row>
    <row r="40133" spans="151:151" ht="14.4" x14ac:dyDescent="0.25">
      <c r="EU40133" s="104"/>
    </row>
    <row r="40134" spans="151:151" ht="14.4" x14ac:dyDescent="0.25">
      <c r="EU40134" s="104"/>
    </row>
    <row r="40135" spans="151:151" ht="14.4" x14ac:dyDescent="0.25">
      <c r="EU40135" s="104"/>
    </row>
    <row r="40136" spans="151:151" ht="14.4" x14ac:dyDescent="0.25">
      <c r="EU40136" s="104"/>
    </row>
    <row r="40137" spans="151:151" ht="14.4" x14ac:dyDescent="0.25">
      <c r="EU40137" s="104"/>
    </row>
    <row r="40138" spans="151:151" ht="14.4" x14ac:dyDescent="0.25">
      <c r="EU40138" s="104"/>
    </row>
    <row r="40139" spans="151:151" ht="14.4" x14ac:dyDescent="0.25">
      <c r="EU40139" s="104"/>
    </row>
    <row r="40140" spans="151:151" ht="14.4" x14ac:dyDescent="0.25">
      <c r="EU40140" s="104"/>
    </row>
    <row r="40141" spans="151:151" ht="14.4" x14ac:dyDescent="0.25">
      <c r="EU40141" s="104"/>
    </row>
    <row r="40142" spans="151:151" ht="14.4" x14ac:dyDescent="0.25">
      <c r="EU40142" s="104"/>
    </row>
    <row r="40143" spans="151:151" ht="14.4" x14ac:dyDescent="0.25">
      <c r="EU40143" s="104"/>
    </row>
    <row r="40144" spans="151:151" ht="14.4" x14ac:dyDescent="0.25">
      <c r="EU40144" s="104"/>
    </row>
    <row r="40145" spans="151:151" ht="14.4" x14ac:dyDescent="0.25">
      <c r="EU40145" s="104"/>
    </row>
    <row r="40146" spans="151:151" ht="14.4" x14ac:dyDescent="0.25">
      <c r="EU40146" s="104"/>
    </row>
    <row r="40147" spans="151:151" ht="14.4" x14ac:dyDescent="0.25">
      <c r="EU40147" s="104"/>
    </row>
    <row r="40148" spans="151:151" ht="14.4" x14ac:dyDescent="0.25">
      <c r="EU40148" s="104"/>
    </row>
    <row r="40149" spans="151:151" ht="14.4" x14ac:dyDescent="0.25">
      <c r="EU40149" s="104"/>
    </row>
    <row r="40150" spans="151:151" ht="14.4" x14ac:dyDescent="0.25">
      <c r="EU40150" s="104"/>
    </row>
    <row r="40151" spans="151:151" ht="14.4" x14ac:dyDescent="0.25">
      <c r="EU40151" s="104"/>
    </row>
    <row r="40152" spans="151:151" ht="14.4" x14ac:dyDescent="0.25">
      <c r="EU40152" s="104"/>
    </row>
    <row r="40153" spans="151:151" ht="14.4" x14ac:dyDescent="0.25">
      <c r="EU40153" s="104"/>
    </row>
    <row r="40154" spans="151:151" ht="14.4" x14ac:dyDescent="0.25">
      <c r="EU40154" s="104"/>
    </row>
    <row r="40155" spans="151:151" ht="14.4" x14ac:dyDescent="0.25">
      <c r="EU40155" s="104"/>
    </row>
    <row r="40156" spans="151:151" ht="14.4" x14ac:dyDescent="0.25">
      <c r="EU40156" s="104"/>
    </row>
    <row r="40157" spans="151:151" ht="14.4" x14ac:dyDescent="0.25">
      <c r="EU40157" s="104"/>
    </row>
    <row r="40158" spans="151:151" ht="14.4" x14ac:dyDescent="0.25">
      <c r="EU40158" s="104"/>
    </row>
    <row r="40159" spans="151:151" ht="14.4" x14ac:dyDescent="0.25">
      <c r="EU40159" s="104"/>
    </row>
    <row r="40160" spans="151:151" ht="14.4" x14ac:dyDescent="0.25">
      <c r="EU40160" s="104"/>
    </row>
    <row r="40161" spans="151:151" ht="14.4" x14ac:dyDescent="0.25">
      <c r="EU40161" s="104"/>
    </row>
    <row r="40162" spans="151:151" ht="14.4" x14ac:dyDescent="0.25">
      <c r="EU40162" s="104"/>
    </row>
    <row r="40163" spans="151:151" ht="14.4" x14ac:dyDescent="0.25">
      <c r="EU40163" s="104"/>
    </row>
    <row r="40164" spans="151:151" ht="14.4" x14ac:dyDescent="0.25">
      <c r="EU40164" s="104"/>
    </row>
    <row r="40165" spans="151:151" ht="14.4" x14ac:dyDescent="0.25">
      <c r="EU40165" s="104"/>
    </row>
    <row r="40166" spans="151:151" ht="14.4" x14ac:dyDescent="0.25">
      <c r="EU40166" s="104"/>
    </row>
    <row r="40167" spans="151:151" ht="14.4" x14ac:dyDescent="0.25">
      <c r="EU40167" s="104"/>
    </row>
    <row r="40168" spans="151:151" ht="14.4" x14ac:dyDescent="0.25">
      <c r="EU40168" s="104"/>
    </row>
    <row r="40169" spans="151:151" ht="14.4" x14ac:dyDescent="0.25">
      <c r="EU40169" s="104"/>
    </row>
    <row r="40170" spans="151:151" ht="14.4" x14ac:dyDescent="0.25">
      <c r="EU40170" s="104"/>
    </row>
    <row r="40171" spans="151:151" ht="14.4" x14ac:dyDescent="0.25">
      <c r="EU40171" s="104"/>
    </row>
    <row r="40172" spans="151:151" ht="14.4" x14ac:dyDescent="0.25">
      <c r="EU40172" s="104"/>
    </row>
    <row r="40173" spans="151:151" ht="14.4" x14ac:dyDescent="0.25">
      <c r="EU40173" s="104"/>
    </row>
    <row r="40174" spans="151:151" ht="14.4" x14ac:dyDescent="0.25">
      <c r="EU40174" s="104"/>
    </row>
    <row r="40175" spans="151:151" ht="14.4" x14ac:dyDescent="0.25">
      <c r="EU40175" s="104"/>
    </row>
    <row r="40176" spans="151:151" ht="14.4" x14ac:dyDescent="0.25">
      <c r="EU40176" s="104"/>
    </row>
    <row r="40177" spans="151:151" ht="14.4" x14ac:dyDescent="0.25">
      <c r="EU40177" s="104"/>
    </row>
    <row r="40178" spans="151:151" ht="14.4" x14ac:dyDescent="0.25">
      <c r="EU40178" s="104"/>
    </row>
    <row r="40179" spans="151:151" ht="14.4" x14ac:dyDescent="0.25">
      <c r="EU40179" s="104"/>
    </row>
    <row r="40180" spans="151:151" ht="14.4" x14ac:dyDescent="0.25">
      <c r="EU40180" s="104"/>
    </row>
    <row r="40181" spans="151:151" ht="14.4" x14ac:dyDescent="0.25">
      <c r="EU40181" s="104"/>
    </row>
    <row r="40182" spans="151:151" ht="14.4" x14ac:dyDescent="0.25">
      <c r="EU40182" s="104"/>
    </row>
    <row r="40183" spans="151:151" ht="14.4" x14ac:dyDescent="0.25">
      <c r="EU40183" s="104"/>
    </row>
    <row r="40184" spans="151:151" ht="14.4" x14ac:dyDescent="0.25">
      <c r="EU40184" s="104"/>
    </row>
    <row r="40185" spans="151:151" ht="14.4" x14ac:dyDescent="0.25">
      <c r="EU40185" s="104"/>
    </row>
    <row r="40186" spans="151:151" ht="14.4" x14ac:dyDescent="0.25">
      <c r="EU40186" s="104"/>
    </row>
    <row r="40187" spans="151:151" ht="14.4" x14ac:dyDescent="0.25">
      <c r="EU40187" s="104"/>
    </row>
    <row r="40188" spans="151:151" ht="14.4" x14ac:dyDescent="0.25">
      <c r="EU40188" s="104"/>
    </row>
    <row r="40189" spans="151:151" ht="14.4" x14ac:dyDescent="0.25">
      <c r="EU40189" s="104"/>
    </row>
    <row r="40190" spans="151:151" ht="14.4" x14ac:dyDescent="0.25">
      <c r="EU40190" s="104"/>
    </row>
    <row r="40191" spans="151:151" ht="14.4" x14ac:dyDescent="0.25">
      <c r="EU40191" s="104"/>
    </row>
    <row r="40192" spans="151:151" ht="14.4" x14ac:dyDescent="0.25">
      <c r="EU40192" s="104"/>
    </row>
    <row r="40193" spans="151:151" ht="14.4" x14ac:dyDescent="0.25">
      <c r="EU40193" s="104"/>
    </row>
    <row r="40194" spans="151:151" ht="14.4" x14ac:dyDescent="0.25">
      <c r="EU40194" s="104"/>
    </row>
    <row r="40195" spans="151:151" ht="14.4" x14ac:dyDescent="0.25">
      <c r="EU40195" s="104"/>
    </row>
    <row r="40196" spans="151:151" ht="14.4" x14ac:dyDescent="0.25">
      <c r="EU40196" s="104"/>
    </row>
    <row r="40197" spans="151:151" ht="14.4" x14ac:dyDescent="0.25">
      <c r="EU40197" s="104"/>
    </row>
    <row r="40198" spans="151:151" ht="14.4" x14ac:dyDescent="0.25">
      <c r="EU40198" s="104"/>
    </row>
    <row r="40199" spans="151:151" ht="14.4" x14ac:dyDescent="0.25">
      <c r="EU40199" s="104"/>
    </row>
    <row r="40200" spans="151:151" ht="14.4" x14ac:dyDescent="0.25">
      <c r="EU40200" s="104"/>
    </row>
    <row r="40201" spans="151:151" ht="14.4" x14ac:dyDescent="0.25">
      <c r="EU40201" s="104"/>
    </row>
    <row r="40202" spans="151:151" ht="14.4" x14ac:dyDescent="0.25">
      <c r="EU40202" s="104"/>
    </row>
    <row r="40203" spans="151:151" ht="14.4" x14ac:dyDescent="0.25">
      <c r="EU40203" s="104"/>
    </row>
    <row r="40204" spans="151:151" ht="14.4" x14ac:dyDescent="0.25">
      <c r="EU40204" s="104"/>
    </row>
    <row r="40205" spans="151:151" ht="14.4" x14ac:dyDescent="0.25">
      <c r="EU40205" s="104"/>
    </row>
    <row r="40206" spans="151:151" ht="14.4" x14ac:dyDescent="0.25">
      <c r="EU40206" s="104"/>
    </row>
    <row r="40207" spans="151:151" ht="14.4" x14ac:dyDescent="0.25">
      <c r="EU40207" s="104"/>
    </row>
    <row r="40208" spans="151:151" ht="14.4" x14ac:dyDescent="0.25">
      <c r="EU40208" s="104"/>
    </row>
    <row r="40209" spans="151:151" ht="14.4" x14ac:dyDescent="0.25">
      <c r="EU40209" s="104"/>
    </row>
    <row r="40210" spans="151:151" ht="14.4" x14ac:dyDescent="0.25">
      <c r="EU40210" s="104"/>
    </row>
    <row r="40211" spans="151:151" ht="14.4" x14ac:dyDescent="0.25">
      <c r="EU40211" s="104"/>
    </row>
    <row r="40212" spans="151:151" ht="14.4" x14ac:dyDescent="0.25">
      <c r="EU40212" s="104"/>
    </row>
    <row r="40213" spans="151:151" ht="14.4" x14ac:dyDescent="0.25">
      <c r="EU40213" s="104"/>
    </row>
    <row r="40214" spans="151:151" ht="14.4" x14ac:dyDescent="0.25">
      <c r="EU40214" s="104"/>
    </row>
    <row r="40215" spans="151:151" ht="14.4" x14ac:dyDescent="0.25">
      <c r="EU40215" s="104"/>
    </row>
    <row r="40216" spans="151:151" ht="14.4" x14ac:dyDescent="0.25">
      <c r="EU40216" s="104"/>
    </row>
    <row r="40217" spans="151:151" ht="14.4" x14ac:dyDescent="0.25">
      <c r="EU40217" s="104"/>
    </row>
    <row r="40218" spans="151:151" ht="14.4" x14ac:dyDescent="0.25">
      <c r="EU40218" s="104"/>
    </row>
    <row r="40219" spans="151:151" ht="14.4" x14ac:dyDescent="0.25">
      <c r="EU40219" s="104"/>
    </row>
    <row r="40220" spans="151:151" ht="14.4" x14ac:dyDescent="0.25">
      <c r="EU40220" s="104"/>
    </row>
    <row r="40221" spans="151:151" ht="14.4" x14ac:dyDescent="0.25">
      <c r="EU40221" s="104"/>
    </row>
    <row r="40222" spans="151:151" ht="14.4" x14ac:dyDescent="0.25">
      <c r="EU40222" s="104"/>
    </row>
    <row r="40223" spans="151:151" ht="14.4" x14ac:dyDescent="0.25">
      <c r="EU40223" s="104"/>
    </row>
    <row r="40224" spans="151:151" ht="14.4" x14ac:dyDescent="0.25">
      <c r="EU40224" s="104"/>
    </row>
    <row r="40225" spans="151:151" ht="14.4" x14ac:dyDescent="0.25">
      <c r="EU40225" s="104"/>
    </row>
    <row r="40226" spans="151:151" ht="14.4" x14ac:dyDescent="0.25">
      <c r="EU40226" s="104"/>
    </row>
    <row r="40227" spans="151:151" ht="14.4" x14ac:dyDescent="0.25">
      <c r="EU40227" s="104"/>
    </row>
    <row r="40228" spans="151:151" ht="14.4" x14ac:dyDescent="0.25">
      <c r="EU40228" s="104"/>
    </row>
    <row r="40229" spans="151:151" ht="14.4" x14ac:dyDescent="0.25">
      <c r="EU40229" s="104"/>
    </row>
    <row r="40230" spans="151:151" ht="14.4" x14ac:dyDescent="0.25">
      <c r="EU40230" s="104"/>
    </row>
    <row r="40231" spans="151:151" ht="14.4" x14ac:dyDescent="0.25">
      <c r="EU40231" s="104"/>
    </row>
    <row r="40232" spans="151:151" ht="14.4" x14ac:dyDescent="0.25">
      <c r="EU40232" s="104"/>
    </row>
    <row r="40233" spans="151:151" ht="14.4" x14ac:dyDescent="0.25">
      <c r="EU40233" s="104"/>
    </row>
    <row r="40234" spans="151:151" ht="14.4" x14ac:dyDescent="0.25">
      <c r="EU40234" s="104"/>
    </row>
    <row r="40235" spans="151:151" ht="14.4" x14ac:dyDescent="0.25">
      <c r="EU40235" s="104"/>
    </row>
    <row r="40236" spans="151:151" ht="14.4" x14ac:dyDescent="0.25">
      <c r="EU40236" s="104"/>
    </row>
    <row r="40237" spans="151:151" ht="14.4" x14ac:dyDescent="0.25">
      <c r="EU40237" s="104"/>
    </row>
    <row r="40238" spans="151:151" ht="14.4" x14ac:dyDescent="0.25">
      <c r="EU40238" s="104"/>
    </row>
    <row r="40239" spans="151:151" ht="14.4" x14ac:dyDescent="0.25">
      <c r="EU40239" s="104"/>
    </row>
    <row r="40240" spans="151:151" ht="14.4" x14ac:dyDescent="0.25">
      <c r="EU40240" s="104"/>
    </row>
    <row r="40241" spans="151:151" ht="14.4" x14ac:dyDescent="0.25">
      <c r="EU40241" s="104"/>
    </row>
    <row r="40242" spans="151:151" ht="14.4" x14ac:dyDescent="0.25">
      <c r="EU40242" s="104"/>
    </row>
    <row r="40243" spans="151:151" ht="14.4" x14ac:dyDescent="0.25">
      <c r="EU40243" s="104"/>
    </row>
    <row r="40244" spans="151:151" ht="14.4" x14ac:dyDescent="0.25">
      <c r="EU40244" s="104"/>
    </row>
    <row r="40245" spans="151:151" ht="14.4" x14ac:dyDescent="0.25">
      <c r="EU40245" s="104"/>
    </row>
    <row r="40246" spans="151:151" ht="14.4" x14ac:dyDescent="0.25">
      <c r="EU40246" s="104"/>
    </row>
    <row r="40247" spans="151:151" ht="14.4" x14ac:dyDescent="0.25">
      <c r="EU40247" s="104"/>
    </row>
    <row r="40248" spans="151:151" ht="14.4" x14ac:dyDescent="0.25">
      <c r="EU40248" s="104"/>
    </row>
    <row r="40249" spans="151:151" ht="14.4" x14ac:dyDescent="0.25">
      <c r="EU40249" s="104"/>
    </row>
    <row r="40250" spans="151:151" ht="14.4" x14ac:dyDescent="0.25">
      <c r="EU40250" s="104"/>
    </row>
    <row r="40251" spans="151:151" ht="14.4" x14ac:dyDescent="0.25">
      <c r="EU40251" s="104"/>
    </row>
    <row r="40252" spans="151:151" ht="14.4" x14ac:dyDescent="0.25">
      <c r="EU40252" s="104"/>
    </row>
    <row r="40253" spans="151:151" ht="14.4" x14ac:dyDescent="0.25">
      <c r="EU40253" s="104"/>
    </row>
    <row r="40254" spans="151:151" ht="14.4" x14ac:dyDescent="0.25">
      <c r="EU40254" s="104"/>
    </row>
    <row r="40255" spans="151:151" ht="14.4" x14ac:dyDescent="0.25">
      <c r="EU40255" s="104"/>
    </row>
    <row r="40256" spans="151:151" ht="14.4" x14ac:dyDescent="0.25">
      <c r="EU40256" s="104"/>
    </row>
    <row r="40257" spans="151:151" ht="14.4" x14ac:dyDescent="0.25">
      <c r="EU40257" s="104"/>
    </row>
    <row r="40258" spans="151:151" ht="14.4" x14ac:dyDescent="0.25">
      <c r="EU40258" s="104"/>
    </row>
    <row r="40259" spans="151:151" ht="14.4" x14ac:dyDescent="0.25">
      <c r="EU40259" s="104"/>
    </row>
    <row r="40260" spans="151:151" ht="14.4" x14ac:dyDescent="0.25">
      <c r="EU40260" s="104"/>
    </row>
    <row r="40261" spans="151:151" ht="14.4" x14ac:dyDescent="0.25">
      <c r="EU40261" s="104"/>
    </row>
    <row r="40262" spans="151:151" ht="14.4" x14ac:dyDescent="0.25">
      <c r="EU40262" s="104"/>
    </row>
    <row r="40263" spans="151:151" ht="14.4" x14ac:dyDescent="0.25">
      <c r="EU40263" s="104"/>
    </row>
    <row r="40264" spans="151:151" ht="14.4" x14ac:dyDescent="0.25">
      <c r="EU40264" s="104"/>
    </row>
    <row r="40265" spans="151:151" ht="14.4" x14ac:dyDescent="0.25">
      <c r="EU40265" s="104"/>
    </row>
    <row r="40266" spans="151:151" ht="14.4" x14ac:dyDescent="0.25">
      <c r="EU40266" s="104"/>
    </row>
    <row r="40267" spans="151:151" ht="14.4" x14ac:dyDescent="0.25">
      <c r="EU40267" s="104"/>
    </row>
    <row r="40268" spans="151:151" ht="14.4" x14ac:dyDescent="0.25">
      <c r="EU40268" s="104"/>
    </row>
    <row r="40269" spans="151:151" ht="14.4" x14ac:dyDescent="0.25">
      <c r="EU40269" s="104"/>
    </row>
    <row r="40270" spans="151:151" ht="14.4" x14ac:dyDescent="0.25">
      <c r="EU40270" s="104"/>
    </row>
    <row r="40271" spans="151:151" ht="14.4" x14ac:dyDescent="0.25">
      <c r="EU40271" s="104"/>
    </row>
    <row r="40272" spans="151:151" ht="14.4" x14ac:dyDescent="0.25">
      <c r="EU40272" s="104"/>
    </row>
    <row r="40273" spans="151:151" ht="14.4" x14ac:dyDescent="0.25">
      <c r="EU40273" s="104"/>
    </row>
    <row r="40274" spans="151:151" ht="14.4" x14ac:dyDescent="0.25">
      <c r="EU40274" s="104"/>
    </row>
    <row r="40275" spans="151:151" ht="14.4" x14ac:dyDescent="0.25">
      <c r="EU40275" s="104"/>
    </row>
    <row r="40276" spans="151:151" ht="14.4" x14ac:dyDescent="0.25">
      <c r="EU40276" s="104"/>
    </row>
    <row r="40277" spans="151:151" ht="14.4" x14ac:dyDescent="0.25">
      <c r="EU40277" s="104"/>
    </row>
    <row r="40278" spans="151:151" ht="14.4" x14ac:dyDescent="0.25">
      <c r="EU40278" s="104"/>
    </row>
    <row r="40279" spans="151:151" ht="14.4" x14ac:dyDescent="0.25">
      <c r="EU40279" s="104"/>
    </row>
    <row r="40280" spans="151:151" ht="14.4" x14ac:dyDescent="0.25">
      <c r="EU40280" s="104"/>
    </row>
    <row r="40281" spans="151:151" ht="14.4" x14ac:dyDescent="0.25">
      <c r="EU40281" s="104"/>
    </row>
    <row r="40282" spans="151:151" ht="14.4" x14ac:dyDescent="0.25">
      <c r="EU40282" s="104"/>
    </row>
    <row r="40283" spans="151:151" ht="14.4" x14ac:dyDescent="0.25">
      <c r="EU40283" s="104"/>
    </row>
    <row r="40284" spans="151:151" ht="14.4" x14ac:dyDescent="0.25">
      <c r="EU40284" s="104"/>
    </row>
    <row r="40285" spans="151:151" ht="14.4" x14ac:dyDescent="0.25">
      <c r="EU40285" s="104"/>
    </row>
    <row r="40286" spans="151:151" ht="14.4" x14ac:dyDescent="0.25">
      <c r="EU40286" s="104"/>
    </row>
    <row r="40287" spans="151:151" ht="14.4" x14ac:dyDescent="0.25">
      <c r="EU40287" s="104"/>
    </row>
    <row r="40288" spans="151:151" ht="14.4" x14ac:dyDescent="0.25">
      <c r="EU40288" s="104"/>
    </row>
    <row r="40289" spans="151:151" ht="14.4" x14ac:dyDescent="0.25">
      <c r="EU40289" s="104"/>
    </row>
    <row r="40290" spans="151:151" ht="14.4" x14ac:dyDescent="0.25">
      <c r="EU40290" s="104"/>
    </row>
    <row r="40291" spans="151:151" ht="14.4" x14ac:dyDescent="0.25">
      <c r="EU40291" s="104"/>
    </row>
    <row r="40292" spans="151:151" ht="14.4" x14ac:dyDescent="0.25">
      <c r="EU40292" s="104"/>
    </row>
    <row r="40293" spans="151:151" ht="14.4" x14ac:dyDescent="0.25">
      <c r="EU40293" s="104"/>
    </row>
    <row r="40294" spans="151:151" ht="14.4" x14ac:dyDescent="0.25">
      <c r="EU40294" s="104"/>
    </row>
    <row r="40295" spans="151:151" ht="14.4" x14ac:dyDescent="0.25">
      <c r="EU40295" s="104"/>
    </row>
    <row r="40296" spans="151:151" ht="14.4" x14ac:dyDescent="0.25">
      <c r="EU40296" s="104"/>
    </row>
    <row r="40297" spans="151:151" ht="14.4" x14ac:dyDescent="0.25">
      <c r="EU40297" s="104"/>
    </row>
    <row r="40298" spans="151:151" ht="14.4" x14ac:dyDescent="0.25">
      <c r="EU40298" s="104"/>
    </row>
    <row r="40299" spans="151:151" ht="14.4" x14ac:dyDescent="0.25">
      <c r="EU40299" s="104"/>
    </row>
    <row r="40300" spans="151:151" ht="14.4" x14ac:dyDescent="0.25">
      <c r="EU40300" s="104"/>
    </row>
    <row r="40301" spans="151:151" ht="14.4" x14ac:dyDescent="0.25">
      <c r="EU40301" s="104"/>
    </row>
    <row r="40302" spans="151:151" ht="14.4" x14ac:dyDescent="0.25">
      <c r="EU40302" s="104"/>
    </row>
    <row r="40303" spans="151:151" ht="14.4" x14ac:dyDescent="0.25">
      <c r="EU40303" s="104"/>
    </row>
    <row r="40304" spans="151:151" ht="14.4" x14ac:dyDescent="0.25">
      <c r="EU40304" s="104"/>
    </row>
    <row r="40305" spans="151:151" ht="14.4" x14ac:dyDescent="0.25">
      <c r="EU40305" s="104"/>
    </row>
    <row r="40306" spans="151:151" ht="14.4" x14ac:dyDescent="0.25">
      <c r="EU40306" s="104"/>
    </row>
    <row r="40307" spans="151:151" ht="14.4" x14ac:dyDescent="0.25">
      <c r="EU40307" s="104"/>
    </row>
    <row r="40308" spans="151:151" ht="14.4" x14ac:dyDescent="0.25">
      <c r="EU40308" s="104"/>
    </row>
    <row r="40309" spans="151:151" ht="14.4" x14ac:dyDescent="0.25">
      <c r="EU40309" s="104"/>
    </row>
    <row r="40310" spans="151:151" ht="14.4" x14ac:dyDescent="0.25">
      <c r="EU40310" s="104"/>
    </row>
    <row r="40311" spans="151:151" ht="14.4" x14ac:dyDescent="0.25">
      <c r="EU40311" s="104"/>
    </row>
    <row r="40312" spans="151:151" ht="14.4" x14ac:dyDescent="0.25">
      <c r="EU40312" s="104"/>
    </row>
    <row r="40313" spans="151:151" ht="14.4" x14ac:dyDescent="0.25">
      <c r="EU40313" s="104"/>
    </row>
    <row r="40314" spans="151:151" ht="14.4" x14ac:dyDescent="0.25">
      <c r="EU40314" s="104"/>
    </row>
    <row r="40315" spans="151:151" ht="14.4" x14ac:dyDescent="0.25">
      <c r="EU40315" s="104"/>
    </row>
    <row r="40316" spans="151:151" ht="14.4" x14ac:dyDescent="0.25">
      <c r="EU40316" s="104"/>
    </row>
    <row r="40317" spans="151:151" ht="14.4" x14ac:dyDescent="0.25">
      <c r="EU40317" s="104"/>
    </row>
    <row r="40318" spans="151:151" ht="14.4" x14ac:dyDescent="0.25">
      <c r="EU40318" s="104"/>
    </row>
    <row r="40319" spans="151:151" ht="14.4" x14ac:dyDescent="0.25">
      <c r="EU40319" s="104"/>
    </row>
    <row r="40320" spans="151:151" ht="14.4" x14ac:dyDescent="0.25">
      <c r="EU40320" s="104"/>
    </row>
    <row r="40321" spans="151:151" ht="14.4" x14ac:dyDescent="0.25">
      <c r="EU40321" s="104"/>
    </row>
    <row r="40322" spans="151:151" ht="14.4" x14ac:dyDescent="0.25">
      <c r="EU40322" s="104"/>
    </row>
    <row r="40323" spans="151:151" ht="14.4" x14ac:dyDescent="0.25">
      <c r="EU40323" s="104"/>
    </row>
    <row r="40324" spans="151:151" ht="14.4" x14ac:dyDescent="0.25">
      <c r="EU40324" s="104"/>
    </row>
    <row r="40325" spans="151:151" ht="14.4" x14ac:dyDescent="0.25">
      <c r="EU40325" s="104"/>
    </row>
    <row r="40326" spans="151:151" ht="14.4" x14ac:dyDescent="0.25">
      <c r="EU40326" s="104"/>
    </row>
    <row r="40327" spans="151:151" ht="14.4" x14ac:dyDescent="0.25">
      <c r="EU40327" s="104"/>
    </row>
    <row r="40328" spans="151:151" ht="14.4" x14ac:dyDescent="0.25">
      <c r="EU40328" s="104"/>
    </row>
    <row r="40329" spans="151:151" ht="14.4" x14ac:dyDescent="0.25">
      <c r="EU40329" s="104"/>
    </row>
    <row r="40330" spans="151:151" ht="14.4" x14ac:dyDescent="0.25">
      <c r="EU40330" s="104"/>
    </row>
    <row r="40331" spans="151:151" ht="14.4" x14ac:dyDescent="0.25">
      <c r="EU40331" s="104"/>
    </row>
    <row r="40332" spans="151:151" ht="14.4" x14ac:dyDescent="0.25">
      <c r="EU40332" s="104"/>
    </row>
    <row r="40333" spans="151:151" ht="14.4" x14ac:dyDescent="0.25">
      <c r="EU40333" s="104"/>
    </row>
    <row r="40334" spans="151:151" ht="14.4" x14ac:dyDescent="0.25">
      <c r="EU40334" s="104"/>
    </row>
    <row r="40335" spans="151:151" ht="14.4" x14ac:dyDescent="0.25">
      <c r="EU40335" s="104"/>
    </row>
    <row r="40336" spans="151:151" ht="14.4" x14ac:dyDescent="0.25">
      <c r="EU40336" s="104"/>
    </row>
    <row r="40337" spans="151:151" ht="14.4" x14ac:dyDescent="0.25">
      <c r="EU40337" s="104"/>
    </row>
    <row r="40338" spans="151:151" ht="14.4" x14ac:dyDescent="0.25">
      <c r="EU40338" s="104"/>
    </row>
    <row r="40339" spans="151:151" ht="14.4" x14ac:dyDescent="0.25">
      <c r="EU40339" s="104"/>
    </row>
    <row r="40340" spans="151:151" ht="14.4" x14ac:dyDescent="0.25">
      <c r="EU40340" s="104"/>
    </row>
    <row r="40341" spans="151:151" ht="14.4" x14ac:dyDescent="0.25">
      <c r="EU40341" s="104"/>
    </row>
    <row r="40342" spans="151:151" ht="14.4" x14ac:dyDescent="0.25">
      <c r="EU40342" s="104"/>
    </row>
    <row r="40343" spans="151:151" ht="14.4" x14ac:dyDescent="0.25">
      <c r="EU40343" s="104"/>
    </row>
    <row r="40344" spans="151:151" ht="14.4" x14ac:dyDescent="0.25">
      <c r="EU40344" s="104"/>
    </row>
    <row r="40345" spans="151:151" ht="14.4" x14ac:dyDescent="0.25">
      <c r="EU40345" s="104"/>
    </row>
    <row r="40346" spans="151:151" ht="14.4" x14ac:dyDescent="0.25">
      <c r="EU40346" s="104"/>
    </row>
    <row r="40347" spans="151:151" ht="14.4" x14ac:dyDescent="0.25">
      <c r="EU40347" s="104"/>
    </row>
    <row r="40348" spans="151:151" ht="14.4" x14ac:dyDescent="0.25">
      <c r="EU40348" s="104"/>
    </row>
    <row r="40349" spans="151:151" ht="14.4" x14ac:dyDescent="0.25">
      <c r="EU40349" s="104"/>
    </row>
    <row r="40350" spans="151:151" ht="14.4" x14ac:dyDescent="0.25">
      <c r="EU40350" s="104"/>
    </row>
    <row r="40351" spans="151:151" ht="14.4" x14ac:dyDescent="0.25">
      <c r="EU40351" s="104"/>
    </row>
    <row r="40352" spans="151:151" ht="14.4" x14ac:dyDescent="0.25">
      <c r="EU40352" s="104"/>
    </row>
    <row r="40353" spans="151:151" ht="14.4" x14ac:dyDescent="0.25">
      <c r="EU40353" s="104"/>
    </row>
    <row r="40354" spans="151:151" ht="14.4" x14ac:dyDescent="0.25">
      <c r="EU40354" s="104"/>
    </row>
    <row r="40355" spans="151:151" ht="14.4" x14ac:dyDescent="0.25">
      <c r="EU40355" s="104"/>
    </row>
    <row r="40356" spans="151:151" ht="14.4" x14ac:dyDescent="0.25">
      <c r="EU40356" s="104"/>
    </row>
    <row r="40357" spans="151:151" ht="14.4" x14ac:dyDescent="0.25">
      <c r="EU40357" s="104"/>
    </row>
    <row r="40358" spans="151:151" ht="14.4" x14ac:dyDescent="0.25">
      <c r="EU40358" s="104"/>
    </row>
    <row r="40359" spans="151:151" ht="14.4" x14ac:dyDescent="0.25">
      <c r="EU40359" s="104"/>
    </row>
    <row r="40360" spans="151:151" ht="14.4" x14ac:dyDescent="0.25">
      <c r="EU40360" s="104"/>
    </row>
    <row r="40361" spans="151:151" ht="14.4" x14ac:dyDescent="0.25">
      <c r="EU40361" s="104"/>
    </row>
    <row r="40362" spans="151:151" ht="14.4" x14ac:dyDescent="0.25">
      <c r="EU40362" s="104"/>
    </row>
    <row r="40363" spans="151:151" ht="14.4" x14ac:dyDescent="0.25">
      <c r="EU40363" s="104"/>
    </row>
    <row r="40364" spans="151:151" ht="14.4" x14ac:dyDescent="0.25">
      <c r="EU40364" s="104"/>
    </row>
    <row r="40365" spans="151:151" ht="14.4" x14ac:dyDescent="0.25">
      <c r="EU40365" s="104"/>
    </row>
    <row r="40366" spans="151:151" ht="14.4" x14ac:dyDescent="0.25">
      <c r="EU40366" s="104"/>
    </row>
    <row r="40367" spans="151:151" ht="14.4" x14ac:dyDescent="0.25">
      <c r="EU40367" s="104"/>
    </row>
    <row r="40368" spans="151:151" ht="14.4" x14ac:dyDescent="0.25">
      <c r="EU40368" s="104"/>
    </row>
    <row r="40369" spans="151:151" ht="14.4" x14ac:dyDescent="0.25">
      <c r="EU40369" s="104"/>
    </row>
    <row r="40370" spans="151:151" ht="14.4" x14ac:dyDescent="0.25">
      <c r="EU40370" s="104"/>
    </row>
    <row r="40371" spans="151:151" ht="14.4" x14ac:dyDescent="0.25">
      <c r="EU40371" s="104"/>
    </row>
    <row r="40372" spans="151:151" ht="14.4" x14ac:dyDescent="0.25">
      <c r="EU40372" s="104"/>
    </row>
    <row r="40373" spans="151:151" ht="14.4" x14ac:dyDescent="0.25">
      <c r="EU40373" s="104"/>
    </row>
    <row r="40374" spans="151:151" ht="14.4" x14ac:dyDescent="0.25">
      <c r="EU40374" s="104"/>
    </row>
    <row r="40375" spans="151:151" ht="14.4" x14ac:dyDescent="0.25">
      <c r="EU40375" s="104"/>
    </row>
    <row r="40376" spans="151:151" ht="14.4" x14ac:dyDescent="0.25">
      <c r="EU40376" s="104"/>
    </row>
    <row r="40377" spans="151:151" ht="14.4" x14ac:dyDescent="0.25">
      <c r="EU40377" s="104"/>
    </row>
    <row r="40378" spans="151:151" ht="14.4" x14ac:dyDescent="0.25">
      <c r="EU40378" s="104"/>
    </row>
    <row r="40379" spans="151:151" ht="14.4" x14ac:dyDescent="0.25">
      <c r="EU40379" s="104"/>
    </row>
    <row r="40380" spans="151:151" ht="14.4" x14ac:dyDescent="0.25">
      <c r="EU40380" s="104"/>
    </row>
    <row r="40381" spans="151:151" ht="14.4" x14ac:dyDescent="0.25">
      <c r="EU40381" s="104"/>
    </row>
    <row r="40382" spans="151:151" ht="14.4" x14ac:dyDescent="0.25">
      <c r="EU40382" s="104"/>
    </row>
    <row r="40383" spans="151:151" ht="14.4" x14ac:dyDescent="0.25">
      <c r="EU40383" s="104"/>
    </row>
    <row r="40384" spans="151:151" ht="14.4" x14ac:dyDescent="0.25">
      <c r="EU40384" s="104"/>
    </row>
    <row r="40385" spans="151:151" ht="14.4" x14ac:dyDescent="0.25">
      <c r="EU40385" s="104"/>
    </row>
    <row r="40386" spans="151:151" ht="14.4" x14ac:dyDescent="0.25">
      <c r="EU40386" s="104"/>
    </row>
    <row r="40387" spans="151:151" ht="14.4" x14ac:dyDescent="0.25">
      <c r="EU40387" s="104"/>
    </row>
    <row r="40388" spans="151:151" ht="14.4" x14ac:dyDescent="0.25">
      <c r="EU40388" s="104"/>
    </row>
    <row r="40389" spans="151:151" ht="14.4" x14ac:dyDescent="0.25">
      <c r="EU40389" s="104"/>
    </row>
    <row r="40390" spans="151:151" ht="14.4" x14ac:dyDescent="0.25">
      <c r="EU40390" s="104"/>
    </row>
    <row r="40391" spans="151:151" ht="14.4" x14ac:dyDescent="0.25">
      <c r="EU40391" s="104"/>
    </row>
    <row r="40392" spans="151:151" ht="14.4" x14ac:dyDescent="0.25">
      <c r="EU40392" s="104"/>
    </row>
    <row r="40393" spans="151:151" ht="14.4" x14ac:dyDescent="0.25">
      <c r="EU40393" s="104"/>
    </row>
    <row r="40394" spans="151:151" ht="14.4" x14ac:dyDescent="0.25">
      <c r="EU40394" s="104"/>
    </row>
    <row r="40395" spans="151:151" ht="14.4" x14ac:dyDescent="0.25">
      <c r="EU40395" s="104"/>
    </row>
    <row r="40396" spans="151:151" ht="14.4" x14ac:dyDescent="0.25">
      <c r="EU40396" s="104"/>
    </row>
    <row r="40397" spans="151:151" ht="14.4" x14ac:dyDescent="0.25">
      <c r="EU40397" s="104"/>
    </row>
    <row r="40398" spans="151:151" ht="14.4" x14ac:dyDescent="0.25">
      <c r="EU40398" s="104"/>
    </row>
    <row r="40399" spans="151:151" ht="14.4" x14ac:dyDescent="0.25">
      <c r="EU40399" s="104"/>
    </row>
    <row r="40400" spans="151:151" ht="14.4" x14ac:dyDescent="0.25">
      <c r="EU40400" s="104"/>
    </row>
    <row r="40401" spans="151:151" ht="14.4" x14ac:dyDescent="0.25">
      <c r="EU40401" s="104"/>
    </row>
    <row r="40402" spans="151:151" ht="14.4" x14ac:dyDescent="0.25">
      <c r="EU40402" s="104"/>
    </row>
    <row r="40403" spans="151:151" ht="14.4" x14ac:dyDescent="0.25">
      <c r="EU40403" s="104"/>
    </row>
    <row r="40404" spans="151:151" ht="14.4" x14ac:dyDescent="0.25">
      <c r="EU40404" s="104"/>
    </row>
    <row r="40405" spans="151:151" ht="14.4" x14ac:dyDescent="0.25">
      <c r="EU40405" s="104"/>
    </row>
    <row r="40406" spans="151:151" ht="14.4" x14ac:dyDescent="0.25">
      <c r="EU40406" s="104"/>
    </row>
    <row r="40407" spans="151:151" ht="14.4" x14ac:dyDescent="0.25">
      <c r="EU40407" s="104"/>
    </row>
    <row r="40408" spans="151:151" ht="14.4" x14ac:dyDescent="0.25">
      <c r="EU40408" s="104"/>
    </row>
    <row r="40409" spans="151:151" ht="14.4" x14ac:dyDescent="0.25">
      <c r="EU40409" s="104"/>
    </row>
    <row r="40410" spans="151:151" ht="14.4" x14ac:dyDescent="0.25">
      <c r="EU40410" s="104"/>
    </row>
    <row r="40411" spans="151:151" ht="14.4" x14ac:dyDescent="0.25">
      <c r="EU40411" s="104"/>
    </row>
    <row r="40412" spans="151:151" ht="14.4" x14ac:dyDescent="0.25">
      <c r="EU40412" s="104"/>
    </row>
    <row r="40413" spans="151:151" ht="14.4" x14ac:dyDescent="0.25">
      <c r="EU40413" s="104"/>
    </row>
    <row r="40414" spans="151:151" ht="14.4" x14ac:dyDescent="0.25">
      <c r="EU40414" s="104"/>
    </row>
    <row r="40415" spans="151:151" ht="14.4" x14ac:dyDescent="0.25">
      <c r="EU40415" s="104"/>
    </row>
    <row r="40416" spans="151:151" ht="14.4" x14ac:dyDescent="0.25">
      <c r="EU40416" s="104"/>
    </row>
    <row r="40417" spans="151:151" ht="14.4" x14ac:dyDescent="0.25">
      <c r="EU40417" s="104"/>
    </row>
    <row r="40418" spans="151:151" ht="14.4" x14ac:dyDescent="0.25">
      <c r="EU40418" s="104"/>
    </row>
    <row r="40419" spans="151:151" ht="14.4" x14ac:dyDescent="0.25">
      <c r="EU40419" s="104"/>
    </row>
    <row r="40420" spans="151:151" ht="14.4" x14ac:dyDescent="0.25">
      <c r="EU40420" s="104"/>
    </row>
    <row r="40421" spans="151:151" ht="14.4" x14ac:dyDescent="0.25">
      <c r="EU40421" s="104"/>
    </row>
    <row r="40422" spans="151:151" ht="14.4" x14ac:dyDescent="0.25">
      <c r="EU40422" s="104"/>
    </row>
    <row r="40423" spans="151:151" ht="14.4" x14ac:dyDescent="0.25">
      <c r="EU40423" s="104"/>
    </row>
    <row r="40424" spans="151:151" ht="14.4" x14ac:dyDescent="0.25">
      <c r="EU40424" s="104"/>
    </row>
    <row r="40425" spans="151:151" ht="14.4" x14ac:dyDescent="0.25">
      <c r="EU40425" s="104"/>
    </row>
    <row r="40426" spans="151:151" ht="14.4" x14ac:dyDescent="0.25">
      <c r="EU40426" s="104"/>
    </row>
    <row r="40427" spans="151:151" ht="14.4" x14ac:dyDescent="0.25">
      <c r="EU40427" s="104"/>
    </row>
    <row r="40428" spans="151:151" ht="14.4" x14ac:dyDescent="0.25">
      <c r="EU40428" s="104"/>
    </row>
    <row r="40429" spans="151:151" ht="14.4" x14ac:dyDescent="0.25">
      <c r="EU40429" s="104"/>
    </row>
    <row r="40430" spans="151:151" ht="14.4" x14ac:dyDescent="0.25">
      <c r="EU40430" s="104"/>
    </row>
    <row r="40431" spans="151:151" ht="14.4" x14ac:dyDescent="0.25">
      <c r="EU40431" s="104"/>
    </row>
    <row r="40432" spans="151:151" ht="14.4" x14ac:dyDescent="0.25">
      <c r="EU40432" s="104"/>
    </row>
    <row r="40433" spans="151:151" ht="14.4" x14ac:dyDescent="0.25">
      <c r="EU40433" s="104"/>
    </row>
    <row r="40434" spans="151:151" ht="14.4" x14ac:dyDescent="0.25">
      <c r="EU40434" s="104"/>
    </row>
    <row r="40435" spans="151:151" ht="14.4" x14ac:dyDescent="0.25">
      <c r="EU40435" s="104"/>
    </row>
    <row r="40436" spans="151:151" ht="14.4" x14ac:dyDescent="0.25">
      <c r="EU40436" s="104"/>
    </row>
    <row r="40437" spans="151:151" ht="14.4" x14ac:dyDescent="0.25">
      <c r="EU40437" s="104"/>
    </row>
    <row r="40438" spans="151:151" ht="14.4" x14ac:dyDescent="0.25">
      <c r="EU40438" s="104"/>
    </row>
    <row r="40439" spans="151:151" ht="14.4" x14ac:dyDescent="0.25">
      <c r="EU40439" s="104"/>
    </row>
    <row r="40440" spans="151:151" ht="14.4" x14ac:dyDescent="0.25">
      <c r="EU40440" s="104"/>
    </row>
    <row r="40441" spans="151:151" ht="14.4" x14ac:dyDescent="0.25">
      <c r="EU40441" s="104"/>
    </row>
    <row r="40442" spans="151:151" ht="14.4" x14ac:dyDescent="0.25">
      <c r="EU40442" s="104"/>
    </row>
    <row r="40443" spans="151:151" ht="14.4" x14ac:dyDescent="0.25">
      <c r="EU40443" s="104"/>
    </row>
    <row r="40444" spans="151:151" ht="14.4" x14ac:dyDescent="0.25">
      <c r="EU40444" s="104"/>
    </row>
    <row r="40445" spans="151:151" ht="14.4" x14ac:dyDescent="0.25">
      <c r="EU40445" s="104"/>
    </row>
    <row r="40446" spans="151:151" ht="14.4" x14ac:dyDescent="0.25">
      <c r="EU40446" s="104"/>
    </row>
    <row r="40447" spans="151:151" ht="14.4" x14ac:dyDescent="0.25">
      <c r="EU40447" s="104"/>
    </row>
    <row r="40448" spans="151:151" ht="14.4" x14ac:dyDescent="0.25">
      <c r="EU40448" s="104"/>
    </row>
    <row r="40449" spans="151:151" ht="14.4" x14ac:dyDescent="0.25">
      <c r="EU40449" s="104"/>
    </row>
    <row r="40450" spans="151:151" ht="14.4" x14ac:dyDescent="0.25">
      <c r="EU40450" s="104"/>
    </row>
    <row r="40451" spans="151:151" ht="14.4" x14ac:dyDescent="0.25">
      <c r="EU40451" s="104"/>
    </row>
    <row r="40452" spans="151:151" ht="14.4" x14ac:dyDescent="0.25">
      <c r="EU40452" s="104"/>
    </row>
    <row r="40453" spans="151:151" ht="14.4" x14ac:dyDescent="0.25">
      <c r="EU40453" s="104"/>
    </row>
    <row r="40454" spans="151:151" ht="14.4" x14ac:dyDescent="0.25">
      <c r="EU40454" s="104"/>
    </row>
    <row r="40455" spans="151:151" ht="14.4" x14ac:dyDescent="0.25">
      <c r="EU40455" s="104"/>
    </row>
    <row r="40456" spans="151:151" ht="14.4" x14ac:dyDescent="0.25">
      <c r="EU40456" s="104"/>
    </row>
    <row r="40457" spans="151:151" ht="14.4" x14ac:dyDescent="0.25">
      <c r="EU40457" s="104"/>
    </row>
    <row r="40458" spans="151:151" ht="14.4" x14ac:dyDescent="0.25">
      <c r="EU40458" s="104"/>
    </row>
    <row r="40459" spans="151:151" ht="14.4" x14ac:dyDescent="0.25">
      <c r="EU40459" s="104"/>
    </row>
    <row r="40460" spans="151:151" ht="14.4" x14ac:dyDescent="0.25">
      <c r="EU40460" s="104"/>
    </row>
    <row r="40461" spans="151:151" ht="14.4" x14ac:dyDescent="0.25">
      <c r="EU40461" s="104"/>
    </row>
    <row r="40462" spans="151:151" ht="14.4" x14ac:dyDescent="0.25">
      <c r="EU40462" s="104"/>
    </row>
    <row r="40463" spans="151:151" ht="14.4" x14ac:dyDescent="0.25">
      <c r="EU40463" s="104"/>
    </row>
    <row r="40464" spans="151:151" ht="14.4" x14ac:dyDescent="0.25">
      <c r="EU40464" s="104"/>
    </row>
    <row r="40465" spans="151:151" ht="14.4" x14ac:dyDescent="0.25">
      <c r="EU40465" s="104"/>
    </row>
    <row r="40466" spans="151:151" ht="14.4" x14ac:dyDescent="0.25">
      <c r="EU40466" s="104"/>
    </row>
    <row r="40467" spans="151:151" ht="14.4" x14ac:dyDescent="0.25">
      <c r="EU40467" s="104"/>
    </row>
    <row r="40468" spans="151:151" ht="14.4" x14ac:dyDescent="0.25">
      <c r="EU40468" s="104"/>
    </row>
    <row r="40469" spans="151:151" ht="14.4" x14ac:dyDescent="0.25">
      <c r="EU40469" s="104"/>
    </row>
    <row r="40470" spans="151:151" ht="14.4" x14ac:dyDescent="0.25">
      <c r="EU40470" s="104"/>
    </row>
    <row r="40471" spans="151:151" ht="14.4" x14ac:dyDescent="0.25">
      <c r="EU40471" s="104"/>
    </row>
    <row r="40472" spans="151:151" ht="14.4" x14ac:dyDescent="0.25">
      <c r="EU40472" s="104"/>
    </row>
    <row r="40473" spans="151:151" ht="14.4" x14ac:dyDescent="0.25">
      <c r="EU40473" s="104"/>
    </row>
    <row r="40474" spans="151:151" ht="14.4" x14ac:dyDescent="0.25">
      <c r="EU40474" s="104"/>
    </row>
    <row r="40475" spans="151:151" ht="14.4" x14ac:dyDescent="0.25">
      <c r="EU40475" s="104"/>
    </row>
    <row r="40476" spans="151:151" ht="14.4" x14ac:dyDescent="0.25">
      <c r="EU40476" s="104"/>
    </row>
    <row r="40477" spans="151:151" ht="14.4" x14ac:dyDescent="0.25">
      <c r="EU40477" s="104"/>
    </row>
    <row r="40478" spans="151:151" ht="14.4" x14ac:dyDescent="0.25">
      <c r="EU40478" s="104"/>
    </row>
    <row r="40479" spans="151:151" ht="14.4" x14ac:dyDescent="0.25">
      <c r="EU40479" s="104"/>
    </row>
    <row r="40480" spans="151:151" ht="14.4" x14ac:dyDescent="0.25">
      <c r="EU40480" s="104"/>
    </row>
    <row r="40481" spans="151:151" ht="14.4" x14ac:dyDescent="0.25">
      <c r="EU40481" s="104"/>
    </row>
    <row r="40482" spans="151:151" ht="14.4" x14ac:dyDescent="0.25">
      <c r="EU40482" s="104"/>
    </row>
    <row r="40483" spans="151:151" ht="14.4" x14ac:dyDescent="0.25">
      <c r="EU40483" s="104"/>
    </row>
    <row r="40484" spans="151:151" ht="14.4" x14ac:dyDescent="0.25">
      <c r="EU40484" s="104"/>
    </row>
    <row r="40485" spans="151:151" ht="14.4" x14ac:dyDescent="0.25">
      <c r="EU40485" s="104"/>
    </row>
    <row r="40486" spans="151:151" ht="14.4" x14ac:dyDescent="0.25">
      <c r="EU40486" s="104"/>
    </row>
    <row r="40487" spans="151:151" ht="14.4" x14ac:dyDescent="0.25">
      <c r="EU40487" s="104"/>
    </row>
    <row r="40488" spans="151:151" ht="14.4" x14ac:dyDescent="0.25">
      <c r="EU40488" s="104"/>
    </row>
    <row r="40489" spans="151:151" ht="14.4" x14ac:dyDescent="0.25">
      <c r="EU40489" s="104"/>
    </row>
    <row r="40490" spans="151:151" ht="14.4" x14ac:dyDescent="0.25">
      <c r="EU40490" s="104"/>
    </row>
    <row r="40491" spans="151:151" ht="14.4" x14ac:dyDescent="0.25">
      <c r="EU40491" s="104"/>
    </row>
    <row r="40492" spans="151:151" ht="14.4" x14ac:dyDescent="0.25">
      <c r="EU40492" s="104"/>
    </row>
    <row r="40493" spans="151:151" ht="14.4" x14ac:dyDescent="0.25">
      <c r="EU40493" s="104"/>
    </row>
    <row r="40494" spans="151:151" ht="14.4" x14ac:dyDescent="0.25">
      <c r="EU40494" s="104"/>
    </row>
    <row r="40495" spans="151:151" ht="14.4" x14ac:dyDescent="0.25">
      <c r="EU40495" s="104"/>
    </row>
    <row r="40496" spans="151:151" ht="14.4" x14ac:dyDescent="0.25">
      <c r="EU40496" s="104"/>
    </row>
    <row r="40497" spans="151:151" ht="14.4" x14ac:dyDescent="0.25">
      <c r="EU40497" s="104"/>
    </row>
    <row r="40498" spans="151:151" ht="14.4" x14ac:dyDescent="0.25">
      <c r="EU40498" s="104"/>
    </row>
    <row r="40499" spans="151:151" ht="14.4" x14ac:dyDescent="0.25">
      <c r="EU40499" s="104"/>
    </row>
    <row r="40500" spans="151:151" ht="14.4" x14ac:dyDescent="0.25">
      <c r="EU40500" s="104"/>
    </row>
    <row r="40501" spans="151:151" ht="14.4" x14ac:dyDescent="0.25">
      <c r="EU40501" s="104"/>
    </row>
    <row r="40502" spans="151:151" ht="14.4" x14ac:dyDescent="0.25">
      <c r="EU40502" s="104"/>
    </row>
    <row r="40503" spans="151:151" ht="14.4" x14ac:dyDescent="0.25">
      <c r="EU40503" s="104"/>
    </row>
    <row r="40504" spans="151:151" ht="14.4" x14ac:dyDescent="0.25">
      <c r="EU40504" s="104"/>
    </row>
    <row r="40505" spans="151:151" ht="14.4" x14ac:dyDescent="0.25">
      <c r="EU40505" s="104"/>
    </row>
    <row r="40506" spans="151:151" ht="14.4" x14ac:dyDescent="0.25">
      <c r="EU40506" s="104"/>
    </row>
    <row r="40507" spans="151:151" ht="14.4" x14ac:dyDescent="0.25">
      <c r="EU40507" s="104"/>
    </row>
    <row r="40508" spans="151:151" ht="14.4" x14ac:dyDescent="0.25">
      <c r="EU40508" s="104"/>
    </row>
    <row r="40509" spans="151:151" ht="14.4" x14ac:dyDescent="0.25">
      <c r="EU40509" s="104"/>
    </row>
    <row r="40510" spans="151:151" ht="14.4" x14ac:dyDescent="0.25">
      <c r="EU40510" s="104"/>
    </row>
    <row r="40511" spans="151:151" ht="14.4" x14ac:dyDescent="0.25">
      <c r="EU40511" s="104"/>
    </row>
    <row r="40512" spans="151:151" ht="14.4" x14ac:dyDescent="0.25">
      <c r="EU40512" s="104"/>
    </row>
    <row r="40513" spans="151:151" ht="14.4" x14ac:dyDescent="0.25">
      <c r="EU40513" s="104"/>
    </row>
    <row r="40514" spans="151:151" ht="14.4" x14ac:dyDescent="0.25">
      <c r="EU40514" s="104"/>
    </row>
    <row r="40515" spans="151:151" ht="14.4" x14ac:dyDescent="0.25">
      <c r="EU40515" s="104"/>
    </row>
    <row r="40516" spans="151:151" ht="14.4" x14ac:dyDescent="0.25">
      <c r="EU40516" s="104"/>
    </row>
    <row r="40517" spans="151:151" ht="14.4" x14ac:dyDescent="0.25">
      <c r="EU40517" s="104"/>
    </row>
    <row r="40518" spans="151:151" ht="14.4" x14ac:dyDescent="0.25">
      <c r="EU40518" s="104"/>
    </row>
    <row r="40519" spans="151:151" ht="14.4" x14ac:dyDescent="0.25">
      <c r="EU40519" s="104"/>
    </row>
    <row r="40520" spans="151:151" ht="14.4" x14ac:dyDescent="0.25">
      <c r="EU40520" s="104"/>
    </row>
    <row r="40521" spans="151:151" ht="14.4" x14ac:dyDescent="0.25">
      <c r="EU40521" s="104"/>
    </row>
    <row r="40522" spans="151:151" ht="14.4" x14ac:dyDescent="0.25">
      <c r="EU40522" s="104"/>
    </row>
    <row r="40523" spans="151:151" ht="14.4" x14ac:dyDescent="0.25">
      <c r="EU40523" s="104"/>
    </row>
    <row r="40524" spans="151:151" ht="14.4" x14ac:dyDescent="0.25">
      <c r="EU40524" s="104"/>
    </row>
    <row r="40525" spans="151:151" ht="14.4" x14ac:dyDescent="0.25">
      <c r="EU40525" s="104"/>
    </row>
    <row r="40526" spans="151:151" ht="14.4" x14ac:dyDescent="0.25">
      <c r="EU40526" s="104"/>
    </row>
    <row r="40527" spans="151:151" ht="14.4" x14ac:dyDescent="0.25">
      <c r="EU40527" s="104"/>
    </row>
    <row r="40528" spans="151:151" ht="14.4" x14ac:dyDescent="0.25">
      <c r="EU40528" s="104"/>
    </row>
    <row r="40529" spans="151:151" ht="14.4" x14ac:dyDescent="0.25">
      <c r="EU40529" s="104"/>
    </row>
    <row r="40530" spans="151:151" ht="14.4" x14ac:dyDescent="0.25">
      <c r="EU40530" s="104"/>
    </row>
    <row r="40531" spans="151:151" ht="14.4" x14ac:dyDescent="0.25">
      <c r="EU40531" s="104"/>
    </row>
    <row r="40532" spans="151:151" ht="14.4" x14ac:dyDescent="0.25">
      <c r="EU40532" s="104"/>
    </row>
    <row r="40533" spans="151:151" ht="14.4" x14ac:dyDescent="0.25">
      <c r="EU40533" s="104"/>
    </row>
    <row r="40534" spans="151:151" ht="14.4" x14ac:dyDescent="0.25">
      <c r="EU40534" s="104"/>
    </row>
    <row r="40535" spans="151:151" ht="14.4" x14ac:dyDescent="0.25">
      <c r="EU40535" s="104"/>
    </row>
    <row r="40536" spans="151:151" ht="14.4" x14ac:dyDescent="0.25">
      <c r="EU40536" s="104"/>
    </row>
    <row r="40537" spans="151:151" ht="14.4" x14ac:dyDescent="0.25">
      <c r="EU40537" s="104"/>
    </row>
    <row r="40538" spans="151:151" ht="14.4" x14ac:dyDescent="0.25">
      <c r="EU40538" s="104"/>
    </row>
    <row r="40539" spans="151:151" ht="14.4" x14ac:dyDescent="0.25">
      <c r="EU40539" s="104"/>
    </row>
    <row r="40540" spans="151:151" ht="14.4" x14ac:dyDescent="0.25">
      <c r="EU40540" s="104"/>
    </row>
    <row r="40541" spans="151:151" ht="14.4" x14ac:dyDescent="0.25">
      <c r="EU40541" s="104"/>
    </row>
    <row r="40542" spans="151:151" ht="14.4" x14ac:dyDescent="0.25">
      <c r="EU40542" s="104"/>
    </row>
    <row r="40543" spans="151:151" ht="14.4" x14ac:dyDescent="0.25">
      <c r="EU40543" s="104"/>
    </row>
    <row r="40544" spans="151:151" ht="14.4" x14ac:dyDescent="0.25">
      <c r="EU40544" s="104"/>
    </row>
    <row r="40545" spans="151:151" ht="14.4" x14ac:dyDescent="0.25">
      <c r="EU40545" s="104"/>
    </row>
    <row r="40546" spans="151:151" ht="14.4" x14ac:dyDescent="0.25">
      <c r="EU40546" s="104"/>
    </row>
    <row r="40547" spans="151:151" ht="14.4" x14ac:dyDescent="0.25">
      <c r="EU40547" s="104"/>
    </row>
    <row r="40548" spans="151:151" ht="14.4" x14ac:dyDescent="0.25">
      <c r="EU40548" s="104"/>
    </row>
    <row r="40549" spans="151:151" ht="14.4" x14ac:dyDescent="0.25">
      <c r="EU40549" s="104"/>
    </row>
    <row r="40550" spans="151:151" ht="14.4" x14ac:dyDescent="0.25">
      <c r="EU40550" s="104"/>
    </row>
    <row r="40551" spans="151:151" ht="14.4" x14ac:dyDescent="0.25">
      <c r="EU40551" s="104"/>
    </row>
    <row r="40552" spans="151:151" ht="14.4" x14ac:dyDescent="0.25">
      <c r="EU40552" s="104"/>
    </row>
    <row r="40553" spans="151:151" ht="14.4" x14ac:dyDescent="0.25">
      <c r="EU40553" s="104"/>
    </row>
    <row r="40554" spans="151:151" ht="14.4" x14ac:dyDescent="0.25">
      <c r="EU40554" s="104"/>
    </row>
    <row r="40555" spans="151:151" ht="14.4" x14ac:dyDescent="0.25">
      <c r="EU40555" s="104"/>
    </row>
    <row r="40556" spans="151:151" ht="14.4" x14ac:dyDescent="0.25">
      <c r="EU40556" s="104"/>
    </row>
    <row r="40557" spans="151:151" ht="14.4" x14ac:dyDescent="0.25">
      <c r="EU40557" s="104"/>
    </row>
    <row r="40558" spans="151:151" ht="14.4" x14ac:dyDescent="0.25">
      <c r="EU40558" s="104"/>
    </row>
    <row r="40559" spans="151:151" ht="14.4" x14ac:dyDescent="0.25">
      <c r="EU40559" s="104"/>
    </row>
    <row r="40560" spans="151:151" ht="14.4" x14ac:dyDescent="0.25">
      <c r="EU40560" s="104"/>
    </row>
    <row r="40561" spans="151:151" ht="14.4" x14ac:dyDescent="0.25">
      <c r="EU40561" s="104"/>
    </row>
    <row r="40562" spans="151:151" ht="14.4" x14ac:dyDescent="0.25">
      <c r="EU40562" s="104"/>
    </row>
    <row r="40563" spans="151:151" ht="14.4" x14ac:dyDescent="0.25">
      <c r="EU40563" s="104"/>
    </row>
    <row r="40564" spans="151:151" ht="14.4" x14ac:dyDescent="0.25">
      <c r="EU40564" s="104"/>
    </row>
    <row r="40565" spans="151:151" ht="14.4" x14ac:dyDescent="0.25">
      <c r="EU40565" s="104"/>
    </row>
    <row r="40566" spans="151:151" ht="14.4" x14ac:dyDescent="0.25">
      <c r="EU40566" s="104"/>
    </row>
    <row r="40567" spans="151:151" ht="14.4" x14ac:dyDescent="0.25">
      <c r="EU40567" s="104"/>
    </row>
    <row r="40568" spans="151:151" ht="14.4" x14ac:dyDescent="0.25">
      <c r="EU40568" s="104"/>
    </row>
    <row r="40569" spans="151:151" ht="14.4" x14ac:dyDescent="0.25">
      <c r="EU40569" s="104"/>
    </row>
    <row r="40570" spans="151:151" ht="14.4" x14ac:dyDescent="0.25">
      <c r="EU40570" s="104"/>
    </row>
    <row r="40571" spans="151:151" ht="14.4" x14ac:dyDescent="0.25">
      <c r="EU40571" s="104"/>
    </row>
    <row r="40572" spans="151:151" ht="14.4" x14ac:dyDescent="0.25">
      <c r="EU40572" s="104"/>
    </row>
    <row r="40573" spans="151:151" ht="14.4" x14ac:dyDescent="0.25">
      <c r="EU40573" s="104"/>
    </row>
    <row r="40574" spans="151:151" ht="14.4" x14ac:dyDescent="0.25">
      <c r="EU40574" s="104"/>
    </row>
    <row r="40575" spans="151:151" ht="14.4" x14ac:dyDescent="0.25">
      <c r="EU40575" s="104"/>
    </row>
    <row r="40576" spans="151:151" ht="14.4" x14ac:dyDescent="0.25">
      <c r="EU40576" s="104"/>
    </row>
    <row r="40577" spans="151:151" ht="14.4" x14ac:dyDescent="0.25">
      <c r="EU40577" s="104"/>
    </row>
    <row r="40578" spans="151:151" ht="14.4" x14ac:dyDescent="0.25">
      <c r="EU40578" s="104"/>
    </row>
    <row r="40579" spans="151:151" ht="14.4" x14ac:dyDescent="0.25">
      <c r="EU40579" s="104"/>
    </row>
    <row r="40580" spans="151:151" ht="14.4" x14ac:dyDescent="0.25">
      <c r="EU40580" s="104"/>
    </row>
    <row r="40581" spans="151:151" ht="14.4" x14ac:dyDescent="0.25">
      <c r="EU40581" s="104"/>
    </row>
    <row r="40582" spans="151:151" ht="14.4" x14ac:dyDescent="0.25">
      <c r="EU40582" s="104"/>
    </row>
    <row r="40583" spans="151:151" ht="14.4" x14ac:dyDescent="0.25">
      <c r="EU40583" s="104"/>
    </row>
    <row r="40584" spans="151:151" ht="14.4" x14ac:dyDescent="0.25">
      <c r="EU40584" s="104"/>
    </row>
    <row r="40585" spans="151:151" ht="14.4" x14ac:dyDescent="0.25">
      <c r="EU40585" s="104"/>
    </row>
    <row r="40586" spans="151:151" ht="14.4" x14ac:dyDescent="0.25">
      <c r="EU40586" s="104"/>
    </row>
    <row r="40587" spans="151:151" ht="14.4" x14ac:dyDescent="0.25">
      <c r="EU40587" s="104"/>
    </row>
    <row r="40588" spans="151:151" ht="14.4" x14ac:dyDescent="0.25">
      <c r="EU40588" s="104"/>
    </row>
    <row r="40589" spans="151:151" ht="14.4" x14ac:dyDescent="0.25">
      <c r="EU40589" s="104"/>
    </row>
    <row r="40590" spans="151:151" ht="14.4" x14ac:dyDescent="0.25">
      <c r="EU40590" s="104"/>
    </row>
    <row r="40591" spans="151:151" ht="14.4" x14ac:dyDescent="0.25">
      <c r="EU40591" s="104"/>
    </row>
    <row r="40592" spans="151:151" ht="14.4" x14ac:dyDescent="0.25">
      <c r="EU40592" s="104"/>
    </row>
    <row r="40593" spans="151:151" ht="14.4" x14ac:dyDescent="0.25">
      <c r="EU40593" s="104"/>
    </row>
    <row r="40594" spans="151:151" ht="14.4" x14ac:dyDescent="0.25">
      <c r="EU40594" s="104"/>
    </row>
    <row r="40595" spans="151:151" ht="14.4" x14ac:dyDescent="0.25">
      <c r="EU40595" s="104"/>
    </row>
    <row r="40596" spans="151:151" ht="14.4" x14ac:dyDescent="0.25">
      <c r="EU40596" s="104"/>
    </row>
    <row r="40597" spans="151:151" ht="14.4" x14ac:dyDescent="0.25">
      <c r="EU40597" s="104"/>
    </row>
    <row r="40598" spans="151:151" ht="14.4" x14ac:dyDescent="0.25">
      <c r="EU40598" s="104"/>
    </row>
    <row r="40599" spans="151:151" ht="14.4" x14ac:dyDescent="0.25">
      <c r="EU40599" s="104"/>
    </row>
    <row r="40600" spans="151:151" ht="14.4" x14ac:dyDescent="0.25">
      <c r="EU40600" s="104"/>
    </row>
    <row r="40601" spans="151:151" ht="14.4" x14ac:dyDescent="0.25">
      <c r="EU40601" s="104"/>
    </row>
    <row r="40602" spans="151:151" ht="14.4" x14ac:dyDescent="0.25">
      <c r="EU40602" s="104"/>
    </row>
    <row r="40603" spans="151:151" ht="14.4" x14ac:dyDescent="0.25">
      <c r="EU40603" s="104"/>
    </row>
    <row r="40604" spans="151:151" ht="14.4" x14ac:dyDescent="0.25">
      <c r="EU40604" s="104"/>
    </row>
    <row r="40605" spans="151:151" ht="14.4" x14ac:dyDescent="0.25">
      <c r="EU40605" s="104"/>
    </row>
    <row r="40606" spans="151:151" ht="14.4" x14ac:dyDescent="0.25">
      <c r="EU40606" s="104"/>
    </row>
    <row r="40607" spans="151:151" ht="14.4" x14ac:dyDescent="0.25">
      <c r="EU40607" s="104"/>
    </row>
    <row r="40608" spans="151:151" ht="14.4" x14ac:dyDescent="0.25">
      <c r="EU40608" s="104"/>
    </row>
    <row r="40609" spans="151:151" ht="14.4" x14ac:dyDescent="0.25">
      <c r="EU40609" s="104"/>
    </row>
    <row r="40610" spans="151:151" ht="14.4" x14ac:dyDescent="0.25">
      <c r="EU40610" s="104"/>
    </row>
    <row r="40611" spans="151:151" ht="14.4" x14ac:dyDescent="0.25">
      <c r="EU40611" s="104"/>
    </row>
    <row r="40612" spans="151:151" ht="14.4" x14ac:dyDescent="0.25">
      <c r="EU40612" s="104"/>
    </row>
    <row r="40613" spans="151:151" ht="14.4" x14ac:dyDescent="0.25">
      <c r="EU40613" s="104"/>
    </row>
    <row r="40614" spans="151:151" ht="14.4" x14ac:dyDescent="0.25">
      <c r="EU40614" s="104"/>
    </row>
    <row r="40615" spans="151:151" ht="14.4" x14ac:dyDescent="0.25">
      <c r="EU40615" s="104"/>
    </row>
    <row r="40616" spans="151:151" ht="14.4" x14ac:dyDescent="0.25">
      <c r="EU40616" s="104"/>
    </row>
    <row r="40617" spans="151:151" ht="14.4" x14ac:dyDescent="0.25">
      <c r="EU40617" s="104"/>
    </row>
    <row r="40618" spans="151:151" ht="14.4" x14ac:dyDescent="0.25">
      <c r="EU40618" s="104"/>
    </row>
    <row r="40619" spans="151:151" ht="14.4" x14ac:dyDescent="0.25">
      <c r="EU40619" s="104"/>
    </row>
    <row r="40620" spans="151:151" ht="14.4" x14ac:dyDescent="0.25">
      <c r="EU40620" s="104"/>
    </row>
    <row r="40621" spans="151:151" ht="14.4" x14ac:dyDescent="0.25">
      <c r="EU40621" s="104"/>
    </row>
    <row r="40622" spans="151:151" ht="14.4" x14ac:dyDescent="0.25">
      <c r="EU40622" s="104"/>
    </row>
    <row r="40623" spans="151:151" ht="14.4" x14ac:dyDescent="0.25">
      <c r="EU40623" s="104"/>
    </row>
    <row r="40624" spans="151:151" ht="14.4" x14ac:dyDescent="0.25">
      <c r="EU40624" s="104"/>
    </row>
    <row r="40625" spans="151:151" ht="14.4" x14ac:dyDescent="0.25">
      <c r="EU40625" s="104"/>
    </row>
    <row r="40626" spans="151:151" ht="14.4" x14ac:dyDescent="0.25">
      <c r="EU40626" s="104"/>
    </row>
    <row r="40627" spans="151:151" ht="14.4" x14ac:dyDescent="0.25">
      <c r="EU40627" s="104"/>
    </row>
    <row r="40628" spans="151:151" ht="14.4" x14ac:dyDescent="0.25">
      <c r="EU40628" s="104"/>
    </row>
    <row r="40629" spans="151:151" ht="14.4" x14ac:dyDescent="0.25">
      <c r="EU40629" s="104"/>
    </row>
    <row r="40630" spans="151:151" ht="14.4" x14ac:dyDescent="0.25">
      <c r="EU40630" s="104"/>
    </row>
    <row r="40631" spans="151:151" ht="14.4" x14ac:dyDescent="0.25">
      <c r="EU40631" s="104"/>
    </row>
    <row r="40632" spans="151:151" ht="14.4" x14ac:dyDescent="0.25">
      <c r="EU40632" s="104"/>
    </row>
    <row r="40633" spans="151:151" ht="14.4" x14ac:dyDescent="0.25">
      <c r="EU40633" s="104"/>
    </row>
    <row r="40634" spans="151:151" ht="14.4" x14ac:dyDescent="0.25">
      <c r="EU40634" s="104"/>
    </row>
    <row r="40635" spans="151:151" ht="14.4" x14ac:dyDescent="0.25">
      <c r="EU40635" s="104"/>
    </row>
    <row r="40636" spans="151:151" ht="14.4" x14ac:dyDescent="0.25">
      <c r="EU40636" s="104"/>
    </row>
    <row r="40637" spans="151:151" ht="14.4" x14ac:dyDescent="0.25">
      <c r="EU40637" s="104"/>
    </row>
    <row r="40638" spans="151:151" ht="14.4" x14ac:dyDescent="0.25">
      <c r="EU40638" s="104"/>
    </row>
    <row r="40639" spans="151:151" ht="14.4" x14ac:dyDescent="0.25">
      <c r="EU40639" s="104"/>
    </row>
    <row r="40640" spans="151:151" ht="14.4" x14ac:dyDescent="0.25">
      <c r="EU40640" s="104"/>
    </row>
    <row r="40641" spans="151:151" ht="14.4" x14ac:dyDescent="0.25">
      <c r="EU40641" s="104"/>
    </row>
    <row r="40642" spans="151:151" ht="14.4" x14ac:dyDescent="0.25">
      <c r="EU40642" s="104"/>
    </row>
    <row r="40643" spans="151:151" ht="14.4" x14ac:dyDescent="0.25">
      <c r="EU40643" s="104"/>
    </row>
    <row r="40644" spans="151:151" ht="14.4" x14ac:dyDescent="0.25">
      <c r="EU40644" s="104"/>
    </row>
    <row r="40645" spans="151:151" ht="14.4" x14ac:dyDescent="0.25">
      <c r="EU40645" s="104"/>
    </row>
    <row r="40646" spans="151:151" ht="14.4" x14ac:dyDescent="0.25">
      <c r="EU40646" s="104"/>
    </row>
    <row r="40647" spans="151:151" ht="14.4" x14ac:dyDescent="0.25">
      <c r="EU40647" s="104"/>
    </row>
    <row r="40648" spans="151:151" ht="14.4" x14ac:dyDescent="0.25">
      <c r="EU40648" s="104"/>
    </row>
    <row r="40649" spans="151:151" ht="14.4" x14ac:dyDescent="0.25">
      <c r="EU40649" s="104"/>
    </row>
    <row r="40650" spans="151:151" ht="14.4" x14ac:dyDescent="0.25">
      <c r="EU40650" s="104"/>
    </row>
    <row r="40651" spans="151:151" ht="14.4" x14ac:dyDescent="0.25">
      <c r="EU40651" s="104"/>
    </row>
    <row r="40652" spans="151:151" ht="14.4" x14ac:dyDescent="0.25">
      <c r="EU40652" s="104"/>
    </row>
    <row r="40653" spans="151:151" ht="14.4" x14ac:dyDescent="0.25">
      <c r="EU40653" s="104"/>
    </row>
    <row r="40654" spans="151:151" ht="14.4" x14ac:dyDescent="0.25">
      <c r="EU40654" s="104"/>
    </row>
    <row r="40655" spans="151:151" ht="14.4" x14ac:dyDescent="0.25">
      <c r="EU40655" s="104"/>
    </row>
    <row r="40656" spans="151:151" ht="14.4" x14ac:dyDescent="0.25">
      <c r="EU40656" s="104"/>
    </row>
    <row r="40657" spans="151:151" ht="14.4" x14ac:dyDescent="0.25">
      <c r="EU40657" s="104"/>
    </row>
    <row r="40658" spans="151:151" ht="14.4" x14ac:dyDescent="0.25">
      <c r="EU40658" s="104"/>
    </row>
    <row r="40659" spans="151:151" ht="14.4" x14ac:dyDescent="0.25">
      <c r="EU40659" s="104"/>
    </row>
    <row r="40660" spans="151:151" ht="14.4" x14ac:dyDescent="0.25">
      <c r="EU40660" s="104"/>
    </row>
    <row r="40661" spans="151:151" ht="14.4" x14ac:dyDescent="0.25">
      <c r="EU40661" s="104"/>
    </row>
    <row r="40662" spans="151:151" ht="14.4" x14ac:dyDescent="0.25">
      <c r="EU40662" s="104"/>
    </row>
    <row r="40663" spans="151:151" ht="14.4" x14ac:dyDescent="0.25">
      <c r="EU40663" s="104"/>
    </row>
    <row r="40664" spans="151:151" ht="14.4" x14ac:dyDescent="0.25">
      <c r="EU40664" s="104"/>
    </row>
    <row r="40665" spans="151:151" ht="14.4" x14ac:dyDescent="0.25">
      <c r="EU40665" s="104"/>
    </row>
    <row r="40666" spans="151:151" ht="14.4" x14ac:dyDescent="0.25">
      <c r="EU40666" s="104"/>
    </row>
    <row r="40667" spans="151:151" ht="14.4" x14ac:dyDescent="0.25">
      <c r="EU40667" s="104"/>
    </row>
    <row r="40668" spans="151:151" ht="14.4" x14ac:dyDescent="0.25">
      <c r="EU40668" s="104"/>
    </row>
    <row r="40669" spans="151:151" ht="14.4" x14ac:dyDescent="0.25">
      <c r="EU40669" s="104"/>
    </row>
    <row r="40670" spans="151:151" ht="14.4" x14ac:dyDescent="0.25">
      <c r="EU40670" s="104"/>
    </row>
    <row r="40671" spans="151:151" ht="14.4" x14ac:dyDescent="0.25">
      <c r="EU40671" s="104"/>
    </row>
    <row r="40672" spans="151:151" ht="14.4" x14ac:dyDescent="0.25">
      <c r="EU40672" s="104"/>
    </row>
    <row r="40673" spans="151:151" ht="14.4" x14ac:dyDescent="0.25">
      <c r="EU40673" s="104"/>
    </row>
    <row r="40674" spans="151:151" ht="14.4" x14ac:dyDescent="0.25">
      <c r="EU40674" s="104"/>
    </row>
    <row r="40675" spans="151:151" ht="14.4" x14ac:dyDescent="0.25">
      <c r="EU40675" s="104"/>
    </row>
    <row r="40676" spans="151:151" ht="14.4" x14ac:dyDescent="0.25">
      <c r="EU40676" s="104"/>
    </row>
    <row r="40677" spans="151:151" ht="14.4" x14ac:dyDescent="0.25">
      <c r="EU40677" s="104"/>
    </row>
    <row r="40678" spans="151:151" ht="14.4" x14ac:dyDescent="0.25">
      <c r="EU40678" s="104"/>
    </row>
    <row r="40679" spans="151:151" ht="14.4" x14ac:dyDescent="0.25">
      <c r="EU40679" s="104"/>
    </row>
    <row r="40680" spans="151:151" ht="14.4" x14ac:dyDescent="0.25">
      <c r="EU40680" s="104"/>
    </row>
    <row r="40681" spans="151:151" ht="14.4" x14ac:dyDescent="0.25">
      <c r="EU40681" s="104"/>
    </row>
    <row r="40682" spans="151:151" ht="14.4" x14ac:dyDescent="0.25">
      <c r="EU40682" s="104"/>
    </row>
    <row r="40683" spans="151:151" ht="14.4" x14ac:dyDescent="0.25">
      <c r="EU40683" s="104"/>
    </row>
    <row r="40684" spans="151:151" ht="14.4" x14ac:dyDescent="0.25">
      <c r="EU40684" s="104"/>
    </row>
    <row r="40685" spans="151:151" ht="14.4" x14ac:dyDescent="0.25">
      <c r="EU40685" s="104"/>
    </row>
    <row r="40686" spans="151:151" ht="14.4" x14ac:dyDescent="0.25">
      <c r="EU40686" s="104"/>
    </row>
    <row r="40687" spans="151:151" ht="14.4" x14ac:dyDescent="0.25">
      <c r="EU40687" s="104"/>
    </row>
    <row r="40688" spans="151:151" ht="14.4" x14ac:dyDescent="0.25">
      <c r="EU40688" s="104"/>
    </row>
    <row r="40689" spans="151:151" ht="14.4" x14ac:dyDescent="0.25">
      <c r="EU40689" s="104"/>
    </row>
    <row r="40690" spans="151:151" ht="14.4" x14ac:dyDescent="0.25">
      <c r="EU40690" s="104"/>
    </row>
    <row r="40691" spans="151:151" ht="14.4" x14ac:dyDescent="0.25">
      <c r="EU40691" s="104"/>
    </row>
    <row r="40692" spans="151:151" ht="14.4" x14ac:dyDescent="0.25">
      <c r="EU40692" s="104"/>
    </row>
    <row r="40693" spans="151:151" ht="14.4" x14ac:dyDescent="0.25">
      <c r="EU40693" s="104"/>
    </row>
    <row r="40694" spans="151:151" ht="14.4" x14ac:dyDescent="0.25">
      <c r="EU40694" s="104"/>
    </row>
    <row r="40695" spans="151:151" ht="14.4" x14ac:dyDescent="0.25">
      <c r="EU40695" s="104"/>
    </row>
    <row r="40696" spans="151:151" ht="14.4" x14ac:dyDescent="0.25">
      <c r="EU40696" s="104"/>
    </row>
    <row r="40697" spans="151:151" ht="14.4" x14ac:dyDescent="0.25">
      <c r="EU40697" s="104"/>
    </row>
    <row r="40698" spans="151:151" ht="14.4" x14ac:dyDescent="0.25">
      <c r="EU40698" s="104"/>
    </row>
    <row r="40699" spans="151:151" ht="14.4" x14ac:dyDescent="0.25">
      <c r="EU40699" s="104"/>
    </row>
    <row r="40700" spans="151:151" ht="14.4" x14ac:dyDescent="0.25">
      <c r="EU40700" s="104"/>
    </row>
    <row r="40701" spans="151:151" ht="14.4" x14ac:dyDescent="0.25">
      <c r="EU40701" s="104"/>
    </row>
    <row r="40702" spans="151:151" ht="14.4" x14ac:dyDescent="0.25">
      <c r="EU40702" s="104"/>
    </row>
    <row r="40703" spans="151:151" ht="14.4" x14ac:dyDescent="0.25">
      <c r="EU40703" s="104"/>
    </row>
    <row r="40704" spans="151:151" ht="14.4" x14ac:dyDescent="0.25">
      <c r="EU40704" s="104"/>
    </row>
    <row r="40705" spans="151:151" ht="14.4" x14ac:dyDescent="0.25">
      <c r="EU40705" s="104"/>
    </row>
    <row r="40706" spans="151:151" ht="14.4" x14ac:dyDescent="0.25">
      <c r="EU40706" s="104"/>
    </row>
    <row r="40707" spans="151:151" ht="14.4" x14ac:dyDescent="0.25">
      <c r="EU40707" s="104"/>
    </row>
    <row r="40708" spans="151:151" ht="14.4" x14ac:dyDescent="0.25">
      <c r="EU40708" s="104"/>
    </row>
    <row r="40709" spans="151:151" ht="14.4" x14ac:dyDescent="0.25">
      <c r="EU40709" s="104"/>
    </row>
    <row r="40710" spans="151:151" ht="14.4" x14ac:dyDescent="0.25">
      <c r="EU40710" s="104"/>
    </row>
    <row r="40711" spans="151:151" ht="14.4" x14ac:dyDescent="0.25">
      <c r="EU40711" s="104"/>
    </row>
    <row r="40712" spans="151:151" ht="14.4" x14ac:dyDescent="0.25">
      <c r="EU40712" s="104"/>
    </row>
    <row r="40713" spans="151:151" ht="14.4" x14ac:dyDescent="0.25">
      <c r="EU40713" s="104"/>
    </row>
    <row r="40714" spans="151:151" ht="14.4" x14ac:dyDescent="0.25">
      <c r="EU40714" s="104"/>
    </row>
    <row r="40715" spans="151:151" ht="14.4" x14ac:dyDescent="0.25">
      <c r="EU40715" s="104"/>
    </row>
    <row r="40716" spans="151:151" ht="14.4" x14ac:dyDescent="0.25">
      <c r="EU40716" s="104"/>
    </row>
    <row r="40717" spans="151:151" ht="14.4" x14ac:dyDescent="0.25">
      <c r="EU40717" s="104"/>
    </row>
    <row r="40718" spans="151:151" ht="14.4" x14ac:dyDescent="0.25">
      <c r="EU40718" s="104"/>
    </row>
    <row r="40719" spans="151:151" ht="14.4" x14ac:dyDescent="0.25">
      <c r="EU40719" s="104"/>
    </row>
    <row r="40720" spans="151:151" ht="14.4" x14ac:dyDescent="0.25">
      <c r="EU40720" s="104"/>
    </row>
    <row r="40721" spans="151:151" ht="14.4" x14ac:dyDescent="0.25">
      <c r="EU40721" s="104"/>
    </row>
    <row r="40722" spans="151:151" ht="14.4" x14ac:dyDescent="0.25">
      <c r="EU40722" s="104"/>
    </row>
    <row r="40723" spans="151:151" ht="14.4" x14ac:dyDescent="0.25">
      <c r="EU40723" s="104"/>
    </row>
    <row r="40724" spans="151:151" ht="14.4" x14ac:dyDescent="0.25">
      <c r="EU40724" s="104"/>
    </row>
    <row r="40725" spans="151:151" ht="14.4" x14ac:dyDescent="0.25">
      <c r="EU40725" s="104"/>
    </row>
    <row r="40726" spans="151:151" ht="14.4" x14ac:dyDescent="0.25">
      <c r="EU40726" s="104"/>
    </row>
    <row r="40727" spans="151:151" ht="14.4" x14ac:dyDescent="0.25">
      <c r="EU40727" s="104"/>
    </row>
    <row r="40728" spans="151:151" ht="14.4" x14ac:dyDescent="0.25">
      <c r="EU40728" s="104"/>
    </row>
    <row r="40729" spans="151:151" ht="14.4" x14ac:dyDescent="0.25">
      <c r="EU40729" s="104"/>
    </row>
    <row r="40730" spans="151:151" ht="14.4" x14ac:dyDescent="0.25">
      <c r="EU40730" s="104"/>
    </row>
    <row r="40731" spans="151:151" ht="14.4" x14ac:dyDescent="0.25">
      <c r="EU40731" s="104"/>
    </row>
    <row r="40732" spans="151:151" ht="14.4" x14ac:dyDescent="0.25">
      <c r="EU40732" s="104"/>
    </row>
    <row r="40733" spans="151:151" ht="14.4" x14ac:dyDescent="0.25">
      <c r="EU40733" s="104"/>
    </row>
    <row r="40734" spans="151:151" ht="14.4" x14ac:dyDescent="0.25">
      <c r="EU40734" s="104"/>
    </row>
    <row r="40735" spans="151:151" ht="14.4" x14ac:dyDescent="0.25">
      <c r="EU40735" s="104"/>
    </row>
    <row r="40736" spans="151:151" ht="14.4" x14ac:dyDescent="0.25">
      <c r="EU40736" s="104"/>
    </row>
    <row r="40737" spans="151:151" ht="14.4" x14ac:dyDescent="0.25">
      <c r="EU40737" s="104"/>
    </row>
    <row r="40738" spans="151:151" ht="14.4" x14ac:dyDescent="0.25">
      <c r="EU40738" s="104"/>
    </row>
    <row r="40739" spans="151:151" ht="14.4" x14ac:dyDescent="0.25">
      <c r="EU40739" s="104"/>
    </row>
    <row r="40740" spans="151:151" ht="14.4" x14ac:dyDescent="0.25">
      <c r="EU40740" s="104"/>
    </row>
    <row r="40741" spans="151:151" ht="14.4" x14ac:dyDescent="0.25">
      <c r="EU40741" s="104"/>
    </row>
    <row r="40742" spans="151:151" ht="14.4" x14ac:dyDescent="0.25">
      <c r="EU40742" s="104"/>
    </row>
    <row r="40743" spans="151:151" ht="14.4" x14ac:dyDescent="0.25">
      <c r="EU40743" s="104"/>
    </row>
    <row r="40744" spans="151:151" ht="14.4" x14ac:dyDescent="0.25">
      <c r="EU40744" s="104"/>
    </row>
    <row r="40745" spans="151:151" ht="14.4" x14ac:dyDescent="0.25">
      <c r="EU40745" s="104"/>
    </row>
    <row r="40746" spans="151:151" ht="14.4" x14ac:dyDescent="0.25">
      <c r="EU40746" s="104"/>
    </row>
    <row r="40747" spans="151:151" ht="14.4" x14ac:dyDescent="0.25">
      <c r="EU40747" s="104"/>
    </row>
    <row r="40748" spans="151:151" ht="14.4" x14ac:dyDescent="0.25">
      <c r="EU40748" s="104"/>
    </row>
    <row r="40749" spans="151:151" ht="14.4" x14ac:dyDescent="0.25">
      <c r="EU40749" s="104"/>
    </row>
    <row r="40750" spans="151:151" ht="14.4" x14ac:dyDescent="0.25">
      <c r="EU40750" s="104"/>
    </row>
    <row r="40751" spans="151:151" ht="14.4" x14ac:dyDescent="0.25">
      <c r="EU40751" s="104"/>
    </row>
    <row r="40752" spans="151:151" ht="14.4" x14ac:dyDescent="0.25">
      <c r="EU40752" s="104"/>
    </row>
    <row r="40753" spans="151:151" ht="14.4" x14ac:dyDescent="0.25">
      <c r="EU40753" s="104"/>
    </row>
    <row r="40754" spans="151:151" ht="14.4" x14ac:dyDescent="0.25">
      <c r="EU40754" s="104"/>
    </row>
    <row r="40755" spans="151:151" ht="14.4" x14ac:dyDescent="0.25">
      <c r="EU40755" s="104"/>
    </row>
    <row r="40756" spans="151:151" ht="14.4" x14ac:dyDescent="0.25">
      <c r="EU40756" s="104"/>
    </row>
    <row r="40757" spans="151:151" ht="14.4" x14ac:dyDescent="0.25">
      <c r="EU40757" s="104"/>
    </row>
    <row r="40758" spans="151:151" ht="14.4" x14ac:dyDescent="0.25">
      <c r="EU40758" s="104"/>
    </row>
    <row r="40759" spans="151:151" ht="14.4" x14ac:dyDescent="0.25">
      <c r="EU40759" s="104"/>
    </row>
    <row r="40760" spans="151:151" ht="14.4" x14ac:dyDescent="0.25">
      <c r="EU40760" s="104"/>
    </row>
    <row r="40761" spans="151:151" ht="14.4" x14ac:dyDescent="0.25">
      <c r="EU40761" s="104"/>
    </row>
    <row r="40762" spans="151:151" ht="14.4" x14ac:dyDescent="0.25">
      <c r="EU40762" s="104"/>
    </row>
    <row r="40763" spans="151:151" ht="14.4" x14ac:dyDescent="0.25">
      <c r="EU40763" s="104"/>
    </row>
    <row r="40764" spans="151:151" ht="14.4" x14ac:dyDescent="0.25">
      <c r="EU40764" s="104"/>
    </row>
    <row r="40765" spans="151:151" ht="14.4" x14ac:dyDescent="0.25">
      <c r="EU40765" s="104"/>
    </row>
    <row r="40766" spans="151:151" ht="14.4" x14ac:dyDescent="0.25">
      <c r="EU40766" s="104"/>
    </row>
    <row r="40767" spans="151:151" ht="14.4" x14ac:dyDescent="0.25">
      <c r="EU40767" s="104"/>
    </row>
    <row r="40768" spans="151:151" ht="14.4" x14ac:dyDescent="0.25">
      <c r="EU40768" s="104"/>
    </row>
    <row r="40769" spans="151:151" ht="14.4" x14ac:dyDescent="0.25">
      <c r="EU40769" s="104"/>
    </row>
    <row r="40770" spans="151:151" ht="14.4" x14ac:dyDescent="0.25">
      <c r="EU40770" s="104"/>
    </row>
    <row r="40771" spans="151:151" ht="14.4" x14ac:dyDescent="0.25">
      <c r="EU40771" s="104"/>
    </row>
    <row r="40772" spans="151:151" ht="14.4" x14ac:dyDescent="0.25">
      <c r="EU40772" s="104"/>
    </row>
    <row r="40773" spans="151:151" ht="14.4" x14ac:dyDescent="0.25">
      <c r="EU40773" s="104"/>
    </row>
    <row r="40774" spans="151:151" ht="14.4" x14ac:dyDescent="0.25">
      <c r="EU40774" s="104"/>
    </row>
    <row r="40775" spans="151:151" ht="14.4" x14ac:dyDescent="0.25">
      <c r="EU40775" s="104"/>
    </row>
    <row r="40776" spans="151:151" ht="14.4" x14ac:dyDescent="0.25">
      <c r="EU40776" s="104"/>
    </row>
    <row r="40777" spans="151:151" ht="14.4" x14ac:dyDescent="0.25">
      <c r="EU40777" s="104"/>
    </row>
    <row r="40778" spans="151:151" ht="14.4" x14ac:dyDescent="0.25">
      <c r="EU40778" s="104"/>
    </row>
    <row r="40779" spans="151:151" ht="14.4" x14ac:dyDescent="0.25">
      <c r="EU40779" s="104"/>
    </row>
    <row r="40780" spans="151:151" ht="14.4" x14ac:dyDescent="0.25">
      <c r="EU40780" s="104"/>
    </row>
    <row r="40781" spans="151:151" ht="14.4" x14ac:dyDescent="0.25">
      <c r="EU40781" s="104"/>
    </row>
    <row r="40782" spans="151:151" ht="14.4" x14ac:dyDescent="0.25">
      <c r="EU40782" s="104"/>
    </row>
    <row r="40783" spans="151:151" ht="14.4" x14ac:dyDescent="0.25">
      <c r="EU40783" s="104"/>
    </row>
    <row r="40784" spans="151:151" ht="14.4" x14ac:dyDescent="0.25">
      <c r="EU40784" s="104"/>
    </row>
    <row r="40785" spans="151:151" ht="14.4" x14ac:dyDescent="0.25">
      <c r="EU40785" s="104"/>
    </row>
    <row r="40786" spans="151:151" ht="14.4" x14ac:dyDescent="0.25">
      <c r="EU40786" s="104"/>
    </row>
    <row r="40787" spans="151:151" ht="14.4" x14ac:dyDescent="0.25">
      <c r="EU40787" s="104"/>
    </row>
    <row r="40788" spans="151:151" ht="14.4" x14ac:dyDescent="0.25">
      <c r="EU40788" s="104"/>
    </row>
    <row r="40789" spans="151:151" ht="14.4" x14ac:dyDescent="0.25">
      <c r="EU40789" s="104"/>
    </row>
    <row r="40790" spans="151:151" ht="14.4" x14ac:dyDescent="0.25">
      <c r="EU40790" s="104"/>
    </row>
    <row r="40791" spans="151:151" ht="14.4" x14ac:dyDescent="0.25">
      <c r="EU40791" s="104"/>
    </row>
    <row r="40792" spans="151:151" ht="14.4" x14ac:dyDescent="0.25">
      <c r="EU40792" s="104"/>
    </row>
    <row r="40793" spans="151:151" ht="14.4" x14ac:dyDescent="0.25">
      <c r="EU40793" s="104"/>
    </row>
    <row r="40794" spans="151:151" ht="14.4" x14ac:dyDescent="0.25">
      <c r="EU40794" s="104"/>
    </row>
    <row r="40795" spans="151:151" ht="14.4" x14ac:dyDescent="0.25">
      <c r="EU40795" s="104"/>
    </row>
    <row r="40796" spans="151:151" ht="14.4" x14ac:dyDescent="0.25">
      <c r="EU40796" s="104"/>
    </row>
    <row r="40797" spans="151:151" ht="14.4" x14ac:dyDescent="0.25">
      <c r="EU40797" s="104"/>
    </row>
    <row r="40798" spans="151:151" ht="14.4" x14ac:dyDescent="0.25">
      <c r="EU40798" s="104"/>
    </row>
    <row r="40799" spans="151:151" ht="14.4" x14ac:dyDescent="0.25">
      <c r="EU40799" s="104"/>
    </row>
    <row r="40800" spans="151:151" ht="14.4" x14ac:dyDescent="0.25">
      <c r="EU40800" s="104"/>
    </row>
    <row r="40801" spans="151:151" ht="14.4" x14ac:dyDescent="0.25">
      <c r="EU40801" s="104"/>
    </row>
    <row r="40802" spans="151:151" ht="14.4" x14ac:dyDescent="0.25">
      <c r="EU40802" s="104"/>
    </row>
    <row r="40803" spans="151:151" ht="14.4" x14ac:dyDescent="0.25">
      <c r="EU40803" s="104"/>
    </row>
    <row r="40804" spans="151:151" ht="14.4" x14ac:dyDescent="0.25">
      <c r="EU40804" s="104"/>
    </row>
    <row r="40805" spans="151:151" ht="14.4" x14ac:dyDescent="0.25">
      <c r="EU40805" s="104"/>
    </row>
    <row r="40806" spans="151:151" ht="14.4" x14ac:dyDescent="0.25">
      <c r="EU40806" s="104"/>
    </row>
    <row r="40807" spans="151:151" ht="14.4" x14ac:dyDescent="0.25">
      <c r="EU40807" s="104"/>
    </row>
    <row r="40808" spans="151:151" ht="14.4" x14ac:dyDescent="0.25">
      <c r="EU40808" s="104"/>
    </row>
    <row r="40809" spans="151:151" ht="14.4" x14ac:dyDescent="0.25">
      <c r="EU40809" s="104"/>
    </row>
    <row r="40810" spans="151:151" ht="14.4" x14ac:dyDescent="0.25">
      <c r="EU40810" s="104"/>
    </row>
    <row r="40811" spans="151:151" ht="14.4" x14ac:dyDescent="0.25">
      <c r="EU40811" s="104"/>
    </row>
    <row r="40812" spans="151:151" ht="14.4" x14ac:dyDescent="0.25">
      <c r="EU40812" s="104"/>
    </row>
    <row r="40813" spans="151:151" ht="14.4" x14ac:dyDescent="0.25">
      <c r="EU40813" s="104"/>
    </row>
    <row r="40814" spans="151:151" ht="14.4" x14ac:dyDescent="0.25">
      <c r="EU40814" s="104"/>
    </row>
    <row r="40815" spans="151:151" ht="14.4" x14ac:dyDescent="0.25">
      <c r="EU40815" s="104"/>
    </row>
    <row r="40816" spans="151:151" ht="14.4" x14ac:dyDescent="0.25">
      <c r="EU40816" s="104"/>
    </row>
    <row r="40817" spans="151:151" ht="14.4" x14ac:dyDescent="0.25">
      <c r="EU40817" s="104"/>
    </row>
    <row r="40818" spans="151:151" ht="14.4" x14ac:dyDescent="0.25">
      <c r="EU40818" s="104"/>
    </row>
    <row r="40819" spans="151:151" ht="14.4" x14ac:dyDescent="0.25">
      <c r="EU40819" s="104"/>
    </row>
    <row r="40820" spans="151:151" ht="14.4" x14ac:dyDescent="0.25">
      <c r="EU40820" s="104"/>
    </row>
    <row r="40821" spans="151:151" ht="14.4" x14ac:dyDescent="0.25">
      <c r="EU40821" s="104"/>
    </row>
    <row r="40822" spans="151:151" ht="14.4" x14ac:dyDescent="0.25">
      <c r="EU40822" s="104"/>
    </row>
    <row r="40823" spans="151:151" ht="14.4" x14ac:dyDescent="0.25">
      <c r="EU40823" s="104"/>
    </row>
    <row r="40824" spans="151:151" ht="14.4" x14ac:dyDescent="0.25">
      <c r="EU40824" s="104"/>
    </row>
    <row r="40825" spans="151:151" ht="14.4" x14ac:dyDescent="0.25">
      <c r="EU40825" s="104"/>
    </row>
    <row r="40826" spans="151:151" ht="14.4" x14ac:dyDescent="0.25">
      <c r="EU40826" s="104"/>
    </row>
    <row r="40827" spans="151:151" ht="14.4" x14ac:dyDescent="0.25">
      <c r="EU40827" s="104"/>
    </row>
    <row r="40828" spans="151:151" ht="14.4" x14ac:dyDescent="0.25">
      <c r="EU40828" s="104"/>
    </row>
    <row r="40829" spans="151:151" ht="14.4" x14ac:dyDescent="0.25">
      <c r="EU40829" s="104"/>
    </row>
    <row r="40830" spans="151:151" ht="14.4" x14ac:dyDescent="0.25">
      <c r="EU40830" s="104"/>
    </row>
    <row r="40831" spans="151:151" ht="14.4" x14ac:dyDescent="0.25">
      <c r="EU40831" s="104"/>
    </row>
    <row r="40832" spans="151:151" ht="14.4" x14ac:dyDescent="0.25">
      <c r="EU40832" s="104"/>
    </row>
    <row r="40833" spans="151:151" ht="14.4" x14ac:dyDescent="0.25">
      <c r="EU40833" s="104"/>
    </row>
    <row r="40834" spans="151:151" ht="14.4" x14ac:dyDescent="0.25">
      <c r="EU40834" s="104"/>
    </row>
    <row r="40835" spans="151:151" ht="14.4" x14ac:dyDescent="0.25">
      <c r="EU40835" s="104"/>
    </row>
    <row r="40836" spans="151:151" ht="14.4" x14ac:dyDescent="0.25">
      <c r="EU40836" s="104"/>
    </row>
    <row r="40837" spans="151:151" ht="14.4" x14ac:dyDescent="0.25">
      <c r="EU40837" s="104"/>
    </row>
    <row r="40838" spans="151:151" ht="14.4" x14ac:dyDescent="0.25">
      <c r="EU40838" s="104"/>
    </row>
    <row r="40839" spans="151:151" ht="14.4" x14ac:dyDescent="0.25">
      <c r="EU40839" s="104"/>
    </row>
    <row r="40840" spans="151:151" ht="14.4" x14ac:dyDescent="0.25">
      <c r="EU40840" s="104"/>
    </row>
    <row r="40841" spans="151:151" ht="14.4" x14ac:dyDescent="0.25">
      <c r="EU40841" s="104"/>
    </row>
    <row r="40842" spans="151:151" ht="14.4" x14ac:dyDescent="0.25">
      <c r="EU40842" s="104"/>
    </row>
    <row r="40843" spans="151:151" ht="14.4" x14ac:dyDescent="0.25">
      <c r="EU40843" s="104"/>
    </row>
    <row r="40844" spans="151:151" ht="14.4" x14ac:dyDescent="0.25">
      <c r="EU40844" s="104"/>
    </row>
    <row r="40845" spans="151:151" ht="14.4" x14ac:dyDescent="0.25">
      <c r="EU40845" s="104"/>
    </row>
    <row r="40846" spans="151:151" ht="14.4" x14ac:dyDescent="0.25">
      <c r="EU40846" s="104"/>
    </row>
    <row r="40847" spans="151:151" ht="14.4" x14ac:dyDescent="0.25">
      <c r="EU40847" s="104"/>
    </row>
    <row r="40848" spans="151:151" ht="14.4" x14ac:dyDescent="0.25">
      <c r="EU40848" s="104"/>
    </row>
    <row r="40849" spans="151:151" ht="14.4" x14ac:dyDescent="0.25">
      <c r="EU40849" s="104"/>
    </row>
    <row r="40850" spans="151:151" ht="14.4" x14ac:dyDescent="0.25">
      <c r="EU40850" s="104"/>
    </row>
    <row r="40851" spans="151:151" ht="14.4" x14ac:dyDescent="0.25">
      <c r="EU40851" s="104"/>
    </row>
    <row r="40852" spans="151:151" ht="14.4" x14ac:dyDescent="0.25">
      <c r="EU40852" s="104"/>
    </row>
    <row r="40853" spans="151:151" ht="14.4" x14ac:dyDescent="0.25">
      <c r="EU40853" s="104"/>
    </row>
    <row r="40854" spans="151:151" ht="14.4" x14ac:dyDescent="0.25">
      <c r="EU40854" s="104"/>
    </row>
    <row r="40855" spans="151:151" ht="14.4" x14ac:dyDescent="0.25">
      <c r="EU40855" s="104"/>
    </row>
    <row r="40856" spans="151:151" ht="14.4" x14ac:dyDescent="0.25">
      <c r="EU40856" s="104"/>
    </row>
    <row r="40857" spans="151:151" ht="14.4" x14ac:dyDescent="0.25">
      <c r="EU40857" s="104"/>
    </row>
    <row r="40858" spans="151:151" ht="14.4" x14ac:dyDescent="0.25">
      <c r="EU40858" s="104"/>
    </row>
    <row r="40859" spans="151:151" ht="14.4" x14ac:dyDescent="0.25">
      <c r="EU40859" s="104"/>
    </row>
    <row r="40860" spans="151:151" ht="14.4" x14ac:dyDescent="0.25">
      <c r="EU40860" s="104"/>
    </row>
    <row r="40861" spans="151:151" ht="14.4" x14ac:dyDescent="0.25">
      <c r="EU40861" s="104"/>
    </row>
    <row r="40862" spans="151:151" ht="14.4" x14ac:dyDescent="0.25">
      <c r="EU40862" s="104"/>
    </row>
    <row r="40863" spans="151:151" ht="14.4" x14ac:dyDescent="0.25">
      <c r="EU40863" s="104"/>
    </row>
    <row r="40864" spans="151:151" ht="14.4" x14ac:dyDescent="0.25">
      <c r="EU40864" s="104"/>
    </row>
    <row r="40865" spans="151:151" ht="14.4" x14ac:dyDescent="0.25">
      <c r="EU40865" s="104"/>
    </row>
    <row r="40866" spans="151:151" ht="14.4" x14ac:dyDescent="0.25">
      <c r="EU40866" s="104"/>
    </row>
    <row r="40867" spans="151:151" ht="14.4" x14ac:dyDescent="0.25">
      <c r="EU40867" s="104"/>
    </row>
    <row r="40868" spans="151:151" ht="14.4" x14ac:dyDescent="0.25">
      <c r="EU40868" s="104"/>
    </row>
    <row r="40869" spans="151:151" ht="14.4" x14ac:dyDescent="0.25">
      <c r="EU40869" s="104"/>
    </row>
    <row r="40870" spans="151:151" ht="14.4" x14ac:dyDescent="0.25">
      <c r="EU40870" s="104"/>
    </row>
    <row r="40871" spans="151:151" ht="14.4" x14ac:dyDescent="0.25">
      <c r="EU40871" s="104"/>
    </row>
    <row r="40872" spans="151:151" ht="14.4" x14ac:dyDescent="0.25">
      <c r="EU40872" s="104"/>
    </row>
    <row r="40873" spans="151:151" ht="14.4" x14ac:dyDescent="0.25">
      <c r="EU40873" s="104"/>
    </row>
    <row r="40874" spans="151:151" ht="14.4" x14ac:dyDescent="0.25">
      <c r="EU40874" s="104"/>
    </row>
    <row r="40875" spans="151:151" ht="14.4" x14ac:dyDescent="0.25">
      <c r="EU40875" s="104"/>
    </row>
    <row r="40876" spans="151:151" ht="14.4" x14ac:dyDescent="0.25">
      <c r="EU40876" s="104"/>
    </row>
    <row r="40877" spans="151:151" ht="14.4" x14ac:dyDescent="0.25">
      <c r="EU40877" s="104"/>
    </row>
    <row r="40878" spans="151:151" ht="14.4" x14ac:dyDescent="0.25">
      <c r="EU40878" s="104"/>
    </row>
    <row r="40879" spans="151:151" ht="14.4" x14ac:dyDescent="0.25">
      <c r="EU40879" s="104"/>
    </row>
    <row r="40880" spans="151:151" ht="14.4" x14ac:dyDescent="0.25">
      <c r="EU40880" s="104"/>
    </row>
    <row r="40881" spans="151:151" ht="14.4" x14ac:dyDescent="0.25">
      <c r="EU40881" s="104"/>
    </row>
    <row r="40882" spans="151:151" ht="14.4" x14ac:dyDescent="0.25">
      <c r="EU40882" s="104"/>
    </row>
    <row r="40883" spans="151:151" ht="14.4" x14ac:dyDescent="0.25">
      <c r="EU40883" s="104"/>
    </row>
    <row r="40884" spans="151:151" ht="14.4" x14ac:dyDescent="0.25">
      <c r="EU40884" s="104"/>
    </row>
    <row r="40885" spans="151:151" ht="14.4" x14ac:dyDescent="0.25">
      <c r="EU40885" s="104"/>
    </row>
    <row r="40886" spans="151:151" ht="14.4" x14ac:dyDescent="0.25">
      <c r="EU40886" s="104"/>
    </row>
    <row r="40887" spans="151:151" ht="14.4" x14ac:dyDescent="0.25">
      <c r="EU40887" s="104"/>
    </row>
    <row r="40888" spans="151:151" ht="14.4" x14ac:dyDescent="0.25">
      <c r="EU40888" s="104"/>
    </row>
    <row r="40889" spans="151:151" ht="14.4" x14ac:dyDescent="0.25">
      <c r="EU40889" s="104"/>
    </row>
    <row r="40890" spans="151:151" ht="14.4" x14ac:dyDescent="0.25">
      <c r="EU40890" s="104"/>
    </row>
    <row r="40891" spans="151:151" ht="14.4" x14ac:dyDescent="0.25">
      <c r="EU40891" s="104"/>
    </row>
    <row r="40892" spans="151:151" ht="14.4" x14ac:dyDescent="0.25">
      <c r="EU40892" s="104"/>
    </row>
    <row r="40893" spans="151:151" ht="14.4" x14ac:dyDescent="0.25">
      <c r="EU40893" s="104"/>
    </row>
    <row r="40894" spans="151:151" ht="14.4" x14ac:dyDescent="0.25">
      <c r="EU40894" s="104"/>
    </row>
    <row r="40895" spans="151:151" ht="14.4" x14ac:dyDescent="0.25">
      <c r="EU40895" s="104"/>
    </row>
    <row r="40896" spans="151:151" ht="14.4" x14ac:dyDescent="0.25">
      <c r="EU40896" s="104"/>
    </row>
    <row r="40897" spans="151:151" ht="14.4" x14ac:dyDescent="0.25">
      <c r="EU40897" s="104"/>
    </row>
    <row r="40898" spans="151:151" ht="14.4" x14ac:dyDescent="0.25">
      <c r="EU40898" s="104"/>
    </row>
    <row r="40899" spans="151:151" ht="14.4" x14ac:dyDescent="0.25">
      <c r="EU40899" s="104"/>
    </row>
    <row r="40900" spans="151:151" ht="14.4" x14ac:dyDescent="0.25">
      <c r="EU40900" s="104"/>
    </row>
    <row r="40901" spans="151:151" ht="14.4" x14ac:dyDescent="0.25">
      <c r="EU40901" s="104"/>
    </row>
    <row r="40902" spans="151:151" ht="14.4" x14ac:dyDescent="0.25">
      <c r="EU40902" s="104"/>
    </row>
    <row r="40903" spans="151:151" ht="14.4" x14ac:dyDescent="0.25">
      <c r="EU40903" s="104"/>
    </row>
    <row r="40904" spans="151:151" ht="14.4" x14ac:dyDescent="0.25">
      <c r="EU40904" s="104"/>
    </row>
    <row r="40905" spans="151:151" ht="14.4" x14ac:dyDescent="0.25">
      <c r="EU40905" s="104"/>
    </row>
    <row r="40906" spans="151:151" ht="14.4" x14ac:dyDescent="0.25">
      <c r="EU40906" s="104"/>
    </row>
    <row r="40907" spans="151:151" ht="14.4" x14ac:dyDescent="0.25">
      <c r="EU40907" s="104"/>
    </row>
    <row r="40908" spans="151:151" ht="14.4" x14ac:dyDescent="0.25">
      <c r="EU40908" s="104"/>
    </row>
    <row r="40909" spans="151:151" ht="14.4" x14ac:dyDescent="0.25">
      <c r="EU40909" s="104"/>
    </row>
    <row r="40910" spans="151:151" ht="14.4" x14ac:dyDescent="0.25">
      <c r="EU40910" s="104"/>
    </row>
    <row r="40911" spans="151:151" ht="14.4" x14ac:dyDescent="0.25">
      <c r="EU40911" s="104"/>
    </row>
    <row r="40912" spans="151:151" ht="14.4" x14ac:dyDescent="0.25">
      <c r="EU40912" s="104"/>
    </row>
    <row r="40913" spans="151:151" ht="14.4" x14ac:dyDescent="0.25">
      <c r="EU40913" s="104"/>
    </row>
    <row r="40914" spans="151:151" ht="14.4" x14ac:dyDescent="0.25">
      <c r="EU40914" s="104"/>
    </row>
    <row r="40915" spans="151:151" ht="14.4" x14ac:dyDescent="0.25">
      <c r="EU40915" s="104"/>
    </row>
    <row r="40916" spans="151:151" ht="14.4" x14ac:dyDescent="0.25">
      <c r="EU40916" s="104"/>
    </row>
    <row r="40917" spans="151:151" ht="14.4" x14ac:dyDescent="0.25">
      <c r="EU40917" s="104"/>
    </row>
    <row r="40918" spans="151:151" ht="14.4" x14ac:dyDescent="0.25">
      <c r="EU40918" s="104"/>
    </row>
    <row r="40919" spans="151:151" ht="14.4" x14ac:dyDescent="0.25">
      <c r="EU40919" s="104"/>
    </row>
    <row r="40920" spans="151:151" ht="14.4" x14ac:dyDescent="0.25">
      <c r="EU40920" s="104"/>
    </row>
    <row r="40921" spans="151:151" ht="14.4" x14ac:dyDescent="0.25">
      <c r="EU40921" s="104"/>
    </row>
    <row r="40922" spans="151:151" ht="14.4" x14ac:dyDescent="0.25">
      <c r="EU40922" s="104"/>
    </row>
    <row r="40923" spans="151:151" ht="14.4" x14ac:dyDescent="0.25">
      <c r="EU40923" s="104"/>
    </row>
    <row r="40924" spans="151:151" ht="14.4" x14ac:dyDescent="0.25">
      <c r="EU40924" s="104"/>
    </row>
    <row r="40925" spans="151:151" ht="14.4" x14ac:dyDescent="0.25">
      <c r="EU40925" s="104"/>
    </row>
    <row r="40926" spans="151:151" ht="14.4" x14ac:dyDescent="0.25">
      <c r="EU40926" s="104"/>
    </row>
    <row r="40927" spans="151:151" ht="14.4" x14ac:dyDescent="0.25">
      <c r="EU40927" s="104"/>
    </row>
    <row r="40928" spans="151:151" ht="14.4" x14ac:dyDescent="0.25">
      <c r="EU40928" s="104"/>
    </row>
    <row r="40929" spans="151:151" ht="14.4" x14ac:dyDescent="0.25">
      <c r="EU40929" s="104"/>
    </row>
    <row r="40930" spans="151:151" ht="14.4" x14ac:dyDescent="0.25">
      <c r="EU40930" s="104"/>
    </row>
    <row r="40931" spans="151:151" ht="14.4" x14ac:dyDescent="0.25">
      <c r="EU40931" s="104"/>
    </row>
    <row r="40932" spans="151:151" ht="14.4" x14ac:dyDescent="0.25">
      <c r="EU40932" s="104"/>
    </row>
    <row r="40933" spans="151:151" ht="14.4" x14ac:dyDescent="0.25">
      <c r="EU40933" s="104"/>
    </row>
    <row r="40934" spans="151:151" ht="14.4" x14ac:dyDescent="0.25">
      <c r="EU40934" s="104"/>
    </row>
    <row r="40935" spans="151:151" ht="14.4" x14ac:dyDescent="0.25">
      <c r="EU40935" s="104"/>
    </row>
    <row r="40936" spans="151:151" ht="14.4" x14ac:dyDescent="0.25">
      <c r="EU40936" s="104"/>
    </row>
    <row r="40937" spans="151:151" ht="14.4" x14ac:dyDescent="0.25">
      <c r="EU40937" s="104"/>
    </row>
    <row r="40938" spans="151:151" ht="14.4" x14ac:dyDescent="0.25">
      <c r="EU40938" s="104"/>
    </row>
    <row r="40939" spans="151:151" ht="14.4" x14ac:dyDescent="0.25">
      <c r="EU40939" s="104"/>
    </row>
    <row r="40940" spans="151:151" ht="14.4" x14ac:dyDescent="0.25">
      <c r="EU40940" s="104"/>
    </row>
    <row r="40941" spans="151:151" ht="14.4" x14ac:dyDescent="0.25">
      <c r="EU40941" s="104"/>
    </row>
    <row r="40942" spans="151:151" ht="14.4" x14ac:dyDescent="0.25">
      <c r="EU40942" s="104"/>
    </row>
    <row r="40943" spans="151:151" ht="14.4" x14ac:dyDescent="0.25">
      <c r="EU40943" s="104"/>
    </row>
    <row r="40944" spans="151:151" ht="14.4" x14ac:dyDescent="0.25">
      <c r="EU40944" s="104"/>
    </row>
    <row r="40945" spans="151:151" ht="14.4" x14ac:dyDescent="0.25">
      <c r="EU40945" s="104"/>
    </row>
    <row r="40946" spans="151:151" ht="14.4" x14ac:dyDescent="0.25">
      <c r="EU40946" s="104"/>
    </row>
    <row r="40947" spans="151:151" ht="14.4" x14ac:dyDescent="0.25">
      <c r="EU40947" s="104"/>
    </row>
    <row r="40948" spans="151:151" ht="14.4" x14ac:dyDescent="0.25">
      <c r="EU40948" s="104"/>
    </row>
    <row r="40949" spans="151:151" ht="14.4" x14ac:dyDescent="0.25">
      <c r="EU40949" s="104"/>
    </row>
    <row r="40950" spans="151:151" ht="14.4" x14ac:dyDescent="0.25">
      <c r="EU40950" s="104"/>
    </row>
    <row r="40951" spans="151:151" ht="14.4" x14ac:dyDescent="0.25">
      <c r="EU40951" s="104"/>
    </row>
    <row r="40952" spans="151:151" ht="14.4" x14ac:dyDescent="0.25">
      <c r="EU40952" s="104"/>
    </row>
    <row r="40953" spans="151:151" ht="14.4" x14ac:dyDescent="0.25">
      <c r="EU40953" s="104"/>
    </row>
    <row r="40954" spans="151:151" ht="14.4" x14ac:dyDescent="0.25">
      <c r="EU40954" s="104"/>
    </row>
    <row r="40955" spans="151:151" ht="14.4" x14ac:dyDescent="0.25">
      <c r="EU40955" s="104"/>
    </row>
    <row r="40956" spans="151:151" ht="14.4" x14ac:dyDescent="0.25">
      <c r="EU40956" s="104"/>
    </row>
    <row r="40957" spans="151:151" ht="14.4" x14ac:dyDescent="0.25">
      <c r="EU40957" s="104"/>
    </row>
    <row r="40958" spans="151:151" ht="14.4" x14ac:dyDescent="0.25">
      <c r="EU40958" s="104"/>
    </row>
    <row r="40959" spans="151:151" ht="14.4" x14ac:dyDescent="0.25">
      <c r="EU40959" s="104"/>
    </row>
    <row r="40960" spans="151:151" ht="14.4" x14ac:dyDescent="0.25">
      <c r="EU40960" s="104"/>
    </row>
    <row r="40961" spans="151:151" ht="14.4" x14ac:dyDescent="0.25">
      <c r="EU40961" s="104"/>
    </row>
    <row r="40962" spans="151:151" ht="14.4" x14ac:dyDescent="0.25">
      <c r="EU40962" s="104"/>
    </row>
    <row r="40963" spans="151:151" ht="14.4" x14ac:dyDescent="0.25">
      <c r="EU40963" s="104"/>
    </row>
    <row r="40964" spans="151:151" ht="14.4" x14ac:dyDescent="0.25">
      <c r="EU40964" s="104"/>
    </row>
    <row r="40965" spans="151:151" ht="14.4" x14ac:dyDescent="0.25">
      <c r="EU40965" s="104"/>
    </row>
    <row r="40966" spans="151:151" ht="14.4" x14ac:dyDescent="0.25">
      <c r="EU40966" s="104"/>
    </row>
    <row r="40967" spans="151:151" ht="14.4" x14ac:dyDescent="0.25">
      <c r="EU40967" s="104"/>
    </row>
    <row r="40968" spans="151:151" ht="14.4" x14ac:dyDescent="0.25">
      <c r="EU40968" s="104"/>
    </row>
    <row r="40969" spans="151:151" ht="14.4" x14ac:dyDescent="0.25">
      <c r="EU40969" s="104"/>
    </row>
    <row r="40970" spans="151:151" ht="14.4" x14ac:dyDescent="0.25">
      <c r="EU40970" s="104"/>
    </row>
    <row r="40971" spans="151:151" ht="14.4" x14ac:dyDescent="0.25">
      <c r="EU40971" s="104"/>
    </row>
    <row r="40972" spans="151:151" ht="14.4" x14ac:dyDescent="0.25">
      <c r="EU40972" s="104"/>
    </row>
    <row r="40973" spans="151:151" ht="14.4" x14ac:dyDescent="0.25">
      <c r="EU40973" s="104"/>
    </row>
    <row r="40974" spans="151:151" ht="14.4" x14ac:dyDescent="0.25">
      <c r="EU40974" s="104"/>
    </row>
    <row r="40975" spans="151:151" ht="14.4" x14ac:dyDescent="0.25">
      <c r="EU40975" s="104"/>
    </row>
    <row r="40976" spans="151:151" ht="14.4" x14ac:dyDescent="0.25">
      <c r="EU40976" s="104"/>
    </row>
    <row r="40977" spans="151:151" ht="14.4" x14ac:dyDescent="0.25">
      <c r="EU40977" s="104"/>
    </row>
    <row r="40978" spans="151:151" ht="14.4" x14ac:dyDescent="0.25">
      <c r="EU40978" s="104"/>
    </row>
    <row r="40979" spans="151:151" ht="14.4" x14ac:dyDescent="0.25">
      <c r="EU40979" s="104"/>
    </row>
    <row r="40980" spans="151:151" ht="14.4" x14ac:dyDescent="0.25">
      <c r="EU40980" s="104"/>
    </row>
    <row r="40981" spans="151:151" ht="14.4" x14ac:dyDescent="0.25">
      <c r="EU40981" s="104"/>
    </row>
    <row r="40982" spans="151:151" ht="14.4" x14ac:dyDescent="0.25">
      <c r="EU40982" s="104"/>
    </row>
    <row r="40983" spans="151:151" ht="14.4" x14ac:dyDescent="0.25">
      <c r="EU40983" s="104"/>
    </row>
    <row r="40984" spans="151:151" ht="14.4" x14ac:dyDescent="0.25">
      <c r="EU40984" s="104"/>
    </row>
    <row r="40985" spans="151:151" ht="14.4" x14ac:dyDescent="0.25">
      <c r="EU40985" s="104"/>
    </row>
    <row r="40986" spans="151:151" ht="14.4" x14ac:dyDescent="0.25">
      <c r="EU40986" s="104"/>
    </row>
    <row r="40987" spans="151:151" ht="14.4" x14ac:dyDescent="0.25">
      <c r="EU40987" s="104"/>
    </row>
    <row r="40988" spans="151:151" ht="14.4" x14ac:dyDescent="0.25">
      <c r="EU40988" s="104"/>
    </row>
    <row r="40989" spans="151:151" ht="14.4" x14ac:dyDescent="0.25">
      <c r="EU40989" s="104"/>
    </row>
    <row r="40990" spans="151:151" ht="14.4" x14ac:dyDescent="0.25">
      <c r="EU40990" s="104"/>
    </row>
    <row r="40991" spans="151:151" ht="14.4" x14ac:dyDescent="0.25">
      <c r="EU40991" s="104"/>
    </row>
    <row r="40992" spans="151:151" ht="14.4" x14ac:dyDescent="0.25">
      <c r="EU40992" s="104"/>
    </row>
    <row r="40993" spans="151:151" ht="14.4" x14ac:dyDescent="0.25">
      <c r="EU40993" s="104"/>
    </row>
    <row r="40994" spans="151:151" ht="14.4" x14ac:dyDescent="0.25">
      <c r="EU40994" s="104"/>
    </row>
    <row r="40995" spans="151:151" ht="14.4" x14ac:dyDescent="0.25">
      <c r="EU40995" s="104"/>
    </row>
    <row r="40996" spans="151:151" ht="14.4" x14ac:dyDescent="0.25">
      <c r="EU40996" s="104"/>
    </row>
    <row r="40997" spans="151:151" ht="14.4" x14ac:dyDescent="0.25">
      <c r="EU40997" s="104"/>
    </row>
    <row r="40998" spans="151:151" ht="14.4" x14ac:dyDescent="0.25">
      <c r="EU40998" s="104"/>
    </row>
    <row r="40999" spans="151:151" ht="14.4" x14ac:dyDescent="0.25">
      <c r="EU40999" s="104"/>
    </row>
    <row r="41000" spans="151:151" ht="14.4" x14ac:dyDescent="0.25">
      <c r="EU41000" s="104"/>
    </row>
    <row r="41001" spans="151:151" ht="14.4" x14ac:dyDescent="0.25">
      <c r="EU41001" s="104"/>
    </row>
    <row r="41002" spans="151:151" ht="14.4" x14ac:dyDescent="0.25">
      <c r="EU41002" s="104"/>
    </row>
    <row r="41003" spans="151:151" ht="14.4" x14ac:dyDescent="0.25">
      <c r="EU41003" s="104"/>
    </row>
    <row r="41004" spans="151:151" ht="14.4" x14ac:dyDescent="0.25">
      <c r="EU41004" s="104"/>
    </row>
    <row r="41005" spans="151:151" ht="14.4" x14ac:dyDescent="0.25">
      <c r="EU41005" s="104"/>
    </row>
    <row r="41006" spans="151:151" ht="14.4" x14ac:dyDescent="0.25">
      <c r="EU41006" s="104"/>
    </row>
    <row r="41007" spans="151:151" ht="14.4" x14ac:dyDescent="0.25">
      <c r="EU41007" s="104"/>
    </row>
    <row r="41008" spans="151:151" ht="14.4" x14ac:dyDescent="0.25">
      <c r="EU41008" s="104"/>
    </row>
    <row r="41009" spans="151:151" ht="14.4" x14ac:dyDescent="0.25">
      <c r="EU41009" s="104"/>
    </row>
    <row r="41010" spans="151:151" ht="14.4" x14ac:dyDescent="0.25">
      <c r="EU41010" s="104"/>
    </row>
    <row r="41011" spans="151:151" ht="14.4" x14ac:dyDescent="0.25">
      <c r="EU41011" s="104"/>
    </row>
    <row r="41012" spans="151:151" ht="14.4" x14ac:dyDescent="0.25">
      <c r="EU41012" s="104"/>
    </row>
    <row r="41013" spans="151:151" ht="14.4" x14ac:dyDescent="0.25">
      <c r="EU41013" s="104"/>
    </row>
    <row r="41014" spans="151:151" ht="14.4" x14ac:dyDescent="0.25">
      <c r="EU41014" s="104"/>
    </row>
    <row r="41015" spans="151:151" ht="14.4" x14ac:dyDescent="0.25">
      <c r="EU41015" s="104"/>
    </row>
    <row r="41016" spans="151:151" ht="14.4" x14ac:dyDescent="0.25">
      <c r="EU41016" s="104"/>
    </row>
    <row r="41017" spans="151:151" ht="14.4" x14ac:dyDescent="0.25">
      <c r="EU41017" s="104"/>
    </row>
    <row r="41018" spans="151:151" ht="14.4" x14ac:dyDescent="0.25">
      <c r="EU41018" s="104"/>
    </row>
    <row r="41019" spans="151:151" ht="14.4" x14ac:dyDescent="0.25">
      <c r="EU41019" s="104"/>
    </row>
    <row r="41020" spans="151:151" ht="14.4" x14ac:dyDescent="0.25">
      <c r="EU41020" s="104"/>
    </row>
    <row r="41021" spans="151:151" ht="14.4" x14ac:dyDescent="0.25">
      <c r="EU41021" s="104"/>
    </row>
    <row r="41022" spans="151:151" ht="14.4" x14ac:dyDescent="0.25">
      <c r="EU41022" s="104"/>
    </row>
    <row r="41023" spans="151:151" ht="14.4" x14ac:dyDescent="0.25">
      <c r="EU41023" s="104"/>
    </row>
    <row r="41024" spans="151:151" ht="14.4" x14ac:dyDescent="0.25">
      <c r="EU41024" s="104"/>
    </row>
    <row r="41025" spans="151:151" ht="14.4" x14ac:dyDescent="0.25">
      <c r="EU41025" s="104"/>
    </row>
    <row r="41026" spans="151:151" ht="14.4" x14ac:dyDescent="0.25">
      <c r="EU41026" s="104"/>
    </row>
    <row r="41027" spans="151:151" ht="14.4" x14ac:dyDescent="0.25">
      <c r="EU41027" s="104"/>
    </row>
    <row r="41028" spans="151:151" ht="14.4" x14ac:dyDescent="0.25">
      <c r="EU41028" s="104"/>
    </row>
    <row r="41029" spans="151:151" ht="14.4" x14ac:dyDescent="0.25">
      <c r="EU41029" s="104"/>
    </row>
    <row r="41030" spans="151:151" ht="14.4" x14ac:dyDescent="0.25">
      <c r="EU41030" s="104"/>
    </row>
    <row r="41031" spans="151:151" ht="14.4" x14ac:dyDescent="0.25">
      <c r="EU41031" s="104"/>
    </row>
    <row r="41032" spans="151:151" ht="14.4" x14ac:dyDescent="0.25">
      <c r="EU41032" s="104"/>
    </row>
    <row r="41033" spans="151:151" ht="14.4" x14ac:dyDescent="0.25">
      <c r="EU41033" s="104"/>
    </row>
    <row r="41034" spans="151:151" ht="14.4" x14ac:dyDescent="0.25">
      <c r="EU41034" s="104"/>
    </row>
    <row r="41035" spans="151:151" ht="14.4" x14ac:dyDescent="0.25">
      <c r="EU41035" s="104"/>
    </row>
    <row r="41036" spans="151:151" ht="14.4" x14ac:dyDescent="0.25">
      <c r="EU41036" s="104"/>
    </row>
    <row r="41037" spans="151:151" ht="14.4" x14ac:dyDescent="0.25">
      <c r="EU41037" s="104"/>
    </row>
    <row r="41038" spans="151:151" ht="14.4" x14ac:dyDescent="0.25">
      <c r="EU41038" s="104"/>
    </row>
    <row r="41039" spans="151:151" ht="14.4" x14ac:dyDescent="0.25">
      <c r="EU41039" s="104"/>
    </row>
    <row r="41040" spans="151:151" ht="14.4" x14ac:dyDescent="0.25">
      <c r="EU41040" s="104"/>
    </row>
    <row r="41041" spans="151:151" ht="14.4" x14ac:dyDescent="0.25">
      <c r="EU41041" s="104"/>
    </row>
    <row r="41042" spans="151:151" ht="14.4" x14ac:dyDescent="0.25">
      <c r="EU41042" s="104"/>
    </row>
    <row r="41043" spans="151:151" ht="14.4" x14ac:dyDescent="0.25">
      <c r="EU41043" s="104"/>
    </row>
    <row r="41044" spans="151:151" ht="14.4" x14ac:dyDescent="0.25">
      <c r="EU41044" s="104"/>
    </row>
    <row r="41045" spans="151:151" ht="14.4" x14ac:dyDescent="0.25">
      <c r="EU41045" s="104"/>
    </row>
    <row r="41046" spans="151:151" ht="14.4" x14ac:dyDescent="0.25">
      <c r="EU41046" s="104"/>
    </row>
    <row r="41047" spans="151:151" ht="14.4" x14ac:dyDescent="0.25">
      <c r="EU41047" s="104"/>
    </row>
    <row r="41048" spans="151:151" ht="14.4" x14ac:dyDescent="0.25">
      <c r="EU41048" s="104"/>
    </row>
    <row r="41049" spans="151:151" ht="14.4" x14ac:dyDescent="0.25">
      <c r="EU41049" s="104"/>
    </row>
    <row r="41050" spans="151:151" ht="14.4" x14ac:dyDescent="0.25">
      <c r="EU41050" s="104"/>
    </row>
    <row r="41051" spans="151:151" ht="14.4" x14ac:dyDescent="0.25">
      <c r="EU41051" s="104"/>
    </row>
    <row r="41052" spans="151:151" ht="14.4" x14ac:dyDescent="0.25">
      <c r="EU41052" s="104"/>
    </row>
    <row r="41053" spans="151:151" ht="14.4" x14ac:dyDescent="0.25">
      <c r="EU41053" s="104"/>
    </row>
    <row r="41054" spans="151:151" ht="14.4" x14ac:dyDescent="0.25">
      <c r="EU41054" s="104"/>
    </row>
    <row r="41055" spans="151:151" ht="14.4" x14ac:dyDescent="0.25">
      <c r="EU41055" s="104"/>
    </row>
    <row r="41056" spans="151:151" ht="14.4" x14ac:dyDescent="0.25">
      <c r="EU41056" s="104"/>
    </row>
    <row r="41057" spans="151:151" ht="14.4" x14ac:dyDescent="0.25">
      <c r="EU41057" s="104"/>
    </row>
    <row r="41058" spans="151:151" ht="14.4" x14ac:dyDescent="0.25">
      <c r="EU41058" s="104"/>
    </row>
    <row r="41059" spans="151:151" ht="14.4" x14ac:dyDescent="0.25">
      <c r="EU41059" s="104"/>
    </row>
    <row r="41060" spans="151:151" ht="14.4" x14ac:dyDescent="0.25">
      <c r="EU41060" s="104"/>
    </row>
    <row r="41061" spans="151:151" ht="14.4" x14ac:dyDescent="0.25">
      <c r="EU41061" s="104"/>
    </row>
    <row r="41062" spans="151:151" ht="14.4" x14ac:dyDescent="0.25">
      <c r="EU41062" s="104"/>
    </row>
    <row r="41063" spans="151:151" ht="14.4" x14ac:dyDescent="0.25">
      <c r="EU41063" s="104"/>
    </row>
    <row r="41064" spans="151:151" ht="14.4" x14ac:dyDescent="0.25">
      <c r="EU41064" s="104"/>
    </row>
    <row r="41065" spans="151:151" ht="14.4" x14ac:dyDescent="0.25">
      <c r="EU41065" s="104"/>
    </row>
    <row r="41066" spans="151:151" ht="14.4" x14ac:dyDescent="0.25">
      <c r="EU41066" s="104"/>
    </row>
    <row r="41067" spans="151:151" ht="14.4" x14ac:dyDescent="0.25">
      <c r="EU41067" s="104"/>
    </row>
    <row r="41068" spans="151:151" ht="14.4" x14ac:dyDescent="0.25">
      <c r="EU41068" s="104"/>
    </row>
    <row r="41069" spans="151:151" ht="14.4" x14ac:dyDescent="0.25">
      <c r="EU41069" s="104"/>
    </row>
    <row r="41070" spans="151:151" ht="14.4" x14ac:dyDescent="0.25">
      <c r="EU41070" s="104"/>
    </row>
    <row r="41071" spans="151:151" ht="14.4" x14ac:dyDescent="0.25">
      <c r="EU41071" s="104"/>
    </row>
    <row r="41072" spans="151:151" ht="14.4" x14ac:dyDescent="0.25">
      <c r="EU41072" s="104"/>
    </row>
    <row r="41073" spans="151:151" ht="14.4" x14ac:dyDescent="0.25">
      <c r="EU41073" s="104"/>
    </row>
    <row r="41074" spans="151:151" ht="14.4" x14ac:dyDescent="0.25">
      <c r="EU41074" s="104"/>
    </row>
    <row r="41075" spans="151:151" ht="14.4" x14ac:dyDescent="0.25">
      <c r="EU41075" s="104"/>
    </row>
    <row r="41076" spans="151:151" ht="14.4" x14ac:dyDescent="0.25">
      <c r="EU41076" s="104"/>
    </row>
    <row r="41077" spans="151:151" ht="14.4" x14ac:dyDescent="0.25">
      <c r="EU41077" s="104"/>
    </row>
    <row r="41078" spans="151:151" ht="14.4" x14ac:dyDescent="0.25">
      <c r="EU41078" s="104"/>
    </row>
    <row r="41079" spans="151:151" ht="14.4" x14ac:dyDescent="0.25">
      <c r="EU41079" s="104"/>
    </row>
    <row r="41080" spans="151:151" ht="14.4" x14ac:dyDescent="0.25">
      <c r="EU41080" s="104"/>
    </row>
    <row r="41081" spans="151:151" ht="14.4" x14ac:dyDescent="0.25">
      <c r="EU41081" s="104"/>
    </row>
    <row r="41082" spans="151:151" ht="14.4" x14ac:dyDescent="0.25">
      <c r="EU41082" s="104"/>
    </row>
    <row r="41083" spans="151:151" ht="14.4" x14ac:dyDescent="0.25">
      <c r="EU41083" s="104"/>
    </row>
    <row r="41084" spans="151:151" ht="14.4" x14ac:dyDescent="0.25">
      <c r="EU41084" s="104"/>
    </row>
    <row r="41085" spans="151:151" ht="14.4" x14ac:dyDescent="0.25">
      <c r="EU41085" s="104"/>
    </row>
    <row r="41086" spans="151:151" ht="14.4" x14ac:dyDescent="0.25">
      <c r="EU41086" s="104"/>
    </row>
    <row r="41087" spans="151:151" ht="14.4" x14ac:dyDescent="0.25">
      <c r="EU41087" s="104"/>
    </row>
    <row r="41088" spans="151:151" ht="14.4" x14ac:dyDescent="0.25">
      <c r="EU41088" s="104"/>
    </row>
    <row r="41089" spans="151:151" ht="14.4" x14ac:dyDescent="0.25">
      <c r="EU41089" s="104"/>
    </row>
    <row r="41090" spans="151:151" ht="14.4" x14ac:dyDescent="0.25">
      <c r="EU41090" s="104"/>
    </row>
    <row r="41091" spans="151:151" ht="14.4" x14ac:dyDescent="0.25">
      <c r="EU41091" s="104"/>
    </row>
    <row r="41092" spans="151:151" ht="14.4" x14ac:dyDescent="0.25">
      <c r="EU41092" s="104"/>
    </row>
    <row r="41093" spans="151:151" ht="14.4" x14ac:dyDescent="0.25">
      <c r="EU41093" s="104"/>
    </row>
    <row r="41094" spans="151:151" ht="14.4" x14ac:dyDescent="0.25">
      <c r="EU41094" s="104"/>
    </row>
    <row r="41095" spans="151:151" ht="14.4" x14ac:dyDescent="0.25">
      <c r="EU41095" s="104"/>
    </row>
    <row r="41096" spans="151:151" ht="14.4" x14ac:dyDescent="0.25">
      <c r="EU41096" s="104"/>
    </row>
    <row r="41097" spans="151:151" ht="14.4" x14ac:dyDescent="0.25">
      <c r="EU41097" s="104"/>
    </row>
    <row r="41098" spans="151:151" ht="14.4" x14ac:dyDescent="0.25">
      <c r="EU41098" s="104"/>
    </row>
    <row r="41099" spans="151:151" ht="14.4" x14ac:dyDescent="0.25">
      <c r="EU41099" s="104"/>
    </row>
    <row r="41100" spans="151:151" ht="14.4" x14ac:dyDescent="0.25">
      <c r="EU41100" s="104"/>
    </row>
    <row r="41101" spans="151:151" ht="14.4" x14ac:dyDescent="0.25">
      <c r="EU41101" s="104"/>
    </row>
    <row r="41102" spans="151:151" ht="14.4" x14ac:dyDescent="0.25">
      <c r="EU41102" s="104"/>
    </row>
    <row r="41103" spans="151:151" ht="14.4" x14ac:dyDescent="0.25">
      <c r="EU41103" s="104"/>
    </row>
    <row r="41104" spans="151:151" ht="14.4" x14ac:dyDescent="0.25">
      <c r="EU41104" s="104"/>
    </row>
    <row r="41105" spans="151:151" ht="14.4" x14ac:dyDescent="0.25">
      <c r="EU41105" s="104"/>
    </row>
    <row r="41106" spans="151:151" ht="14.4" x14ac:dyDescent="0.25">
      <c r="EU41106" s="104"/>
    </row>
    <row r="41107" spans="151:151" ht="14.4" x14ac:dyDescent="0.25">
      <c r="EU41107" s="104"/>
    </row>
    <row r="41108" spans="151:151" ht="14.4" x14ac:dyDescent="0.25">
      <c r="EU41108" s="104"/>
    </row>
    <row r="41109" spans="151:151" ht="14.4" x14ac:dyDescent="0.25">
      <c r="EU41109" s="104"/>
    </row>
    <row r="41110" spans="151:151" ht="14.4" x14ac:dyDescent="0.25">
      <c r="EU41110" s="104"/>
    </row>
    <row r="41111" spans="151:151" ht="14.4" x14ac:dyDescent="0.25">
      <c r="EU41111" s="104"/>
    </row>
    <row r="41112" spans="151:151" ht="14.4" x14ac:dyDescent="0.25">
      <c r="EU41112" s="104"/>
    </row>
    <row r="41113" spans="151:151" ht="14.4" x14ac:dyDescent="0.25">
      <c r="EU41113" s="104"/>
    </row>
    <row r="41114" spans="151:151" ht="14.4" x14ac:dyDescent="0.25">
      <c r="EU41114" s="104"/>
    </row>
    <row r="41115" spans="151:151" ht="14.4" x14ac:dyDescent="0.25">
      <c r="EU41115" s="104"/>
    </row>
    <row r="41116" spans="151:151" ht="14.4" x14ac:dyDescent="0.25">
      <c r="EU41116" s="104"/>
    </row>
    <row r="41117" spans="151:151" ht="14.4" x14ac:dyDescent="0.25">
      <c r="EU41117" s="104"/>
    </row>
    <row r="41118" spans="151:151" ht="14.4" x14ac:dyDescent="0.25">
      <c r="EU41118" s="104"/>
    </row>
    <row r="41119" spans="151:151" ht="14.4" x14ac:dyDescent="0.25">
      <c r="EU41119" s="104"/>
    </row>
    <row r="41120" spans="151:151" ht="14.4" x14ac:dyDescent="0.25">
      <c r="EU41120" s="104"/>
    </row>
    <row r="41121" spans="151:151" ht="14.4" x14ac:dyDescent="0.25">
      <c r="EU41121" s="104"/>
    </row>
    <row r="41122" spans="151:151" ht="14.4" x14ac:dyDescent="0.25">
      <c r="EU41122" s="104"/>
    </row>
    <row r="41123" spans="151:151" ht="14.4" x14ac:dyDescent="0.25">
      <c r="EU41123" s="104"/>
    </row>
    <row r="41124" spans="151:151" ht="14.4" x14ac:dyDescent="0.25">
      <c r="EU41124" s="104"/>
    </row>
    <row r="41125" spans="151:151" ht="14.4" x14ac:dyDescent="0.25">
      <c r="EU41125" s="104"/>
    </row>
    <row r="41126" spans="151:151" ht="14.4" x14ac:dyDescent="0.25">
      <c r="EU41126" s="104"/>
    </row>
    <row r="41127" spans="151:151" ht="14.4" x14ac:dyDescent="0.25">
      <c r="EU41127" s="104"/>
    </row>
    <row r="41128" spans="151:151" ht="14.4" x14ac:dyDescent="0.25">
      <c r="EU41128" s="104"/>
    </row>
    <row r="41129" spans="151:151" ht="14.4" x14ac:dyDescent="0.25">
      <c r="EU41129" s="104"/>
    </row>
    <row r="41130" spans="151:151" ht="14.4" x14ac:dyDescent="0.25">
      <c r="EU41130" s="104"/>
    </row>
    <row r="41131" spans="151:151" ht="14.4" x14ac:dyDescent="0.25">
      <c r="EU41131" s="104"/>
    </row>
    <row r="41132" spans="151:151" ht="14.4" x14ac:dyDescent="0.25">
      <c r="EU41132" s="104"/>
    </row>
    <row r="41133" spans="151:151" ht="14.4" x14ac:dyDescent="0.25">
      <c r="EU41133" s="104"/>
    </row>
    <row r="41134" spans="151:151" ht="14.4" x14ac:dyDescent="0.25">
      <c r="EU41134" s="104"/>
    </row>
    <row r="41135" spans="151:151" ht="14.4" x14ac:dyDescent="0.25">
      <c r="EU41135" s="104"/>
    </row>
    <row r="41136" spans="151:151" ht="14.4" x14ac:dyDescent="0.25">
      <c r="EU41136" s="104"/>
    </row>
    <row r="41137" spans="151:151" ht="14.4" x14ac:dyDescent="0.25">
      <c r="EU41137" s="104"/>
    </row>
    <row r="41138" spans="151:151" ht="14.4" x14ac:dyDescent="0.25">
      <c r="EU41138" s="104"/>
    </row>
    <row r="41139" spans="151:151" ht="14.4" x14ac:dyDescent="0.25">
      <c r="EU41139" s="104"/>
    </row>
    <row r="41140" spans="151:151" ht="14.4" x14ac:dyDescent="0.25">
      <c r="EU41140" s="104"/>
    </row>
    <row r="41141" spans="151:151" ht="14.4" x14ac:dyDescent="0.25">
      <c r="EU41141" s="104"/>
    </row>
    <row r="41142" spans="151:151" ht="14.4" x14ac:dyDescent="0.25">
      <c r="EU41142" s="104"/>
    </row>
    <row r="41143" spans="151:151" ht="14.4" x14ac:dyDescent="0.25">
      <c r="EU41143" s="104"/>
    </row>
    <row r="41144" spans="151:151" ht="14.4" x14ac:dyDescent="0.25">
      <c r="EU41144" s="104"/>
    </row>
    <row r="41145" spans="151:151" ht="14.4" x14ac:dyDescent="0.25">
      <c r="EU41145" s="104"/>
    </row>
    <row r="41146" spans="151:151" ht="14.4" x14ac:dyDescent="0.25">
      <c r="EU41146" s="104"/>
    </row>
    <row r="41147" spans="151:151" ht="14.4" x14ac:dyDescent="0.25">
      <c r="EU41147" s="104"/>
    </row>
    <row r="41148" spans="151:151" ht="14.4" x14ac:dyDescent="0.25">
      <c r="EU41148" s="104"/>
    </row>
    <row r="41149" spans="151:151" ht="14.4" x14ac:dyDescent="0.25">
      <c r="EU41149" s="104"/>
    </row>
    <row r="41150" spans="151:151" ht="14.4" x14ac:dyDescent="0.25">
      <c r="EU41150" s="104"/>
    </row>
    <row r="41151" spans="151:151" ht="14.4" x14ac:dyDescent="0.25">
      <c r="EU41151" s="104"/>
    </row>
    <row r="41152" spans="151:151" ht="14.4" x14ac:dyDescent="0.25">
      <c r="EU41152" s="104"/>
    </row>
    <row r="41153" spans="151:151" ht="14.4" x14ac:dyDescent="0.25">
      <c r="EU41153" s="104"/>
    </row>
    <row r="41154" spans="151:151" ht="14.4" x14ac:dyDescent="0.25">
      <c r="EU41154" s="104"/>
    </row>
    <row r="41155" spans="151:151" ht="14.4" x14ac:dyDescent="0.25">
      <c r="EU41155" s="104"/>
    </row>
    <row r="41156" spans="151:151" ht="14.4" x14ac:dyDescent="0.25">
      <c r="EU41156" s="104"/>
    </row>
    <row r="41157" spans="151:151" ht="14.4" x14ac:dyDescent="0.25">
      <c r="EU41157" s="104"/>
    </row>
    <row r="41158" spans="151:151" ht="14.4" x14ac:dyDescent="0.25">
      <c r="EU41158" s="104"/>
    </row>
    <row r="41159" spans="151:151" ht="14.4" x14ac:dyDescent="0.25">
      <c r="EU41159" s="104"/>
    </row>
    <row r="41160" spans="151:151" ht="14.4" x14ac:dyDescent="0.25">
      <c r="EU41160" s="104"/>
    </row>
    <row r="41161" spans="151:151" ht="14.4" x14ac:dyDescent="0.25">
      <c r="EU41161" s="104"/>
    </row>
    <row r="41162" spans="151:151" ht="14.4" x14ac:dyDescent="0.25">
      <c r="EU41162" s="104"/>
    </row>
    <row r="41163" spans="151:151" ht="14.4" x14ac:dyDescent="0.25">
      <c r="EU41163" s="104"/>
    </row>
    <row r="41164" spans="151:151" ht="14.4" x14ac:dyDescent="0.25">
      <c r="EU41164" s="104"/>
    </row>
    <row r="41165" spans="151:151" ht="14.4" x14ac:dyDescent="0.25">
      <c r="EU41165" s="104"/>
    </row>
    <row r="41166" spans="151:151" ht="14.4" x14ac:dyDescent="0.25">
      <c r="EU41166" s="104"/>
    </row>
    <row r="41167" spans="151:151" ht="14.4" x14ac:dyDescent="0.25">
      <c r="EU41167" s="104"/>
    </row>
    <row r="41168" spans="151:151" ht="14.4" x14ac:dyDescent="0.25">
      <c r="EU41168" s="104"/>
    </row>
    <row r="41169" spans="151:151" ht="14.4" x14ac:dyDescent="0.25">
      <c r="EU41169" s="104"/>
    </row>
    <row r="41170" spans="151:151" ht="14.4" x14ac:dyDescent="0.25">
      <c r="EU41170" s="104"/>
    </row>
    <row r="41171" spans="151:151" ht="14.4" x14ac:dyDescent="0.25">
      <c r="EU41171" s="104"/>
    </row>
    <row r="41172" spans="151:151" ht="14.4" x14ac:dyDescent="0.25">
      <c r="EU41172" s="104"/>
    </row>
    <row r="41173" spans="151:151" ht="14.4" x14ac:dyDescent="0.25">
      <c r="EU41173" s="104"/>
    </row>
    <row r="41174" spans="151:151" ht="14.4" x14ac:dyDescent="0.25">
      <c r="EU41174" s="104"/>
    </row>
    <row r="41175" spans="151:151" ht="14.4" x14ac:dyDescent="0.25">
      <c r="EU41175" s="104"/>
    </row>
    <row r="41176" spans="151:151" ht="14.4" x14ac:dyDescent="0.25">
      <c r="EU41176" s="104"/>
    </row>
    <row r="41177" spans="151:151" ht="14.4" x14ac:dyDescent="0.25">
      <c r="EU41177" s="104"/>
    </row>
    <row r="41178" spans="151:151" ht="14.4" x14ac:dyDescent="0.25">
      <c r="EU41178" s="104"/>
    </row>
    <row r="41179" spans="151:151" ht="14.4" x14ac:dyDescent="0.25">
      <c r="EU41179" s="104"/>
    </row>
    <row r="41180" spans="151:151" ht="14.4" x14ac:dyDescent="0.25">
      <c r="EU41180" s="104"/>
    </row>
    <row r="41181" spans="151:151" ht="14.4" x14ac:dyDescent="0.25">
      <c r="EU41181" s="104"/>
    </row>
    <row r="41182" spans="151:151" ht="14.4" x14ac:dyDescent="0.25">
      <c r="EU41182" s="104"/>
    </row>
    <row r="41183" spans="151:151" ht="14.4" x14ac:dyDescent="0.25">
      <c r="EU41183" s="104"/>
    </row>
    <row r="41184" spans="151:151" ht="14.4" x14ac:dyDescent="0.25">
      <c r="EU41184" s="104"/>
    </row>
    <row r="41185" spans="151:151" ht="14.4" x14ac:dyDescent="0.25">
      <c r="EU41185" s="104"/>
    </row>
    <row r="41186" spans="151:151" ht="14.4" x14ac:dyDescent="0.25">
      <c r="EU41186" s="104"/>
    </row>
    <row r="41187" spans="151:151" ht="14.4" x14ac:dyDescent="0.25">
      <c r="EU41187" s="104"/>
    </row>
    <row r="41188" spans="151:151" ht="14.4" x14ac:dyDescent="0.25">
      <c r="EU41188" s="104"/>
    </row>
    <row r="41189" spans="151:151" ht="14.4" x14ac:dyDescent="0.25">
      <c r="EU41189" s="104"/>
    </row>
    <row r="41190" spans="151:151" ht="14.4" x14ac:dyDescent="0.25">
      <c r="EU41190" s="104"/>
    </row>
    <row r="41191" spans="151:151" ht="14.4" x14ac:dyDescent="0.25">
      <c r="EU41191" s="104"/>
    </row>
    <row r="41192" spans="151:151" ht="14.4" x14ac:dyDescent="0.25">
      <c r="EU41192" s="104"/>
    </row>
    <row r="41193" spans="151:151" ht="14.4" x14ac:dyDescent="0.25">
      <c r="EU41193" s="104"/>
    </row>
    <row r="41194" spans="151:151" ht="14.4" x14ac:dyDescent="0.25">
      <c r="EU41194" s="104"/>
    </row>
    <row r="41195" spans="151:151" ht="14.4" x14ac:dyDescent="0.25">
      <c r="EU41195" s="104"/>
    </row>
    <row r="41196" spans="151:151" ht="14.4" x14ac:dyDescent="0.25">
      <c r="EU41196" s="104"/>
    </row>
    <row r="41197" spans="151:151" ht="14.4" x14ac:dyDescent="0.25">
      <c r="EU41197" s="104"/>
    </row>
    <row r="41198" spans="151:151" ht="14.4" x14ac:dyDescent="0.25">
      <c r="EU41198" s="104"/>
    </row>
    <row r="41199" spans="151:151" ht="14.4" x14ac:dyDescent="0.25">
      <c r="EU41199" s="104"/>
    </row>
    <row r="41200" spans="151:151" ht="14.4" x14ac:dyDescent="0.25">
      <c r="EU41200" s="104"/>
    </row>
    <row r="41201" spans="151:151" ht="14.4" x14ac:dyDescent="0.25">
      <c r="EU41201" s="104"/>
    </row>
    <row r="41202" spans="151:151" ht="14.4" x14ac:dyDescent="0.25">
      <c r="EU41202" s="104"/>
    </row>
    <row r="41203" spans="151:151" ht="14.4" x14ac:dyDescent="0.25">
      <c r="EU41203" s="104"/>
    </row>
    <row r="41204" spans="151:151" ht="14.4" x14ac:dyDescent="0.25">
      <c r="EU41204" s="104"/>
    </row>
    <row r="41205" spans="151:151" ht="14.4" x14ac:dyDescent="0.25">
      <c r="EU41205" s="104"/>
    </row>
    <row r="41206" spans="151:151" ht="14.4" x14ac:dyDescent="0.25">
      <c r="EU41206" s="104"/>
    </row>
    <row r="41207" spans="151:151" ht="14.4" x14ac:dyDescent="0.25">
      <c r="EU41207" s="104"/>
    </row>
    <row r="41208" spans="151:151" ht="14.4" x14ac:dyDescent="0.25">
      <c r="EU41208" s="104"/>
    </row>
    <row r="41209" spans="151:151" ht="14.4" x14ac:dyDescent="0.25">
      <c r="EU41209" s="104"/>
    </row>
    <row r="41210" spans="151:151" ht="14.4" x14ac:dyDescent="0.25">
      <c r="EU41210" s="104"/>
    </row>
    <row r="41211" spans="151:151" ht="14.4" x14ac:dyDescent="0.25">
      <c r="EU41211" s="104"/>
    </row>
    <row r="41212" spans="151:151" ht="14.4" x14ac:dyDescent="0.25">
      <c r="EU41212" s="104"/>
    </row>
    <row r="41213" spans="151:151" ht="14.4" x14ac:dyDescent="0.25">
      <c r="EU41213" s="104"/>
    </row>
    <row r="41214" spans="151:151" ht="14.4" x14ac:dyDescent="0.25">
      <c r="EU41214" s="104"/>
    </row>
    <row r="41215" spans="151:151" ht="14.4" x14ac:dyDescent="0.25">
      <c r="EU41215" s="104"/>
    </row>
    <row r="41216" spans="151:151" ht="14.4" x14ac:dyDescent="0.25">
      <c r="EU41216" s="104"/>
    </row>
    <row r="41217" spans="151:151" ht="14.4" x14ac:dyDescent="0.25">
      <c r="EU41217" s="104"/>
    </row>
    <row r="41218" spans="151:151" ht="14.4" x14ac:dyDescent="0.25">
      <c r="EU41218" s="104"/>
    </row>
    <row r="41219" spans="151:151" ht="14.4" x14ac:dyDescent="0.25">
      <c r="EU41219" s="104"/>
    </row>
    <row r="41220" spans="151:151" ht="14.4" x14ac:dyDescent="0.25">
      <c r="EU41220" s="104"/>
    </row>
    <row r="41221" spans="151:151" ht="14.4" x14ac:dyDescent="0.25">
      <c r="EU41221" s="104"/>
    </row>
    <row r="41222" spans="151:151" ht="14.4" x14ac:dyDescent="0.25">
      <c r="EU41222" s="104"/>
    </row>
    <row r="41223" spans="151:151" ht="14.4" x14ac:dyDescent="0.25">
      <c r="EU41223" s="104"/>
    </row>
    <row r="41224" spans="151:151" ht="14.4" x14ac:dyDescent="0.25">
      <c r="EU41224" s="104"/>
    </row>
    <row r="41225" spans="151:151" ht="14.4" x14ac:dyDescent="0.25">
      <c r="EU41225" s="104"/>
    </row>
    <row r="41226" spans="151:151" ht="14.4" x14ac:dyDescent="0.25">
      <c r="EU41226" s="104"/>
    </row>
    <row r="41227" spans="151:151" ht="14.4" x14ac:dyDescent="0.25">
      <c r="EU41227" s="104"/>
    </row>
    <row r="41228" spans="151:151" ht="14.4" x14ac:dyDescent="0.25">
      <c r="EU41228" s="104"/>
    </row>
    <row r="41229" spans="151:151" ht="14.4" x14ac:dyDescent="0.25">
      <c r="EU41229" s="104"/>
    </row>
    <row r="41230" spans="151:151" ht="14.4" x14ac:dyDescent="0.25">
      <c r="EU41230" s="104"/>
    </row>
    <row r="41231" spans="151:151" ht="14.4" x14ac:dyDescent="0.25">
      <c r="EU41231" s="104"/>
    </row>
    <row r="41232" spans="151:151" ht="14.4" x14ac:dyDescent="0.25">
      <c r="EU41232" s="104"/>
    </row>
    <row r="41233" spans="151:151" ht="14.4" x14ac:dyDescent="0.25">
      <c r="EU41233" s="104"/>
    </row>
    <row r="41234" spans="151:151" ht="14.4" x14ac:dyDescent="0.25">
      <c r="EU41234" s="104"/>
    </row>
    <row r="41235" spans="151:151" ht="14.4" x14ac:dyDescent="0.25">
      <c r="EU41235" s="104"/>
    </row>
    <row r="41236" spans="151:151" ht="14.4" x14ac:dyDescent="0.25">
      <c r="EU41236" s="104"/>
    </row>
    <row r="41237" spans="151:151" ht="14.4" x14ac:dyDescent="0.25">
      <c r="EU41237" s="104"/>
    </row>
    <row r="41238" spans="151:151" ht="14.4" x14ac:dyDescent="0.25">
      <c r="EU41238" s="104"/>
    </row>
    <row r="41239" spans="151:151" ht="14.4" x14ac:dyDescent="0.25">
      <c r="EU41239" s="104"/>
    </row>
    <row r="41240" spans="151:151" ht="14.4" x14ac:dyDescent="0.25">
      <c r="EU41240" s="104"/>
    </row>
    <row r="41241" spans="151:151" ht="14.4" x14ac:dyDescent="0.25">
      <c r="EU41241" s="104"/>
    </row>
    <row r="41242" spans="151:151" ht="14.4" x14ac:dyDescent="0.25">
      <c r="EU41242" s="104"/>
    </row>
    <row r="41243" spans="151:151" ht="14.4" x14ac:dyDescent="0.25">
      <c r="EU41243" s="104"/>
    </row>
    <row r="41244" spans="151:151" ht="14.4" x14ac:dyDescent="0.25">
      <c r="EU41244" s="104"/>
    </row>
    <row r="41245" spans="151:151" ht="14.4" x14ac:dyDescent="0.25">
      <c r="EU41245" s="104"/>
    </row>
    <row r="41246" spans="151:151" ht="14.4" x14ac:dyDescent="0.25">
      <c r="EU41246" s="104"/>
    </row>
    <row r="41247" spans="151:151" ht="14.4" x14ac:dyDescent="0.25">
      <c r="EU41247" s="104"/>
    </row>
    <row r="41248" spans="151:151" ht="14.4" x14ac:dyDescent="0.25">
      <c r="EU41248" s="104"/>
    </row>
    <row r="41249" spans="151:151" ht="14.4" x14ac:dyDescent="0.25">
      <c r="EU41249" s="104"/>
    </row>
    <row r="41250" spans="151:151" ht="14.4" x14ac:dyDescent="0.25">
      <c r="EU41250" s="104"/>
    </row>
    <row r="41251" spans="151:151" ht="14.4" x14ac:dyDescent="0.25">
      <c r="EU41251" s="104"/>
    </row>
    <row r="41252" spans="151:151" ht="14.4" x14ac:dyDescent="0.25">
      <c r="EU41252" s="104"/>
    </row>
    <row r="41253" spans="151:151" ht="14.4" x14ac:dyDescent="0.25">
      <c r="EU41253" s="104"/>
    </row>
    <row r="41254" spans="151:151" ht="14.4" x14ac:dyDescent="0.25">
      <c r="EU41254" s="104"/>
    </row>
    <row r="41255" spans="151:151" ht="14.4" x14ac:dyDescent="0.25">
      <c r="EU41255" s="104"/>
    </row>
    <row r="41256" spans="151:151" ht="14.4" x14ac:dyDescent="0.25">
      <c r="EU41256" s="104"/>
    </row>
    <row r="41257" spans="151:151" ht="14.4" x14ac:dyDescent="0.25">
      <c r="EU41257" s="104"/>
    </row>
    <row r="41258" spans="151:151" ht="14.4" x14ac:dyDescent="0.25">
      <c r="EU41258" s="104"/>
    </row>
    <row r="41259" spans="151:151" ht="14.4" x14ac:dyDescent="0.25">
      <c r="EU41259" s="104"/>
    </row>
    <row r="41260" spans="151:151" ht="14.4" x14ac:dyDescent="0.25">
      <c r="EU41260" s="104"/>
    </row>
    <row r="41261" spans="151:151" ht="14.4" x14ac:dyDescent="0.25">
      <c r="EU41261" s="104"/>
    </row>
    <row r="41262" spans="151:151" ht="14.4" x14ac:dyDescent="0.25">
      <c r="EU41262" s="104"/>
    </row>
    <row r="41263" spans="151:151" ht="14.4" x14ac:dyDescent="0.25">
      <c r="EU41263" s="104"/>
    </row>
    <row r="41264" spans="151:151" ht="14.4" x14ac:dyDescent="0.25">
      <c r="EU41264" s="104"/>
    </row>
    <row r="41265" spans="151:151" ht="14.4" x14ac:dyDescent="0.25">
      <c r="EU41265" s="104"/>
    </row>
    <row r="41266" spans="151:151" ht="14.4" x14ac:dyDescent="0.25">
      <c r="EU41266" s="104"/>
    </row>
    <row r="41267" spans="151:151" ht="14.4" x14ac:dyDescent="0.25">
      <c r="EU41267" s="104"/>
    </row>
    <row r="41268" spans="151:151" ht="14.4" x14ac:dyDescent="0.25">
      <c r="EU41268" s="104"/>
    </row>
    <row r="41269" spans="151:151" ht="14.4" x14ac:dyDescent="0.25">
      <c r="EU41269" s="104"/>
    </row>
    <row r="41270" spans="151:151" ht="14.4" x14ac:dyDescent="0.25">
      <c r="EU41270" s="104"/>
    </row>
    <row r="41271" spans="151:151" ht="14.4" x14ac:dyDescent="0.25">
      <c r="EU41271" s="104"/>
    </row>
    <row r="41272" spans="151:151" ht="14.4" x14ac:dyDescent="0.25">
      <c r="EU41272" s="104"/>
    </row>
    <row r="41273" spans="151:151" ht="14.4" x14ac:dyDescent="0.25">
      <c r="EU41273" s="104"/>
    </row>
    <row r="41274" spans="151:151" ht="14.4" x14ac:dyDescent="0.25">
      <c r="EU41274" s="104"/>
    </row>
    <row r="41275" spans="151:151" ht="14.4" x14ac:dyDescent="0.25">
      <c r="EU41275" s="104"/>
    </row>
    <row r="41276" spans="151:151" ht="14.4" x14ac:dyDescent="0.25">
      <c r="EU41276" s="104"/>
    </row>
    <row r="41277" spans="151:151" ht="14.4" x14ac:dyDescent="0.25">
      <c r="EU41277" s="104"/>
    </row>
    <row r="41278" spans="151:151" ht="14.4" x14ac:dyDescent="0.25">
      <c r="EU41278" s="104"/>
    </row>
    <row r="41279" spans="151:151" ht="14.4" x14ac:dyDescent="0.25">
      <c r="EU41279" s="104"/>
    </row>
    <row r="41280" spans="151:151" ht="14.4" x14ac:dyDescent="0.25">
      <c r="EU41280" s="104"/>
    </row>
    <row r="41281" spans="151:151" ht="14.4" x14ac:dyDescent="0.25">
      <c r="EU41281" s="104"/>
    </row>
    <row r="41282" spans="151:151" ht="14.4" x14ac:dyDescent="0.25">
      <c r="EU41282" s="104"/>
    </row>
    <row r="41283" spans="151:151" ht="14.4" x14ac:dyDescent="0.25">
      <c r="EU41283" s="104"/>
    </row>
    <row r="41284" spans="151:151" ht="14.4" x14ac:dyDescent="0.25">
      <c r="EU41284" s="104"/>
    </row>
    <row r="41285" spans="151:151" ht="14.4" x14ac:dyDescent="0.25">
      <c r="EU41285" s="104"/>
    </row>
    <row r="41286" spans="151:151" ht="14.4" x14ac:dyDescent="0.25">
      <c r="EU41286" s="104"/>
    </row>
    <row r="41287" spans="151:151" ht="14.4" x14ac:dyDescent="0.25">
      <c r="EU41287" s="104"/>
    </row>
    <row r="41288" spans="151:151" ht="14.4" x14ac:dyDescent="0.25">
      <c r="EU41288" s="104"/>
    </row>
    <row r="41289" spans="151:151" ht="14.4" x14ac:dyDescent="0.25">
      <c r="EU41289" s="104"/>
    </row>
    <row r="41290" spans="151:151" ht="14.4" x14ac:dyDescent="0.25">
      <c r="EU41290" s="104"/>
    </row>
    <row r="41291" spans="151:151" ht="14.4" x14ac:dyDescent="0.25">
      <c r="EU41291" s="104"/>
    </row>
    <row r="41292" spans="151:151" ht="14.4" x14ac:dyDescent="0.25">
      <c r="EU41292" s="104"/>
    </row>
    <row r="41293" spans="151:151" ht="14.4" x14ac:dyDescent="0.25">
      <c r="EU41293" s="104"/>
    </row>
    <row r="41294" spans="151:151" ht="14.4" x14ac:dyDescent="0.25">
      <c r="EU41294" s="104"/>
    </row>
    <row r="41295" spans="151:151" ht="14.4" x14ac:dyDescent="0.25">
      <c r="EU41295" s="104"/>
    </row>
    <row r="41296" spans="151:151" ht="14.4" x14ac:dyDescent="0.25">
      <c r="EU41296" s="104"/>
    </row>
    <row r="41297" spans="151:151" ht="14.4" x14ac:dyDescent="0.25">
      <c r="EU41297" s="104"/>
    </row>
    <row r="41298" spans="151:151" ht="14.4" x14ac:dyDescent="0.25">
      <c r="EU41298" s="104"/>
    </row>
    <row r="41299" spans="151:151" ht="14.4" x14ac:dyDescent="0.25">
      <c r="EU41299" s="104"/>
    </row>
    <row r="41300" spans="151:151" ht="14.4" x14ac:dyDescent="0.25">
      <c r="EU41300" s="104"/>
    </row>
    <row r="41301" spans="151:151" ht="14.4" x14ac:dyDescent="0.25">
      <c r="EU41301" s="104"/>
    </row>
    <row r="41302" spans="151:151" ht="14.4" x14ac:dyDescent="0.25">
      <c r="EU41302" s="104"/>
    </row>
    <row r="41303" spans="151:151" ht="14.4" x14ac:dyDescent="0.25">
      <c r="EU41303" s="104"/>
    </row>
    <row r="41304" spans="151:151" ht="14.4" x14ac:dyDescent="0.25">
      <c r="EU41304" s="104"/>
    </row>
    <row r="41305" spans="151:151" ht="14.4" x14ac:dyDescent="0.25">
      <c r="EU41305" s="104"/>
    </row>
    <row r="41306" spans="151:151" ht="14.4" x14ac:dyDescent="0.25">
      <c r="EU41306" s="104"/>
    </row>
    <row r="41307" spans="151:151" ht="14.4" x14ac:dyDescent="0.25">
      <c r="EU41307" s="104"/>
    </row>
    <row r="41308" spans="151:151" ht="14.4" x14ac:dyDescent="0.25">
      <c r="EU41308" s="104"/>
    </row>
    <row r="41309" spans="151:151" ht="14.4" x14ac:dyDescent="0.25">
      <c r="EU41309" s="104"/>
    </row>
    <row r="41310" spans="151:151" ht="14.4" x14ac:dyDescent="0.25">
      <c r="EU41310" s="104"/>
    </row>
    <row r="41311" spans="151:151" ht="14.4" x14ac:dyDescent="0.25">
      <c r="EU41311" s="104"/>
    </row>
    <row r="41312" spans="151:151" ht="14.4" x14ac:dyDescent="0.25">
      <c r="EU41312" s="104"/>
    </row>
    <row r="41313" spans="151:151" ht="14.4" x14ac:dyDescent="0.25">
      <c r="EU41313" s="104"/>
    </row>
    <row r="41314" spans="151:151" ht="14.4" x14ac:dyDescent="0.25">
      <c r="EU41314" s="104"/>
    </row>
    <row r="41315" spans="151:151" ht="14.4" x14ac:dyDescent="0.25">
      <c r="EU41315" s="104"/>
    </row>
    <row r="41316" spans="151:151" ht="14.4" x14ac:dyDescent="0.25">
      <c r="EU41316" s="104"/>
    </row>
    <row r="41317" spans="151:151" ht="14.4" x14ac:dyDescent="0.25">
      <c r="EU41317" s="104"/>
    </row>
    <row r="41318" spans="151:151" ht="14.4" x14ac:dyDescent="0.25">
      <c r="EU41318" s="104"/>
    </row>
    <row r="41319" spans="151:151" ht="14.4" x14ac:dyDescent="0.25">
      <c r="EU41319" s="104"/>
    </row>
    <row r="41320" spans="151:151" ht="14.4" x14ac:dyDescent="0.25">
      <c r="EU41320" s="104"/>
    </row>
    <row r="41321" spans="151:151" ht="14.4" x14ac:dyDescent="0.25">
      <c r="EU41321" s="104"/>
    </row>
    <row r="41322" spans="151:151" ht="14.4" x14ac:dyDescent="0.25">
      <c r="EU41322" s="104"/>
    </row>
    <row r="41323" spans="151:151" ht="14.4" x14ac:dyDescent="0.25">
      <c r="EU41323" s="104"/>
    </row>
    <row r="41324" spans="151:151" ht="14.4" x14ac:dyDescent="0.25">
      <c r="EU41324" s="104"/>
    </row>
    <row r="41325" spans="151:151" ht="14.4" x14ac:dyDescent="0.25">
      <c r="EU41325" s="104"/>
    </row>
    <row r="41326" spans="151:151" ht="14.4" x14ac:dyDescent="0.25">
      <c r="EU41326" s="104"/>
    </row>
    <row r="41327" spans="151:151" ht="14.4" x14ac:dyDescent="0.25">
      <c r="EU41327" s="104"/>
    </row>
    <row r="41328" spans="151:151" ht="14.4" x14ac:dyDescent="0.25">
      <c r="EU41328" s="104"/>
    </row>
    <row r="41329" spans="151:151" ht="14.4" x14ac:dyDescent="0.25">
      <c r="EU41329" s="104"/>
    </row>
    <row r="41330" spans="151:151" ht="14.4" x14ac:dyDescent="0.25">
      <c r="EU41330" s="104"/>
    </row>
    <row r="41331" spans="151:151" ht="14.4" x14ac:dyDescent="0.25">
      <c r="EU41331" s="104"/>
    </row>
    <row r="41332" spans="151:151" ht="14.4" x14ac:dyDescent="0.25">
      <c r="EU41332" s="104"/>
    </row>
    <row r="41333" spans="151:151" ht="14.4" x14ac:dyDescent="0.25">
      <c r="EU41333" s="104"/>
    </row>
    <row r="41334" spans="151:151" ht="14.4" x14ac:dyDescent="0.25">
      <c r="EU41334" s="104"/>
    </row>
    <row r="41335" spans="151:151" ht="14.4" x14ac:dyDescent="0.25">
      <c r="EU41335" s="104"/>
    </row>
    <row r="41336" spans="151:151" ht="14.4" x14ac:dyDescent="0.25">
      <c r="EU41336" s="104"/>
    </row>
    <row r="41337" spans="151:151" ht="14.4" x14ac:dyDescent="0.25">
      <c r="EU41337" s="104"/>
    </row>
    <row r="41338" spans="151:151" ht="14.4" x14ac:dyDescent="0.25">
      <c r="EU41338" s="104"/>
    </row>
    <row r="41339" spans="151:151" ht="14.4" x14ac:dyDescent="0.25">
      <c r="EU41339" s="104"/>
    </row>
    <row r="41340" spans="151:151" ht="14.4" x14ac:dyDescent="0.25">
      <c r="EU41340" s="104"/>
    </row>
    <row r="41341" spans="151:151" ht="14.4" x14ac:dyDescent="0.25">
      <c r="EU41341" s="104"/>
    </row>
    <row r="41342" spans="151:151" ht="14.4" x14ac:dyDescent="0.25">
      <c r="EU41342" s="104"/>
    </row>
    <row r="41343" spans="151:151" ht="14.4" x14ac:dyDescent="0.25">
      <c r="EU41343" s="104"/>
    </row>
    <row r="41344" spans="151:151" ht="14.4" x14ac:dyDescent="0.25">
      <c r="EU41344" s="104"/>
    </row>
    <row r="41345" spans="151:151" ht="14.4" x14ac:dyDescent="0.25">
      <c r="EU41345" s="104"/>
    </row>
    <row r="41346" spans="151:151" ht="14.4" x14ac:dyDescent="0.25">
      <c r="EU41346" s="104"/>
    </row>
    <row r="41347" spans="151:151" ht="14.4" x14ac:dyDescent="0.25">
      <c r="EU41347" s="104"/>
    </row>
    <row r="41348" spans="151:151" ht="14.4" x14ac:dyDescent="0.25">
      <c r="EU41348" s="104"/>
    </row>
    <row r="41349" spans="151:151" ht="14.4" x14ac:dyDescent="0.25">
      <c r="EU41349" s="104"/>
    </row>
    <row r="41350" spans="151:151" ht="14.4" x14ac:dyDescent="0.25">
      <c r="EU41350" s="104"/>
    </row>
    <row r="41351" spans="151:151" ht="14.4" x14ac:dyDescent="0.25">
      <c r="EU41351" s="104"/>
    </row>
    <row r="41352" spans="151:151" ht="14.4" x14ac:dyDescent="0.25">
      <c r="EU41352" s="104"/>
    </row>
    <row r="41353" spans="151:151" ht="14.4" x14ac:dyDescent="0.25">
      <c r="EU41353" s="104"/>
    </row>
    <row r="41354" spans="151:151" ht="14.4" x14ac:dyDescent="0.25">
      <c r="EU41354" s="104"/>
    </row>
    <row r="41355" spans="151:151" ht="14.4" x14ac:dyDescent="0.25">
      <c r="EU41355" s="104"/>
    </row>
    <row r="41356" spans="151:151" ht="14.4" x14ac:dyDescent="0.25">
      <c r="EU41356" s="104"/>
    </row>
    <row r="41357" spans="151:151" ht="14.4" x14ac:dyDescent="0.25">
      <c r="EU41357" s="104"/>
    </row>
    <row r="41358" spans="151:151" ht="14.4" x14ac:dyDescent="0.25">
      <c r="EU41358" s="104"/>
    </row>
    <row r="41359" spans="151:151" ht="14.4" x14ac:dyDescent="0.25">
      <c r="EU41359" s="104"/>
    </row>
    <row r="41360" spans="151:151" ht="14.4" x14ac:dyDescent="0.25">
      <c r="EU41360" s="104"/>
    </row>
    <row r="41361" spans="151:151" ht="14.4" x14ac:dyDescent="0.25">
      <c r="EU41361" s="104"/>
    </row>
    <row r="41362" spans="151:151" ht="14.4" x14ac:dyDescent="0.25">
      <c r="EU41362" s="104"/>
    </row>
    <row r="41363" spans="151:151" ht="14.4" x14ac:dyDescent="0.25">
      <c r="EU41363" s="104"/>
    </row>
    <row r="41364" spans="151:151" ht="14.4" x14ac:dyDescent="0.25">
      <c r="EU41364" s="104"/>
    </row>
    <row r="41365" spans="151:151" ht="14.4" x14ac:dyDescent="0.25">
      <c r="EU41365" s="104"/>
    </row>
    <row r="41366" spans="151:151" ht="14.4" x14ac:dyDescent="0.25">
      <c r="EU41366" s="104"/>
    </row>
    <row r="41367" spans="151:151" ht="14.4" x14ac:dyDescent="0.25">
      <c r="EU41367" s="104"/>
    </row>
    <row r="41368" spans="151:151" ht="14.4" x14ac:dyDescent="0.25">
      <c r="EU41368" s="104"/>
    </row>
    <row r="41369" spans="151:151" ht="14.4" x14ac:dyDescent="0.25">
      <c r="EU41369" s="104"/>
    </row>
    <row r="41370" spans="151:151" ht="14.4" x14ac:dyDescent="0.25">
      <c r="EU41370" s="104"/>
    </row>
    <row r="41371" spans="151:151" ht="14.4" x14ac:dyDescent="0.25">
      <c r="EU41371" s="104"/>
    </row>
    <row r="41372" spans="151:151" ht="14.4" x14ac:dyDescent="0.25">
      <c r="EU41372" s="104"/>
    </row>
    <row r="41373" spans="151:151" ht="14.4" x14ac:dyDescent="0.25">
      <c r="EU41373" s="104"/>
    </row>
    <row r="41374" spans="151:151" ht="14.4" x14ac:dyDescent="0.25">
      <c r="EU41374" s="104"/>
    </row>
    <row r="41375" spans="151:151" ht="14.4" x14ac:dyDescent="0.25">
      <c r="EU41375" s="104"/>
    </row>
    <row r="41376" spans="151:151" ht="14.4" x14ac:dyDescent="0.25">
      <c r="EU41376" s="104"/>
    </row>
    <row r="41377" spans="151:151" ht="14.4" x14ac:dyDescent="0.25">
      <c r="EU41377" s="104"/>
    </row>
    <row r="41378" spans="151:151" ht="14.4" x14ac:dyDescent="0.25">
      <c r="EU41378" s="104"/>
    </row>
    <row r="41379" spans="151:151" ht="14.4" x14ac:dyDescent="0.25">
      <c r="EU41379" s="104"/>
    </row>
    <row r="41380" spans="151:151" ht="14.4" x14ac:dyDescent="0.25">
      <c r="EU41380" s="104"/>
    </row>
    <row r="41381" spans="151:151" ht="14.4" x14ac:dyDescent="0.25">
      <c r="EU41381" s="104"/>
    </row>
    <row r="41382" spans="151:151" ht="14.4" x14ac:dyDescent="0.25">
      <c r="EU41382" s="104"/>
    </row>
    <row r="41383" spans="151:151" ht="14.4" x14ac:dyDescent="0.25">
      <c r="EU41383" s="104"/>
    </row>
    <row r="41384" spans="151:151" ht="14.4" x14ac:dyDescent="0.25">
      <c r="EU41384" s="104"/>
    </row>
    <row r="41385" spans="151:151" ht="14.4" x14ac:dyDescent="0.25">
      <c r="EU41385" s="104"/>
    </row>
    <row r="41386" spans="151:151" ht="14.4" x14ac:dyDescent="0.25">
      <c r="EU41386" s="104"/>
    </row>
    <row r="41387" spans="151:151" ht="14.4" x14ac:dyDescent="0.25">
      <c r="EU41387" s="104"/>
    </row>
    <row r="41388" spans="151:151" ht="14.4" x14ac:dyDescent="0.25">
      <c r="EU41388" s="104"/>
    </row>
    <row r="41389" spans="151:151" ht="14.4" x14ac:dyDescent="0.25">
      <c r="EU41389" s="104"/>
    </row>
    <row r="41390" spans="151:151" ht="14.4" x14ac:dyDescent="0.25">
      <c r="EU41390" s="104"/>
    </row>
    <row r="41391" spans="151:151" ht="14.4" x14ac:dyDescent="0.25">
      <c r="EU41391" s="104"/>
    </row>
    <row r="41392" spans="151:151" ht="14.4" x14ac:dyDescent="0.25">
      <c r="EU41392" s="104"/>
    </row>
    <row r="41393" spans="151:151" ht="14.4" x14ac:dyDescent="0.25">
      <c r="EU41393" s="104"/>
    </row>
    <row r="41394" spans="151:151" ht="14.4" x14ac:dyDescent="0.25">
      <c r="EU41394" s="104"/>
    </row>
    <row r="41395" spans="151:151" ht="14.4" x14ac:dyDescent="0.25">
      <c r="EU41395" s="104"/>
    </row>
    <row r="41396" spans="151:151" ht="14.4" x14ac:dyDescent="0.25">
      <c r="EU41396" s="104"/>
    </row>
    <row r="41397" spans="151:151" ht="14.4" x14ac:dyDescent="0.25">
      <c r="EU41397" s="104"/>
    </row>
    <row r="41398" spans="151:151" ht="14.4" x14ac:dyDescent="0.25">
      <c r="EU41398" s="104"/>
    </row>
    <row r="41399" spans="151:151" ht="14.4" x14ac:dyDescent="0.25">
      <c r="EU41399" s="104"/>
    </row>
    <row r="41400" spans="151:151" ht="14.4" x14ac:dyDescent="0.25">
      <c r="EU41400" s="104"/>
    </row>
    <row r="41401" spans="151:151" ht="14.4" x14ac:dyDescent="0.25">
      <c r="EU41401" s="104"/>
    </row>
    <row r="41402" spans="151:151" ht="14.4" x14ac:dyDescent="0.25">
      <c r="EU41402" s="104"/>
    </row>
    <row r="41403" spans="151:151" ht="14.4" x14ac:dyDescent="0.25">
      <c r="EU41403" s="104"/>
    </row>
    <row r="41404" spans="151:151" ht="14.4" x14ac:dyDescent="0.25">
      <c r="EU41404" s="104"/>
    </row>
    <row r="41405" spans="151:151" ht="14.4" x14ac:dyDescent="0.25">
      <c r="EU41405" s="104"/>
    </row>
    <row r="41406" spans="151:151" ht="14.4" x14ac:dyDescent="0.25">
      <c r="EU41406" s="104"/>
    </row>
    <row r="41407" spans="151:151" ht="14.4" x14ac:dyDescent="0.25">
      <c r="EU41407" s="104"/>
    </row>
    <row r="41408" spans="151:151" ht="14.4" x14ac:dyDescent="0.25">
      <c r="EU41408" s="104"/>
    </row>
    <row r="41409" spans="151:151" ht="14.4" x14ac:dyDescent="0.25">
      <c r="EU41409" s="104"/>
    </row>
    <row r="41410" spans="151:151" ht="14.4" x14ac:dyDescent="0.25">
      <c r="EU41410" s="104"/>
    </row>
    <row r="41411" spans="151:151" ht="14.4" x14ac:dyDescent="0.25">
      <c r="EU41411" s="104"/>
    </row>
    <row r="41412" spans="151:151" ht="14.4" x14ac:dyDescent="0.25">
      <c r="EU41412" s="104"/>
    </row>
    <row r="41413" spans="151:151" ht="14.4" x14ac:dyDescent="0.25">
      <c r="EU41413" s="104"/>
    </row>
    <row r="41414" spans="151:151" ht="14.4" x14ac:dyDescent="0.25">
      <c r="EU41414" s="104"/>
    </row>
    <row r="41415" spans="151:151" ht="14.4" x14ac:dyDescent="0.25">
      <c r="EU41415" s="104"/>
    </row>
    <row r="41416" spans="151:151" ht="14.4" x14ac:dyDescent="0.25">
      <c r="EU41416" s="104"/>
    </row>
    <row r="41417" spans="151:151" ht="14.4" x14ac:dyDescent="0.25">
      <c r="EU41417" s="104"/>
    </row>
    <row r="41418" spans="151:151" ht="14.4" x14ac:dyDescent="0.25">
      <c r="EU41418" s="104"/>
    </row>
    <row r="41419" spans="151:151" ht="14.4" x14ac:dyDescent="0.25">
      <c r="EU41419" s="104"/>
    </row>
    <row r="41420" spans="151:151" ht="14.4" x14ac:dyDescent="0.25">
      <c r="EU41420" s="104"/>
    </row>
    <row r="41421" spans="151:151" ht="14.4" x14ac:dyDescent="0.25">
      <c r="EU41421" s="104"/>
    </row>
    <row r="41422" spans="151:151" ht="14.4" x14ac:dyDescent="0.25">
      <c r="EU41422" s="104"/>
    </row>
    <row r="41423" spans="151:151" ht="14.4" x14ac:dyDescent="0.25">
      <c r="EU41423" s="104"/>
    </row>
    <row r="41424" spans="151:151" ht="14.4" x14ac:dyDescent="0.25">
      <c r="EU41424" s="104"/>
    </row>
    <row r="41425" spans="151:151" ht="14.4" x14ac:dyDescent="0.25">
      <c r="EU41425" s="104"/>
    </row>
    <row r="41426" spans="151:151" ht="14.4" x14ac:dyDescent="0.25">
      <c r="EU41426" s="104"/>
    </row>
    <row r="41427" spans="151:151" ht="14.4" x14ac:dyDescent="0.25">
      <c r="EU41427" s="104"/>
    </row>
    <row r="41428" spans="151:151" ht="14.4" x14ac:dyDescent="0.25">
      <c r="EU41428" s="104"/>
    </row>
    <row r="41429" spans="151:151" ht="14.4" x14ac:dyDescent="0.25">
      <c r="EU41429" s="104"/>
    </row>
    <row r="41430" spans="151:151" ht="14.4" x14ac:dyDescent="0.25">
      <c r="EU41430" s="104"/>
    </row>
    <row r="41431" spans="151:151" ht="14.4" x14ac:dyDescent="0.25">
      <c r="EU41431" s="104"/>
    </row>
    <row r="41432" spans="151:151" ht="14.4" x14ac:dyDescent="0.25">
      <c r="EU41432" s="104"/>
    </row>
    <row r="41433" spans="151:151" ht="14.4" x14ac:dyDescent="0.25">
      <c r="EU41433" s="104"/>
    </row>
    <row r="41434" spans="151:151" ht="14.4" x14ac:dyDescent="0.25">
      <c r="EU41434" s="104"/>
    </row>
    <row r="41435" spans="151:151" ht="14.4" x14ac:dyDescent="0.25">
      <c r="EU41435" s="104"/>
    </row>
    <row r="41436" spans="151:151" ht="14.4" x14ac:dyDescent="0.25">
      <c r="EU41436" s="104"/>
    </row>
    <row r="41437" spans="151:151" ht="14.4" x14ac:dyDescent="0.25">
      <c r="EU41437" s="104"/>
    </row>
    <row r="41438" spans="151:151" ht="14.4" x14ac:dyDescent="0.25">
      <c r="EU41438" s="104"/>
    </row>
    <row r="41439" spans="151:151" ht="14.4" x14ac:dyDescent="0.25">
      <c r="EU41439" s="104"/>
    </row>
    <row r="41440" spans="151:151" ht="14.4" x14ac:dyDescent="0.25">
      <c r="EU41440" s="104"/>
    </row>
    <row r="41441" spans="151:151" ht="14.4" x14ac:dyDescent="0.25">
      <c r="EU41441" s="104"/>
    </row>
    <row r="41442" spans="151:151" ht="14.4" x14ac:dyDescent="0.25">
      <c r="EU41442" s="104"/>
    </row>
    <row r="41443" spans="151:151" ht="14.4" x14ac:dyDescent="0.25">
      <c r="EU41443" s="104"/>
    </row>
    <row r="41444" spans="151:151" ht="14.4" x14ac:dyDescent="0.25">
      <c r="EU41444" s="104"/>
    </row>
    <row r="41445" spans="151:151" ht="14.4" x14ac:dyDescent="0.25">
      <c r="EU41445" s="104"/>
    </row>
    <row r="41446" spans="151:151" ht="14.4" x14ac:dyDescent="0.25">
      <c r="EU41446" s="104"/>
    </row>
    <row r="41447" spans="151:151" ht="14.4" x14ac:dyDescent="0.25">
      <c r="EU41447" s="104"/>
    </row>
    <row r="41448" spans="151:151" ht="14.4" x14ac:dyDescent="0.25">
      <c r="EU41448" s="104"/>
    </row>
    <row r="41449" spans="151:151" ht="14.4" x14ac:dyDescent="0.25">
      <c r="EU41449" s="104"/>
    </row>
    <row r="41450" spans="151:151" ht="14.4" x14ac:dyDescent="0.25">
      <c r="EU41450" s="104"/>
    </row>
    <row r="41451" spans="151:151" ht="14.4" x14ac:dyDescent="0.25">
      <c r="EU41451" s="104"/>
    </row>
    <row r="41452" spans="151:151" ht="14.4" x14ac:dyDescent="0.25">
      <c r="EU41452" s="104"/>
    </row>
    <row r="41453" spans="151:151" ht="14.4" x14ac:dyDescent="0.25">
      <c r="EU41453" s="104"/>
    </row>
    <row r="41454" spans="151:151" ht="14.4" x14ac:dyDescent="0.25">
      <c r="EU41454" s="104"/>
    </row>
    <row r="41455" spans="151:151" ht="14.4" x14ac:dyDescent="0.25">
      <c r="EU41455" s="104"/>
    </row>
    <row r="41456" spans="151:151" ht="14.4" x14ac:dyDescent="0.25">
      <c r="EU41456" s="104"/>
    </row>
    <row r="41457" spans="151:151" ht="14.4" x14ac:dyDescent="0.25">
      <c r="EU41457" s="104"/>
    </row>
    <row r="41458" spans="151:151" ht="14.4" x14ac:dyDescent="0.25">
      <c r="EU41458" s="104"/>
    </row>
    <row r="41459" spans="151:151" ht="14.4" x14ac:dyDescent="0.25">
      <c r="EU41459" s="104"/>
    </row>
    <row r="41460" spans="151:151" ht="14.4" x14ac:dyDescent="0.25">
      <c r="EU41460" s="104"/>
    </row>
    <row r="41461" spans="151:151" ht="14.4" x14ac:dyDescent="0.25">
      <c r="EU41461" s="104"/>
    </row>
    <row r="41462" spans="151:151" ht="14.4" x14ac:dyDescent="0.25">
      <c r="EU41462" s="104"/>
    </row>
    <row r="41463" spans="151:151" ht="14.4" x14ac:dyDescent="0.25">
      <c r="EU41463" s="104"/>
    </row>
    <row r="41464" spans="151:151" ht="14.4" x14ac:dyDescent="0.25">
      <c r="EU41464" s="104"/>
    </row>
    <row r="41465" spans="151:151" ht="14.4" x14ac:dyDescent="0.25">
      <c r="EU41465" s="104"/>
    </row>
    <row r="41466" spans="151:151" ht="14.4" x14ac:dyDescent="0.25">
      <c r="EU41466" s="104"/>
    </row>
    <row r="41467" spans="151:151" ht="14.4" x14ac:dyDescent="0.25">
      <c r="EU41467" s="104"/>
    </row>
    <row r="41468" spans="151:151" ht="14.4" x14ac:dyDescent="0.25">
      <c r="EU41468" s="104"/>
    </row>
    <row r="41469" spans="151:151" ht="14.4" x14ac:dyDescent="0.25">
      <c r="EU41469" s="104"/>
    </row>
    <row r="41470" spans="151:151" ht="14.4" x14ac:dyDescent="0.25">
      <c r="EU41470" s="104"/>
    </row>
    <row r="41471" spans="151:151" ht="14.4" x14ac:dyDescent="0.25">
      <c r="EU41471" s="104"/>
    </row>
    <row r="41472" spans="151:151" ht="14.4" x14ac:dyDescent="0.25">
      <c r="EU41472" s="104"/>
    </row>
    <row r="41473" spans="151:151" ht="14.4" x14ac:dyDescent="0.25">
      <c r="EU41473" s="104"/>
    </row>
    <row r="41474" spans="151:151" ht="14.4" x14ac:dyDescent="0.25">
      <c r="EU41474" s="104"/>
    </row>
    <row r="41475" spans="151:151" ht="14.4" x14ac:dyDescent="0.25">
      <c r="EU41475" s="104"/>
    </row>
    <row r="41476" spans="151:151" ht="14.4" x14ac:dyDescent="0.25">
      <c r="EU41476" s="104"/>
    </row>
    <row r="41477" spans="151:151" ht="14.4" x14ac:dyDescent="0.25">
      <c r="EU41477" s="104"/>
    </row>
    <row r="41478" spans="151:151" ht="14.4" x14ac:dyDescent="0.25">
      <c r="EU41478" s="104"/>
    </row>
    <row r="41479" spans="151:151" ht="14.4" x14ac:dyDescent="0.25">
      <c r="EU41479" s="104"/>
    </row>
    <row r="41480" spans="151:151" ht="14.4" x14ac:dyDescent="0.25">
      <c r="EU41480" s="104"/>
    </row>
    <row r="41481" spans="151:151" ht="14.4" x14ac:dyDescent="0.25">
      <c r="EU41481" s="104"/>
    </row>
    <row r="41482" spans="151:151" ht="14.4" x14ac:dyDescent="0.25">
      <c r="EU41482" s="104"/>
    </row>
    <row r="41483" spans="151:151" ht="14.4" x14ac:dyDescent="0.25">
      <c r="EU41483" s="104"/>
    </row>
    <row r="41484" spans="151:151" ht="14.4" x14ac:dyDescent="0.25">
      <c r="EU41484" s="104"/>
    </row>
    <row r="41485" spans="151:151" ht="14.4" x14ac:dyDescent="0.25">
      <c r="EU41485" s="104"/>
    </row>
    <row r="41486" spans="151:151" ht="14.4" x14ac:dyDescent="0.25">
      <c r="EU41486" s="104"/>
    </row>
    <row r="41487" spans="151:151" ht="14.4" x14ac:dyDescent="0.25">
      <c r="EU41487" s="104"/>
    </row>
    <row r="41488" spans="151:151" ht="14.4" x14ac:dyDescent="0.25">
      <c r="EU41488" s="104"/>
    </row>
    <row r="41489" spans="151:151" ht="14.4" x14ac:dyDescent="0.25">
      <c r="EU41489" s="104"/>
    </row>
    <row r="41490" spans="151:151" ht="14.4" x14ac:dyDescent="0.25">
      <c r="EU41490" s="104"/>
    </row>
    <row r="41491" spans="151:151" ht="14.4" x14ac:dyDescent="0.25">
      <c r="EU41491" s="104"/>
    </row>
    <row r="41492" spans="151:151" ht="14.4" x14ac:dyDescent="0.25">
      <c r="EU41492" s="104"/>
    </row>
    <row r="41493" spans="151:151" ht="14.4" x14ac:dyDescent="0.25">
      <c r="EU41493" s="104"/>
    </row>
    <row r="41494" spans="151:151" ht="14.4" x14ac:dyDescent="0.25">
      <c r="EU41494" s="104"/>
    </row>
    <row r="41495" spans="151:151" ht="14.4" x14ac:dyDescent="0.25">
      <c r="EU41495" s="104"/>
    </row>
    <row r="41496" spans="151:151" ht="14.4" x14ac:dyDescent="0.25">
      <c r="EU41496" s="104"/>
    </row>
    <row r="41497" spans="151:151" ht="14.4" x14ac:dyDescent="0.25">
      <c r="EU41497" s="104"/>
    </row>
    <row r="41498" spans="151:151" ht="14.4" x14ac:dyDescent="0.25">
      <c r="EU41498" s="104"/>
    </row>
    <row r="41499" spans="151:151" ht="14.4" x14ac:dyDescent="0.25">
      <c r="EU41499" s="104"/>
    </row>
    <row r="41500" spans="151:151" ht="14.4" x14ac:dyDescent="0.25">
      <c r="EU41500" s="104"/>
    </row>
    <row r="41501" spans="151:151" ht="14.4" x14ac:dyDescent="0.25">
      <c r="EU41501" s="104"/>
    </row>
    <row r="41502" spans="151:151" ht="14.4" x14ac:dyDescent="0.25">
      <c r="EU41502" s="104"/>
    </row>
    <row r="41503" spans="151:151" ht="14.4" x14ac:dyDescent="0.25">
      <c r="EU41503" s="104"/>
    </row>
    <row r="41504" spans="151:151" ht="14.4" x14ac:dyDescent="0.25">
      <c r="EU41504" s="104"/>
    </row>
    <row r="41505" spans="151:151" ht="14.4" x14ac:dyDescent="0.25">
      <c r="EU41505" s="104"/>
    </row>
    <row r="41506" spans="151:151" ht="14.4" x14ac:dyDescent="0.25">
      <c r="EU41506" s="104"/>
    </row>
    <row r="41507" spans="151:151" ht="14.4" x14ac:dyDescent="0.25">
      <c r="EU41507" s="104"/>
    </row>
    <row r="41508" spans="151:151" ht="14.4" x14ac:dyDescent="0.25">
      <c r="EU41508" s="104"/>
    </row>
    <row r="41509" spans="151:151" ht="14.4" x14ac:dyDescent="0.25">
      <c r="EU41509" s="104"/>
    </row>
    <row r="41510" spans="151:151" ht="14.4" x14ac:dyDescent="0.25">
      <c r="EU41510" s="104"/>
    </row>
    <row r="41511" spans="151:151" ht="14.4" x14ac:dyDescent="0.25">
      <c r="EU41511" s="104"/>
    </row>
    <row r="41512" spans="151:151" ht="14.4" x14ac:dyDescent="0.25">
      <c r="EU41512" s="104"/>
    </row>
    <row r="41513" spans="151:151" ht="14.4" x14ac:dyDescent="0.25">
      <c r="EU41513" s="104"/>
    </row>
    <row r="41514" spans="151:151" ht="14.4" x14ac:dyDescent="0.25">
      <c r="EU41514" s="104"/>
    </row>
    <row r="41515" spans="151:151" ht="14.4" x14ac:dyDescent="0.25">
      <c r="EU41515" s="104"/>
    </row>
    <row r="41516" spans="151:151" ht="14.4" x14ac:dyDescent="0.25">
      <c r="EU41516" s="104"/>
    </row>
    <row r="41517" spans="151:151" ht="14.4" x14ac:dyDescent="0.25">
      <c r="EU41517" s="104"/>
    </row>
    <row r="41518" spans="151:151" ht="14.4" x14ac:dyDescent="0.25">
      <c r="EU41518" s="104"/>
    </row>
    <row r="41519" spans="151:151" ht="14.4" x14ac:dyDescent="0.25">
      <c r="EU41519" s="104"/>
    </row>
    <row r="41520" spans="151:151" ht="14.4" x14ac:dyDescent="0.25">
      <c r="EU41520" s="104"/>
    </row>
    <row r="41521" spans="151:151" ht="14.4" x14ac:dyDescent="0.25">
      <c r="EU41521" s="104"/>
    </row>
    <row r="41522" spans="151:151" ht="14.4" x14ac:dyDescent="0.25">
      <c r="EU41522" s="104"/>
    </row>
    <row r="41523" spans="151:151" ht="14.4" x14ac:dyDescent="0.25">
      <c r="EU41523" s="104"/>
    </row>
    <row r="41524" spans="151:151" ht="14.4" x14ac:dyDescent="0.25">
      <c r="EU41524" s="104"/>
    </row>
    <row r="41525" spans="151:151" ht="14.4" x14ac:dyDescent="0.25">
      <c r="EU41525" s="104"/>
    </row>
    <row r="41526" spans="151:151" ht="14.4" x14ac:dyDescent="0.25">
      <c r="EU41526" s="104"/>
    </row>
    <row r="41527" spans="151:151" ht="14.4" x14ac:dyDescent="0.25">
      <c r="EU41527" s="104"/>
    </row>
    <row r="41528" spans="151:151" ht="14.4" x14ac:dyDescent="0.25">
      <c r="EU41528" s="104"/>
    </row>
    <row r="41529" spans="151:151" ht="14.4" x14ac:dyDescent="0.25">
      <c r="EU41529" s="104"/>
    </row>
    <row r="41530" spans="151:151" ht="14.4" x14ac:dyDescent="0.25">
      <c r="EU41530" s="104"/>
    </row>
    <row r="41531" spans="151:151" ht="14.4" x14ac:dyDescent="0.25">
      <c r="EU41531" s="104"/>
    </row>
    <row r="41532" spans="151:151" ht="14.4" x14ac:dyDescent="0.25">
      <c r="EU41532" s="104"/>
    </row>
    <row r="41533" spans="151:151" ht="14.4" x14ac:dyDescent="0.25">
      <c r="EU41533" s="104"/>
    </row>
    <row r="41534" spans="151:151" ht="14.4" x14ac:dyDescent="0.25">
      <c r="EU41534" s="104"/>
    </row>
    <row r="41535" spans="151:151" ht="14.4" x14ac:dyDescent="0.25">
      <c r="EU41535" s="104"/>
    </row>
    <row r="41536" spans="151:151" ht="14.4" x14ac:dyDescent="0.25">
      <c r="EU41536" s="104"/>
    </row>
    <row r="41537" spans="151:151" ht="14.4" x14ac:dyDescent="0.25">
      <c r="EU41537" s="104"/>
    </row>
    <row r="41538" spans="151:151" ht="14.4" x14ac:dyDescent="0.25">
      <c r="EU41538" s="104"/>
    </row>
    <row r="41539" spans="151:151" ht="14.4" x14ac:dyDescent="0.25">
      <c r="EU41539" s="104"/>
    </row>
    <row r="41540" spans="151:151" ht="14.4" x14ac:dyDescent="0.25">
      <c r="EU41540" s="104"/>
    </row>
    <row r="41541" spans="151:151" ht="14.4" x14ac:dyDescent="0.25">
      <c r="EU41541" s="104"/>
    </row>
    <row r="41542" spans="151:151" ht="14.4" x14ac:dyDescent="0.25">
      <c r="EU41542" s="104"/>
    </row>
    <row r="41543" spans="151:151" ht="14.4" x14ac:dyDescent="0.25">
      <c r="EU41543" s="104"/>
    </row>
    <row r="41544" spans="151:151" ht="14.4" x14ac:dyDescent="0.25">
      <c r="EU41544" s="104"/>
    </row>
    <row r="41545" spans="151:151" ht="14.4" x14ac:dyDescent="0.25">
      <c r="EU41545" s="104"/>
    </row>
    <row r="41546" spans="151:151" ht="14.4" x14ac:dyDescent="0.25">
      <c r="EU41546" s="104"/>
    </row>
    <row r="41547" spans="151:151" ht="14.4" x14ac:dyDescent="0.25">
      <c r="EU41547" s="104"/>
    </row>
    <row r="41548" spans="151:151" ht="14.4" x14ac:dyDescent="0.25">
      <c r="EU41548" s="104"/>
    </row>
    <row r="41549" spans="151:151" ht="14.4" x14ac:dyDescent="0.25">
      <c r="EU41549" s="104"/>
    </row>
    <row r="41550" spans="151:151" ht="14.4" x14ac:dyDescent="0.25">
      <c r="EU41550" s="104"/>
    </row>
    <row r="41551" spans="151:151" ht="14.4" x14ac:dyDescent="0.25">
      <c r="EU41551" s="104"/>
    </row>
    <row r="41552" spans="151:151" ht="14.4" x14ac:dyDescent="0.25">
      <c r="EU41552" s="104"/>
    </row>
    <row r="41553" spans="151:151" ht="14.4" x14ac:dyDescent="0.25">
      <c r="EU41553" s="104"/>
    </row>
    <row r="41554" spans="151:151" ht="14.4" x14ac:dyDescent="0.25">
      <c r="EU41554" s="104"/>
    </row>
    <row r="41555" spans="151:151" ht="14.4" x14ac:dyDescent="0.25">
      <c r="EU41555" s="104"/>
    </row>
    <row r="41556" spans="151:151" ht="14.4" x14ac:dyDescent="0.25">
      <c r="EU41556" s="104"/>
    </row>
    <row r="41557" spans="151:151" ht="14.4" x14ac:dyDescent="0.25">
      <c r="EU41557" s="104"/>
    </row>
    <row r="41558" spans="151:151" ht="14.4" x14ac:dyDescent="0.25">
      <c r="EU41558" s="104"/>
    </row>
    <row r="41559" spans="151:151" ht="14.4" x14ac:dyDescent="0.25">
      <c r="EU41559" s="104"/>
    </row>
    <row r="41560" spans="151:151" ht="14.4" x14ac:dyDescent="0.25">
      <c r="EU41560" s="104"/>
    </row>
    <row r="41561" spans="151:151" ht="14.4" x14ac:dyDescent="0.25">
      <c r="EU41561" s="104"/>
    </row>
    <row r="41562" spans="151:151" ht="14.4" x14ac:dyDescent="0.25">
      <c r="EU41562" s="104"/>
    </row>
    <row r="41563" spans="151:151" ht="14.4" x14ac:dyDescent="0.25">
      <c r="EU41563" s="104"/>
    </row>
    <row r="41564" spans="151:151" ht="14.4" x14ac:dyDescent="0.25">
      <c r="EU41564" s="104"/>
    </row>
    <row r="41565" spans="151:151" ht="14.4" x14ac:dyDescent="0.25">
      <c r="EU41565" s="104"/>
    </row>
    <row r="41566" spans="151:151" ht="14.4" x14ac:dyDescent="0.25">
      <c r="EU41566" s="104"/>
    </row>
    <row r="41567" spans="151:151" ht="14.4" x14ac:dyDescent="0.25">
      <c r="EU41567" s="104"/>
    </row>
    <row r="41568" spans="151:151" ht="14.4" x14ac:dyDescent="0.25">
      <c r="EU41568" s="104"/>
    </row>
    <row r="41569" spans="151:151" ht="14.4" x14ac:dyDescent="0.25">
      <c r="EU41569" s="104"/>
    </row>
    <row r="41570" spans="151:151" ht="14.4" x14ac:dyDescent="0.25">
      <c r="EU41570" s="104"/>
    </row>
    <row r="41571" spans="151:151" ht="14.4" x14ac:dyDescent="0.25">
      <c r="EU41571" s="104"/>
    </row>
    <row r="41572" spans="151:151" ht="14.4" x14ac:dyDescent="0.25">
      <c r="EU41572" s="104"/>
    </row>
    <row r="41573" spans="151:151" ht="14.4" x14ac:dyDescent="0.25">
      <c r="EU41573" s="104"/>
    </row>
    <row r="41574" spans="151:151" ht="14.4" x14ac:dyDescent="0.25">
      <c r="EU41574" s="104"/>
    </row>
    <row r="41575" spans="151:151" ht="14.4" x14ac:dyDescent="0.25">
      <c r="EU41575" s="104"/>
    </row>
    <row r="41576" spans="151:151" ht="14.4" x14ac:dyDescent="0.25">
      <c r="EU41576" s="104"/>
    </row>
    <row r="41577" spans="151:151" ht="14.4" x14ac:dyDescent="0.25">
      <c r="EU41577" s="104"/>
    </row>
    <row r="41578" spans="151:151" ht="14.4" x14ac:dyDescent="0.25">
      <c r="EU41578" s="104"/>
    </row>
    <row r="41579" spans="151:151" ht="14.4" x14ac:dyDescent="0.25">
      <c r="EU41579" s="104"/>
    </row>
    <row r="41580" spans="151:151" ht="14.4" x14ac:dyDescent="0.25">
      <c r="EU41580" s="104"/>
    </row>
    <row r="41581" spans="151:151" ht="14.4" x14ac:dyDescent="0.25">
      <c r="EU41581" s="104"/>
    </row>
    <row r="41582" spans="151:151" ht="14.4" x14ac:dyDescent="0.25">
      <c r="EU41582" s="104"/>
    </row>
    <row r="41583" spans="151:151" ht="14.4" x14ac:dyDescent="0.25">
      <c r="EU41583" s="104"/>
    </row>
    <row r="41584" spans="151:151" ht="14.4" x14ac:dyDescent="0.25">
      <c r="EU41584" s="104"/>
    </row>
    <row r="41585" spans="151:151" ht="14.4" x14ac:dyDescent="0.25">
      <c r="EU41585" s="104"/>
    </row>
    <row r="41586" spans="151:151" ht="14.4" x14ac:dyDescent="0.25">
      <c r="EU41586" s="104"/>
    </row>
    <row r="41587" spans="151:151" ht="14.4" x14ac:dyDescent="0.25">
      <c r="EU41587" s="104"/>
    </row>
    <row r="41588" spans="151:151" ht="14.4" x14ac:dyDescent="0.25">
      <c r="EU41588" s="104"/>
    </row>
    <row r="41589" spans="151:151" ht="14.4" x14ac:dyDescent="0.25">
      <c r="EU41589" s="104"/>
    </row>
    <row r="41590" spans="151:151" ht="14.4" x14ac:dyDescent="0.25">
      <c r="EU41590" s="104"/>
    </row>
    <row r="41591" spans="151:151" ht="14.4" x14ac:dyDescent="0.25">
      <c r="EU41591" s="104"/>
    </row>
    <row r="41592" spans="151:151" ht="14.4" x14ac:dyDescent="0.25">
      <c r="EU41592" s="104"/>
    </row>
    <row r="41593" spans="151:151" ht="14.4" x14ac:dyDescent="0.25">
      <c r="EU41593" s="104"/>
    </row>
    <row r="41594" spans="151:151" ht="14.4" x14ac:dyDescent="0.25">
      <c r="EU41594" s="104"/>
    </row>
    <row r="41595" spans="151:151" ht="14.4" x14ac:dyDescent="0.25">
      <c r="EU41595" s="104"/>
    </row>
    <row r="41596" spans="151:151" ht="14.4" x14ac:dyDescent="0.25">
      <c r="EU41596" s="104"/>
    </row>
    <row r="41597" spans="151:151" ht="14.4" x14ac:dyDescent="0.25">
      <c r="EU41597" s="104"/>
    </row>
    <row r="41598" spans="151:151" ht="14.4" x14ac:dyDescent="0.25">
      <c r="EU41598" s="104"/>
    </row>
    <row r="41599" spans="151:151" ht="14.4" x14ac:dyDescent="0.25">
      <c r="EU41599" s="104"/>
    </row>
    <row r="41600" spans="151:151" ht="14.4" x14ac:dyDescent="0.25">
      <c r="EU41600" s="104"/>
    </row>
    <row r="41601" spans="151:151" ht="14.4" x14ac:dyDescent="0.25">
      <c r="EU41601" s="104"/>
    </row>
    <row r="41602" spans="151:151" ht="14.4" x14ac:dyDescent="0.25">
      <c r="EU41602" s="104"/>
    </row>
    <row r="41603" spans="151:151" ht="14.4" x14ac:dyDescent="0.25">
      <c r="EU41603" s="104"/>
    </row>
    <row r="41604" spans="151:151" ht="14.4" x14ac:dyDescent="0.25">
      <c r="EU41604" s="104"/>
    </row>
    <row r="41605" spans="151:151" ht="14.4" x14ac:dyDescent="0.25">
      <c r="EU41605" s="104"/>
    </row>
    <row r="41606" spans="151:151" ht="14.4" x14ac:dyDescent="0.25">
      <c r="EU41606" s="104"/>
    </row>
    <row r="41607" spans="151:151" ht="14.4" x14ac:dyDescent="0.25">
      <c r="EU41607" s="104"/>
    </row>
    <row r="41608" spans="151:151" ht="14.4" x14ac:dyDescent="0.25">
      <c r="EU41608" s="104"/>
    </row>
    <row r="41609" spans="151:151" ht="14.4" x14ac:dyDescent="0.25">
      <c r="EU41609" s="104"/>
    </row>
    <row r="41610" spans="151:151" ht="14.4" x14ac:dyDescent="0.25">
      <c r="EU41610" s="104"/>
    </row>
    <row r="41611" spans="151:151" ht="14.4" x14ac:dyDescent="0.25">
      <c r="EU41611" s="104"/>
    </row>
    <row r="41612" spans="151:151" ht="14.4" x14ac:dyDescent="0.25">
      <c r="EU41612" s="104"/>
    </row>
    <row r="41613" spans="151:151" ht="14.4" x14ac:dyDescent="0.25">
      <c r="EU41613" s="104"/>
    </row>
    <row r="41614" spans="151:151" ht="14.4" x14ac:dyDescent="0.25">
      <c r="EU41614" s="104"/>
    </row>
    <row r="41615" spans="151:151" ht="14.4" x14ac:dyDescent="0.25">
      <c r="EU41615" s="104"/>
    </row>
    <row r="41616" spans="151:151" ht="14.4" x14ac:dyDescent="0.25">
      <c r="EU41616" s="104"/>
    </row>
    <row r="41617" spans="151:151" ht="14.4" x14ac:dyDescent="0.25">
      <c r="EU41617" s="104"/>
    </row>
    <row r="41618" spans="151:151" ht="14.4" x14ac:dyDescent="0.25">
      <c r="EU41618" s="104"/>
    </row>
    <row r="41619" spans="151:151" ht="14.4" x14ac:dyDescent="0.25">
      <c r="EU41619" s="104"/>
    </row>
    <row r="41620" spans="151:151" ht="14.4" x14ac:dyDescent="0.25">
      <c r="EU41620" s="104"/>
    </row>
    <row r="41621" spans="151:151" ht="14.4" x14ac:dyDescent="0.25">
      <c r="EU41621" s="104"/>
    </row>
    <row r="41622" spans="151:151" ht="14.4" x14ac:dyDescent="0.25">
      <c r="EU41622" s="104"/>
    </row>
    <row r="41623" spans="151:151" ht="14.4" x14ac:dyDescent="0.25">
      <c r="EU41623" s="104"/>
    </row>
    <row r="41624" spans="151:151" ht="14.4" x14ac:dyDescent="0.25">
      <c r="EU41624" s="104"/>
    </row>
    <row r="41625" spans="151:151" ht="14.4" x14ac:dyDescent="0.25">
      <c r="EU41625" s="104"/>
    </row>
    <row r="41626" spans="151:151" ht="14.4" x14ac:dyDescent="0.25">
      <c r="EU41626" s="104"/>
    </row>
    <row r="41627" spans="151:151" ht="14.4" x14ac:dyDescent="0.25">
      <c r="EU41627" s="104"/>
    </row>
    <row r="41628" spans="151:151" ht="14.4" x14ac:dyDescent="0.25">
      <c r="EU41628" s="104"/>
    </row>
    <row r="41629" spans="151:151" ht="14.4" x14ac:dyDescent="0.25">
      <c r="EU41629" s="104"/>
    </row>
    <row r="41630" spans="151:151" ht="14.4" x14ac:dyDescent="0.25">
      <c r="EU41630" s="104"/>
    </row>
    <row r="41631" spans="151:151" ht="14.4" x14ac:dyDescent="0.25">
      <c r="EU41631" s="104"/>
    </row>
    <row r="41632" spans="151:151" ht="14.4" x14ac:dyDescent="0.25">
      <c r="EU41632" s="104"/>
    </row>
    <row r="41633" spans="151:151" ht="14.4" x14ac:dyDescent="0.25">
      <c r="EU41633" s="104"/>
    </row>
    <row r="41634" spans="151:151" ht="14.4" x14ac:dyDescent="0.25">
      <c r="EU41634" s="104"/>
    </row>
    <row r="41635" spans="151:151" ht="14.4" x14ac:dyDescent="0.25">
      <c r="EU41635" s="104"/>
    </row>
    <row r="41636" spans="151:151" ht="14.4" x14ac:dyDescent="0.25">
      <c r="EU41636" s="104"/>
    </row>
    <row r="41637" spans="151:151" ht="14.4" x14ac:dyDescent="0.25">
      <c r="EU41637" s="104"/>
    </row>
    <row r="41638" spans="151:151" ht="14.4" x14ac:dyDescent="0.25">
      <c r="EU41638" s="104"/>
    </row>
    <row r="41639" spans="151:151" ht="14.4" x14ac:dyDescent="0.25">
      <c r="EU41639" s="104"/>
    </row>
    <row r="41640" spans="151:151" ht="14.4" x14ac:dyDescent="0.25">
      <c r="EU41640" s="104"/>
    </row>
    <row r="41641" spans="151:151" ht="14.4" x14ac:dyDescent="0.25">
      <c r="EU41641" s="104"/>
    </row>
    <row r="41642" spans="151:151" ht="14.4" x14ac:dyDescent="0.25">
      <c r="EU41642" s="104"/>
    </row>
    <row r="41643" spans="151:151" ht="14.4" x14ac:dyDescent="0.25">
      <c r="EU41643" s="104"/>
    </row>
    <row r="41644" spans="151:151" ht="14.4" x14ac:dyDescent="0.25">
      <c r="EU41644" s="104"/>
    </row>
    <row r="41645" spans="151:151" ht="14.4" x14ac:dyDescent="0.25">
      <c r="EU41645" s="104"/>
    </row>
    <row r="41646" spans="151:151" ht="14.4" x14ac:dyDescent="0.25">
      <c r="EU41646" s="104"/>
    </row>
    <row r="41647" spans="151:151" ht="14.4" x14ac:dyDescent="0.25">
      <c r="EU41647" s="104"/>
    </row>
    <row r="41648" spans="151:151" ht="14.4" x14ac:dyDescent="0.25">
      <c r="EU41648" s="104"/>
    </row>
    <row r="41649" spans="151:151" ht="14.4" x14ac:dyDescent="0.25">
      <c r="EU41649" s="104"/>
    </row>
    <row r="41650" spans="151:151" ht="14.4" x14ac:dyDescent="0.25">
      <c r="EU41650" s="104"/>
    </row>
    <row r="41651" spans="151:151" ht="14.4" x14ac:dyDescent="0.25">
      <c r="EU41651" s="104"/>
    </row>
    <row r="41652" spans="151:151" ht="14.4" x14ac:dyDescent="0.25">
      <c r="EU41652" s="104"/>
    </row>
    <row r="41653" spans="151:151" ht="14.4" x14ac:dyDescent="0.25">
      <c r="EU41653" s="104"/>
    </row>
    <row r="41654" spans="151:151" ht="14.4" x14ac:dyDescent="0.25">
      <c r="EU41654" s="104"/>
    </row>
    <row r="41655" spans="151:151" ht="14.4" x14ac:dyDescent="0.25">
      <c r="EU41655" s="104"/>
    </row>
    <row r="41656" spans="151:151" ht="14.4" x14ac:dyDescent="0.25">
      <c r="EU41656" s="104"/>
    </row>
    <row r="41657" spans="151:151" ht="14.4" x14ac:dyDescent="0.25">
      <c r="EU41657" s="104"/>
    </row>
    <row r="41658" spans="151:151" ht="14.4" x14ac:dyDescent="0.25">
      <c r="EU41658" s="104"/>
    </row>
    <row r="41659" spans="151:151" ht="14.4" x14ac:dyDescent="0.25">
      <c r="EU41659" s="104"/>
    </row>
    <row r="41660" spans="151:151" ht="14.4" x14ac:dyDescent="0.25">
      <c r="EU41660" s="104"/>
    </row>
    <row r="41661" spans="151:151" ht="14.4" x14ac:dyDescent="0.25">
      <c r="EU41661" s="104"/>
    </row>
    <row r="41662" spans="151:151" ht="14.4" x14ac:dyDescent="0.25">
      <c r="EU41662" s="104"/>
    </row>
    <row r="41663" spans="151:151" ht="14.4" x14ac:dyDescent="0.25">
      <c r="EU41663" s="104"/>
    </row>
    <row r="41664" spans="151:151" ht="14.4" x14ac:dyDescent="0.25">
      <c r="EU41664" s="104"/>
    </row>
    <row r="41665" spans="151:151" ht="14.4" x14ac:dyDescent="0.25">
      <c r="EU41665" s="104"/>
    </row>
    <row r="41666" spans="151:151" ht="14.4" x14ac:dyDescent="0.25">
      <c r="EU41666" s="104"/>
    </row>
    <row r="41667" spans="151:151" ht="14.4" x14ac:dyDescent="0.25">
      <c r="EU41667" s="104"/>
    </row>
    <row r="41668" spans="151:151" ht="14.4" x14ac:dyDescent="0.25">
      <c r="EU41668" s="104"/>
    </row>
    <row r="41669" spans="151:151" ht="14.4" x14ac:dyDescent="0.25">
      <c r="EU41669" s="104"/>
    </row>
    <row r="41670" spans="151:151" ht="14.4" x14ac:dyDescent="0.25">
      <c r="EU41670" s="104"/>
    </row>
    <row r="41671" spans="151:151" ht="14.4" x14ac:dyDescent="0.25">
      <c r="EU41671" s="104"/>
    </row>
    <row r="41672" spans="151:151" ht="14.4" x14ac:dyDescent="0.25">
      <c r="EU41672" s="104"/>
    </row>
    <row r="41673" spans="151:151" ht="14.4" x14ac:dyDescent="0.25">
      <c r="EU41673" s="104"/>
    </row>
    <row r="41674" spans="151:151" ht="14.4" x14ac:dyDescent="0.25">
      <c r="EU41674" s="104"/>
    </row>
    <row r="41675" spans="151:151" ht="14.4" x14ac:dyDescent="0.25">
      <c r="EU41675" s="104"/>
    </row>
    <row r="41676" spans="151:151" ht="14.4" x14ac:dyDescent="0.25">
      <c r="EU41676" s="104"/>
    </row>
    <row r="41677" spans="151:151" ht="14.4" x14ac:dyDescent="0.25">
      <c r="EU41677" s="104"/>
    </row>
    <row r="41678" spans="151:151" ht="14.4" x14ac:dyDescent="0.25">
      <c r="EU41678" s="104"/>
    </row>
    <row r="41679" spans="151:151" ht="14.4" x14ac:dyDescent="0.25">
      <c r="EU41679" s="104"/>
    </row>
    <row r="41680" spans="151:151" ht="14.4" x14ac:dyDescent="0.25">
      <c r="EU41680" s="104"/>
    </row>
    <row r="41681" spans="151:151" ht="14.4" x14ac:dyDescent="0.25">
      <c r="EU41681" s="104"/>
    </row>
    <row r="41682" spans="151:151" ht="14.4" x14ac:dyDescent="0.25">
      <c r="EU41682" s="104"/>
    </row>
    <row r="41683" spans="151:151" ht="14.4" x14ac:dyDescent="0.25">
      <c r="EU41683" s="104"/>
    </row>
    <row r="41684" spans="151:151" ht="14.4" x14ac:dyDescent="0.25">
      <c r="EU41684" s="104"/>
    </row>
    <row r="41685" spans="151:151" ht="14.4" x14ac:dyDescent="0.25">
      <c r="EU41685" s="104"/>
    </row>
    <row r="41686" spans="151:151" ht="14.4" x14ac:dyDescent="0.25">
      <c r="EU41686" s="104"/>
    </row>
    <row r="41687" spans="151:151" ht="14.4" x14ac:dyDescent="0.25">
      <c r="EU41687" s="104"/>
    </row>
    <row r="41688" spans="151:151" ht="14.4" x14ac:dyDescent="0.25">
      <c r="EU41688" s="104"/>
    </row>
    <row r="41689" spans="151:151" ht="14.4" x14ac:dyDescent="0.25">
      <c r="EU41689" s="104"/>
    </row>
    <row r="41690" spans="151:151" ht="14.4" x14ac:dyDescent="0.25">
      <c r="EU41690" s="104"/>
    </row>
    <row r="41691" spans="151:151" ht="14.4" x14ac:dyDescent="0.25">
      <c r="EU41691" s="104"/>
    </row>
    <row r="41692" spans="151:151" ht="14.4" x14ac:dyDescent="0.25">
      <c r="EU41692" s="104"/>
    </row>
    <row r="41693" spans="151:151" ht="14.4" x14ac:dyDescent="0.25">
      <c r="EU41693" s="104"/>
    </row>
    <row r="41694" spans="151:151" ht="14.4" x14ac:dyDescent="0.25">
      <c r="EU41694" s="104"/>
    </row>
    <row r="41695" spans="151:151" ht="14.4" x14ac:dyDescent="0.25">
      <c r="EU41695" s="104"/>
    </row>
    <row r="41696" spans="151:151" ht="14.4" x14ac:dyDescent="0.25">
      <c r="EU41696" s="104"/>
    </row>
    <row r="41697" spans="151:151" ht="14.4" x14ac:dyDescent="0.25">
      <c r="EU41697" s="104"/>
    </row>
    <row r="41698" spans="151:151" ht="14.4" x14ac:dyDescent="0.25">
      <c r="EU41698" s="104"/>
    </row>
    <row r="41699" spans="151:151" ht="14.4" x14ac:dyDescent="0.25">
      <c r="EU41699" s="104"/>
    </row>
    <row r="41700" spans="151:151" ht="14.4" x14ac:dyDescent="0.25">
      <c r="EU41700" s="104"/>
    </row>
    <row r="41701" spans="151:151" ht="14.4" x14ac:dyDescent="0.25">
      <c r="EU41701" s="104"/>
    </row>
    <row r="41702" spans="151:151" ht="14.4" x14ac:dyDescent="0.25">
      <c r="EU41702" s="104"/>
    </row>
    <row r="41703" spans="151:151" ht="14.4" x14ac:dyDescent="0.25">
      <c r="EU41703" s="104"/>
    </row>
    <row r="41704" spans="151:151" ht="14.4" x14ac:dyDescent="0.25">
      <c r="EU41704" s="104"/>
    </row>
    <row r="41705" spans="151:151" ht="14.4" x14ac:dyDescent="0.25">
      <c r="EU41705" s="104"/>
    </row>
    <row r="41706" spans="151:151" ht="14.4" x14ac:dyDescent="0.25">
      <c r="EU41706" s="104"/>
    </row>
    <row r="41707" spans="151:151" ht="14.4" x14ac:dyDescent="0.25">
      <c r="EU41707" s="104"/>
    </row>
    <row r="41708" spans="151:151" ht="14.4" x14ac:dyDescent="0.25">
      <c r="EU41708" s="104"/>
    </row>
    <row r="41709" spans="151:151" ht="14.4" x14ac:dyDescent="0.25">
      <c r="EU41709" s="104"/>
    </row>
    <row r="41710" spans="151:151" ht="14.4" x14ac:dyDescent="0.25">
      <c r="EU41710" s="104"/>
    </row>
    <row r="41711" spans="151:151" ht="14.4" x14ac:dyDescent="0.25">
      <c r="EU41711" s="104"/>
    </row>
    <row r="41712" spans="151:151" ht="14.4" x14ac:dyDescent="0.25">
      <c r="EU41712" s="104"/>
    </row>
    <row r="41713" spans="151:151" ht="14.4" x14ac:dyDescent="0.25">
      <c r="EU41713" s="104"/>
    </row>
    <row r="41714" spans="151:151" ht="14.4" x14ac:dyDescent="0.25">
      <c r="EU41714" s="104"/>
    </row>
    <row r="41715" spans="151:151" ht="14.4" x14ac:dyDescent="0.25">
      <c r="EU41715" s="104"/>
    </row>
    <row r="41716" spans="151:151" ht="14.4" x14ac:dyDescent="0.25">
      <c r="EU41716" s="104"/>
    </row>
    <row r="41717" spans="151:151" ht="14.4" x14ac:dyDescent="0.25">
      <c r="EU41717" s="104"/>
    </row>
    <row r="41718" spans="151:151" ht="14.4" x14ac:dyDescent="0.25">
      <c r="EU41718" s="104"/>
    </row>
    <row r="41719" spans="151:151" ht="14.4" x14ac:dyDescent="0.25">
      <c r="EU41719" s="104"/>
    </row>
    <row r="41720" spans="151:151" ht="14.4" x14ac:dyDescent="0.25">
      <c r="EU41720" s="104"/>
    </row>
    <row r="41721" spans="151:151" ht="14.4" x14ac:dyDescent="0.25">
      <c r="EU41721" s="104"/>
    </row>
    <row r="41722" spans="151:151" ht="14.4" x14ac:dyDescent="0.25">
      <c r="EU41722" s="104"/>
    </row>
    <row r="41723" spans="151:151" ht="14.4" x14ac:dyDescent="0.25">
      <c r="EU41723" s="104"/>
    </row>
    <row r="41724" spans="151:151" ht="14.4" x14ac:dyDescent="0.25">
      <c r="EU41724" s="104"/>
    </row>
    <row r="41725" spans="151:151" ht="14.4" x14ac:dyDescent="0.25">
      <c r="EU41725" s="104"/>
    </row>
    <row r="41726" spans="151:151" ht="14.4" x14ac:dyDescent="0.25">
      <c r="EU41726" s="104"/>
    </row>
    <row r="41727" spans="151:151" ht="14.4" x14ac:dyDescent="0.25">
      <c r="EU41727" s="104"/>
    </row>
    <row r="41728" spans="151:151" ht="14.4" x14ac:dyDescent="0.25">
      <c r="EU41728" s="104"/>
    </row>
    <row r="41729" spans="151:151" ht="14.4" x14ac:dyDescent="0.25">
      <c r="EU41729" s="104"/>
    </row>
    <row r="41730" spans="151:151" ht="14.4" x14ac:dyDescent="0.25">
      <c r="EU41730" s="104"/>
    </row>
    <row r="41731" spans="151:151" ht="14.4" x14ac:dyDescent="0.25">
      <c r="EU41731" s="104"/>
    </row>
    <row r="41732" spans="151:151" ht="14.4" x14ac:dyDescent="0.25">
      <c r="EU41732" s="104"/>
    </row>
    <row r="41733" spans="151:151" ht="14.4" x14ac:dyDescent="0.25">
      <c r="EU41733" s="104"/>
    </row>
    <row r="41734" spans="151:151" ht="14.4" x14ac:dyDescent="0.25">
      <c r="EU41734" s="104"/>
    </row>
    <row r="41735" spans="151:151" ht="14.4" x14ac:dyDescent="0.25">
      <c r="EU41735" s="104"/>
    </row>
    <row r="41736" spans="151:151" ht="14.4" x14ac:dyDescent="0.25">
      <c r="EU41736" s="104"/>
    </row>
    <row r="41737" spans="151:151" ht="14.4" x14ac:dyDescent="0.25">
      <c r="EU41737" s="104"/>
    </row>
    <row r="41738" spans="151:151" ht="14.4" x14ac:dyDescent="0.25">
      <c r="EU41738" s="104"/>
    </row>
    <row r="41739" spans="151:151" ht="14.4" x14ac:dyDescent="0.25">
      <c r="EU41739" s="104"/>
    </row>
    <row r="41740" spans="151:151" ht="14.4" x14ac:dyDescent="0.25">
      <c r="EU41740" s="104"/>
    </row>
    <row r="41741" spans="151:151" ht="14.4" x14ac:dyDescent="0.25">
      <c r="EU41741" s="104"/>
    </row>
    <row r="41742" spans="151:151" ht="14.4" x14ac:dyDescent="0.25">
      <c r="EU41742" s="104"/>
    </row>
    <row r="41743" spans="151:151" ht="14.4" x14ac:dyDescent="0.25">
      <c r="EU41743" s="104"/>
    </row>
    <row r="41744" spans="151:151" ht="14.4" x14ac:dyDescent="0.25">
      <c r="EU41744" s="104"/>
    </row>
    <row r="41745" spans="151:151" ht="14.4" x14ac:dyDescent="0.25">
      <c r="EU41745" s="104"/>
    </row>
    <row r="41746" spans="151:151" ht="14.4" x14ac:dyDescent="0.25">
      <c r="EU41746" s="104"/>
    </row>
    <row r="41747" spans="151:151" ht="14.4" x14ac:dyDescent="0.25">
      <c r="EU41747" s="104"/>
    </row>
    <row r="41748" spans="151:151" ht="14.4" x14ac:dyDescent="0.25">
      <c r="EU41748" s="104"/>
    </row>
    <row r="41749" spans="151:151" ht="14.4" x14ac:dyDescent="0.25">
      <c r="EU41749" s="104"/>
    </row>
    <row r="41750" spans="151:151" ht="14.4" x14ac:dyDescent="0.25">
      <c r="EU41750" s="104"/>
    </row>
    <row r="41751" spans="151:151" ht="14.4" x14ac:dyDescent="0.25">
      <c r="EU41751" s="104"/>
    </row>
    <row r="41752" spans="151:151" ht="14.4" x14ac:dyDescent="0.25">
      <c r="EU41752" s="104"/>
    </row>
    <row r="41753" spans="151:151" ht="14.4" x14ac:dyDescent="0.25">
      <c r="EU41753" s="104"/>
    </row>
    <row r="41754" spans="151:151" ht="14.4" x14ac:dyDescent="0.25">
      <c r="EU41754" s="104"/>
    </row>
    <row r="41755" spans="151:151" ht="14.4" x14ac:dyDescent="0.25">
      <c r="EU41755" s="104"/>
    </row>
    <row r="41756" spans="151:151" ht="14.4" x14ac:dyDescent="0.25">
      <c r="EU41756" s="104"/>
    </row>
    <row r="41757" spans="151:151" ht="14.4" x14ac:dyDescent="0.25">
      <c r="EU41757" s="104"/>
    </row>
    <row r="41758" spans="151:151" ht="14.4" x14ac:dyDescent="0.25">
      <c r="EU41758" s="104"/>
    </row>
    <row r="41759" spans="151:151" ht="14.4" x14ac:dyDescent="0.25">
      <c r="EU41759" s="104"/>
    </row>
    <row r="41760" spans="151:151" ht="14.4" x14ac:dyDescent="0.25">
      <c r="EU41760" s="104"/>
    </row>
    <row r="41761" spans="151:151" ht="14.4" x14ac:dyDescent="0.25">
      <c r="EU41761" s="104"/>
    </row>
    <row r="41762" spans="151:151" ht="14.4" x14ac:dyDescent="0.25">
      <c r="EU41762" s="104"/>
    </row>
    <row r="41763" spans="151:151" ht="14.4" x14ac:dyDescent="0.25">
      <c r="EU41763" s="104"/>
    </row>
    <row r="41764" spans="151:151" ht="14.4" x14ac:dyDescent="0.25">
      <c r="EU41764" s="104"/>
    </row>
    <row r="41765" spans="151:151" ht="14.4" x14ac:dyDescent="0.25">
      <c r="EU41765" s="104"/>
    </row>
    <row r="41766" spans="151:151" ht="14.4" x14ac:dyDescent="0.25">
      <c r="EU41766" s="104"/>
    </row>
    <row r="41767" spans="151:151" ht="14.4" x14ac:dyDescent="0.25">
      <c r="EU41767" s="104"/>
    </row>
    <row r="41768" spans="151:151" ht="14.4" x14ac:dyDescent="0.25">
      <c r="EU41768" s="104"/>
    </row>
    <row r="41769" spans="151:151" ht="14.4" x14ac:dyDescent="0.25">
      <c r="EU41769" s="104"/>
    </row>
    <row r="41770" spans="151:151" ht="14.4" x14ac:dyDescent="0.25">
      <c r="EU41770" s="104"/>
    </row>
    <row r="41771" spans="151:151" ht="14.4" x14ac:dyDescent="0.25">
      <c r="EU41771" s="104"/>
    </row>
    <row r="41772" spans="151:151" ht="14.4" x14ac:dyDescent="0.25">
      <c r="EU41772" s="104"/>
    </row>
    <row r="41773" spans="151:151" ht="14.4" x14ac:dyDescent="0.25">
      <c r="EU41773" s="104"/>
    </row>
    <row r="41774" spans="151:151" ht="14.4" x14ac:dyDescent="0.25">
      <c r="EU41774" s="104"/>
    </row>
    <row r="41775" spans="151:151" ht="14.4" x14ac:dyDescent="0.25">
      <c r="EU41775" s="104"/>
    </row>
    <row r="41776" spans="151:151" ht="14.4" x14ac:dyDescent="0.25">
      <c r="EU41776" s="104"/>
    </row>
    <row r="41777" spans="151:151" ht="14.4" x14ac:dyDescent="0.25">
      <c r="EU41777" s="104"/>
    </row>
    <row r="41778" spans="151:151" ht="14.4" x14ac:dyDescent="0.25">
      <c r="EU41778" s="104"/>
    </row>
    <row r="41779" spans="151:151" ht="14.4" x14ac:dyDescent="0.25">
      <c r="EU41779" s="104"/>
    </row>
    <row r="41780" spans="151:151" ht="14.4" x14ac:dyDescent="0.25">
      <c r="EU41780" s="104"/>
    </row>
    <row r="41781" spans="151:151" ht="14.4" x14ac:dyDescent="0.25">
      <c r="EU41781" s="104"/>
    </row>
    <row r="41782" spans="151:151" ht="14.4" x14ac:dyDescent="0.25">
      <c r="EU41782" s="104"/>
    </row>
    <row r="41783" spans="151:151" ht="14.4" x14ac:dyDescent="0.25">
      <c r="EU41783" s="104"/>
    </row>
    <row r="41784" spans="151:151" ht="14.4" x14ac:dyDescent="0.25">
      <c r="EU41784" s="104"/>
    </row>
    <row r="41785" spans="151:151" ht="14.4" x14ac:dyDescent="0.25">
      <c r="EU41785" s="104"/>
    </row>
    <row r="41786" spans="151:151" ht="14.4" x14ac:dyDescent="0.25">
      <c r="EU41786" s="104"/>
    </row>
    <row r="41787" spans="151:151" ht="14.4" x14ac:dyDescent="0.25">
      <c r="EU41787" s="104"/>
    </row>
    <row r="41788" spans="151:151" ht="14.4" x14ac:dyDescent="0.25">
      <c r="EU41788" s="104"/>
    </row>
    <row r="41789" spans="151:151" ht="14.4" x14ac:dyDescent="0.25">
      <c r="EU41789" s="104"/>
    </row>
    <row r="41790" spans="151:151" ht="14.4" x14ac:dyDescent="0.25">
      <c r="EU41790" s="104"/>
    </row>
    <row r="41791" spans="151:151" ht="14.4" x14ac:dyDescent="0.25">
      <c r="EU41791" s="104"/>
    </row>
    <row r="41792" spans="151:151" ht="14.4" x14ac:dyDescent="0.25">
      <c r="EU41792" s="104"/>
    </row>
    <row r="41793" spans="151:151" ht="14.4" x14ac:dyDescent="0.25">
      <c r="EU41793" s="104"/>
    </row>
    <row r="41794" spans="151:151" ht="14.4" x14ac:dyDescent="0.25">
      <c r="EU41794" s="104"/>
    </row>
    <row r="41795" spans="151:151" ht="14.4" x14ac:dyDescent="0.25">
      <c r="EU41795" s="104"/>
    </row>
    <row r="41796" spans="151:151" ht="14.4" x14ac:dyDescent="0.25">
      <c r="EU41796" s="104"/>
    </row>
    <row r="41797" spans="151:151" ht="14.4" x14ac:dyDescent="0.25">
      <c r="EU41797" s="104"/>
    </row>
    <row r="41798" spans="151:151" ht="14.4" x14ac:dyDescent="0.25">
      <c r="EU41798" s="104"/>
    </row>
    <row r="41799" spans="151:151" ht="14.4" x14ac:dyDescent="0.25">
      <c r="EU41799" s="104"/>
    </row>
    <row r="41800" spans="151:151" ht="14.4" x14ac:dyDescent="0.25">
      <c r="EU41800" s="104"/>
    </row>
    <row r="41801" spans="151:151" ht="14.4" x14ac:dyDescent="0.25">
      <c r="EU41801" s="104"/>
    </row>
    <row r="41802" spans="151:151" ht="14.4" x14ac:dyDescent="0.25">
      <c r="EU41802" s="104"/>
    </row>
    <row r="41803" spans="151:151" ht="14.4" x14ac:dyDescent="0.25">
      <c r="EU41803" s="104"/>
    </row>
    <row r="41804" spans="151:151" ht="14.4" x14ac:dyDescent="0.25">
      <c r="EU41804" s="104"/>
    </row>
    <row r="41805" spans="151:151" ht="14.4" x14ac:dyDescent="0.25">
      <c r="EU41805" s="104"/>
    </row>
    <row r="41806" spans="151:151" ht="14.4" x14ac:dyDescent="0.25">
      <c r="EU41806" s="104"/>
    </row>
    <row r="41807" spans="151:151" ht="14.4" x14ac:dyDescent="0.25">
      <c r="EU41807" s="104"/>
    </row>
    <row r="41808" spans="151:151" ht="14.4" x14ac:dyDescent="0.25">
      <c r="EU41808" s="104"/>
    </row>
    <row r="41809" spans="151:151" ht="14.4" x14ac:dyDescent="0.25">
      <c r="EU41809" s="104"/>
    </row>
    <row r="41810" spans="151:151" ht="14.4" x14ac:dyDescent="0.25">
      <c r="EU41810" s="104"/>
    </row>
    <row r="41811" spans="151:151" ht="14.4" x14ac:dyDescent="0.25">
      <c r="EU41811" s="104"/>
    </row>
    <row r="41812" spans="151:151" ht="14.4" x14ac:dyDescent="0.25">
      <c r="EU41812" s="104"/>
    </row>
    <row r="41813" spans="151:151" ht="14.4" x14ac:dyDescent="0.25">
      <c r="EU41813" s="104"/>
    </row>
    <row r="41814" spans="151:151" ht="14.4" x14ac:dyDescent="0.25">
      <c r="EU41814" s="104"/>
    </row>
    <row r="41815" spans="151:151" ht="14.4" x14ac:dyDescent="0.25">
      <c r="EU41815" s="104"/>
    </row>
    <row r="41816" spans="151:151" ht="14.4" x14ac:dyDescent="0.25">
      <c r="EU41816" s="104"/>
    </row>
    <row r="41817" spans="151:151" ht="14.4" x14ac:dyDescent="0.25">
      <c r="EU41817" s="104"/>
    </row>
    <row r="41818" spans="151:151" ht="14.4" x14ac:dyDescent="0.25">
      <c r="EU41818" s="104"/>
    </row>
    <row r="41819" spans="151:151" ht="14.4" x14ac:dyDescent="0.25">
      <c r="EU41819" s="104"/>
    </row>
    <row r="41820" spans="151:151" ht="14.4" x14ac:dyDescent="0.25">
      <c r="EU41820" s="104"/>
    </row>
    <row r="41821" spans="151:151" ht="14.4" x14ac:dyDescent="0.25">
      <c r="EU41821" s="104"/>
    </row>
    <row r="41822" spans="151:151" ht="14.4" x14ac:dyDescent="0.25">
      <c r="EU41822" s="104"/>
    </row>
    <row r="41823" spans="151:151" ht="14.4" x14ac:dyDescent="0.25">
      <c r="EU41823" s="104"/>
    </row>
    <row r="41824" spans="151:151" ht="14.4" x14ac:dyDescent="0.25">
      <c r="EU41824" s="104"/>
    </row>
    <row r="41825" spans="151:151" ht="14.4" x14ac:dyDescent="0.25">
      <c r="EU41825" s="104"/>
    </row>
    <row r="41826" spans="151:151" ht="14.4" x14ac:dyDescent="0.25">
      <c r="EU41826" s="104"/>
    </row>
    <row r="41827" spans="151:151" ht="14.4" x14ac:dyDescent="0.25">
      <c r="EU41827" s="104"/>
    </row>
    <row r="41828" spans="151:151" ht="14.4" x14ac:dyDescent="0.25">
      <c r="EU41828" s="104"/>
    </row>
    <row r="41829" spans="151:151" ht="14.4" x14ac:dyDescent="0.25">
      <c r="EU41829" s="104"/>
    </row>
    <row r="41830" spans="151:151" ht="14.4" x14ac:dyDescent="0.25">
      <c r="EU41830" s="104"/>
    </row>
    <row r="41831" spans="151:151" ht="14.4" x14ac:dyDescent="0.25">
      <c r="EU41831" s="104"/>
    </row>
    <row r="41832" spans="151:151" ht="14.4" x14ac:dyDescent="0.25">
      <c r="EU41832" s="104"/>
    </row>
    <row r="41833" spans="151:151" ht="14.4" x14ac:dyDescent="0.25">
      <c r="EU41833" s="104"/>
    </row>
    <row r="41834" spans="151:151" ht="14.4" x14ac:dyDescent="0.25">
      <c r="EU41834" s="104"/>
    </row>
    <row r="41835" spans="151:151" ht="14.4" x14ac:dyDescent="0.25">
      <c r="EU41835" s="104"/>
    </row>
    <row r="41836" spans="151:151" ht="14.4" x14ac:dyDescent="0.25">
      <c r="EU41836" s="104"/>
    </row>
    <row r="41837" spans="151:151" ht="14.4" x14ac:dyDescent="0.25">
      <c r="EU41837" s="104"/>
    </row>
    <row r="41838" spans="151:151" ht="14.4" x14ac:dyDescent="0.25">
      <c r="EU41838" s="104"/>
    </row>
    <row r="41839" spans="151:151" ht="14.4" x14ac:dyDescent="0.25">
      <c r="EU41839" s="104"/>
    </row>
    <row r="41840" spans="151:151" ht="14.4" x14ac:dyDescent="0.25">
      <c r="EU41840" s="104"/>
    </row>
    <row r="41841" spans="151:151" ht="14.4" x14ac:dyDescent="0.25">
      <c r="EU41841" s="104"/>
    </row>
    <row r="41842" spans="151:151" ht="14.4" x14ac:dyDescent="0.25">
      <c r="EU41842" s="104"/>
    </row>
    <row r="41843" spans="151:151" ht="14.4" x14ac:dyDescent="0.25">
      <c r="EU41843" s="104"/>
    </row>
    <row r="41844" spans="151:151" ht="14.4" x14ac:dyDescent="0.25">
      <c r="EU41844" s="104"/>
    </row>
    <row r="41845" spans="151:151" ht="14.4" x14ac:dyDescent="0.25">
      <c r="EU41845" s="104"/>
    </row>
    <row r="41846" spans="151:151" ht="14.4" x14ac:dyDescent="0.25">
      <c r="EU41846" s="104"/>
    </row>
    <row r="41847" spans="151:151" ht="14.4" x14ac:dyDescent="0.25">
      <c r="EU41847" s="104"/>
    </row>
    <row r="41848" spans="151:151" ht="14.4" x14ac:dyDescent="0.25">
      <c r="EU41848" s="104"/>
    </row>
    <row r="41849" spans="151:151" ht="14.4" x14ac:dyDescent="0.25">
      <c r="EU41849" s="104"/>
    </row>
    <row r="41850" spans="151:151" ht="14.4" x14ac:dyDescent="0.25">
      <c r="EU41850" s="104"/>
    </row>
    <row r="41851" spans="151:151" ht="14.4" x14ac:dyDescent="0.25">
      <c r="EU41851" s="104"/>
    </row>
    <row r="41852" spans="151:151" ht="14.4" x14ac:dyDescent="0.25">
      <c r="EU41852" s="104"/>
    </row>
    <row r="41853" spans="151:151" ht="14.4" x14ac:dyDescent="0.25">
      <c r="EU41853" s="104"/>
    </row>
    <row r="41854" spans="151:151" ht="14.4" x14ac:dyDescent="0.25">
      <c r="EU41854" s="104"/>
    </row>
    <row r="41855" spans="151:151" ht="14.4" x14ac:dyDescent="0.25">
      <c r="EU41855" s="104"/>
    </row>
    <row r="41856" spans="151:151" ht="14.4" x14ac:dyDescent="0.25">
      <c r="EU41856" s="104"/>
    </row>
    <row r="41857" spans="151:151" ht="14.4" x14ac:dyDescent="0.25">
      <c r="EU41857" s="104"/>
    </row>
    <row r="41858" spans="151:151" ht="14.4" x14ac:dyDescent="0.25">
      <c r="EU41858" s="104"/>
    </row>
    <row r="41859" spans="151:151" ht="14.4" x14ac:dyDescent="0.25">
      <c r="EU41859" s="104"/>
    </row>
    <row r="41860" spans="151:151" ht="14.4" x14ac:dyDescent="0.25">
      <c r="EU41860" s="104"/>
    </row>
    <row r="41861" spans="151:151" ht="14.4" x14ac:dyDescent="0.25">
      <c r="EU41861" s="104"/>
    </row>
    <row r="41862" spans="151:151" ht="14.4" x14ac:dyDescent="0.25">
      <c r="EU41862" s="104"/>
    </row>
    <row r="41863" spans="151:151" ht="14.4" x14ac:dyDescent="0.25">
      <c r="EU41863" s="104"/>
    </row>
    <row r="41864" spans="151:151" ht="14.4" x14ac:dyDescent="0.25">
      <c r="EU41864" s="104"/>
    </row>
    <row r="41865" spans="151:151" ht="14.4" x14ac:dyDescent="0.25">
      <c r="EU41865" s="104"/>
    </row>
    <row r="41866" spans="151:151" ht="14.4" x14ac:dyDescent="0.25">
      <c r="EU41866" s="104"/>
    </row>
    <row r="41867" spans="151:151" ht="14.4" x14ac:dyDescent="0.25">
      <c r="EU41867" s="104"/>
    </row>
    <row r="41868" spans="151:151" ht="14.4" x14ac:dyDescent="0.25">
      <c r="EU41868" s="104"/>
    </row>
    <row r="41869" spans="151:151" ht="14.4" x14ac:dyDescent="0.25">
      <c r="EU41869" s="104"/>
    </row>
    <row r="41870" spans="151:151" ht="14.4" x14ac:dyDescent="0.25">
      <c r="EU41870" s="104"/>
    </row>
    <row r="41871" spans="151:151" ht="14.4" x14ac:dyDescent="0.25">
      <c r="EU41871" s="104"/>
    </row>
    <row r="41872" spans="151:151" ht="14.4" x14ac:dyDescent="0.25">
      <c r="EU41872" s="104"/>
    </row>
    <row r="41873" spans="151:151" ht="14.4" x14ac:dyDescent="0.25">
      <c r="EU41873" s="104"/>
    </row>
    <row r="41874" spans="151:151" ht="14.4" x14ac:dyDescent="0.25">
      <c r="EU41874" s="104"/>
    </row>
    <row r="41875" spans="151:151" ht="14.4" x14ac:dyDescent="0.25">
      <c r="EU41875" s="104"/>
    </row>
    <row r="41876" spans="151:151" ht="14.4" x14ac:dyDescent="0.25">
      <c r="EU41876" s="104"/>
    </row>
    <row r="41877" spans="151:151" ht="14.4" x14ac:dyDescent="0.25">
      <c r="EU41877" s="104"/>
    </row>
    <row r="41878" spans="151:151" ht="14.4" x14ac:dyDescent="0.25">
      <c r="EU41878" s="104"/>
    </row>
    <row r="41879" spans="151:151" ht="14.4" x14ac:dyDescent="0.25">
      <c r="EU41879" s="104"/>
    </row>
    <row r="41880" spans="151:151" ht="14.4" x14ac:dyDescent="0.25">
      <c r="EU41880" s="104"/>
    </row>
    <row r="41881" spans="151:151" ht="14.4" x14ac:dyDescent="0.25">
      <c r="EU41881" s="104"/>
    </row>
    <row r="41882" spans="151:151" ht="14.4" x14ac:dyDescent="0.25">
      <c r="EU41882" s="104"/>
    </row>
    <row r="41883" spans="151:151" ht="14.4" x14ac:dyDescent="0.25">
      <c r="EU41883" s="104"/>
    </row>
    <row r="41884" spans="151:151" ht="14.4" x14ac:dyDescent="0.25">
      <c r="EU41884" s="104"/>
    </row>
    <row r="41885" spans="151:151" ht="14.4" x14ac:dyDescent="0.25">
      <c r="EU41885" s="104"/>
    </row>
    <row r="41886" spans="151:151" ht="14.4" x14ac:dyDescent="0.25">
      <c r="EU41886" s="104"/>
    </row>
    <row r="41887" spans="151:151" ht="14.4" x14ac:dyDescent="0.25">
      <c r="EU41887" s="104"/>
    </row>
    <row r="41888" spans="151:151" ht="14.4" x14ac:dyDescent="0.25">
      <c r="EU41888" s="104"/>
    </row>
    <row r="41889" spans="151:151" ht="14.4" x14ac:dyDescent="0.25">
      <c r="EU41889" s="104"/>
    </row>
    <row r="41890" spans="151:151" ht="14.4" x14ac:dyDescent="0.25">
      <c r="EU41890" s="104"/>
    </row>
    <row r="41891" spans="151:151" ht="14.4" x14ac:dyDescent="0.25">
      <c r="EU41891" s="104"/>
    </row>
    <row r="41892" spans="151:151" ht="14.4" x14ac:dyDescent="0.25">
      <c r="EU41892" s="104"/>
    </row>
    <row r="41893" spans="151:151" ht="14.4" x14ac:dyDescent="0.25">
      <c r="EU41893" s="104"/>
    </row>
    <row r="41894" spans="151:151" ht="14.4" x14ac:dyDescent="0.25">
      <c r="EU41894" s="104"/>
    </row>
    <row r="41895" spans="151:151" ht="14.4" x14ac:dyDescent="0.25">
      <c r="EU41895" s="104"/>
    </row>
    <row r="41896" spans="151:151" ht="14.4" x14ac:dyDescent="0.25">
      <c r="EU41896" s="104"/>
    </row>
    <row r="41897" spans="151:151" ht="14.4" x14ac:dyDescent="0.25">
      <c r="EU41897" s="104"/>
    </row>
    <row r="41898" spans="151:151" ht="14.4" x14ac:dyDescent="0.25">
      <c r="EU41898" s="104"/>
    </row>
    <row r="41899" spans="151:151" ht="14.4" x14ac:dyDescent="0.25">
      <c r="EU41899" s="104"/>
    </row>
    <row r="41900" spans="151:151" ht="14.4" x14ac:dyDescent="0.25">
      <c r="EU41900" s="104"/>
    </row>
    <row r="41901" spans="151:151" ht="14.4" x14ac:dyDescent="0.25">
      <c r="EU41901" s="104"/>
    </row>
    <row r="41902" spans="151:151" ht="14.4" x14ac:dyDescent="0.25">
      <c r="EU41902" s="104"/>
    </row>
    <row r="41903" spans="151:151" ht="14.4" x14ac:dyDescent="0.25">
      <c r="EU41903" s="104"/>
    </row>
    <row r="41904" spans="151:151" ht="14.4" x14ac:dyDescent="0.25">
      <c r="EU41904" s="104"/>
    </row>
    <row r="41905" spans="151:151" ht="14.4" x14ac:dyDescent="0.25">
      <c r="EU41905" s="104"/>
    </row>
    <row r="41906" spans="151:151" ht="14.4" x14ac:dyDescent="0.25">
      <c r="EU41906" s="104"/>
    </row>
    <row r="41907" spans="151:151" ht="14.4" x14ac:dyDescent="0.25">
      <c r="EU41907" s="104"/>
    </row>
    <row r="41908" spans="151:151" ht="14.4" x14ac:dyDescent="0.25">
      <c r="EU41908" s="104"/>
    </row>
    <row r="41909" spans="151:151" ht="14.4" x14ac:dyDescent="0.25">
      <c r="EU41909" s="104"/>
    </row>
    <row r="41910" spans="151:151" ht="14.4" x14ac:dyDescent="0.25">
      <c r="EU41910" s="104"/>
    </row>
    <row r="41911" spans="151:151" ht="14.4" x14ac:dyDescent="0.25">
      <c r="EU41911" s="104"/>
    </row>
    <row r="41912" spans="151:151" ht="14.4" x14ac:dyDescent="0.25">
      <c r="EU41912" s="104"/>
    </row>
    <row r="41913" spans="151:151" ht="14.4" x14ac:dyDescent="0.25">
      <c r="EU41913" s="104"/>
    </row>
    <row r="41914" spans="151:151" ht="14.4" x14ac:dyDescent="0.25">
      <c r="EU41914" s="104"/>
    </row>
    <row r="41915" spans="151:151" ht="14.4" x14ac:dyDescent="0.25">
      <c r="EU41915" s="104"/>
    </row>
    <row r="41916" spans="151:151" ht="14.4" x14ac:dyDescent="0.25">
      <c r="EU41916" s="104"/>
    </row>
    <row r="41917" spans="151:151" ht="14.4" x14ac:dyDescent="0.25">
      <c r="EU41917" s="104"/>
    </row>
    <row r="41918" spans="151:151" ht="14.4" x14ac:dyDescent="0.25">
      <c r="EU41918" s="104"/>
    </row>
    <row r="41919" spans="151:151" ht="14.4" x14ac:dyDescent="0.25">
      <c r="EU41919" s="104"/>
    </row>
    <row r="41920" spans="151:151" ht="14.4" x14ac:dyDescent="0.25">
      <c r="EU41920" s="104"/>
    </row>
    <row r="41921" spans="151:151" ht="14.4" x14ac:dyDescent="0.25">
      <c r="EU41921" s="104"/>
    </row>
    <row r="41922" spans="151:151" ht="14.4" x14ac:dyDescent="0.25">
      <c r="EU41922" s="104"/>
    </row>
    <row r="41923" spans="151:151" ht="14.4" x14ac:dyDescent="0.25">
      <c r="EU41923" s="104"/>
    </row>
    <row r="41924" spans="151:151" ht="14.4" x14ac:dyDescent="0.25">
      <c r="EU41924" s="104"/>
    </row>
    <row r="41925" spans="151:151" ht="14.4" x14ac:dyDescent="0.25">
      <c r="EU41925" s="104"/>
    </row>
    <row r="41926" spans="151:151" ht="14.4" x14ac:dyDescent="0.25">
      <c r="EU41926" s="104"/>
    </row>
    <row r="41927" spans="151:151" ht="14.4" x14ac:dyDescent="0.25">
      <c r="EU41927" s="104"/>
    </row>
    <row r="41928" spans="151:151" ht="14.4" x14ac:dyDescent="0.25">
      <c r="EU41928" s="104"/>
    </row>
    <row r="41929" spans="151:151" ht="14.4" x14ac:dyDescent="0.25">
      <c r="EU41929" s="104"/>
    </row>
    <row r="41930" spans="151:151" ht="14.4" x14ac:dyDescent="0.25">
      <c r="EU41930" s="104"/>
    </row>
    <row r="41931" spans="151:151" ht="14.4" x14ac:dyDescent="0.25">
      <c r="EU41931" s="104"/>
    </row>
    <row r="41932" spans="151:151" ht="14.4" x14ac:dyDescent="0.25">
      <c r="EU41932" s="104"/>
    </row>
    <row r="41933" spans="151:151" ht="14.4" x14ac:dyDescent="0.25">
      <c r="EU41933" s="104"/>
    </row>
    <row r="41934" spans="151:151" ht="14.4" x14ac:dyDescent="0.25">
      <c r="EU41934" s="104"/>
    </row>
    <row r="41935" spans="151:151" ht="14.4" x14ac:dyDescent="0.25">
      <c r="EU41935" s="104"/>
    </row>
    <row r="41936" spans="151:151" ht="14.4" x14ac:dyDescent="0.25">
      <c r="EU41936" s="104"/>
    </row>
    <row r="41937" spans="151:151" ht="14.4" x14ac:dyDescent="0.25">
      <c r="EU41937" s="104"/>
    </row>
    <row r="41938" spans="151:151" ht="14.4" x14ac:dyDescent="0.25">
      <c r="EU41938" s="104"/>
    </row>
    <row r="41939" spans="151:151" ht="14.4" x14ac:dyDescent="0.25">
      <c r="EU41939" s="104"/>
    </row>
    <row r="41940" spans="151:151" ht="14.4" x14ac:dyDescent="0.25">
      <c r="EU41940" s="104"/>
    </row>
    <row r="41941" spans="151:151" ht="14.4" x14ac:dyDescent="0.25">
      <c r="EU41941" s="104"/>
    </row>
    <row r="41942" spans="151:151" ht="14.4" x14ac:dyDescent="0.25">
      <c r="EU41942" s="104"/>
    </row>
    <row r="41943" spans="151:151" ht="14.4" x14ac:dyDescent="0.25">
      <c r="EU41943" s="104"/>
    </row>
    <row r="41944" spans="151:151" ht="14.4" x14ac:dyDescent="0.25">
      <c r="EU41944" s="104"/>
    </row>
    <row r="41945" spans="151:151" ht="14.4" x14ac:dyDescent="0.25">
      <c r="EU41945" s="104"/>
    </row>
    <row r="41946" spans="151:151" ht="14.4" x14ac:dyDescent="0.25">
      <c r="EU41946" s="104"/>
    </row>
    <row r="41947" spans="151:151" ht="14.4" x14ac:dyDescent="0.25">
      <c r="EU41947" s="104"/>
    </row>
    <row r="41948" spans="151:151" ht="14.4" x14ac:dyDescent="0.25">
      <c r="EU41948" s="104"/>
    </row>
    <row r="41949" spans="151:151" ht="14.4" x14ac:dyDescent="0.25">
      <c r="EU41949" s="104"/>
    </row>
    <row r="41950" spans="151:151" ht="14.4" x14ac:dyDescent="0.25">
      <c r="EU41950" s="104"/>
    </row>
    <row r="41951" spans="151:151" ht="14.4" x14ac:dyDescent="0.25">
      <c r="EU41951" s="104"/>
    </row>
    <row r="41952" spans="151:151" ht="14.4" x14ac:dyDescent="0.25">
      <c r="EU41952" s="104"/>
    </row>
    <row r="41953" spans="151:151" ht="14.4" x14ac:dyDescent="0.25">
      <c r="EU41953" s="104"/>
    </row>
    <row r="41954" spans="151:151" ht="14.4" x14ac:dyDescent="0.25">
      <c r="EU41954" s="104"/>
    </row>
    <row r="41955" spans="151:151" ht="14.4" x14ac:dyDescent="0.25">
      <c r="EU41955" s="104"/>
    </row>
    <row r="41956" spans="151:151" ht="14.4" x14ac:dyDescent="0.25">
      <c r="EU41956" s="104"/>
    </row>
    <row r="41957" spans="151:151" ht="14.4" x14ac:dyDescent="0.25">
      <c r="EU41957" s="104"/>
    </row>
    <row r="41958" spans="151:151" ht="14.4" x14ac:dyDescent="0.25">
      <c r="EU41958" s="104"/>
    </row>
    <row r="41959" spans="151:151" ht="14.4" x14ac:dyDescent="0.25">
      <c r="EU41959" s="104"/>
    </row>
    <row r="41960" spans="151:151" ht="14.4" x14ac:dyDescent="0.25">
      <c r="EU41960" s="104"/>
    </row>
    <row r="41961" spans="151:151" ht="14.4" x14ac:dyDescent="0.25">
      <c r="EU41961" s="104"/>
    </row>
    <row r="41962" spans="151:151" ht="14.4" x14ac:dyDescent="0.25">
      <c r="EU41962" s="104"/>
    </row>
    <row r="41963" spans="151:151" ht="14.4" x14ac:dyDescent="0.25">
      <c r="EU41963" s="104"/>
    </row>
    <row r="41964" spans="151:151" ht="14.4" x14ac:dyDescent="0.25">
      <c r="EU41964" s="104"/>
    </row>
    <row r="41965" spans="151:151" ht="14.4" x14ac:dyDescent="0.25">
      <c r="EU41965" s="104"/>
    </row>
    <row r="41966" spans="151:151" ht="14.4" x14ac:dyDescent="0.25">
      <c r="EU41966" s="104"/>
    </row>
    <row r="41967" spans="151:151" ht="14.4" x14ac:dyDescent="0.25">
      <c r="EU41967" s="104"/>
    </row>
    <row r="41968" spans="151:151" ht="14.4" x14ac:dyDescent="0.25">
      <c r="EU41968" s="104"/>
    </row>
    <row r="41969" spans="151:151" ht="14.4" x14ac:dyDescent="0.25">
      <c r="EU41969" s="104"/>
    </row>
    <row r="41970" spans="151:151" ht="14.4" x14ac:dyDescent="0.25">
      <c r="EU41970" s="104"/>
    </row>
    <row r="41971" spans="151:151" ht="14.4" x14ac:dyDescent="0.25">
      <c r="EU41971" s="104"/>
    </row>
    <row r="41972" spans="151:151" ht="14.4" x14ac:dyDescent="0.25">
      <c r="EU41972" s="104"/>
    </row>
    <row r="41973" spans="151:151" ht="14.4" x14ac:dyDescent="0.25">
      <c r="EU41973" s="104"/>
    </row>
    <row r="41974" spans="151:151" ht="14.4" x14ac:dyDescent="0.25">
      <c r="EU41974" s="104"/>
    </row>
    <row r="41975" spans="151:151" ht="14.4" x14ac:dyDescent="0.25">
      <c r="EU41975" s="104"/>
    </row>
    <row r="41976" spans="151:151" ht="14.4" x14ac:dyDescent="0.25">
      <c r="EU41976" s="104"/>
    </row>
    <row r="41977" spans="151:151" ht="14.4" x14ac:dyDescent="0.25">
      <c r="EU41977" s="104"/>
    </row>
    <row r="41978" spans="151:151" ht="14.4" x14ac:dyDescent="0.25">
      <c r="EU41978" s="104"/>
    </row>
    <row r="41979" spans="151:151" ht="14.4" x14ac:dyDescent="0.25">
      <c r="EU41979" s="104"/>
    </row>
    <row r="41980" spans="151:151" ht="14.4" x14ac:dyDescent="0.25">
      <c r="EU41980" s="104"/>
    </row>
    <row r="41981" spans="151:151" ht="14.4" x14ac:dyDescent="0.25">
      <c r="EU41981" s="104"/>
    </row>
    <row r="41982" spans="151:151" ht="14.4" x14ac:dyDescent="0.25">
      <c r="EU41982" s="104"/>
    </row>
    <row r="41983" spans="151:151" ht="14.4" x14ac:dyDescent="0.25">
      <c r="EU41983" s="104"/>
    </row>
    <row r="41984" spans="151:151" ht="14.4" x14ac:dyDescent="0.25">
      <c r="EU41984" s="104"/>
    </row>
    <row r="41985" spans="151:151" ht="14.4" x14ac:dyDescent="0.25">
      <c r="EU41985" s="104"/>
    </row>
    <row r="41986" spans="151:151" ht="14.4" x14ac:dyDescent="0.25">
      <c r="EU41986" s="104"/>
    </row>
    <row r="41987" spans="151:151" ht="14.4" x14ac:dyDescent="0.25">
      <c r="EU41987" s="104"/>
    </row>
    <row r="41988" spans="151:151" ht="14.4" x14ac:dyDescent="0.25">
      <c r="EU41988" s="104"/>
    </row>
    <row r="41989" spans="151:151" ht="14.4" x14ac:dyDescent="0.25">
      <c r="EU41989" s="104"/>
    </row>
    <row r="41990" spans="151:151" ht="14.4" x14ac:dyDescent="0.25">
      <c r="EU41990" s="104"/>
    </row>
    <row r="41991" spans="151:151" ht="14.4" x14ac:dyDescent="0.25">
      <c r="EU41991" s="104"/>
    </row>
    <row r="41992" spans="151:151" ht="14.4" x14ac:dyDescent="0.25">
      <c r="EU41992" s="104"/>
    </row>
    <row r="41993" spans="151:151" ht="14.4" x14ac:dyDescent="0.25">
      <c r="EU41993" s="104"/>
    </row>
    <row r="41994" spans="151:151" ht="14.4" x14ac:dyDescent="0.25">
      <c r="EU41994" s="104"/>
    </row>
    <row r="41995" spans="151:151" ht="14.4" x14ac:dyDescent="0.25">
      <c r="EU41995" s="104"/>
    </row>
    <row r="41996" spans="151:151" ht="14.4" x14ac:dyDescent="0.25">
      <c r="EU41996" s="104"/>
    </row>
    <row r="41997" spans="151:151" ht="14.4" x14ac:dyDescent="0.25">
      <c r="EU41997" s="104"/>
    </row>
    <row r="41998" spans="151:151" ht="14.4" x14ac:dyDescent="0.25">
      <c r="EU41998" s="104"/>
    </row>
    <row r="41999" spans="151:151" ht="14.4" x14ac:dyDescent="0.25">
      <c r="EU41999" s="104"/>
    </row>
    <row r="42000" spans="151:151" ht="14.4" x14ac:dyDescent="0.25">
      <c r="EU42000" s="104"/>
    </row>
    <row r="42001" spans="151:151" ht="14.4" x14ac:dyDescent="0.25">
      <c r="EU42001" s="104"/>
    </row>
    <row r="42002" spans="151:151" ht="14.4" x14ac:dyDescent="0.25">
      <c r="EU42002" s="104"/>
    </row>
    <row r="42003" spans="151:151" ht="14.4" x14ac:dyDescent="0.25">
      <c r="EU42003" s="104"/>
    </row>
    <row r="42004" spans="151:151" ht="14.4" x14ac:dyDescent="0.25">
      <c r="EU42004" s="104"/>
    </row>
    <row r="42005" spans="151:151" ht="14.4" x14ac:dyDescent="0.25">
      <c r="EU42005" s="104"/>
    </row>
    <row r="42006" spans="151:151" ht="14.4" x14ac:dyDescent="0.25">
      <c r="EU42006" s="104"/>
    </row>
    <row r="42007" spans="151:151" ht="14.4" x14ac:dyDescent="0.25">
      <c r="EU42007" s="104"/>
    </row>
    <row r="42008" spans="151:151" ht="14.4" x14ac:dyDescent="0.25">
      <c r="EU42008" s="104"/>
    </row>
    <row r="42009" spans="151:151" ht="14.4" x14ac:dyDescent="0.25">
      <c r="EU42009" s="104"/>
    </row>
    <row r="42010" spans="151:151" ht="14.4" x14ac:dyDescent="0.25">
      <c r="EU42010" s="104"/>
    </row>
    <row r="42011" spans="151:151" ht="14.4" x14ac:dyDescent="0.25">
      <c r="EU42011" s="104"/>
    </row>
    <row r="42012" spans="151:151" ht="14.4" x14ac:dyDescent="0.25">
      <c r="EU42012" s="104"/>
    </row>
    <row r="42013" spans="151:151" ht="14.4" x14ac:dyDescent="0.25">
      <c r="EU42013" s="104"/>
    </row>
    <row r="42014" spans="151:151" ht="14.4" x14ac:dyDescent="0.25">
      <c r="EU42014" s="104"/>
    </row>
    <row r="42015" spans="151:151" ht="14.4" x14ac:dyDescent="0.25">
      <c r="EU42015" s="104"/>
    </row>
    <row r="42016" spans="151:151" ht="14.4" x14ac:dyDescent="0.25">
      <c r="EU42016" s="104"/>
    </row>
    <row r="42017" spans="151:151" ht="14.4" x14ac:dyDescent="0.25">
      <c r="EU42017" s="104"/>
    </row>
    <row r="42018" spans="151:151" ht="14.4" x14ac:dyDescent="0.25">
      <c r="EU42018" s="104"/>
    </row>
    <row r="42019" spans="151:151" ht="14.4" x14ac:dyDescent="0.25">
      <c r="EU42019" s="104"/>
    </row>
    <row r="42020" spans="151:151" ht="14.4" x14ac:dyDescent="0.25">
      <c r="EU42020" s="104"/>
    </row>
    <row r="42021" spans="151:151" ht="14.4" x14ac:dyDescent="0.25">
      <c r="EU42021" s="104"/>
    </row>
    <row r="42022" spans="151:151" ht="14.4" x14ac:dyDescent="0.25">
      <c r="EU42022" s="104"/>
    </row>
    <row r="42023" spans="151:151" ht="14.4" x14ac:dyDescent="0.25">
      <c r="EU42023" s="104"/>
    </row>
    <row r="42024" spans="151:151" ht="14.4" x14ac:dyDescent="0.25">
      <c r="EU42024" s="104"/>
    </row>
    <row r="42025" spans="151:151" ht="14.4" x14ac:dyDescent="0.25">
      <c r="EU42025" s="104"/>
    </row>
    <row r="42026" spans="151:151" ht="14.4" x14ac:dyDescent="0.25">
      <c r="EU42026" s="104"/>
    </row>
    <row r="42027" spans="151:151" ht="14.4" x14ac:dyDescent="0.25">
      <c r="EU42027" s="104"/>
    </row>
    <row r="42028" spans="151:151" ht="14.4" x14ac:dyDescent="0.25">
      <c r="EU42028" s="104"/>
    </row>
    <row r="42029" spans="151:151" ht="14.4" x14ac:dyDescent="0.25">
      <c r="EU42029" s="104"/>
    </row>
    <row r="42030" spans="151:151" ht="14.4" x14ac:dyDescent="0.25">
      <c r="EU42030" s="104"/>
    </row>
    <row r="42031" spans="151:151" ht="14.4" x14ac:dyDescent="0.25">
      <c r="EU42031" s="104"/>
    </row>
    <row r="42032" spans="151:151" ht="14.4" x14ac:dyDescent="0.25">
      <c r="EU42032" s="104"/>
    </row>
    <row r="42033" spans="151:151" ht="14.4" x14ac:dyDescent="0.25">
      <c r="EU42033" s="104"/>
    </row>
    <row r="42034" spans="151:151" ht="14.4" x14ac:dyDescent="0.25">
      <c r="EU42034" s="104"/>
    </row>
    <row r="42035" spans="151:151" ht="14.4" x14ac:dyDescent="0.25">
      <c r="EU42035" s="104"/>
    </row>
    <row r="42036" spans="151:151" ht="14.4" x14ac:dyDescent="0.25">
      <c r="EU42036" s="104"/>
    </row>
    <row r="42037" spans="151:151" ht="14.4" x14ac:dyDescent="0.25">
      <c r="EU42037" s="104"/>
    </row>
    <row r="42038" spans="151:151" ht="14.4" x14ac:dyDescent="0.25">
      <c r="EU42038" s="104"/>
    </row>
    <row r="42039" spans="151:151" ht="14.4" x14ac:dyDescent="0.25">
      <c r="EU42039" s="104"/>
    </row>
    <row r="42040" spans="151:151" ht="14.4" x14ac:dyDescent="0.25">
      <c r="EU42040" s="104"/>
    </row>
    <row r="42041" spans="151:151" ht="14.4" x14ac:dyDescent="0.25">
      <c r="EU42041" s="104"/>
    </row>
    <row r="42042" spans="151:151" ht="14.4" x14ac:dyDescent="0.25">
      <c r="EU42042" s="104"/>
    </row>
    <row r="42043" spans="151:151" ht="14.4" x14ac:dyDescent="0.25">
      <c r="EU42043" s="104"/>
    </row>
    <row r="42044" spans="151:151" ht="14.4" x14ac:dyDescent="0.25">
      <c r="EU42044" s="104"/>
    </row>
    <row r="42045" spans="151:151" ht="14.4" x14ac:dyDescent="0.25">
      <c r="EU42045" s="104"/>
    </row>
    <row r="42046" spans="151:151" ht="14.4" x14ac:dyDescent="0.25">
      <c r="EU42046" s="104"/>
    </row>
    <row r="42047" spans="151:151" ht="14.4" x14ac:dyDescent="0.25">
      <c r="EU42047" s="104"/>
    </row>
    <row r="42048" spans="151:151" ht="14.4" x14ac:dyDescent="0.25">
      <c r="EU42048" s="104"/>
    </row>
    <row r="42049" spans="151:151" ht="14.4" x14ac:dyDescent="0.25">
      <c r="EU42049" s="104"/>
    </row>
    <row r="42050" spans="151:151" ht="14.4" x14ac:dyDescent="0.25">
      <c r="EU42050" s="104"/>
    </row>
    <row r="42051" spans="151:151" ht="14.4" x14ac:dyDescent="0.25">
      <c r="EU42051" s="104"/>
    </row>
    <row r="42052" spans="151:151" ht="14.4" x14ac:dyDescent="0.25">
      <c r="EU42052" s="104"/>
    </row>
    <row r="42053" spans="151:151" ht="14.4" x14ac:dyDescent="0.25">
      <c r="EU42053" s="104"/>
    </row>
    <row r="42054" spans="151:151" ht="14.4" x14ac:dyDescent="0.25">
      <c r="EU42054" s="104"/>
    </row>
    <row r="42055" spans="151:151" ht="14.4" x14ac:dyDescent="0.25">
      <c r="EU42055" s="104"/>
    </row>
    <row r="42056" spans="151:151" ht="14.4" x14ac:dyDescent="0.25">
      <c r="EU42056" s="104"/>
    </row>
    <row r="42057" spans="151:151" ht="14.4" x14ac:dyDescent="0.25">
      <c r="EU42057" s="104"/>
    </row>
    <row r="42058" spans="151:151" ht="14.4" x14ac:dyDescent="0.25">
      <c r="EU42058" s="104"/>
    </row>
    <row r="42059" spans="151:151" ht="14.4" x14ac:dyDescent="0.25">
      <c r="EU42059" s="104"/>
    </row>
    <row r="42060" spans="151:151" ht="14.4" x14ac:dyDescent="0.25">
      <c r="EU42060" s="104"/>
    </row>
    <row r="42061" spans="151:151" ht="14.4" x14ac:dyDescent="0.25">
      <c r="EU42061" s="104"/>
    </row>
    <row r="42062" spans="151:151" ht="14.4" x14ac:dyDescent="0.25">
      <c r="EU42062" s="104"/>
    </row>
    <row r="42063" spans="151:151" ht="14.4" x14ac:dyDescent="0.25">
      <c r="EU42063" s="104"/>
    </row>
    <row r="42064" spans="151:151" ht="14.4" x14ac:dyDescent="0.25">
      <c r="EU42064" s="104"/>
    </row>
    <row r="42065" spans="151:151" ht="14.4" x14ac:dyDescent="0.25">
      <c r="EU42065" s="104"/>
    </row>
    <row r="42066" spans="151:151" ht="14.4" x14ac:dyDescent="0.25">
      <c r="EU42066" s="104"/>
    </row>
    <row r="42067" spans="151:151" ht="14.4" x14ac:dyDescent="0.25">
      <c r="EU42067" s="104"/>
    </row>
    <row r="42068" spans="151:151" ht="14.4" x14ac:dyDescent="0.25">
      <c r="EU42068" s="104"/>
    </row>
    <row r="42069" spans="151:151" ht="14.4" x14ac:dyDescent="0.25">
      <c r="EU42069" s="104"/>
    </row>
    <row r="42070" spans="151:151" ht="14.4" x14ac:dyDescent="0.25">
      <c r="EU42070" s="104"/>
    </row>
    <row r="42071" spans="151:151" ht="14.4" x14ac:dyDescent="0.25">
      <c r="EU42071" s="104"/>
    </row>
    <row r="42072" spans="151:151" ht="14.4" x14ac:dyDescent="0.25">
      <c r="EU42072" s="104"/>
    </row>
    <row r="42073" spans="151:151" ht="14.4" x14ac:dyDescent="0.25">
      <c r="EU42073" s="104"/>
    </row>
    <row r="42074" spans="151:151" ht="14.4" x14ac:dyDescent="0.25">
      <c r="EU42074" s="104"/>
    </row>
    <row r="42075" spans="151:151" ht="14.4" x14ac:dyDescent="0.25">
      <c r="EU42075" s="104"/>
    </row>
    <row r="42076" spans="151:151" ht="14.4" x14ac:dyDescent="0.25">
      <c r="EU42076" s="104"/>
    </row>
    <row r="42077" spans="151:151" ht="14.4" x14ac:dyDescent="0.25">
      <c r="EU42077" s="104"/>
    </row>
    <row r="42078" spans="151:151" ht="14.4" x14ac:dyDescent="0.25">
      <c r="EU42078" s="104"/>
    </row>
    <row r="42079" spans="151:151" ht="14.4" x14ac:dyDescent="0.25">
      <c r="EU42079" s="104"/>
    </row>
    <row r="42080" spans="151:151" ht="14.4" x14ac:dyDescent="0.25">
      <c r="EU42080" s="104"/>
    </row>
    <row r="42081" spans="151:151" ht="14.4" x14ac:dyDescent="0.25">
      <c r="EU42081" s="104"/>
    </row>
    <row r="42082" spans="151:151" ht="14.4" x14ac:dyDescent="0.25">
      <c r="EU42082" s="104"/>
    </row>
    <row r="42083" spans="151:151" ht="14.4" x14ac:dyDescent="0.25">
      <c r="EU42083" s="104"/>
    </row>
    <row r="42084" spans="151:151" ht="14.4" x14ac:dyDescent="0.25">
      <c r="EU42084" s="104"/>
    </row>
    <row r="42085" spans="151:151" ht="14.4" x14ac:dyDescent="0.25">
      <c r="EU42085" s="104"/>
    </row>
    <row r="42086" spans="151:151" ht="14.4" x14ac:dyDescent="0.25">
      <c r="EU42086" s="104"/>
    </row>
    <row r="42087" spans="151:151" ht="14.4" x14ac:dyDescent="0.25">
      <c r="EU42087" s="104"/>
    </row>
    <row r="42088" spans="151:151" ht="14.4" x14ac:dyDescent="0.25">
      <c r="EU42088" s="104"/>
    </row>
    <row r="42089" spans="151:151" ht="14.4" x14ac:dyDescent="0.25">
      <c r="EU42089" s="104"/>
    </row>
    <row r="42090" spans="151:151" ht="14.4" x14ac:dyDescent="0.25">
      <c r="EU42090" s="104"/>
    </row>
    <row r="42091" spans="151:151" ht="14.4" x14ac:dyDescent="0.25">
      <c r="EU42091" s="104"/>
    </row>
    <row r="42092" spans="151:151" ht="14.4" x14ac:dyDescent="0.25">
      <c r="EU42092" s="104"/>
    </row>
    <row r="42093" spans="151:151" ht="14.4" x14ac:dyDescent="0.25">
      <c r="EU42093" s="104"/>
    </row>
    <row r="42094" spans="151:151" ht="14.4" x14ac:dyDescent="0.25">
      <c r="EU42094" s="104"/>
    </row>
    <row r="42095" spans="151:151" ht="14.4" x14ac:dyDescent="0.25">
      <c r="EU42095" s="104"/>
    </row>
    <row r="42096" spans="151:151" ht="14.4" x14ac:dyDescent="0.25">
      <c r="EU42096" s="104"/>
    </row>
    <row r="42097" spans="151:151" ht="14.4" x14ac:dyDescent="0.25">
      <c r="EU42097" s="104"/>
    </row>
    <row r="42098" spans="151:151" ht="14.4" x14ac:dyDescent="0.25">
      <c r="EU42098" s="104"/>
    </row>
    <row r="42099" spans="151:151" ht="14.4" x14ac:dyDescent="0.25">
      <c r="EU42099" s="104"/>
    </row>
    <row r="42100" spans="151:151" ht="14.4" x14ac:dyDescent="0.25">
      <c r="EU42100" s="104"/>
    </row>
    <row r="42101" spans="151:151" ht="14.4" x14ac:dyDescent="0.25">
      <c r="EU42101" s="104"/>
    </row>
    <row r="42102" spans="151:151" ht="14.4" x14ac:dyDescent="0.25">
      <c r="EU42102" s="104"/>
    </row>
    <row r="42103" spans="151:151" ht="14.4" x14ac:dyDescent="0.25">
      <c r="EU42103" s="104"/>
    </row>
    <row r="42104" spans="151:151" ht="14.4" x14ac:dyDescent="0.25">
      <c r="EU42104" s="104"/>
    </row>
    <row r="42105" spans="151:151" ht="14.4" x14ac:dyDescent="0.25">
      <c r="EU42105" s="104"/>
    </row>
    <row r="42106" spans="151:151" ht="14.4" x14ac:dyDescent="0.25">
      <c r="EU42106" s="104"/>
    </row>
    <row r="42107" spans="151:151" ht="14.4" x14ac:dyDescent="0.25">
      <c r="EU42107" s="104"/>
    </row>
    <row r="42108" spans="151:151" ht="14.4" x14ac:dyDescent="0.25">
      <c r="EU42108" s="104"/>
    </row>
    <row r="42109" spans="151:151" ht="14.4" x14ac:dyDescent="0.25">
      <c r="EU42109" s="104"/>
    </row>
    <row r="42110" spans="151:151" ht="14.4" x14ac:dyDescent="0.25">
      <c r="EU42110" s="104"/>
    </row>
    <row r="42111" spans="151:151" ht="14.4" x14ac:dyDescent="0.25">
      <c r="EU42111" s="104"/>
    </row>
    <row r="42112" spans="151:151" ht="14.4" x14ac:dyDescent="0.25">
      <c r="EU42112" s="104"/>
    </row>
    <row r="42113" spans="151:151" ht="14.4" x14ac:dyDescent="0.25">
      <c r="EU42113" s="104"/>
    </row>
    <row r="42114" spans="151:151" ht="14.4" x14ac:dyDescent="0.25">
      <c r="EU42114" s="104"/>
    </row>
    <row r="42115" spans="151:151" ht="14.4" x14ac:dyDescent="0.25">
      <c r="EU42115" s="104"/>
    </row>
    <row r="42116" spans="151:151" ht="14.4" x14ac:dyDescent="0.25">
      <c r="EU42116" s="104"/>
    </row>
    <row r="42117" spans="151:151" ht="14.4" x14ac:dyDescent="0.25">
      <c r="EU42117" s="104"/>
    </row>
    <row r="42118" spans="151:151" ht="14.4" x14ac:dyDescent="0.25">
      <c r="EU42118" s="104"/>
    </row>
    <row r="42119" spans="151:151" ht="14.4" x14ac:dyDescent="0.25">
      <c r="EU42119" s="104"/>
    </row>
    <row r="42120" spans="151:151" ht="14.4" x14ac:dyDescent="0.25">
      <c r="EU42120" s="104"/>
    </row>
    <row r="42121" spans="151:151" ht="14.4" x14ac:dyDescent="0.25">
      <c r="EU42121" s="104"/>
    </row>
    <row r="42122" spans="151:151" ht="14.4" x14ac:dyDescent="0.25">
      <c r="EU42122" s="104"/>
    </row>
    <row r="42123" spans="151:151" ht="14.4" x14ac:dyDescent="0.25">
      <c r="EU42123" s="104"/>
    </row>
    <row r="42124" spans="151:151" ht="14.4" x14ac:dyDescent="0.25">
      <c r="EU42124" s="104"/>
    </row>
    <row r="42125" spans="151:151" ht="14.4" x14ac:dyDescent="0.25">
      <c r="EU42125" s="104"/>
    </row>
    <row r="42126" spans="151:151" ht="14.4" x14ac:dyDescent="0.25">
      <c r="EU42126" s="104"/>
    </row>
    <row r="42127" spans="151:151" ht="14.4" x14ac:dyDescent="0.25">
      <c r="EU42127" s="104"/>
    </row>
    <row r="42128" spans="151:151" ht="14.4" x14ac:dyDescent="0.25">
      <c r="EU42128" s="104"/>
    </row>
    <row r="42129" spans="151:151" ht="14.4" x14ac:dyDescent="0.25">
      <c r="EU42129" s="104"/>
    </row>
    <row r="42130" spans="151:151" ht="14.4" x14ac:dyDescent="0.25">
      <c r="EU42130" s="104"/>
    </row>
    <row r="42131" spans="151:151" ht="14.4" x14ac:dyDescent="0.25">
      <c r="EU42131" s="104"/>
    </row>
    <row r="42132" spans="151:151" ht="14.4" x14ac:dyDescent="0.25">
      <c r="EU42132" s="104"/>
    </row>
    <row r="42133" spans="151:151" ht="14.4" x14ac:dyDescent="0.25">
      <c r="EU42133" s="104"/>
    </row>
    <row r="42134" spans="151:151" ht="14.4" x14ac:dyDescent="0.25">
      <c r="EU42134" s="104"/>
    </row>
    <row r="42135" spans="151:151" ht="14.4" x14ac:dyDescent="0.25">
      <c r="EU42135" s="104"/>
    </row>
    <row r="42136" spans="151:151" ht="14.4" x14ac:dyDescent="0.25">
      <c r="EU42136" s="104"/>
    </row>
    <row r="42137" spans="151:151" ht="14.4" x14ac:dyDescent="0.25">
      <c r="EU42137" s="104"/>
    </row>
    <row r="42138" spans="151:151" ht="14.4" x14ac:dyDescent="0.25">
      <c r="EU42138" s="104"/>
    </row>
    <row r="42139" spans="151:151" ht="14.4" x14ac:dyDescent="0.25">
      <c r="EU42139" s="104"/>
    </row>
    <row r="42140" spans="151:151" ht="14.4" x14ac:dyDescent="0.25">
      <c r="EU42140" s="104"/>
    </row>
    <row r="42141" spans="151:151" ht="14.4" x14ac:dyDescent="0.25">
      <c r="EU42141" s="104"/>
    </row>
    <row r="42142" spans="151:151" ht="14.4" x14ac:dyDescent="0.25">
      <c r="EU42142" s="104"/>
    </row>
    <row r="42143" spans="151:151" ht="14.4" x14ac:dyDescent="0.25">
      <c r="EU42143" s="104"/>
    </row>
    <row r="42144" spans="151:151" ht="14.4" x14ac:dyDescent="0.25">
      <c r="EU42144" s="104"/>
    </row>
    <row r="42145" spans="151:151" ht="14.4" x14ac:dyDescent="0.25">
      <c r="EU42145" s="104"/>
    </row>
    <row r="42146" spans="151:151" ht="14.4" x14ac:dyDescent="0.25">
      <c r="EU42146" s="104"/>
    </row>
    <row r="42147" spans="151:151" ht="14.4" x14ac:dyDescent="0.25">
      <c r="EU42147" s="104"/>
    </row>
    <row r="42148" spans="151:151" ht="14.4" x14ac:dyDescent="0.25">
      <c r="EU42148" s="104"/>
    </row>
    <row r="42149" spans="151:151" ht="14.4" x14ac:dyDescent="0.25">
      <c r="EU42149" s="104"/>
    </row>
    <row r="42150" spans="151:151" ht="14.4" x14ac:dyDescent="0.25">
      <c r="EU42150" s="104"/>
    </row>
    <row r="42151" spans="151:151" ht="14.4" x14ac:dyDescent="0.25">
      <c r="EU42151" s="104"/>
    </row>
    <row r="42152" spans="151:151" ht="14.4" x14ac:dyDescent="0.25">
      <c r="EU42152" s="104"/>
    </row>
    <row r="42153" spans="151:151" ht="14.4" x14ac:dyDescent="0.25">
      <c r="EU42153" s="104"/>
    </row>
    <row r="42154" spans="151:151" ht="14.4" x14ac:dyDescent="0.25">
      <c r="EU42154" s="104"/>
    </row>
    <row r="42155" spans="151:151" ht="14.4" x14ac:dyDescent="0.25">
      <c r="EU42155" s="104"/>
    </row>
    <row r="42156" spans="151:151" ht="14.4" x14ac:dyDescent="0.25">
      <c r="EU42156" s="104"/>
    </row>
    <row r="42157" spans="151:151" ht="14.4" x14ac:dyDescent="0.25">
      <c r="EU42157" s="104"/>
    </row>
    <row r="42158" spans="151:151" ht="14.4" x14ac:dyDescent="0.25">
      <c r="EU42158" s="104"/>
    </row>
    <row r="42159" spans="151:151" ht="14.4" x14ac:dyDescent="0.25">
      <c r="EU42159" s="104"/>
    </row>
    <row r="42160" spans="151:151" ht="14.4" x14ac:dyDescent="0.25">
      <c r="EU42160" s="104"/>
    </row>
    <row r="42161" spans="151:151" ht="14.4" x14ac:dyDescent="0.25">
      <c r="EU42161" s="104"/>
    </row>
    <row r="42162" spans="151:151" ht="14.4" x14ac:dyDescent="0.25">
      <c r="EU42162" s="104"/>
    </row>
    <row r="42163" spans="151:151" ht="14.4" x14ac:dyDescent="0.25">
      <c r="EU42163" s="104"/>
    </row>
    <row r="42164" spans="151:151" ht="14.4" x14ac:dyDescent="0.25">
      <c r="EU42164" s="104"/>
    </row>
    <row r="42165" spans="151:151" ht="14.4" x14ac:dyDescent="0.25">
      <c r="EU42165" s="104"/>
    </row>
    <row r="42166" spans="151:151" ht="14.4" x14ac:dyDescent="0.25">
      <c r="EU42166" s="104"/>
    </row>
    <row r="42167" spans="151:151" ht="14.4" x14ac:dyDescent="0.25">
      <c r="EU42167" s="104"/>
    </row>
    <row r="42168" spans="151:151" ht="14.4" x14ac:dyDescent="0.25">
      <c r="EU42168" s="104"/>
    </row>
    <row r="42169" spans="151:151" ht="14.4" x14ac:dyDescent="0.25">
      <c r="EU42169" s="104"/>
    </row>
    <row r="42170" spans="151:151" ht="14.4" x14ac:dyDescent="0.25">
      <c r="EU42170" s="104"/>
    </row>
    <row r="42171" spans="151:151" ht="14.4" x14ac:dyDescent="0.25">
      <c r="EU42171" s="104"/>
    </row>
    <row r="42172" spans="151:151" ht="14.4" x14ac:dyDescent="0.25">
      <c r="EU42172" s="104"/>
    </row>
    <row r="42173" spans="151:151" ht="14.4" x14ac:dyDescent="0.25">
      <c r="EU42173" s="104"/>
    </row>
    <row r="42174" spans="151:151" ht="14.4" x14ac:dyDescent="0.25">
      <c r="EU42174" s="104"/>
    </row>
    <row r="42175" spans="151:151" ht="14.4" x14ac:dyDescent="0.25">
      <c r="EU42175" s="104"/>
    </row>
    <row r="42176" spans="151:151" ht="14.4" x14ac:dyDescent="0.25">
      <c r="EU42176" s="104"/>
    </row>
    <row r="42177" spans="151:151" ht="14.4" x14ac:dyDescent="0.25">
      <c r="EU42177" s="104"/>
    </row>
    <row r="42178" spans="151:151" ht="14.4" x14ac:dyDescent="0.25">
      <c r="EU42178" s="104"/>
    </row>
    <row r="42179" spans="151:151" ht="14.4" x14ac:dyDescent="0.25">
      <c r="EU42179" s="104"/>
    </row>
    <row r="42180" spans="151:151" ht="14.4" x14ac:dyDescent="0.25">
      <c r="EU42180" s="104"/>
    </row>
    <row r="42181" spans="151:151" ht="14.4" x14ac:dyDescent="0.25">
      <c r="EU42181" s="104"/>
    </row>
    <row r="42182" spans="151:151" ht="14.4" x14ac:dyDescent="0.25">
      <c r="EU42182" s="104"/>
    </row>
    <row r="42183" spans="151:151" ht="14.4" x14ac:dyDescent="0.25">
      <c r="EU42183" s="104"/>
    </row>
    <row r="42184" spans="151:151" ht="14.4" x14ac:dyDescent="0.25">
      <c r="EU42184" s="104"/>
    </row>
    <row r="42185" spans="151:151" ht="14.4" x14ac:dyDescent="0.25">
      <c r="EU42185" s="104"/>
    </row>
    <row r="42186" spans="151:151" ht="14.4" x14ac:dyDescent="0.25">
      <c r="EU42186" s="104"/>
    </row>
    <row r="42187" spans="151:151" ht="14.4" x14ac:dyDescent="0.25">
      <c r="EU42187" s="104"/>
    </row>
    <row r="42188" spans="151:151" ht="14.4" x14ac:dyDescent="0.25">
      <c r="EU42188" s="104"/>
    </row>
    <row r="42189" spans="151:151" ht="14.4" x14ac:dyDescent="0.25">
      <c r="EU42189" s="104"/>
    </row>
    <row r="42190" spans="151:151" ht="14.4" x14ac:dyDescent="0.25">
      <c r="EU42190" s="104"/>
    </row>
    <row r="42191" spans="151:151" ht="14.4" x14ac:dyDescent="0.25">
      <c r="EU42191" s="104"/>
    </row>
    <row r="42192" spans="151:151" ht="14.4" x14ac:dyDescent="0.25">
      <c r="EU42192" s="104"/>
    </row>
    <row r="42193" spans="151:151" ht="14.4" x14ac:dyDescent="0.25">
      <c r="EU42193" s="104"/>
    </row>
    <row r="42194" spans="151:151" ht="14.4" x14ac:dyDescent="0.25">
      <c r="EU42194" s="104"/>
    </row>
    <row r="42195" spans="151:151" ht="14.4" x14ac:dyDescent="0.25">
      <c r="EU42195" s="104"/>
    </row>
    <row r="42196" spans="151:151" ht="14.4" x14ac:dyDescent="0.25">
      <c r="EU42196" s="104"/>
    </row>
    <row r="42197" spans="151:151" ht="14.4" x14ac:dyDescent="0.25">
      <c r="EU42197" s="104"/>
    </row>
    <row r="42198" spans="151:151" ht="14.4" x14ac:dyDescent="0.25">
      <c r="EU42198" s="104"/>
    </row>
    <row r="42199" spans="151:151" ht="14.4" x14ac:dyDescent="0.25">
      <c r="EU42199" s="104"/>
    </row>
    <row r="42200" spans="151:151" ht="14.4" x14ac:dyDescent="0.25">
      <c r="EU42200" s="104"/>
    </row>
    <row r="42201" spans="151:151" ht="14.4" x14ac:dyDescent="0.25">
      <c r="EU42201" s="104"/>
    </row>
    <row r="42202" spans="151:151" ht="14.4" x14ac:dyDescent="0.25">
      <c r="EU42202" s="104"/>
    </row>
    <row r="42203" spans="151:151" ht="14.4" x14ac:dyDescent="0.25">
      <c r="EU42203" s="104"/>
    </row>
    <row r="42204" spans="151:151" ht="14.4" x14ac:dyDescent="0.25">
      <c r="EU42204" s="104"/>
    </row>
    <row r="42205" spans="151:151" ht="14.4" x14ac:dyDescent="0.25">
      <c r="EU42205" s="104"/>
    </row>
    <row r="42206" spans="151:151" ht="14.4" x14ac:dyDescent="0.25">
      <c r="EU42206" s="104"/>
    </row>
    <row r="42207" spans="151:151" ht="14.4" x14ac:dyDescent="0.25">
      <c r="EU42207" s="104"/>
    </row>
    <row r="42208" spans="151:151" ht="14.4" x14ac:dyDescent="0.25">
      <c r="EU42208" s="104"/>
    </row>
    <row r="42209" spans="151:151" ht="14.4" x14ac:dyDescent="0.25">
      <c r="EU42209" s="104"/>
    </row>
    <row r="42210" spans="151:151" ht="14.4" x14ac:dyDescent="0.25">
      <c r="EU42210" s="104"/>
    </row>
    <row r="42211" spans="151:151" ht="14.4" x14ac:dyDescent="0.25">
      <c r="EU42211" s="104"/>
    </row>
    <row r="42212" spans="151:151" ht="14.4" x14ac:dyDescent="0.25">
      <c r="EU42212" s="104"/>
    </row>
    <row r="42213" spans="151:151" ht="14.4" x14ac:dyDescent="0.25">
      <c r="EU42213" s="104"/>
    </row>
    <row r="42214" spans="151:151" ht="14.4" x14ac:dyDescent="0.25">
      <c r="EU42214" s="104"/>
    </row>
    <row r="42215" spans="151:151" ht="14.4" x14ac:dyDescent="0.25">
      <c r="EU42215" s="104"/>
    </row>
    <row r="42216" spans="151:151" ht="14.4" x14ac:dyDescent="0.25">
      <c r="EU42216" s="104"/>
    </row>
    <row r="42217" spans="151:151" ht="14.4" x14ac:dyDescent="0.25">
      <c r="EU42217" s="104"/>
    </row>
    <row r="42218" spans="151:151" ht="14.4" x14ac:dyDescent="0.25">
      <c r="EU42218" s="104"/>
    </row>
    <row r="42219" spans="151:151" ht="14.4" x14ac:dyDescent="0.25">
      <c r="EU42219" s="104"/>
    </row>
    <row r="42220" spans="151:151" ht="14.4" x14ac:dyDescent="0.25">
      <c r="EU42220" s="104"/>
    </row>
    <row r="42221" spans="151:151" ht="14.4" x14ac:dyDescent="0.25">
      <c r="EU42221" s="104"/>
    </row>
    <row r="42222" spans="151:151" ht="14.4" x14ac:dyDescent="0.25">
      <c r="EU42222" s="104"/>
    </row>
    <row r="42223" spans="151:151" ht="14.4" x14ac:dyDescent="0.25">
      <c r="EU42223" s="104"/>
    </row>
    <row r="42224" spans="151:151" ht="14.4" x14ac:dyDescent="0.25">
      <c r="EU42224" s="104"/>
    </row>
    <row r="42225" spans="151:151" ht="14.4" x14ac:dyDescent="0.25">
      <c r="EU42225" s="104"/>
    </row>
    <row r="42226" spans="151:151" ht="14.4" x14ac:dyDescent="0.25">
      <c r="EU42226" s="104"/>
    </row>
    <row r="42227" spans="151:151" ht="14.4" x14ac:dyDescent="0.25">
      <c r="EU42227" s="104"/>
    </row>
    <row r="42228" spans="151:151" ht="14.4" x14ac:dyDescent="0.25">
      <c r="EU42228" s="104"/>
    </row>
    <row r="42229" spans="151:151" ht="14.4" x14ac:dyDescent="0.25">
      <c r="EU42229" s="104"/>
    </row>
    <row r="42230" spans="151:151" ht="14.4" x14ac:dyDescent="0.25">
      <c r="EU42230" s="104"/>
    </row>
    <row r="42231" spans="151:151" ht="14.4" x14ac:dyDescent="0.25">
      <c r="EU42231" s="104"/>
    </row>
    <row r="42232" spans="151:151" ht="14.4" x14ac:dyDescent="0.25">
      <c r="EU42232" s="104"/>
    </row>
    <row r="42233" spans="151:151" ht="14.4" x14ac:dyDescent="0.25">
      <c r="EU42233" s="104"/>
    </row>
    <row r="42234" spans="151:151" ht="14.4" x14ac:dyDescent="0.25">
      <c r="EU42234" s="104"/>
    </row>
    <row r="42235" spans="151:151" ht="14.4" x14ac:dyDescent="0.25">
      <c r="EU42235" s="104"/>
    </row>
    <row r="42236" spans="151:151" ht="14.4" x14ac:dyDescent="0.25">
      <c r="EU42236" s="104"/>
    </row>
    <row r="42237" spans="151:151" ht="14.4" x14ac:dyDescent="0.25">
      <c r="EU42237" s="104"/>
    </row>
    <row r="42238" spans="151:151" ht="14.4" x14ac:dyDescent="0.25">
      <c r="EU42238" s="104"/>
    </row>
    <row r="42239" spans="151:151" ht="14.4" x14ac:dyDescent="0.25">
      <c r="EU42239" s="104"/>
    </row>
    <row r="42240" spans="151:151" ht="14.4" x14ac:dyDescent="0.25">
      <c r="EU42240" s="104"/>
    </row>
    <row r="42241" spans="151:151" ht="14.4" x14ac:dyDescent="0.25">
      <c r="EU42241" s="104"/>
    </row>
    <row r="42242" spans="151:151" ht="14.4" x14ac:dyDescent="0.25">
      <c r="EU42242" s="104"/>
    </row>
    <row r="42243" spans="151:151" ht="14.4" x14ac:dyDescent="0.25">
      <c r="EU42243" s="104"/>
    </row>
    <row r="42244" spans="151:151" ht="14.4" x14ac:dyDescent="0.25">
      <c r="EU42244" s="104"/>
    </row>
    <row r="42245" spans="151:151" ht="14.4" x14ac:dyDescent="0.25">
      <c r="EU42245" s="104"/>
    </row>
    <row r="42246" spans="151:151" ht="14.4" x14ac:dyDescent="0.25">
      <c r="EU42246" s="104"/>
    </row>
    <row r="42247" spans="151:151" ht="14.4" x14ac:dyDescent="0.25">
      <c r="EU42247" s="104"/>
    </row>
    <row r="42248" spans="151:151" ht="14.4" x14ac:dyDescent="0.25">
      <c r="EU42248" s="104"/>
    </row>
    <row r="42249" spans="151:151" ht="14.4" x14ac:dyDescent="0.25">
      <c r="EU42249" s="104"/>
    </row>
    <row r="42250" spans="151:151" ht="14.4" x14ac:dyDescent="0.25">
      <c r="EU42250" s="104"/>
    </row>
    <row r="42251" spans="151:151" ht="14.4" x14ac:dyDescent="0.25">
      <c r="EU42251" s="104"/>
    </row>
    <row r="42252" spans="151:151" ht="14.4" x14ac:dyDescent="0.25">
      <c r="EU42252" s="104"/>
    </row>
    <row r="42253" spans="151:151" ht="14.4" x14ac:dyDescent="0.25">
      <c r="EU42253" s="104"/>
    </row>
    <row r="42254" spans="151:151" ht="14.4" x14ac:dyDescent="0.25">
      <c r="EU42254" s="104"/>
    </row>
    <row r="42255" spans="151:151" ht="14.4" x14ac:dyDescent="0.25">
      <c r="EU42255" s="104"/>
    </row>
    <row r="42256" spans="151:151" ht="14.4" x14ac:dyDescent="0.25">
      <c r="EU42256" s="104"/>
    </row>
    <row r="42257" spans="151:151" ht="14.4" x14ac:dyDescent="0.25">
      <c r="EU42257" s="104"/>
    </row>
    <row r="42258" spans="151:151" ht="14.4" x14ac:dyDescent="0.25">
      <c r="EU42258" s="104"/>
    </row>
    <row r="42259" spans="151:151" ht="14.4" x14ac:dyDescent="0.25">
      <c r="EU42259" s="104"/>
    </row>
    <row r="42260" spans="151:151" ht="14.4" x14ac:dyDescent="0.25">
      <c r="EU42260" s="104"/>
    </row>
    <row r="42261" spans="151:151" ht="14.4" x14ac:dyDescent="0.25">
      <c r="EU42261" s="104"/>
    </row>
    <row r="42262" spans="151:151" ht="14.4" x14ac:dyDescent="0.25">
      <c r="EU42262" s="104"/>
    </row>
    <row r="42263" spans="151:151" ht="14.4" x14ac:dyDescent="0.25">
      <c r="EU42263" s="104"/>
    </row>
    <row r="42264" spans="151:151" ht="14.4" x14ac:dyDescent="0.25">
      <c r="EU42264" s="104"/>
    </row>
    <row r="42265" spans="151:151" ht="14.4" x14ac:dyDescent="0.25">
      <c r="EU42265" s="104"/>
    </row>
    <row r="42266" spans="151:151" ht="14.4" x14ac:dyDescent="0.25">
      <c r="EU42266" s="104"/>
    </row>
    <row r="42267" spans="151:151" ht="14.4" x14ac:dyDescent="0.25">
      <c r="EU42267" s="104"/>
    </row>
    <row r="42268" spans="151:151" ht="14.4" x14ac:dyDescent="0.25">
      <c r="EU42268" s="104"/>
    </row>
    <row r="42269" spans="151:151" ht="14.4" x14ac:dyDescent="0.25">
      <c r="EU42269" s="104"/>
    </row>
    <row r="42270" spans="151:151" ht="14.4" x14ac:dyDescent="0.25">
      <c r="EU42270" s="104"/>
    </row>
    <row r="42271" spans="151:151" ht="14.4" x14ac:dyDescent="0.25">
      <c r="EU42271" s="104"/>
    </row>
    <row r="42272" spans="151:151" ht="14.4" x14ac:dyDescent="0.25">
      <c r="EU42272" s="104"/>
    </row>
    <row r="42273" spans="151:151" ht="14.4" x14ac:dyDescent="0.25">
      <c r="EU42273" s="104"/>
    </row>
    <row r="42274" spans="151:151" ht="14.4" x14ac:dyDescent="0.25">
      <c r="EU42274" s="104"/>
    </row>
    <row r="42275" spans="151:151" ht="14.4" x14ac:dyDescent="0.25">
      <c r="EU42275" s="104"/>
    </row>
    <row r="42276" spans="151:151" ht="14.4" x14ac:dyDescent="0.25">
      <c r="EU42276" s="104"/>
    </row>
    <row r="42277" spans="151:151" ht="14.4" x14ac:dyDescent="0.25">
      <c r="EU42277" s="104"/>
    </row>
    <row r="42278" spans="151:151" ht="14.4" x14ac:dyDescent="0.25">
      <c r="EU42278" s="104"/>
    </row>
    <row r="42279" spans="151:151" ht="14.4" x14ac:dyDescent="0.25">
      <c r="EU42279" s="104"/>
    </row>
    <row r="42280" spans="151:151" ht="14.4" x14ac:dyDescent="0.25">
      <c r="EU42280" s="104"/>
    </row>
    <row r="42281" spans="151:151" ht="14.4" x14ac:dyDescent="0.25">
      <c r="EU42281" s="104"/>
    </row>
    <row r="42282" spans="151:151" ht="14.4" x14ac:dyDescent="0.25">
      <c r="EU42282" s="104"/>
    </row>
    <row r="42283" spans="151:151" ht="14.4" x14ac:dyDescent="0.25">
      <c r="EU42283" s="104"/>
    </row>
    <row r="42284" spans="151:151" ht="14.4" x14ac:dyDescent="0.25">
      <c r="EU42284" s="104"/>
    </row>
    <row r="42285" spans="151:151" ht="14.4" x14ac:dyDescent="0.25">
      <c r="EU42285" s="104"/>
    </row>
    <row r="42286" spans="151:151" ht="14.4" x14ac:dyDescent="0.25">
      <c r="EU42286" s="104"/>
    </row>
    <row r="42287" spans="151:151" ht="14.4" x14ac:dyDescent="0.25">
      <c r="EU42287" s="104"/>
    </row>
    <row r="42288" spans="151:151" ht="14.4" x14ac:dyDescent="0.25">
      <c r="EU42288" s="104"/>
    </row>
    <row r="42289" spans="151:151" ht="14.4" x14ac:dyDescent="0.25">
      <c r="EU42289" s="104"/>
    </row>
    <row r="42290" spans="151:151" ht="14.4" x14ac:dyDescent="0.25">
      <c r="EU42290" s="104"/>
    </row>
    <row r="42291" spans="151:151" ht="14.4" x14ac:dyDescent="0.25">
      <c r="EU42291" s="104"/>
    </row>
    <row r="42292" spans="151:151" ht="14.4" x14ac:dyDescent="0.25">
      <c r="EU42292" s="104"/>
    </row>
    <row r="42293" spans="151:151" ht="14.4" x14ac:dyDescent="0.25">
      <c r="EU42293" s="104"/>
    </row>
    <row r="42294" spans="151:151" ht="14.4" x14ac:dyDescent="0.25">
      <c r="EU42294" s="104"/>
    </row>
    <row r="42295" spans="151:151" ht="14.4" x14ac:dyDescent="0.25">
      <c r="EU42295" s="104"/>
    </row>
    <row r="42296" spans="151:151" ht="14.4" x14ac:dyDescent="0.25">
      <c r="EU42296" s="104"/>
    </row>
    <row r="42297" spans="151:151" ht="14.4" x14ac:dyDescent="0.25">
      <c r="EU42297" s="104"/>
    </row>
    <row r="42298" spans="151:151" ht="14.4" x14ac:dyDescent="0.25">
      <c r="EU42298" s="104"/>
    </row>
    <row r="42299" spans="151:151" ht="14.4" x14ac:dyDescent="0.25">
      <c r="EU42299" s="104"/>
    </row>
    <row r="42300" spans="151:151" ht="14.4" x14ac:dyDescent="0.25">
      <c r="EU42300" s="104"/>
    </row>
    <row r="42301" spans="151:151" ht="14.4" x14ac:dyDescent="0.25">
      <c r="EU42301" s="104"/>
    </row>
    <row r="42302" spans="151:151" ht="14.4" x14ac:dyDescent="0.25">
      <c r="EU42302" s="104"/>
    </row>
    <row r="42303" spans="151:151" ht="14.4" x14ac:dyDescent="0.25">
      <c r="EU42303" s="104"/>
    </row>
    <row r="42304" spans="151:151" ht="14.4" x14ac:dyDescent="0.25">
      <c r="EU42304" s="104"/>
    </row>
    <row r="42305" spans="151:151" ht="14.4" x14ac:dyDescent="0.25">
      <c r="EU42305" s="104"/>
    </row>
    <row r="42306" spans="151:151" ht="14.4" x14ac:dyDescent="0.25">
      <c r="EU42306" s="104"/>
    </row>
    <row r="42307" spans="151:151" ht="14.4" x14ac:dyDescent="0.25">
      <c r="EU42307" s="104"/>
    </row>
    <row r="42308" spans="151:151" ht="14.4" x14ac:dyDescent="0.25">
      <c r="EU42308" s="104"/>
    </row>
    <row r="42309" spans="151:151" ht="14.4" x14ac:dyDescent="0.25">
      <c r="EU42309" s="104"/>
    </row>
    <row r="42310" spans="151:151" ht="14.4" x14ac:dyDescent="0.25">
      <c r="EU42310" s="104"/>
    </row>
    <row r="42311" spans="151:151" ht="14.4" x14ac:dyDescent="0.25">
      <c r="EU42311" s="104"/>
    </row>
    <row r="42312" spans="151:151" ht="14.4" x14ac:dyDescent="0.25">
      <c r="EU42312" s="104"/>
    </row>
    <row r="42313" spans="151:151" ht="14.4" x14ac:dyDescent="0.25">
      <c r="EU42313" s="104"/>
    </row>
    <row r="42314" spans="151:151" ht="14.4" x14ac:dyDescent="0.25">
      <c r="EU42314" s="104"/>
    </row>
    <row r="42315" spans="151:151" ht="14.4" x14ac:dyDescent="0.25">
      <c r="EU42315" s="104"/>
    </row>
    <row r="42316" spans="151:151" ht="14.4" x14ac:dyDescent="0.25">
      <c r="EU42316" s="104"/>
    </row>
    <row r="42317" spans="151:151" ht="14.4" x14ac:dyDescent="0.25">
      <c r="EU42317" s="104"/>
    </row>
    <row r="42318" spans="151:151" ht="14.4" x14ac:dyDescent="0.25">
      <c r="EU42318" s="104"/>
    </row>
    <row r="42319" spans="151:151" ht="14.4" x14ac:dyDescent="0.25">
      <c r="EU42319" s="104"/>
    </row>
    <row r="42320" spans="151:151" ht="14.4" x14ac:dyDescent="0.25">
      <c r="EU42320" s="104"/>
    </row>
    <row r="42321" spans="151:151" ht="14.4" x14ac:dyDescent="0.25">
      <c r="EU42321" s="104"/>
    </row>
    <row r="42322" spans="151:151" ht="14.4" x14ac:dyDescent="0.25">
      <c r="EU42322" s="104"/>
    </row>
    <row r="42323" spans="151:151" ht="14.4" x14ac:dyDescent="0.25">
      <c r="EU42323" s="104"/>
    </row>
    <row r="42324" spans="151:151" ht="14.4" x14ac:dyDescent="0.25">
      <c r="EU42324" s="104"/>
    </row>
    <row r="42325" spans="151:151" ht="14.4" x14ac:dyDescent="0.25">
      <c r="EU42325" s="104"/>
    </row>
    <row r="42326" spans="151:151" ht="14.4" x14ac:dyDescent="0.25">
      <c r="EU42326" s="104"/>
    </row>
    <row r="42327" spans="151:151" ht="14.4" x14ac:dyDescent="0.25">
      <c r="EU42327" s="104"/>
    </row>
    <row r="42328" spans="151:151" ht="14.4" x14ac:dyDescent="0.25">
      <c r="EU42328" s="104"/>
    </row>
    <row r="42329" spans="151:151" ht="14.4" x14ac:dyDescent="0.25">
      <c r="EU42329" s="104"/>
    </row>
    <row r="42330" spans="151:151" ht="14.4" x14ac:dyDescent="0.25">
      <c r="EU42330" s="104"/>
    </row>
    <row r="42331" spans="151:151" ht="14.4" x14ac:dyDescent="0.25">
      <c r="EU42331" s="104"/>
    </row>
    <row r="42332" spans="151:151" ht="14.4" x14ac:dyDescent="0.25">
      <c r="EU42332" s="104"/>
    </row>
    <row r="42333" spans="151:151" ht="14.4" x14ac:dyDescent="0.25">
      <c r="EU42333" s="104"/>
    </row>
    <row r="42334" spans="151:151" ht="14.4" x14ac:dyDescent="0.25">
      <c r="EU42334" s="104"/>
    </row>
    <row r="42335" spans="151:151" ht="14.4" x14ac:dyDescent="0.25">
      <c r="EU42335" s="104"/>
    </row>
    <row r="42336" spans="151:151" ht="14.4" x14ac:dyDescent="0.25">
      <c r="EU42336" s="104"/>
    </row>
    <row r="42337" spans="151:151" ht="14.4" x14ac:dyDescent="0.25">
      <c r="EU42337" s="104"/>
    </row>
    <row r="42338" spans="151:151" ht="14.4" x14ac:dyDescent="0.25">
      <c r="EU42338" s="104"/>
    </row>
    <row r="42339" spans="151:151" ht="14.4" x14ac:dyDescent="0.25">
      <c r="EU42339" s="104"/>
    </row>
    <row r="42340" spans="151:151" ht="14.4" x14ac:dyDescent="0.25">
      <c r="EU42340" s="104"/>
    </row>
    <row r="42341" spans="151:151" ht="14.4" x14ac:dyDescent="0.25">
      <c r="EU42341" s="104"/>
    </row>
    <row r="42342" spans="151:151" ht="14.4" x14ac:dyDescent="0.25">
      <c r="EU42342" s="104"/>
    </row>
    <row r="42343" spans="151:151" ht="14.4" x14ac:dyDescent="0.25">
      <c r="EU42343" s="104"/>
    </row>
    <row r="42344" spans="151:151" ht="14.4" x14ac:dyDescent="0.25">
      <c r="EU42344" s="104"/>
    </row>
    <row r="42345" spans="151:151" ht="14.4" x14ac:dyDescent="0.25">
      <c r="EU42345" s="104"/>
    </row>
    <row r="42346" spans="151:151" ht="14.4" x14ac:dyDescent="0.25">
      <c r="EU42346" s="104"/>
    </row>
    <row r="42347" spans="151:151" ht="14.4" x14ac:dyDescent="0.25">
      <c r="EU42347" s="104"/>
    </row>
    <row r="42348" spans="151:151" ht="14.4" x14ac:dyDescent="0.25">
      <c r="EU42348" s="104"/>
    </row>
    <row r="42349" spans="151:151" ht="14.4" x14ac:dyDescent="0.25">
      <c r="EU42349" s="104"/>
    </row>
    <row r="42350" spans="151:151" ht="14.4" x14ac:dyDescent="0.25">
      <c r="EU42350" s="104"/>
    </row>
    <row r="42351" spans="151:151" ht="14.4" x14ac:dyDescent="0.25">
      <c r="EU42351" s="104"/>
    </row>
    <row r="42352" spans="151:151" ht="14.4" x14ac:dyDescent="0.25">
      <c r="EU42352" s="104"/>
    </row>
    <row r="42353" spans="151:151" ht="14.4" x14ac:dyDescent="0.25">
      <c r="EU42353" s="104"/>
    </row>
    <row r="42354" spans="151:151" ht="14.4" x14ac:dyDescent="0.25">
      <c r="EU42354" s="104"/>
    </row>
    <row r="42355" spans="151:151" ht="14.4" x14ac:dyDescent="0.25">
      <c r="EU42355" s="104"/>
    </row>
    <row r="42356" spans="151:151" ht="14.4" x14ac:dyDescent="0.25">
      <c r="EU42356" s="104"/>
    </row>
    <row r="42357" spans="151:151" ht="14.4" x14ac:dyDescent="0.25">
      <c r="EU42357" s="104"/>
    </row>
    <row r="42358" spans="151:151" ht="14.4" x14ac:dyDescent="0.25">
      <c r="EU42358" s="104"/>
    </row>
    <row r="42359" spans="151:151" ht="14.4" x14ac:dyDescent="0.25">
      <c r="EU42359" s="104"/>
    </row>
    <row r="42360" spans="151:151" ht="14.4" x14ac:dyDescent="0.25">
      <c r="EU42360" s="104"/>
    </row>
    <row r="42361" spans="151:151" ht="14.4" x14ac:dyDescent="0.25">
      <c r="EU42361" s="104"/>
    </row>
    <row r="42362" spans="151:151" ht="14.4" x14ac:dyDescent="0.25">
      <c r="EU42362" s="104"/>
    </row>
    <row r="42363" spans="151:151" ht="14.4" x14ac:dyDescent="0.25">
      <c r="EU42363" s="104"/>
    </row>
    <row r="42364" spans="151:151" ht="14.4" x14ac:dyDescent="0.25">
      <c r="EU42364" s="104"/>
    </row>
    <row r="42365" spans="151:151" ht="14.4" x14ac:dyDescent="0.25">
      <c r="EU42365" s="104"/>
    </row>
    <row r="42366" spans="151:151" ht="14.4" x14ac:dyDescent="0.25">
      <c r="EU42366" s="104"/>
    </row>
    <row r="42367" spans="151:151" ht="14.4" x14ac:dyDescent="0.25">
      <c r="EU42367" s="104"/>
    </row>
    <row r="42368" spans="151:151" ht="14.4" x14ac:dyDescent="0.25">
      <c r="EU42368" s="104"/>
    </row>
    <row r="42369" spans="151:151" ht="14.4" x14ac:dyDescent="0.25">
      <c r="EU42369" s="104"/>
    </row>
    <row r="42370" spans="151:151" ht="14.4" x14ac:dyDescent="0.25">
      <c r="EU42370" s="104"/>
    </row>
    <row r="42371" spans="151:151" ht="14.4" x14ac:dyDescent="0.25">
      <c r="EU42371" s="104"/>
    </row>
    <row r="42372" spans="151:151" ht="14.4" x14ac:dyDescent="0.25">
      <c r="EU42372" s="104"/>
    </row>
    <row r="42373" spans="151:151" ht="14.4" x14ac:dyDescent="0.25">
      <c r="EU42373" s="104"/>
    </row>
    <row r="42374" spans="151:151" ht="14.4" x14ac:dyDescent="0.25">
      <c r="EU42374" s="104"/>
    </row>
    <row r="42375" spans="151:151" ht="14.4" x14ac:dyDescent="0.25">
      <c r="EU42375" s="104"/>
    </row>
    <row r="42376" spans="151:151" ht="14.4" x14ac:dyDescent="0.25">
      <c r="EU42376" s="104"/>
    </row>
    <row r="42377" spans="151:151" ht="14.4" x14ac:dyDescent="0.25">
      <c r="EU42377" s="104"/>
    </row>
    <row r="42378" spans="151:151" ht="14.4" x14ac:dyDescent="0.25">
      <c r="EU42378" s="104"/>
    </row>
    <row r="42379" spans="151:151" ht="14.4" x14ac:dyDescent="0.25">
      <c r="EU42379" s="104"/>
    </row>
    <row r="42380" spans="151:151" ht="14.4" x14ac:dyDescent="0.25">
      <c r="EU42380" s="104"/>
    </row>
    <row r="42381" spans="151:151" ht="14.4" x14ac:dyDescent="0.25">
      <c r="EU42381" s="104"/>
    </row>
    <row r="42382" spans="151:151" ht="14.4" x14ac:dyDescent="0.25">
      <c r="EU42382" s="104"/>
    </row>
    <row r="42383" spans="151:151" ht="14.4" x14ac:dyDescent="0.25">
      <c r="EU42383" s="104"/>
    </row>
    <row r="42384" spans="151:151" ht="14.4" x14ac:dyDescent="0.25">
      <c r="EU42384" s="104"/>
    </row>
    <row r="42385" spans="151:151" ht="14.4" x14ac:dyDescent="0.25">
      <c r="EU42385" s="104"/>
    </row>
    <row r="42386" spans="151:151" ht="14.4" x14ac:dyDescent="0.25">
      <c r="EU42386" s="104"/>
    </row>
    <row r="42387" spans="151:151" ht="14.4" x14ac:dyDescent="0.25">
      <c r="EU42387" s="104"/>
    </row>
    <row r="42388" spans="151:151" ht="14.4" x14ac:dyDescent="0.25">
      <c r="EU42388" s="104"/>
    </row>
    <row r="42389" spans="151:151" ht="14.4" x14ac:dyDescent="0.25">
      <c r="EU42389" s="104"/>
    </row>
    <row r="42390" spans="151:151" ht="14.4" x14ac:dyDescent="0.25">
      <c r="EU42390" s="104"/>
    </row>
    <row r="42391" spans="151:151" ht="14.4" x14ac:dyDescent="0.25">
      <c r="EU42391" s="104"/>
    </row>
    <row r="42392" spans="151:151" ht="14.4" x14ac:dyDescent="0.25">
      <c r="EU42392" s="104"/>
    </row>
    <row r="42393" spans="151:151" ht="14.4" x14ac:dyDescent="0.25">
      <c r="EU42393" s="104"/>
    </row>
    <row r="42394" spans="151:151" ht="14.4" x14ac:dyDescent="0.25">
      <c r="EU42394" s="104"/>
    </row>
    <row r="42395" spans="151:151" ht="14.4" x14ac:dyDescent="0.25">
      <c r="EU42395" s="104"/>
    </row>
    <row r="42396" spans="151:151" ht="14.4" x14ac:dyDescent="0.25">
      <c r="EU42396" s="104"/>
    </row>
    <row r="42397" spans="151:151" ht="14.4" x14ac:dyDescent="0.25">
      <c r="EU42397" s="104"/>
    </row>
    <row r="42398" spans="151:151" ht="14.4" x14ac:dyDescent="0.25">
      <c r="EU42398" s="104"/>
    </row>
    <row r="42399" spans="151:151" ht="14.4" x14ac:dyDescent="0.25">
      <c r="EU42399" s="104"/>
    </row>
    <row r="42400" spans="151:151" ht="14.4" x14ac:dyDescent="0.25">
      <c r="EU42400" s="104"/>
    </row>
    <row r="42401" spans="151:151" ht="14.4" x14ac:dyDescent="0.25">
      <c r="EU42401" s="104"/>
    </row>
    <row r="42402" spans="151:151" ht="14.4" x14ac:dyDescent="0.25">
      <c r="EU42402" s="104"/>
    </row>
    <row r="42403" spans="151:151" ht="14.4" x14ac:dyDescent="0.25">
      <c r="EU42403" s="104"/>
    </row>
    <row r="42404" spans="151:151" ht="14.4" x14ac:dyDescent="0.25">
      <c r="EU42404" s="104"/>
    </row>
    <row r="42405" spans="151:151" ht="14.4" x14ac:dyDescent="0.25">
      <c r="EU42405" s="104"/>
    </row>
    <row r="42406" spans="151:151" ht="14.4" x14ac:dyDescent="0.25">
      <c r="EU42406" s="104"/>
    </row>
    <row r="42407" spans="151:151" ht="14.4" x14ac:dyDescent="0.25">
      <c r="EU42407" s="104"/>
    </row>
    <row r="42408" spans="151:151" ht="14.4" x14ac:dyDescent="0.25">
      <c r="EU42408" s="104"/>
    </row>
    <row r="42409" spans="151:151" ht="14.4" x14ac:dyDescent="0.25">
      <c r="EU42409" s="104"/>
    </row>
    <row r="42410" spans="151:151" ht="14.4" x14ac:dyDescent="0.25">
      <c r="EU42410" s="104"/>
    </row>
    <row r="42411" spans="151:151" ht="14.4" x14ac:dyDescent="0.25">
      <c r="EU42411" s="104"/>
    </row>
    <row r="42412" spans="151:151" ht="14.4" x14ac:dyDescent="0.25">
      <c r="EU42412" s="104"/>
    </row>
    <row r="42413" spans="151:151" ht="14.4" x14ac:dyDescent="0.25">
      <c r="EU42413" s="104"/>
    </row>
    <row r="42414" spans="151:151" ht="14.4" x14ac:dyDescent="0.25">
      <c r="EU42414" s="104"/>
    </row>
    <row r="42415" spans="151:151" ht="14.4" x14ac:dyDescent="0.25">
      <c r="EU42415" s="104"/>
    </row>
    <row r="42416" spans="151:151" ht="14.4" x14ac:dyDescent="0.25">
      <c r="EU42416" s="104"/>
    </row>
    <row r="42417" spans="151:151" ht="14.4" x14ac:dyDescent="0.25">
      <c r="EU42417" s="104"/>
    </row>
    <row r="42418" spans="151:151" ht="14.4" x14ac:dyDescent="0.25">
      <c r="EU42418" s="104"/>
    </row>
    <row r="42419" spans="151:151" ht="14.4" x14ac:dyDescent="0.25">
      <c r="EU42419" s="104"/>
    </row>
    <row r="42420" spans="151:151" ht="14.4" x14ac:dyDescent="0.25">
      <c r="EU42420" s="104"/>
    </row>
    <row r="42421" spans="151:151" ht="14.4" x14ac:dyDescent="0.25">
      <c r="EU42421" s="104"/>
    </row>
    <row r="42422" spans="151:151" ht="14.4" x14ac:dyDescent="0.25">
      <c r="EU42422" s="104"/>
    </row>
    <row r="42423" spans="151:151" ht="14.4" x14ac:dyDescent="0.25">
      <c r="EU42423" s="104"/>
    </row>
    <row r="42424" spans="151:151" ht="14.4" x14ac:dyDescent="0.25">
      <c r="EU42424" s="104"/>
    </row>
    <row r="42425" spans="151:151" ht="14.4" x14ac:dyDescent="0.25">
      <c r="EU42425" s="104"/>
    </row>
    <row r="42426" spans="151:151" ht="14.4" x14ac:dyDescent="0.25">
      <c r="EU42426" s="104"/>
    </row>
    <row r="42427" spans="151:151" ht="14.4" x14ac:dyDescent="0.25">
      <c r="EU42427" s="104"/>
    </row>
    <row r="42428" spans="151:151" ht="14.4" x14ac:dyDescent="0.25">
      <c r="EU42428" s="104"/>
    </row>
    <row r="42429" spans="151:151" ht="14.4" x14ac:dyDescent="0.25">
      <c r="EU42429" s="104"/>
    </row>
    <row r="42430" spans="151:151" ht="14.4" x14ac:dyDescent="0.25">
      <c r="EU42430" s="104"/>
    </row>
    <row r="42431" spans="151:151" ht="14.4" x14ac:dyDescent="0.25">
      <c r="EU42431" s="104"/>
    </row>
    <row r="42432" spans="151:151" ht="14.4" x14ac:dyDescent="0.25">
      <c r="EU42432" s="104"/>
    </row>
    <row r="42433" spans="151:151" ht="14.4" x14ac:dyDescent="0.25">
      <c r="EU42433" s="104"/>
    </row>
    <row r="42434" spans="151:151" ht="14.4" x14ac:dyDescent="0.25">
      <c r="EU42434" s="104"/>
    </row>
    <row r="42435" spans="151:151" ht="14.4" x14ac:dyDescent="0.25">
      <c r="EU42435" s="104"/>
    </row>
    <row r="42436" spans="151:151" ht="14.4" x14ac:dyDescent="0.25">
      <c r="EU42436" s="104"/>
    </row>
    <row r="42437" spans="151:151" ht="14.4" x14ac:dyDescent="0.25">
      <c r="EU42437" s="104"/>
    </row>
    <row r="42438" spans="151:151" ht="14.4" x14ac:dyDescent="0.25">
      <c r="EU42438" s="104"/>
    </row>
    <row r="42439" spans="151:151" ht="14.4" x14ac:dyDescent="0.25">
      <c r="EU42439" s="104"/>
    </row>
    <row r="42440" spans="151:151" ht="14.4" x14ac:dyDescent="0.25">
      <c r="EU42440" s="104"/>
    </row>
    <row r="42441" spans="151:151" ht="14.4" x14ac:dyDescent="0.25">
      <c r="EU42441" s="104"/>
    </row>
    <row r="42442" spans="151:151" ht="14.4" x14ac:dyDescent="0.25">
      <c r="EU42442" s="104"/>
    </row>
    <row r="42443" spans="151:151" ht="14.4" x14ac:dyDescent="0.25">
      <c r="EU42443" s="104"/>
    </row>
    <row r="42444" spans="151:151" ht="14.4" x14ac:dyDescent="0.25">
      <c r="EU42444" s="104"/>
    </row>
    <row r="42445" spans="151:151" ht="14.4" x14ac:dyDescent="0.25">
      <c r="EU42445" s="104"/>
    </row>
    <row r="42446" spans="151:151" ht="14.4" x14ac:dyDescent="0.25">
      <c r="EU42446" s="104"/>
    </row>
    <row r="42447" spans="151:151" ht="14.4" x14ac:dyDescent="0.25">
      <c r="EU42447" s="104"/>
    </row>
    <row r="42448" spans="151:151" ht="14.4" x14ac:dyDescent="0.25">
      <c r="EU42448" s="104"/>
    </row>
    <row r="42449" spans="151:151" ht="14.4" x14ac:dyDescent="0.25">
      <c r="EU42449" s="104"/>
    </row>
    <row r="42450" spans="151:151" ht="14.4" x14ac:dyDescent="0.25">
      <c r="EU42450" s="104"/>
    </row>
    <row r="42451" spans="151:151" ht="14.4" x14ac:dyDescent="0.25">
      <c r="EU42451" s="104"/>
    </row>
    <row r="42452" spans="151:151" ht="14.4" x14ac:dyDescent="0.25">
      <c r="EU42452" s="104"/>
    </row>
    <row r="42453" spans="151:151" ht="14.4" x14ac:dyDescent="0.25">
      <c r="EU42453" s="104"/>
    </row>
    <row r="42454" spans="151:151" ht="14.4" x14ac:dyDescent="0.25">
      <c r="EU42454" s="104"/>
    </row>
    <row r="42455" spans="151:151" ht="14.4" x14ac:dyDescent="0.25">
      <c r="EU42455" s="104"/>
    </row>
    <row r="42456" spans="151:151" ht="14.4" x14ac:dyDescent="0.25">
      <c r="EU42456" s="104"/>
    </row>
    <row r="42457" spans="151:151" ht="14.4" x14ac:dyDescent="0.25">
      <c r="EU42457" s="104"/>
    </row>
    <row r="42458" spans="151:151" ht="14.4" x14ac:dyDescent="0.25">
      <c r="EU42458" s="104"/>
    </row>
    <row r="42459" spans="151:151" ht="14.4" x14ac:dyDescent="0.25">
      <c r="EU42459" s="104"/>
    </row>
    <row r="42460" spans="151:151" ht="14.4" x14ac:dyDescent="0.25">
      <c r="EU42460" s="104"/>
    </row>
    <row r="42461" spans="151:151" ht="14.4" x14ac:dyDescent="0.25">
      <c r="EU42461" s="104"/>
    </row>
    <row r="42462" spans="151:151" ht="14.4" x14ac:dyDescent="0.25">
      <c r="EU42462" s="104"/>
    </row>
    <row r="42463" spans="151:151" ht="14.4" x14ac:dyDescent="0.25">
      <c r="EU42463" s="104"/>
    </row>
    <row r="42464" spans="151:151" ht="14.4" x14ac:dyDescent="0.25">
      <c r="EU42464" s="104"/>
    </row>
    <row r="42465" spans="151:151" ht="14.4" x14ac:dyDescent="0.25">
      <c r="EU42465" s="104"/>
    </row>
    <row r="42466" spans="151:151" ht="14.4" x14ac:dyDescent="0.25">
      <c r="EU42466" s="104"/>
    </row>
    <row r="42467" spans="151:151" ht="14.4" x14ac:dyDescent="0.25">
      <c r="EU42467" s="104"/>
    </row>
    <row r="42468" spans="151:151" ht="14.4" x14ac:dyDescent="0.25">
      <c r="EU42468" s="104"/>
    </row>
    <row r="42469" spans="151:151" ht="14.4" x14ac:dyDescent="0.25">
      <c r="EU42469" s="104"/>
    </row>
    <row r="42470" spans="151:151" ht="14.4" x14ac:dyDescent="0.25">
      <c r="EU42470" s="104"/>
    </row>
    <row r="42471" spans="151:151" ht="14.4" x14ac:dyDescent="0.25">
      <c r="EU42471" s="104"/>
    </row>
    <row r="42472" spans="151:151" ht="14.4" x14ac:dyDescent="0.25">
      <c r="EU42472" s="104"/>
    </row>
    <row r="42473" spans="151:151" ht="14.4" x14ac:dyDescent="0.25">
      <c r="EU42473" s="104"/>
    </row>
    <row r="42474" spans="151:151" ht="14.4" x14ac:dyDescent="0.25">
      <c r="EU42474" s="104"/>
    </row>
    <row r="42475" spans="151:151" ht="14.4" x14ac:dyDescent="0.25">
      <c r="EU42475" s="104"/>
    </row>
    <row r="42476" spans="151:151" ht="14.4" x14ac:dyDescent="0.25">
      <c r="EU42476" s="104"/>
    </row>
    <row r="42477" spans="151:151" ht="14.4" x14ac:dyDescent="0.25">
      <c r="EU42477" s="104"/>
    </row>
    <row r="42478" spans="151:151" ht="14.4" x14ac:dyDescent="0.25">
      <c r="EU42478" s="104"/>
    </row>
    <row r="42479" spans="151:151" ht="14.4" x14ac:dyDescent="0.25">
      <c r="EU42479" s="104"/>
    </row>
    <row r="42480" spans="151:151" ht="14.4" x14ac:dyDescent="0.25">
      <c r="EU42480" s="104"/>
    </row>
    <row r="42481" spans="151:151" ht="14.4" x14ac:dyDescent="0.25">
      <c r="EU42481" s="104"/>
    </row>
    <row r="42482" spans="151:151" ht="14.4" x14ac:dyDescent="0.25">
      <c r="EU42482" s="104"/>
    </row>
    <row r="42483" spans="151:151" ht="14.4" x14ac:dyDescent="0.25">
      <c r="EU42483" s="104"/>
    </row>
    <row r="42484" spans="151:151" ht="14.4" x14ac:dyDescent="0.25">
      <c r="EU42484" s="104"/>
    </row>
    <row r="42485" spans="151:151" ht="14.4" x14ac:dyDescent="0.25">
      <c r="EU42485" s="104"/>
    </row>
    <row r="42486" spans="151:151" ht="14.4" x14ac:dyDescent="0.25">
      <c r="EU42486" s="104"/>
    </row>
    <row r="42487" spans="151:151" ht="14.4" x14ac:dyDescent="0.25">
      <c r="EU42487" s="104"/>
    </row>
    <row r="42488" spans="151:151" ht="14.4" x14ac:dyDescent="0.25">
      <c r="EU42488" s="104"/>
    </row>
    <row r="42489" spans="151:151" ht="14.4" x14ac:dyDescent="0.25">
      <c r="EU42489" s="104"/>
    </row>
    <row r="42490" spans="151:151" ht="14.4" x14ac:dyDescent="0.25">
      <c r="EU42490" s="104"/>
    </row>
    <row r="42491" spans="151:151" ht="14.4" x14ac:dyDescent="0.25">
      <c r="EU42491" s="104"/>
    </row>
    <row r="42492" spans="151:151" ht="14.4" x14ac:dyDescent="0.25">
      <c r="EU42492" s="104"/>
    </row>
    <row r="42493" spans="151:151" ht="14.4" x14ac:dyDescent="0.25">
      <c r="EU42493" s="104"/>
    </row>
    <row r="42494" spans="151:151" ht="14.4" x14ac:dyDescent="0.25">
      <c r="EU42494" s="104"/>
    </row>
    <row r="42495" spans="151:151" ht="14.4" x14ac:dyDescent="0.25">
      <c r="EU42495" s="104"/>
    </row>
    <row r="42496" spans="151:151" ht="14.4" x14ac:dyDescent="0.25">
      <c r="EU42496" s="104"/>
    </row>
    <row r="42497" spans="151:151" ht="14.4" x14ac:dyDescent="0.25">
      <c r="EU42497" s="104"/>
    </row>
    <row r="42498" spans="151:151" ht="14.4" x14ac:dyDescent="0.25">
      <c r="EU42498" s="104"/>
    </row>
    <row r="42499" spans="151:151" ht="14.4" x14ac:dyDescent="0.25">
      <c r="EU42499" s="104"/>
    </row>
    <row r="42500" spans="151:151" ht="14.4" x14ac:dyDescent="0.25">
      <c r="EU42500" s="104"/>
    </row>
    <row r="42501" spans="151:151" ht="14.4" x14ac:dyDescent="0.25">
      <c r="EU42501" s="104"/>
    </row>
    <row r="42502" spans="151:151" ht="14.4" x14ac:dyDescent="0.25">
      <c r="EU42502" s="104"/>
    </row>
    <row r="42503" spans="151:151" ht="14.4" x14ac:dyDescent="0.25">
      <c r="EU42503" s="104"/>
    </row>
    <row r="42504" spans="151:151" ht="14.4" x14ac:dyDescent="0.25">
      <c r="EU42504" s="104"/>
    </row>
    <row r="42505" spans="151:151" ht="14.4" x14ac:dyDescent="0.25">
      <c r="EU42505" s="104"/>
    </row>
    <row r="42506" spans="151:151" ht="14.4" x14ac:dyDescent="0.25">
      <c r="EU42506" s="104"/>
    </row>
    <row r="42507" spans="151:151" ht="14.4" x14ac:dyDescent="0.25">
      <c r="EU42507" s="104"/>
    </row>
    <row r="42508" spans="151:151" ht="14.4" x14ac:dyDescent="0.25">
      <c r="EU42508" s="104"/>
    </row>
    <row r="42509" spans="151:151" ht="14.4" x14ac:dyDescent="0.25">
      <c r="EU42509" s="104"/>
    </row>
    <row r="42510" spans="151:151" ht="14.4" x14ac:dyDescent="0.25">
      <c r="EU42510" s="104"/>
    </row>
    <row r="42511" spans="151:151" ht="14.4" x14ac:dyDescent="0.25">
      <c r="EU42511" s="104"/>
    </row>
    <row r="42512" spans="151:151" ht="14.4" x14ac:dyDescent="0.25">
      <c r="EU42512" s="104"/>
    </row>
    <row r="42513" spans="151:151" ht="14.4" x14ac:dyDescent="0.25">
      <c r="EU42513" s="104"/>
    </row>
    <row r="42514" spans="151:151" ht="14.4" x14ac:dyDescent="0.25">
      <c r="EU42514" s="104"/>
    </row>
    <row r="42515" spans="151:151" ht="14.4" x14ac:dyDescent="0.25">
      <c r="EU42515" s="104"/>
    </row>
    <row r="42516" spans="151:151" ht="14.4" x14ac:dyDescent="0.25">
      <c r="EU42516" s="104"/>
    </row>
    <row r="42517" spans="151:151" ht="14.4" x14ac:dyDescent="0.25">
      <c r="EU42517" s="104"/>
    </row>
    <row r="42518" spans="151:151" ht="14.4" x14ac:dyDescent="0.25">
      <c r="EU42518" s="104"/>
    </row>
    <row r="42519" spans="151:151" ht="14.4" x14ac:dyDescent="0.25">
      <c r="EU42519" s="104"/>
    </row>
    <row r="42520" spans="151:151" ht="14.4" x14ac:dyDescent="0.25">
      <c r="EU42520" s="104"/>
    </row>
    <row r="42521" spans="151:151" ht="14.4" x14ac:dyDescent="0.25">
      <c r="EU42521" s="104"/>
    </row>
    <row r="42522" spans="151:151" ht="14.4" x14ac:dyDescent="0.25">
      <c r="EU42522" s="104"/>
    </row>
    <row r="42523" spans="151:151" ht="14.4" x14ac:dyDescent="0.25">
      <c r="EU42523" s="104"/>
    </row>
    <row r="42524" spans="151:151" ht="14.4" x14ac:dyDescent="0.25">
      <c r="EU42524" s="104"/>
    </row>
    <row r="42525" spans="151:151" ht="14.4" x14ac:dyDescent="0.25">
      <c r="EU42525" s="104"/>
    </row>
    <row r="42526" spans="151:151" ht="14.4" x14ac:dyDescent="0.25">
      <c r="EU42526" s="104"/>
    </row>
    <row r="42527" spans="151:151" ht="14.4" x14ac:dyDescent="0.25">
      <c r="EU42527" s="104"/>
    </row>
    <row r="42528" spans="151:151" ht="14.4" x14ac:dyDescent="0.25">
      <c r="EU42528" s="104"/>
    </row>
    <row r="42529" spans="151:151" ht="14.4" x14ac:dyDescent="0.25">
      <c r="EU42529" s="104"/>
    </row>
    <row r="42530" spans="151:151" ht="14.4" x14ac:dyDescent="0.25">
      <c r="EU42530" s="104"/>
    </row>
    <row r="42531" spans="151:151" ht="14.4" x14ac:dyDescent="0.25">
      <c r="EU42531" s="104"/>
    </row>
    <row r="42532" spans="151:151" ht="14.4" x14ac:dyDescent="0.25">
      <c r="EU42532" s="104"/>
    </row>
    <row r="42533" spans="151:151" ht="14.4" x14ac:dyDescent="0.25">
      <c r="EU42533" s="104"/>
    </row>
    <row r="42534" spans="151:151" ht="14.4" x14ac:dyDescent="0.25">
      <c r="EU42534" s="104"/>
    </row>
    <row r="42535" spans="151:151" ht="14.4" x14ac:dyDescent="0.25">
      <c r="EU42535" s="104"/>
    </row>
    <row r="42536" spans="151:151" ht="14.4" x14ac:dyDescent="0.25">
      <c r="EU42536" s="104"/>
    </row>
    <row r="42537" spans="151:151" ht="14.4" x14ac:dyDescent="0.25">
      <c r="EU42537" s="104"/>
    </row>
    <row r="42538" spans="151:151" ht="14.4" x14ac:dyDescent="0.25">
      <c r="EU42538" s="104"/>
    </row>
    <row r="42539" spans="151:151" ht="14.4" x14ac:dyDescent="0.25">
      <c r="EU42539" s="104"/>
    </row>
    <row r="42540" spans="151:151" ht="14.4" x14ac:dyDescent="0.25">
      <c r="EU42540" s="104"/>
    </row>
    <row r="42541" spans="151:151" ht="14.4" x14ac:dyDescent="0.25">
      <c r="EU42541" s="104"/>
    </row>
    <row r="42542" spans="151:151" ht="14.4" x14ac:dyDescent="0.25">
      <c r="EU42542" s="104"/>
    </row>
    <row r="42543" spans="151:151" ht="14.4" x14ac:dyDescent="0.25">
      <c r="EU42543" s="104"/>
    </row>
    <row r="42544" spans="151:151" ht="14.4" x14ac:dyDescent="0.25">
      <c r="EU42544" s="104"/>
    </row>
    <row r="42545" spans="151:151" ht="14.4" x14ac:dyDescent="0.25">
      <c r="EU42545" s="104"/>
    </row>
    <row r="42546" spans="151:151" ht="14.4" x14ac:dyDescent="0.25">
      <c r="EU42546" s="104"/>
    </row>
    <row r="42547" spans="151:151" ht="14.4" x14ac:dyDescent="0.25">
      <c r="EU42547" s="104"/>
    </row>
    <row r="42548" spans="151:151" ht="14.4" x14ac:dyDescent="0.25">
      <c r="EU42548" s="104"/>
    </row>
    <row r="42549" spans="151:151" ht="14.4" x14ac:dyDescent="0.25">
      <c r="EU42549" s="104"/>
    </row>
    <row r="42550" spans="151:151" ht="14.4" x14ac:dyDescent="0.25">
      <c r="EU42550" s="104"/>
    </row>
    <row r="42551" spans="151:151" ht="14.4" x14ac:dyDescent="0.25">
      <c r="EU42551" s="104"/>
    </row>
    <row r="42552" spans="151:151" ht="14.4" x14ac:dyDescent="0.25">
      <c r="EU42552" s="104"/>
    </row>
    <row r="42553" spans="151:151" ht="14.4" x14ac:dyDescent="0.25">
      <c r="EU42553" s="104"/>
    </row>
    <row r="42554" spans="151:151" ht="14.4" x14ac:dyDescent="0.25">
      <c r="EU42554" s="104"/>
    </row>
    <row r="42555" spans="151:151" ht="14.4" x14ac:dyDescent="0.25">
      <c r="EU42555" s="104"/>
    </row>
    <row r="42556" spans="151:151" ht="14.4" x14ac:dyDescent="0.25">
      <c r="EU42556" s="104"/>
    </row>
    <row r="42557" spans="151:151" ht="14.4" x14ac:dyDescent="0.25">
      <c r="EU42557" s="104"/>
    </row>
    <row r="42558" spans="151:151" ht="14.4" x14ac:dyDescent="0.25">
      <c r="EU42558" s="104"/>
    </row>
    <row r="42559" spans="151:151" ht="14.4" x14ac:dyDescent="0.25">
      <c r="EU42559" s="104"/>
    </row>
    <row r="42560" spans="151:151" ht="14.4" x14ac:dyDescent="0.25">
      <c r="EU42560" s="104"/>
    </row>
    <row r="42561" spans="151:151" ht="14.4" x14ac:dyDescent="0.25">
      <c r="EU42561" s="104"/>
    </row>
    <row r="42562" spans="151:151" ht="14.4" x14ac:dyDescent="0.25">
      <c r="EU42562" s="104"/>
    </row>
    <row r="42563" spans="151:151" ht="14.4" x14ac:dyDescent="0.25">
      <c r="EU42563" s="104"/>
    </row>
    <row r="42564" spans="151:151" ht="14.4" x14ac:dyDescent="0.25">
      <c r="EU42564" s="104"/>
    </row>
    <row r="42565" spans="151:151" ht="14.4" x14ac:dyDescent="0.25">
      <c r="EU42565" s="104"/>
    </row>
    <row r="42566" spans="151:151" ht="14.4" x14ac:dyDescent="0.25">
      <c r="EU42566" s="104"/>
    </row>
    <row r="42567" spans="151:151" ht="14.4" x14ac:dyDescent="0.25">
      <c r="EU42567" s="104"/>
    </row>
    <row r="42568" spans="151:151" ht="14.4" x14ac:dyDescent="0.25">
      <c r="EU42568" s="104"/>
    </row>
    <row r="42569" spans="151:151" ht="14.4" x14ac:dyDescent="0.25">
      <c r="EU42569" s="104"/>
    </row>
    <row r="42570" spans="151:151" ht="14.4" x14ac:dyDescent="0.25">
      <c r="EU42570" s="104"/>
    </row>
    <row r="42571" spans="151:151" ht="14.4" x14ac:dyDescent="0.25">
      <c r="EU42571" s="104"/>
    </row>
    <row r="42572" spans="151:151" ht="14.4" x14ac:dyDescent="0.25">
      <c r="EU42572" s="104"/>
    </row>
    <row r="42573" spans="151:151" ht="14.4" x14ac:dyDescent="0.25">
      <c r="EU42573" s="104"/>
    </row>
    <row r="42574" spans="151:151" ht="14.4" x14ac:dyDescent="0.25">
      <c r="EU42574" s="104"/>
    </row>
    <row r="42575" spans="151:151" ht="14.4" x14ac:dyDescent="0.25">
      <c r="EU42575" s="104"/>
    </row>
    <row r="42576" spans="151:151" ht="14.4" x14ac:dyDescent="0.25">
      <c r="EU42576" s="104"/>
    </row>
    <row r="42577" spans="151:151" ht="14.4" x14ac:dyDescent="0.25">
      <c r="EU42577" s="104"/>
    </row>
    <row r="42578" spans="151:151" ht="14.4" x14ac:dyDescent="0.25">
      <c r="EU42578" s="104"/>
    </row>
    <row r="42579" spans="151:151" ht="14.4" x14ac:dyDescent="0.25">
      <c r="EU42579" s="104"/>
    </row>
    <row r="42580" spans="151:151" ht="14.4" x14ac:dyDescent="0.25">
      <c r="EU42580" s="104"/>
    </row>
    <row r="42581" spans="151:151" ht="14.4" x14ac:dyDescent="0.25">
      <c r="EU42581" s="104"/>
    </row>
    <row r="42582" spans="151:151" ht="14.4" x14ac:dyDescent="0.25">
      <c r="EU42582" s="104"/>
    </row>
    <row r="42583" spans="151:151" ht="14.4" x14ac:dyDescent="0.25">
      <c r="EU42583" s="104"/>
    </row>
    <row r="42584" spans="151:151" ht="14.4" x14ac:dyDescent="0.25">
      <c r="EU42584" s="104"/>
    </row>
    <row r="42585" spans="151:151" ht="14.4" x14ac:dyDescent="0.25">
      <c r="EU42585" s="104"/>
    </row>
    <row r="42586" spans="151:151" ht="14.4" x14ac:dyDescent="0.25">
      <c r="EU42586" s="104"/>
    </row>
    <row r="42587" spans="151:151" ht="14.4" x14ac:dyDescent="0.25">
      <c r="EU42587" s="104"/>
    </row>
    <row r="42588" spans="151:151" ht="14.4" x14ac:dyDescent="0.25">
      <c r="EU42588" s="104"/>
    </row>
    <row r="42589" spans="151:151" ht="14.4" x14ac:dyDescent="0.25">
      <c r="EU42589" s="104"/>
    </row>
    <row r="42590" spans="151:151" ht="14.4" x14ac:dyDescent="0.25">
      <c r="EU42590" s="104"/>
    </row>
    <row r="42591" spans="151:151" ht="14.4" x14ac:dyDescent="0.25">
      <c r="EU42591" s="104"/>
    </row>
    <row r="42592" spans="151:151" ht="14.4" x14ac:dyDescent="0.25">
      <c r="EU42592" s="104"/>
    </row>
    <row r="42593" spans="151:151" ht="14.4" x14ac:dyDescent="0.25">
      <c r="EU42593" s="104"/>
    </row>
    <row r="42594" spans="151:151" ht="14.4" x14ac:dyDescent="0.25">
      <c r="EU42594" s="104"/>
    </row>
    <row r="42595" spans="151:151" ht="14.4" x14ac:dyDescent="0.25">
      <c r="EU42595" s="104"/>
    </row>
    <row r="42596" spans="151:151" ht="14.4" x14ac:dyDescent="0.25">
      <c r="EU42596" s="104"/>
    </row>
    <row r="42597" spans="151:151" ht="14.4" x14ac:dyDescent="0.25">
      <c r="EU42597" s="104"/>
    </row>
    <row r="42598" spans="151:151" ht="14.4" x14ac:dyDescent="0.25">
      <c r="EU42598" s="104"/>
    </row>
    <row r="42599" spans="151:151" ht="14.4" x14ac:dyDescent="0.25">
      <c r="EU42599" s="104"/>
    </row>
    <row r="42600" spans="151:151" ht="14.4" x14ac:dyDescent="0.25">
      <c r="EU42600" s="104"/>
    </row>
    <row r="42601" spans="151:151" ht="14.4" x14ac:dyDescent="0.25">
      <c r="EU42601" s="104"/>
    </row>
    <row r="42602" spans="151:151" ht="14.4" x14ac:dyDescent="0.25">
      <c r="EU42602" s="104"/>
    </row>
    <row r="42603" spans="151:151" ht="14.4" x14ac:dyDescent="0.25">
      <c r="EU42603" s="104"/>
    </row>
    <row r="42604" spans="151:151" ht="14.4" x14ac:dyDescent="0.25">
      <c r="EU42604" s="104"/>
    </row>
    <row r="42605" spans="151:151" ht="14.4" x14ac:dyDescent="0.25">
      <c r="EU42605" s="104"/>
    </row>
    <row r="42606" spans="151:151" ht="14.4" x14ac:dyDescent="0.25">
      <c r="EU42606" s="104"/>
    </row>
    <row r="42607" spans="151:151" ht="14.4" x14ac:dyDescent="0.25">
      <c r="EU42607" s="104"/>
    </row>
    <row r="42608" spans="151:151" ht="14.4" x14ac:dyDescent="0.25">
      <c r="EU42608" s="104"/>
    </row>
    <row r="42609" spans="151:151" ht="14.4" x14ac:dyDescent="0.25">
      <c r="EU42609" s="104"/>
    </row>
    <row r="42610" spans="151:151" ht="14.4" x14ac:dyDescent="0.25">
      <c r="EU42610" s="104"/>
    </row>
    <row r="42611" spans="151:151" ht="14.4" x14ac:dyDescent="0.25">
      <c r="EU42611" s="104"/>
    </row>
    <row r="42612" spans="151:151" ht="14.4" x14ac:dyDescent="0.25">
      <c r="EU42612" s="104"/>
    </row>
    <row r="42613" spans="151:151" ht="14.4" x14ac:dyDescent="0.25">
      <c r="EU42613" s="104"/>
    </row>
    <row r="42614" spans="151:151" ht="14.4" x14ac:dyDescent="0.25">
      <c r="EU42614" s="104"/>
    </row>
    <row r="42615" spans="151:151" ht="14.4" x14ac:dyDescent="0.25">
      <c r="EU42615" s="104"/>
    </row>
    <row r="42616" spans="151:151" ht="14.4" x14ac:dyDescent="0.25">
      <c r="EU42616" s="104"/>
    </row>
    <row r="42617" spans="151:151" ht="14.4" x14ac:dyDescent="0.25">
      <c r="EU42617" s="104"/>
    </row>
    <row r="42618" spans="151:151" ht="14.4" x14ac:dyDescent="0.25">
      <c r="EU42618" s="104"/>
    </row>
    <row r="42619" spans="151:151" ht="14.4" x14ac:dyDescent="0.25">
      <c r="EU42619" s="104"/>
    </row>
    <row r="42620" spans="151:151" ht="14.4" x14ac:dyDescent="0.25">
      <c r="EU42620" s="104"/>
    </row>
    <row r="42621" spans="151:151" ht="14.4" x14ac:dyDescent="0.25">
      <c r="EU42621" s="104"/>
    </row>
    <row r="42622" spans="151:151" ht="14.4" x14ac:dyDescent="0.25">
      <c r="EU42622" s="104"/>
    </row>
    <row r="42623" spans="151:151" ht="14.4" x14ac:dyDescent="0.25">
      <c r="EU42623" s="104"/>
    </row>
    <row r="42624" spans="151:151" ht="14.4" x14ac:dyDescent="0.25">
      <c r="EU42624" s="104"/>
    </row>
    <row r="42625" spans="151:151" ht="14.4" x14ac:dyDescent="0.25">
      <c r="EU42625" s="104"/>
    </row>
    <row r="42626" spans="151:151" ht="14.4" x14ac:dyDescent="0.25">
      <c r="EU42626" s="104"/>
    </row>
    <row r="42627" spans="151:151" ht="14.4" x14ac:dyDescent="0.25">
      <c r="EU42627" s="104"/>
    </row>
    <row r="42628" spans="151:151" ht="14.4" x14ac:dyDescent="0.25">
      <c r="EU42628" s="104"/>
    </row>
    <row r="42629" spans="151:151" ht="14.4" x14ac:dyDescent="0.25">
      <c r="EU42629" s="104"/>
    </row>
    <row r="42630" spans="151:151" ht="14.4" x14ac:dyDescent="0.25">
      <c r="EU42630" s="104"/>
    </row>
    <row r="42631" spans="151:151" ht="14.4" x14ac:dyDescent="0.25">
      <c r="EU42631" s="104"/>
    </row>
    <row r="42632" spans="151:151" ht="14.4" x14ac:dyDescent="0.25">
      <c r="EU42632" s="104"/>
    </row>
    <row r="42633" spans="151:151" ht="14.4" x14ac:dyDescent="0.25">
      <c r="EU42633" s="104"/>
    </row>
    <row r="42634" spans="151:151" ht="14.4" x14ac:dyDescent="0.25">
      <c r="EU42634" s="104"/>
    </row>
    <row r="42635" spans="151:151" ht="14.4" x14ac:dyDescent="0.25">
      <c r="EU42635" s="104"/>
    </row>
    <row r="42636" spans="151:151" ht="14.4" x14ac:dyDescent="0.25">
      <c r="EU42636" s="104"/>
    </row>
    <row r="42637" spans="151:151" ht="14.4" x14ac:dyDescent="0.25">
      <c r="EU42637" s="104"/>
    </row>
    <row r="42638" spans="151:151" ht="14.4" x14ac:dyDescent="0.25">
      <c r="EU42638" s="104"/>
    </row>
    <row r="42639" spans="151:151" ht="14.4" x14ac:dyDescent="0.25">
      <c r="EU42639" s="104"/>
    </row>
    <row r="42640" spans="151:151" ht="14.4" x14ac:dyDescent="0.25">
      <c r="EU42640" s="104"/>
    </row>
    <row r="42641" spans="151:151" ht="14.4" x14ac:dyDescent="0.25">
      <c r="EU42641" s="104"/>
    </row>
    <row r="42642" spans="151:151" ht="14.4" x14ac:dyDescent="0.25">
      <c r="EU42642" s="104"/>
    </row>
    <row r="42643" spans="151:151" ht="14.4" x14ac:dyDescent="0.25">
      <c r="EU42643" s="104"/>
    </row>
    <row r="42644" spans="151:151" ht="14.4" x14ac:dyDescent="0.25">
      <c r="EU42644" s="104"/>
    </row>
    <row r="42645" spans="151:151" ht="14.4" x14ac:dyDescent="0.25">
      <c r="EU42645" s="104"/>
    </row>
    <row r="42646" spans="151:151" ht="14.4" x14ac:dyDescent="0.25">
      <c r="EU42646" s="104"/>
    </row>
    <row r="42647" spans="151:151" ht="14.4" x14ac:dyDescent="0.25">
      <c r="EU42647" s="104"/>
    </row>
    <row r="42648" spans="151:151" ht="14.4" x14ac:dyDescent="0.25">
      <c r="EU42648" s="104"/>
    </row>
    <row r="42649" spans="151:151" ht="14.4" x14ac:dyDescent="0.25">
      <c r="EU42649" s="104"/>
    </row>
    <row r="42650" spans="151:151" ht="14.4" x14ac:dyDescent="0.25">
      <c r="EU42650" s="104"/>
    </row>
    <row r="42651" spans="151:151" ht="14.4" x14ac:dyDescent="0.25">
      <c r="EU42651" s="104"/>
    </row>
    <row r="42652" spans="151:151" ht="14.4" x14ac:dyDescent="0.25">
      <c r="EU42652" s="104"/>
    </row>
    <row r="42653" spans="151:151" ht="14.4" x14ac:dyDescent="0.25">
      <c r="EU42653" s="104"/>
    </row>
    <row r="42654" spans="151:151" ht="14.4" x14ac:dyDescent="0.25">
      <c r="EU42654" s="104"/>
    </row>
    <row r="42655" spans="151:151" ht="14.4" x14ac:dyDescent="0.25">
      <c r="EU42655" s="104"/>
    </row>
    <row r="42656" spans="151:151" ht="14.4" x14ac:dyDescent="0.25">
      <c r="EU42656" s="104"/>
    </row>
    <row r="42657" spans="151:151" ht="14.4" x14ac:dyDescent="0.25">
      <c r="EU42657" s="104"/>
    </row>
    <row r="42658" spans="151:151" ht="14.4" x14ac:dyDescent="0.25">
      <c r="EU42658" s="104"/>
    </row>
    <row r="42659" spans="151:151" ht="14.4" x14ac:dyDescent="0.25">
      <c r="EU42659" s="104"/>
    </row>
    <row r="42660" spans="151:151" ht="14.4" x14ac:dyDescent="0.25">
      <c r="EU42660" s="104"/>
    </row>
    <row r="42661" spans="151:151" ht="14.4" x14ac:dyDescent="0.25">
      <c r="EU42661" s="104"/>
    </row>
    <row r="42662" spans="151:151" ht="14.4" x14ac:dyDescent="0.25">
      <c r="EU42662" s="104"/>
    </row>
    <row r="42663" spans="151:151" ht="14.4" x14ac:dyDescent="0.25">
      <c r="EU42663" s="104"/>
    </row>
    <row r="42664" spans="151:151" ht="14.4" x14ac:dyDescent="0.25">
      <c r="EU42664" s="104"/>
    </row>
    <row r="42665" spans="151:151" ht="14.4" x14ac:dyDescent="0.25">
      <c r="EU42665" s="104"/>
    </row>
    <row r="42666" spans="151:151" ht="14.4" x14ac:dyDescent="0.25">
      <c r="EU42666" s="104"/>
    </row>
    <row r="42667" spans="151:151" ht="14.4" x14ac:dyDescent="0.25">
      <c r="EU42667" s="104"/>
    </row>
    <row r="42668" spans="151:151" ht="14.4" x14ac:dyDescent="0.25">
      <c r="EU42668" s="104"/>
    </row>
    <row r="42669" spans="151:151" ht="14.4" x14ac:dyDescent="0.25">
      <c r="EU42669" s="104"/>
    </row>
    <row r="42670" spans="151:151" ht="14.4" x14ac:dyDescent="0.25">
      <c r="EU42670" s="104"/>
    </row>
    <row r="42671" spans="151:151" ht="14.4" x14ac:dyDescent="0.25">
      <c r="EU42671" s="104"/>
    </row>
    <row r="42672" spans="151:151" ht="14.4" x14ac:dyDescent="0.25">
      <c r="EU42672" s="104"/>
    </row>
    <row r="42673" spans="151:151" ht="14.4" x14ac:dyDescent="0.25">
      <c r="EU42673" s="104"/>
    </row>
    <row r="42674" spans="151:151" ht="14.4" x14ac:dyDescent="0.25">
      <c r="EU42674" s="104"/>
    </row>
    <row r="42675" spans="151:151" ht="14.4" x14ac:dyDescent="0.25">
      <c r="EU42675" s="104"/>
    </row>
    <row r="42676" spans="151:151" ht="14.4" x14ac:dyDescent="0.25">
      <c r="EU42676" s="104"/>
    </row>
    <row r="42677" spans="151:151" ht="14.4" x14ac:dyDescent="0.25">
      <c r="EU42677" s="104"/>
    </row>
    <row r="42678" spans="151:151" ht="14.4" x14ac:dyDescent="0.25">
      <c r="EU42678" s="104"/>
    </row>
    <row r="42679" spans="151:151" ht="14.4" x14ac:dyDescent="0.25">
      <c r="EU42679" s="104"/>
    </row>
    <row r="42680" spans="151:151" ht="14.4" x14ac:dyDescent="0.25">
      <c r="EU42680" s="104"/>
    </row>
    <row r="42681" spans="151:151" ht="14.4" x14ac:dyDescent="0.25">
      <c r="EU42681" s="104"/>
    </row>
    <row r="42682" spans="151:151" ht="14.4" x14ac:dyDescent="0.25">
      <c r="EU42682" s="104"/>
    </row>
    <row r="42683" spans="151:151" ht="14.4" x14ac:dyDescent="0.25">
      <c r="EU42683" s="104"/>
    </row>
    <row r="42684" spans="151:151" ht="14.4" x14ac:dyDescent="0.25">
      <c r="EU42684" s="104"/>
    </row>
    <row r="42685" spans="151:151" ht="14.4" x14ac:dyDescent="0.25">
      <c r="EU42685" s="104"/>
    </row>
    <row r="42686" spans="151:151" ht="14.4" x14ac:dyDescent="0.25">
      <c r="EU42686" s="104"/>
    </row>
    <row r="42687" spans="151:151" ht="14.4" x14ac:dyDescent="0.25">
      <c r="EU42687" s="104"/>
    </row>
    <row r="42688" spans="151:151" ht="14.4" x14ac:dyDescent="0.25">
      <c r="EU42688" s="104"/>
    </row>
    <row r="42689" spans="151:151" ht="14.4" x14ac:dyDescent="0.25">
      <c r="EU42689" s="104"/>
    </row>
    <row r="42690" spans="151:151" ht="14.4" x14ac:dyDescent="0.25">
      <c r="EU42690" s="104"/>
    </row>
    <row r="42691" spans="151:151" ht="14.4" x14ac:dyDescent="0.25">
      <c r="EU42691" s="104"/>
    </row>
    <row r="42692" spans="151:151" ht="14.4" x14ac:dyDescent="0.25">
      <c r="EU42692" s="104"/>
    </row>
    <row r="42693" spans="151:151" ht="14.4" x14ac:dyDescent="0.25">
      <c r="EU42693" s="104"/>
    </row>
    <row r="42694" spans="151:151" ht="14.4" x14ac:dyDescent="0.25">
      <c r="EU42694" s="104"/>
    </row>
    <row r="42695" spans="151:151" ht="14.4" x14ac:dyDescent="0.25">
      <c r="EU42695" s="104"/>
    </row>
    <row r="42696" spans="151:151" ht="14.4" x14ac:dyDescent="0.25">
      <c r="EU42696" s="104"/>
    </row>
    <row r="42697" spans="151:151" ht="14.4" x14ac:dyDescent="0.25">
      <c r="EU42697" s="104"/>
    </row>
    <row r="42698" spans="151:151" ht="14.4" x14ac:dyDescent="0.25">
      <c r="EU42698" s="104"/>
    </row>
    <row r="42699" spans="151:151" ht="14.4" x14ac:dyDescent="0.25">
      <c r="EU42699" s="104"/>
    </row>
    <row r="42700" spans="151:151" ht="14.4" x14ac:dyDescent="0.25">
      <c r="EU42700" s="104"/>
    </row>
    <row r="42701" spans="151:151" ht="14.4" x14ac:dyDescent="0.25">
      <c r="EU42701" s="104"/>
    </row>
    <row r="42702" spans="151:151" ht="14.4" x14ac:dyDescent="0.25">
      <c r="EU42702" s="104"/>
    </row>
    <row r="42703" spans="151:151" ht="14.4" x14ac:dyDescent="0.25">
      <c r="EU42703" s="104"/>
    </row>
    <row r="42704" spans="151:151" ht="14.4" x14ac:dyDescent="0.25">
      <c r="EU42704" s="104"/>
    </row>
    <row r="42705" spans="151:151" ht="14.4" x14ac:dyDescent="0.25">
      <c r="EU42705" s="104"/>
    </row>
    <row r="42706" spans="151:151" ht="14.4" x14ac:dyDescent="0.25">
      <c r="EU42706" s="104"/>
    </row>
    <row r="42707" spans="151:151" ht="14.4" x14ac:dyDescent="0.25">
      <c r="EU42707" s="104"/>
    </row>
    <row r="42708" spans="151:151" ht="14.4" x14ac:dyDescent="0.25">
      <c r="EU42708" s="104"/>
    </row>
    <row r="42709" spans="151:151" ht="14.4" x14ac:dyDescent="0.25">
      <c r="EU42709" s="104"/>
    </row>
    <row r="42710" spans="151:151" ht="14.4" x14ac:dyDescent="0.25">
      <c r="EU42710" s="104"/>
    </row>
    <row r="42711" spans="151:151" ht="14.4" x14ac:dyDescent="0.25">
      <c r="EU42711" s="104"/>
    </row>
    <row r="42712" spans="151:151" ht="14.4" x14ac:dyDescent="0.25">
      <c r="EU42712" s="104"/>
    </row>
    <row r="42713" spans="151:151" ht="14.4" x14ac:dyDescent="0.25">
      <c r="EU42713" s="104"/>
    </row>
    <row r="42714" spans="151:151" ht="14.4" x14ac:dyDescent="0.25">
      <c r="EU42714" s="104"/>
    </row>
    <row r="42715" spans="151:151" ht="14.4" x14ac:dyDescent="0.25">
      <c r="EU42715" s="104"/>
    </row>
    <row r="42716" spans="151:151" ht="14.4" x14ac:dyDescent="0.25">
      <c r="EU42716" s="104"/>
    </row>
    <row r="42717" spans="151:151" ht="14.4" x14ac:dyDescent="0.25">
      <c r="EU42717" s="104"/>
    </row>
    <row r="42718" spans="151:151" ht="14.4" x14ac:dyDescent="0.25">
      <c r="EU42718" s="104"/>
    </row>
    <row r="42719" spans="151:151" ht="14.4" x14ac:dyDescent="0.25">
      <c r="EU42719" s="104"/>
    </row>
    <row r="42720" spans="151:151" ht="14.4" x14ac:dyDescent="0.25">
      <c r="EU42720" s="104"/>
    </row>
    <row r="42721" spans="151:151" ht="14.4" x14ac:dyDescent="0.25">
      <c r="EU42721" s="104"/>
    </row>
    <row r="42722" spans="151:151" ht="14.4" x14ac:dyDescent="0.25">
      <c r="EU42722" s="104"/>
    </row>
    <row r="42723" spans="151:151" ht="14.4" x14ac:dyDescent="0.25">
      <c r="EU42723" s="104"/>
    </row>
    <row r="42724" spans="151:151" ht="14.4" x14ac:dyDescent="0.25">
      <c r="EU42724" s="104"/>
    </row>
    <row r="42725" spans="151:151" ht="14.4" x14ac:dyDescent="0.25">
      <c r="EU42725" s="104"/>
    </row>
    <row r="42726" spans="151:151" ht="14.4" x14ac:dyDescent="0.25">
      <c r="EU42726" s="104"/>
    </row>
    <row r="42727" spans="151:151" ht="14.4" x14ac:dyDescent="0.25">
      <c r="EU42727" s="104"/>
    </row>
    <row r="42728" spans="151:151" ht="14.4" x14ac:dyDescent="0.25">
      <c r="EU42728" s="104"/>
    </row>
    <row r="42729" spans="151:151" ht="14.4" x14ac:dyDescent="0.25">
      <c r="EU42729" s="104"/>
    </row>
    <row r="42730" spans="151:151" ht="14.4" x14ac:dyDescent="0.25">
      <c r="EU42730" s="104"/>
    </row>
    <row r="42731" spans="151:151" ht="14.4" x14ac:dyDescent="0.25">
      <c r="EU42731" s="104"/>
    </row>
    <row r="42732" spans="151:151" ht="14.4" x14ac:dyDescent="0.25">
      <c r="EU42732" s="104"/>
    </row>
    <row r="42733" spans="151:151" ht="14.4" x14ac:dyDescent="0.25">
      <c r="EU42733" s="104"/>
    </row>
    <row r="42734" spans="151:151" ht="14.4" x14ac:dyDescent="0.25">
      <c r="EU42734" s="104"/>
    </row>
    <row r="42735" spans="151:151" ht="14.4" x14ac:dyDescent="0.25">
      <c r="EU42735" s="104"/>
    </row>
    <row r="42736" spans="151:151" ht="14.4" x14ac:dyDescent="0.25">
      <c r="EU42736" s="104"/>
    </row>
    <row r="42737" spans="151:151" ht="14.4" x14ac:dyDescent="0.25">
      <c r="EU42737" s="104"/>
    </row>
    <row r="42738" spans="151:151" ht="14.4" x14ac:dyDescent="0.25">
      <c r="EU42738" s="104"/>
    </row>
    <row r="42739" spans="151:151" ht="14.4" x14ac:dyDescent="0.25">
      <c r="EU42739" s="104"/>
    </row>
    <row r="42740" spans="151:151" ht="14.4" x14ac:dyDescent="0.25">
      <c r="EU42740" s="104"/>
    </row>
    <row r="42741" spans="151:151" ht="14.4" x14ac:dyDescent="0.25">
      <c r="EU42741" s="104"/>
    </row>
    <row r="42742" spans="151:151" ht="14.4" x14ac:dyDescent="0.25">
      <c r="EU42742" s="104"/>
    </row>
    <row r="42743" spans="151:151" ht="14.4" x14ac:dyDescent="0.25">
      <c r="EU42743" s="104"/>
    </row>
    <row r="42744" spans="151:151" ht="14.4" x14ac:dyDescent="0.25">
      <c r="EU42744" s="104"/>
    </row>
    <row r="42745" spans="151:151" ht="14.4" x14ac:dyDescent="0.25">
      <c r="EU42745" s="104"/>
    </row>
    <row r="42746" spans="151:151" ht="14.4" x14ac:dyDescent="0.25">
      <c r="EU42746" s="104"/>
    </row>
    <row r="42747" spans="151:151" ht="14.4" x14ac:dyDescent="0.25">
      <c r="EU42747" s="104"/>
    </row>
    <row r="42748" spans="151:151" ht="14.4" x14ac:dyDescent="0.25">
      <c r="EU42748" s="104"/>
    </row>
    <row r="42749" spans="151:151" ht="14.4" x14ac:dyDescent="0.25">
      <c r="EU42749" s="104"/>
    </row>
    <row r="42750" spans="151:151" ht="14.4" x14ac:dyDescent="0.25">
      <c r="EU42750" s="104"/>
    </row>
    <row r="42751" spans="151:151" ht="14.4" x14ac:dyDescent="0.25">
      <c r="EU42751" s="104"/>
    </row>
    <row r="42752" spans="151:151" ht="14.4" x14ac:dyDescent="0.25">
      <c r="EU42752" s="104"/>
    </row>
    <row r="42753" spans="151:151" ht="14.4" x14ac:dyDescent="0.25">
      <c r="EU42753" s="104"/>
    </row>
    <row r="42754" spans="151:151" ht="14.4" x14ac:dyDescent="0.25">
      <c r="EU42754" s="104"/>
    </row>
    <row r="42755" spans="151:151" ht="14.4" x14ac:dyDescent="0.25">
      <c r="EU42755" s="104"/>
    </row>
    <row r="42756" spans="151:151" ht="14.4" x14ac:dyDescent="0.25">
      <c r="EU42756" s="104"/>
    </row>
    <row r="42757" spans="151:151" ht="14.4" x14ac:dyDescent="0.25">
      <c r="EU42757" s="104"/>
    </row>
    <row r="42758" spans="151:151" ht="14.4" x14ac:dyDescent="0.25">
      <c r="EU42758" s="104"/>
    </row>
    <row r="42759" spans="151:151" ht="14.4" x14ac:dyDescent="0.25">
      <c r="EU42759" s="104"/>
    </row>
    <row r="42760" spans="151:151" ht="14.4" x14ac:dyDescent="0.25">
      <c r="EU42760" s="104"/>
    </row>
    <row r="42761" spans="151:151" ht="14.4" x14ac:dyDescent="0.25">
      <c r="EU42761" s="104"/>
    </row>
    <row r="42762" spans="151:151" ht="14.4" x14ac:dyDescent="0.25">
      <c r="EU42762" s="104"/>
    </row>
    <row r="42763" spans="151:151" ht="14.4" x14ac:dyDescent="0.25">
      <c r="EU42763" s="104"/>
    </row>
    <row r="42764" spans="151:151" ht="14.4" x14ac:dyDescent="0.25">
      <c r="EU42764" s="104"/>
    </row>
    <row r="42765" spans="151:151" ht="14.4" x14ac:dyDescent="0.25">
      <c r="EU42765" s="104"/>
    </row>
    <row r="42766" spans="151:151" ht="14.4" x14ac:dyDescent="0.25">
      <c r="EU42766" s="104"/>
    </row>
    <row r="42767" spans="151:151" ht="14.4" x14ac:dyDescent="0.25">
      <c r="EU42767" s="104"/>
    </row>
    <row r="42768" spans="151:151" ht="14.4" x14ac:dyDescent="0.25">
      <c r="EU42768" s="104"/>
    </row>
    <row r="42769" spans="151:151" ht="14.4" x14ac:dyDescent="0.25">
      <c r="EU42769" s="104"/>
    </row>
    <row r="42770" spans="151:151" ht="14.4" x14ac:dyDescent="0.25">
      <c r="EU42770" s="104"/>
    </row>
    <row r="42771" spans="151:151" ht="14.4" x14ac:dyDescent="0.25">
      <c r="EU42771" s="104"/>
    </row>
    <row r="42772" spans="151:151" ht="14.4" x14ac:dyDescent="0.25">
      <c r="EU42772" s="104"/>
    </row>
    <row r="42773" spans="151:151" ht="14.4" x14ac:dyDescent="0.25">
      <c r="EU42773" s="104"/>
    </row>
    <row r="42774" spans="151:151" ht="14.4" x14ac:dyDescent="0.25">
      <c r="EU42774" s="104"/>
    </row>
    <row r="42775" spans="151:151" ht="14.4" x14ac:dyDescent="0.25">
      <c r="EU42775" s="104"/>
    </row>
    <row r="42776" spans="151:151" ht="14.4" x14ac:dyDescent="0.25">
      <c r="EU42776" s="104"/>
    </row>
    <row r="42777" spans="151:151" ht="14.4" x14ac:dyDescent="0.25">
      <c r="EU42777" s="104"/>
    </row>
    <row r="42778" spans="151:151" ht="14.4" x14ac:dyDescent="0.25">
      <c r="EU42778" s="104"/>
    </row>
    <row r="42779" spans="151:151" ht="14.4" x14ac:dyDescent="0.25">
      <c r="EU42779" s="104"/>
    </row>
    <row r="42780" spans="151:151" ht="14.4" x14ac:dyDescent="0.25">
      <c r="EU42780" s="104"/>
    </row>
    <row r="42781" spans="151:151" ht="14.4" x14ac:dyDescent="0.25">
      <c r="EU42781" s="104"/>
    </row>
    <row r="42782" spans="151:151" ht="14.4" x14ac:dyDescent="0.25">
      <c r="EU42782" s="104"/>
    </row>
    <row r="42783" spans="151:151" ht="14.4" x14ac:dyDescent="0.25">
      <c r="EU42783" s="104"/>
    </row>
    <row r="42784" spans="151:151" ht="14.4" x14ac:dyDescent="0.25">
      <c r="EU42784" s="104"/>
    </row>
    <row r="42785" spans="151:151" ht="14.4" x14ac:dyDescent="0.25">
      <c r="EU42785" s="104"/>
    </row>
    <row r="42786" spans="151:151" ht="14.4" x14ac:dyDescent="0.25">
      <c r="EU42786" s="104"/>
    </row>
    <row r="42787" spans="151:151" ht="14.4" x14ac:dyDescent="0.25">
      <c r="EU42787" s="104"/>
    </row>
    <row r="42788" spans="151:151" ht="14.4" x14ac:dyDescent="0.25">
      <c r="EU42788" s="104"/>
    </row>
    <row r="42789" spans="151:151" ht="14.4" x14ac:dyDescent="0.25">
      <c r="EU42789" s="104"/>
    </row>
    <row r="42790" spans="151:151" ht="14.4" x14ac:dyDescent="0.25">
      <c r="EU42790" s="104"/>
    </row>
    <row r="42791" spans="151:151" ht="14.4" x14ac:dyDescent="0.25">
      <c r="EU42791" s="104"/>
    </row>
    <row r="42792" spans="151:151" ht="14.4" x14ac:dyDescent="0.25">
      <c r="EU42792" s="104"/>
    </row>
    <row r="42793" spans="151:151" ht="14.4" x14ac:dyDescent="0.25">
      <c r="EU42793" s="104"/>
    </row>
    <row r="42794" spans="151:151" ht="14.4" x14ac:dyDescent="0.25">
      <c r="EU42794" s="104"/>
    </row>
    <row r="42795" spans="151:151" ht="14.4" x14ac:dyDescent="0.25">
      <c r="EU42795" s="104"/>
    </row>
    <row r="42796" spans="151:151" ht="14.4" x14ac:dyDescent="0.25">
      <c r="EU42796" s="104"/>
    </row>
    <row r="42797" spans="151:151" ht="14.4" x14ac:dyDescent="0.25">
      <c r="EU42797" s="104"/>
    </row>
    <row r="42798" spans="151:151" ht="14.4" x14ac:dyDescent="0.25">
      <c r="EU42798" s="104"/>
    </row>
    <row r="42799" spans="151:151" ht="14.4" x14ac:dyDescent="0.25">
      <c r="EU42799" s="104"/>
    </row>
    <row r="42800" spans="151:151" ht="14.4" x14ac:dyDescent="0.25">
      <c r="EU42800" s="104"/>
    </row>
    <row r="42801" spans="151:151" ht="14.4" x14ac:dyDescent="0.25">
      <c r="EU42801" s="104"/>
    </row>
    <row r="42802" spans="151:151" ht="14.4" x14ac:dyDescent="0.25">
      <c r="EU42802" s="104"/>
    </row>
    <row r="42803" spans="151:151" ht="14.4" x14ac:dyDescent="0.25">
      <c r="EU42803" s="104"/>
    </row>
    <row r="42804" spans="151:151" ht="14.4" x14ac:dyDescent="0.25">
      <c r="EU42804" s="104"/>
    </row>
    <row r="42805" spans="151:151" ht="14.4" x14ac:dyDescent="0.25">
      <c r="EU42805" s="104"/>
    </row>
    <row r="42806" spans="151:151" ht="14.4" x14ac:dyDescent="0.25">
      <c r="EU42806" s="104"/>
    </row>
    <row r="42807" spans="151:151" ht="14.4" x14ac:dyDescent="0.25">
      <c r="EU42807" s="104"/>
    </row>
    <row r="42808" spans="151:151" ht="14.4" x14ac:dyDescent="0.25">
      <c r="EU42808" s="104"/>
    </row>
    <row r="42809" spans="151:151" ht="14.4" x14ac:dyDescent="0.25">
      <c r="EU42809" s="104"/>
    </row>
    <row r="42810" spans="151:151" ht="14.4" x14ac:dyDescent="0.25">
      <c r="EU42810" s="104"/>
    </row>
    <row r="42811" spans="151:151" ht="14.4" x14ac:dyDescent="0.25">
      <c r="EU42811" s="104"/>
    </row>
    <row r="42812" spans="151:151" ht="14.4" x14ac:dyDescent="0.25">
      <c r="EU42812" s="104"/>
    </row>
    <row r="42813" spans="151:151" ht="14.4" x14ac:dyDescent="0.25">
      <c r="EU42813" s="104"/>
    </row>
    <row r="42814" spans="151:151" ht="14.4" x14ac:dyDescent="0.25">
      <c r="EU42814" s="104"/>
    </row>
    <row r="42815" spans="151:151" ht="14.4" x14ac:dyDescent="0.25">
      <c r="EU42815" s="104"/>
    </row>
    <row r="42816" spans="151:151" ht="14.4" x14ac:dyDescent="0.25">
      <c r="EU42816" s="104"/>
    </row>
    <row r="42817" spans="151:151" ht="14.4" x14ac:dyDescent="0.25">
      <c r="EU42817" s="104"/>
    </row>
    <row r="42818" spans="151:151" ht="14.4" x14ac:dyDescent="0.25">
      <c r="EU42818" s="104"/>
    </row>
    <row r="42819" spans="151:151" ht="14.4" x14ac:dyDescent="0.25">
      <c r="EU42819" s="104"/>
    </row>
    <row r="42820" spans="151:151" ht="14.4" x14ac:dyDescent="0.25">
      <c r="EU42820" s="104"/>
    </row>
    <row r="42821" spans="151:151" ht="14.4" x14ac:dyDescent="0.25">
      <c r="EU42821" s="104"/>
    </row>
    <row r="42822" spans="151:151" ht="14.4" x14ac:dyDescent="0.25">
      <c r="EU42822" s="104"/>
    </row>
    <row r="42823" spans="151:151" ht="14.4" x14ac:dyDescent="0.25">
      <c r="EU42823" s="104"/>
    </row>
    <row r="42824" spans="151:151" ht="14.4" x14ac:dyDescent="0.25">
      <c r="EU42824" s="104"/>
    </row>
    <row r="42825" spans="151:151" ht="14.4" x14ac:dyDescent="0.25">
      <c r="EU42825" s="104"/>
    </row>
    <row r="42826" spans="151:151" ht="14.4" x14ac:dyDescent="0.25">
      <c r="EU42826" s="104"/>
    </row>
    <row r="42827" spans="151:151" ht="14.4" x14ac:dyDescent="0.25">
      <c r="EU42827" s="104"/>
    </row>
    <row r="42828" spans="151:151" ht="14.4" x14ac:dyDescent="0.25">
      <c r="EU42828" s="104"/>
    </row>
    <row r="42829" spans="151:151" ht="14.4" x14ac:dyDescent="0.25">
      <c r="EU42829" s="104"/>
    </row>
    <row r="42830" spans="151:151" ht="14.4" x14ac:dyDescent="0.25">
      <c r="EU42830" s="104"/>
    </row>
    <row r="42831" spans="151:151" ht="14.4" x14ac:dyDescent="0.25">
      <c r="EU42831" s="104"/>
    </row>
    <row r="42832" spans="151:151" ht="14.4" x14ac:dyDescent="0.25">
      <c r="EU42832" s="104"/>
    </row>
    <row r="42833" spans="151:151" ht="14.4" x14ac:dyDescent="0.25">
      <c r="EU42833" s="104"/>
    </row>
    <row r="42834" spans="151:151" ht="14.4" x14ac:dyDescent="0.25">
      <c r="EU42834" s="104"/>
    </row>
    <row r="42835" spans="151:151" ht="14.4" x14ac:dyDescent="0.25">
      <c r="EU42835" s="104"/>
    </row>
    <row r="42836" spans="151:151" ht="14.4" x14ac:dyDescent="0.25">
      <c r="EU42836" s="104"/>
    </row>
    <row r="42837" spans="151:151" ht="14.4" x14ac:dyDescent="0.25">
      <c r="EU42837" s="104"/>
    </row>
    <row r="42838" spans="151:151" ht="14.4" x14ac:dyDescent="0.25">
      <c r="EU42838" s="104"/>
    </row>
    <row r="42839" spans="151:151" ht="14.4" x14ac:dyDescent="0.25">
      <c r="EU42839" s="104"/>
    </row>
    <row r="42840" spans="151:151" ht="14.4" x14ac:dyDescent="0.25">
      <c r="EU42840" s="104"/>
    </row>
    <row r="42841" spans="151:151" ht="14.4" x14ac:dyDescent="0.25">
      <c r="EU42841" s="104"/>
    </row>
    <row r="42842" spans="151:151" ht="14.4" x14ac:dyDescent="0.25">
      <c r="EU42842" s="104"/>
    </row>
    <row r="42843" spans="151:151" ht="14.4" x14ac:dyDescent="0.25">
      <c r="EU42843" s="104"/>
    </row>
    <row r="42844" spans="151:151" ht="14.4" x14ac:dyDescent="0.25">
      <c r="EU42844" s="104"/>
    </row>
    <row r="42845" spans="151:151" ht="14.4" x14ac:dyDescent="0.25">
      <c r="EU42845" s="104"/>
    </row>
    <row r="42846" spans="151:151" ht="14.4" x14ac:dyDescent="0.25">
      <c r="EU42846" s="104"/>
    </row>
    <row r="42847" spans="151:151" ht="14.4" x14ac:dyDescent="0.25">
      <c r="EU42847" s="104"/>
    </row>
    <row r="42848" spans="151:151" ht="14.4" x14ac:dyDescent="0.25">
      <c r="EU42848" s="104"/>
    </row>
    <row r="42849" spans="151:151" ht="14.4" x14ac:dyDescent="0.25">
      <c r="EU42849" s="104"/>
    </row>
    <row r="42850" spans="151:151" ht="14.4" x14ac:dyDescent="0.25">
      <c r="EU42850" s="104"/>
    </row>
    <row r="42851" spans="151:151" ht="14.4" x14ac:dyDescent="0.25">
      <c r="EU42851" s="104"/>
    </row>
    <row r="42852" spans="151:151" ht="14.4" x14ac:dyDescent="0.25">
      <c r="EU42852" s="104"/>
    </row>
    <row r="42853" spans="151:151" ht="14.4" x14ac:dyDescent="0.25">
      <c r="EU42853" s="104"/>
    </row>
    <row r="42854" spans="151:151" ht="14.4" x14ac:dyDescent="0.25">
      <c r="EU42854" s="104"/>
    </row>
    <row r="42855" spans="151:151" ht="14.4" x14ac:dyDescent="0.25">
      <c r="EU42855" s="104"/>
    </row>
    <row r="42856" spans="151:151" ht="14.4" x14ac:dyDescent="0.25">
      <c r="EU42856" s="104"/>
    </row>
    <row r="42857" spans="151:151" ht="14.4" x14ac:dyDescent="0.25">
      <c r="EU42857" s="104"/>
    </row>
    <row r="42858" spans="151:151" ht="14.4" x14ac:dyDescent="0.25">
      <c r="EU42858" s="104"/>
    </row>
    <row r="42859" spans="151:151" ht="14.4" x14ac:dyDescent="0.25">
      <c r="EU42859" s="104"/>
    </row>
    <row r="42860" spans="151:151" ht="14.4" x14ac:dyDescent="0.25">
      <c r="EU42860" s="104"/>
    </row>
    <row r="42861" spans="151:151" ht="14.4" x14ac:dyDescent="0.25">
      <c r="EU42861" s="104"/>
    </row>
    <row r="42862" spans="151:151" ht="14.4" x14ac:dyDescent="0.25">
      <c r="EU42862" s="104"/>
    </row>
    <row r="42863" spans="151:151" ht="14.4" x14ac:dyDescent="0.25">
      <c r="EU42863" s="104"/>
    </row>
    <row r="42864" spans="151:151" ht="14.4" x14ac:dyDescent="0.25">
      <c r="EU42864" s="104"/>
    </row>
    <row r="42865" spans="151:151" ht="14.4" x14ac:dyDescent="0.25">
      <c r="EU42865" s="104"/>
    </row>
    <row r="42866" spans="151:151" ht="14.4" x14ac:dyDescent="0.25">
      <c r="EU42866" s="104"/>
    </row>
    <row r="42867" spans="151:151" ht="14.4" x14ac:dyDescent="0.25">
      <c r="EU42867" s="104"/>
    </row>
    <row r="42868" spans="151:151" ht="14.4" x14ac:dyDescent="0.25">
      <c r="EU42868" s="104"/>
    </row>
    <row r="42869" spans="151:151" ht="14.4" x14ac:dyDescent="0.25">
      <c r="EU42869" s="104"/>
    </row>
    <row r="42870" spans="151:151" ht="14.4" x14ac:dyDescent="0.25">
      <c r="EU42870" s="104"/>
    </row>
    <row r="42871" spans="151:151" ht="14.4" x14ac:dyDescent="0.25">
      <c r="EU42871" s="104"/>
    </row>
    <row r="42872" spans="151:151" ht="14.4" x14ac:dyDescent="0.25">
      <c r="EU42872" s="104"/>
    </row>
    <row r="42873" spans="151:151" ht="14.4" x14ac:dyDescent="0.25">
      <c r="EU42873" s="104"/>
    </row>
    <row r="42874" spans="151:151" ht="14.4" x14ac:dyDescent="0.25">
      <c r="EU42874" s="104"/>
    </row>
    <row r="42875" spans="151:151" ht="14.4" x14ac:dyDescent="0.25">
      <c r="EU42875" s="104"/>
    </row>
    <row r="42876" spans="151:151" ht="14.4" x14ac:dyDescent="0.25">
      <c r="EU42876" s="104"/>
    </row>
    <row r="42877" spans="151:151" ht="14.4" x14ac:dyDescent="0.25">
      <c r="EU42877" s="104"/>
    </row>
    <row r="42878" spans="151:151" ht="14.4" x14ac:dyDescent="0.25">
      <c r="EU42878" s="104"/>
    </row>
    <row r="42879" spans="151:151" ht="14.4" x14ac:dyDescent="0.25">
      <c r="EU42879" s="104"/>
    </row>
    <row r="42880" spans="151:151" ht="14.4" x14ac:dyDescent="0.25">
      <c r="EU42880" s="104"/>
    </row>
    <row r="42881" spans="151:151" ht="14.4" x14ac:dyDescent="0.25">
      <c r="EU42881" s="104"/>
    </row>
    <row r="42882" spans="151:151" ht="14.4" x14ac:dyDescent="0.25">
      <c r="EU42882" s="104"/>
    </row>
    <row r="42883" spans="151:151" ht="14.4" x14ac:dyDescent="0.25">
      <c r="EU42883" s="104"/>
    </row>
    <row r="42884" spans="151:151" ht="14.4" x14ac:dyDescent="0.25">
      <c r="EU42884" s="104"/>
    </row>
    <row r="42885" spans="151:151" ht="14.4" x14ac:dyDescent="0.25">
      <c r="EU42885" s="104"/>
    </row>
    <row r="42886" spans="151:151" ht="14.4" x14ac:dyDescent="0.25">
      <c r="EU42886" s="104"/>
    </row>
    <row r="42887" spans="151:151" ht="14.4" x14ac:dyDescent="0.25">
      <c r="EU42887" s="104"/>
    </row>
    <row r="42888" spans="151:151" ht="14.4" x14ac:dyDescent="0.25">
      <c r="EU42888" s="104"/>
    </row>
    <row r="42889" spans="151:151" ht="14.4" x14ac:dyDescent="0.25">
      <c r="EU42889" s="104"/>
    </row>
    <row r="42890" spans="151:151" ht="14.4" x14ac:dyDescent="0.25">
      <c r="EU42890" s="104"/>
    </row>
    <row r="42891" spans="151:151" ht="14.4" x14ac:dyDescent="0.25">
      <c r="EU42891" s="104"/>
    </row>
    <row r="42892" spans="151:151" ht="14.4" x14ac:dyDescent="0.25">
      <c r="EU42892" s="104"/>
    </row>
    <row r="42893" spans="151:151" ht="14.4" x14ac:dyDescent="0.25">
      <c r="EU42893" s="104"/>
    </row>
    <row r="42894" spans="151:151" ht="14.4" x14ac:dyDescent="0.25">
      <c r="EU42894" s="104"/>
    </row>
    <row r="42895" spans="151:151" ht="14.4" x14ac:dyDescent="0.25">
      <c r="EU42895" s="104"/>
    </row>
    <row r="42896" spans="151:151" ht="14.4" x14ac:dyDescent="0.25">
      <c r="EU42896" s="104"/>
    </row>
    <row r="42897" spans="151:151" ht="14.4" x14ac:dyDescent="0.25">
      <c r="EU42897" s="104"/>
    </row>
    <row r="42898" spans="151:151" ht="14.4" x14ac:dyDescent="0.25">
      <c r="EU42898" s="104"/>
    </row>
    <row r="42899" spans="151:151" ht="14.4" x14ac:dyDescent="0.25">
      <c r="EU42899" s="104"/>
    </row>
    <row r="42900" spans="151:151" ht="14.4" x14ac:dyDescent="0.25">
      <c r="EU42900" s="104"/>
    </row>
    <row r="42901" spans="151:151" ht="14.4" x14ac:dyDescent="0.25">
      <c r="EU42901" s="104"/>
    </row>
    <row r="42902" spans="151:151" ht="14.4" x14ac:dyDescent="0.25">
      <c r="EU42902" s="104"/>
    </row>
    <row r="42903" spans="151:151" ht="14.4" x14ac:dyDescent="0.25">
      <c r="EU42903" s="104"/>
    </row>
    <row r="42904" spans="151:151" ht="14.4" x14ac:dyDescent="0.25">
      <c r="EU42904" s="104"/>
    </row>
    <row r="42905" spans="151:151" ht="14.4" x14ac:dyDescent="0.25">
      <c r="EU42905" s="104"/>
    </row>
    <row r="42906" spans="151:151" ht="14.4" x14ac:dyDescent="0.25">
      <c r="EU42906" s="104"/>
    </row>
    <row r="42907" spans="151:151" ht="14.4" x14ac:dyDescent="0.25">
      <c r="EU42907" s="104"/>
    </row>
    <row r="42908" spans="151:151" ht="14.4" x14ac:dyDescent="0.25">
      <c r="EU42908" s="104"/>
    </row>
    <row r="42909" spans="151:151" ht="14.4" x14ac:dyDescent="0.25">
      <c r="EU42909" s="104"/>
    </row>
    <row r="42910" spans="151:151" ht="14.4" x14ac:dyDescent="0.25">
      <c r="EU42910" s="104"/>
    </row>
    <row r="42911" spans="151:151" ht="14.4" x14ac:dyDescent="0.25">
      <c r="EU42911" s="104"/>
    </row>
    <row r="42912" spans="151:151" ht="14.4" x14ac:dyDescent="0.25">
      <c r="EU42912" s="104"/>
    </row>
    <row r="42913" spans="151:151" ht="14.4" x14ac:dyDescent="0.25">
      <c r="EU42913" s="104"/>
    </row>
    <row r="42914" spans="151:151" ht="14.4" x14ac:dyDescent="0.25">
      <c r="EU42914" s="104"/>
    </row>
    <row r="42915" spans="151:151" ht="14.4" x14ac:dyDescent="0.25">
      <c r="EU42915" s="104"/>
    </row>
    <row r="42916" spans="151:151" ht="14.4" x14ac:dyDescent="0.25">
      <c r="EU42916" s="104"/>
    </row>
    <row r="42917" spans="151:151" ht="14.4" x14ac:dyDescent="0.25">
      <c r="EU42917" s="104"/>
    </row>
    <row r="42918" spans="151:151" ht="14.4" x14ac:dyDescent="0.25">
      <c r="EU42918" s="104"/>
    </row>
    <row r="42919" spans="151:151" ht="14.4" x14ac:dyDescent="0.25">
      <c r="EU42919" s="104"/>
    </row>
    <row r="42920" spans="151:151" ht="14.4" x14ac:dyDescent="0.25">
      <c r="EU42920" s="104"/>
    </row>
    <row r="42921" spans="151:151" ht="14.4" x14ac:dyDescent="0.25">
      <c r="EU42921" s="104"/>
    </row>
    <row r="42922" spans="151:151" ht="14.4" x14ac:dyDescent="0.25">
      <c r="EU42922" s="104"/>
    </row>
    <row r="42923" spans="151:151" ht="14.4" x14ac:dyDescent="0.25">
      <c r="EU42923" s="104"/>
    </row>
    <row r="42924" spans="151:151" ht="14.4" x14ac:dyDescent="0.25">
      <c r="EU42924" s="104"/>
    </row>
    <row r="42925" spans="151:151" ht="14.4" x14ac:dyDescent="0.25">
      <c r="EU42925" s="104"/>
    </row>
    <row r="42926" spans="151:151" ht="14.4" x14ac:dyDescent="0.25">
      <c r="EU42926" s="104"/>
    </row>
    <row r="42927" spans="151:151" ht="14.4" x14ac:dyDescent="0.25">
      <c r="EU42927" s="104"/>
    </row>
    <row r="42928" spans="151:151" ht="14.4" x14ac:dyDescent="0.25">
      <c r="EU42928" s="104"/>
    </row>
    <row r="42929" spans="151:151" ht="14.4" x14ac:dyDescent="0.25">
      <c r="EU42929" s="104"/>
    </row>
    <row r="42930" spans="151:151" ht="14.4" x14ac:dyDescent="0.25">
      <c r="EU42930" s="104"/>
    </row>
    <row r="42931" spans="151:151" ht="14.4" x14ac:dyDescent="0.25">
      <c r="EU42931" s="104"/>
    </row>
    <row r="42932" spans="151:151" ht="14.4" x14ac:dyDescent="0.25">
      <c r="EU42932" s="104"/>
    </row>
    <row r="42933" spans="151:151" ht="14.4" x14ac:dyDescent="0.25">
      <c r="EU42933" s="104"/>
    </row>
    <row r="42934" spans="151:151" ht="14.4" x14ac:dyDescent="0.25">
      <c r="EU42934" s="104"/>
    </row>
    <row r="42935" spans="151:151" ht="14.4" x14ac:dyDescent="0.25">
      <c r="EU42935" s="104"/>
    </row>
    <row r="42936" spans="151:151" ht="14.4" x14ac:dyDescent="0.25">
      <c r="EU42936" s="104"/>
    </row>
    <row r="42937" spans="151:151" ht="14.4" x14ac:dyDescent="0.25">
      <c r="EU42937" s="104"/>
    </row>
    <row r="42938" spans="151:151" ht="14.4" x14ac:dyDescent="0.25">
      <c r="EU42938" s="104"/>
    </row>
    <row r="42939" spans="151:151" ht="14.4" x14ac:dyDescent="0.25">
      <c r="EU42939" s="104"/>
    </row>
    <row r="42940" spans="151:151" ht="14.4" x14ac:dyDescent="0.25">
      <c r="EU42940" s="104"/>
    </row>
    <row r="42941" spans="151:151" ht="14.4" x14ac:dyDescent="0.25">
      <c r="EU42941" s="104"/>
    </row>
    <row r="42942" spans="151:151" ht="14.4" x14ac:dyDescent="0.25">
      <c r="EU42942" s="104"/>
    </row>
    <row r="42943" spans="151:151" ht="14.4" x14ac:dyDescent="0.25">
      <c r="EU42943" s="104"/>
    </row>
    <row r="42944" spans="151:151" ht="14.4" x14ac:dyDescent="0.25">
      <c r="EU42944" s="104"/>
    </row>
    <row r="42945" spans="151:151" ht="14.4" x14ac:dyDescent="0.25">
      <c r="EU42945" s="104"/>
    </row>
    <row r="42946" spans="151:151" ht="14.4" x14ac:dyDescent="0.25">
      <c r="EU42946" s="104"/>
    </row>
    <row r="42947" spans="151:151" ht="14.4" x14ac:dyDescent="0.25">
      <c r="EU42947" s="104"/>
    </row>
    <row r="42948" spans="151:151" ht="14.4" x14ac:dyDescent="0.25">
      <c r="EU42948" s="104"/>
    </row>
    <row r="42949" spans="151:151" ht="14.4" x14ac:dyDescent="0.25">
      <c r="EU42949" s="104"/>
    </row>
    <row r="42950" spans="151:151" ht="14.4" x14ac:dyDescent="0.25">
      <c r="EU42950" s="104"/>
    </row>
    <row r="42951" spans="151:151" ht="14.4" x14ac:dyDescent="0.25">
      <c r="EU42951" s="104"/>
    </row>
    <row r="42952" spans="151:151" ht="14.4" x14ac:dyDescent="0.25">
      <c r="EU42952" s="104"/>
    </row>
    <row r="42953" spans="151:151" ht="14.4" x14ac:dyDescent="0.25">
      <c r="EU42953" s="104"/>
    </row>
    <row r="42954" spans="151:151" ht="14.4" x14ac:dyDescent="0.25">
      <c r="EU42954" s="104"/>
    </row>
    <row r="42955" spans="151:151" ht="14.4" x14ac:dyDescent="0.25">
      <c r="EU42955" s="104"/>
    </row>
    <row r="42956" spans="151:151" ht="14.4" x14ac:dyDescent="0.25">
      <c r="EU42956" s="104"/>
    </row>
    <row r="42957" spans="151:151" ht="14.4" x14ac:dyDescent="0.25">
      <c r="EU42957" s="104"/>
    </row>
    <row r="42958" spans="151:151" ht="14.4" x14ac:dyDescent="0.25">
      <c r="EU42958" s="104"/>
    </row>
    <row r="42959" spans="151:151" ht="14.4" x14ac:dyDescent="0.25">
      <c r="EU42959" s="104"/>
    </row>
    <row r="42960" spans="151:151" ht="14.4" x14ac:dyDescent="0.25">
      <c r="EU42960" s="104"/>
    </row>
    <row r="42961" spans="151:151" ht="14.4" x14ac:dyDescent="0.25">
      <c r="EU42961" s="104"/>
    </row>
    <row r="42962" spans="151:151" ht="14.4" x14ac:dyDescent="0.25">
      <c r="EU42962" s="104"/>
    </row>
    <row r="42963" spans="151:151" ht="14.4" x14ac:dyDescent="0.25">
      <c r="EU42963" s="104"/>
    </row>
    <row r="42964" spans="151:151" ht="14.4" x14ac:dyDescent="0.25">
      <c r="EU42964" s="104"/>
    </row>
    <row r="42965" spans="151:151" ht="14.4" x14ac:dyDescent="0.25">
      <c r="EU42965" s="104"/>
    </row>
    <row r="42966" spans="151:151" ht="14.4" x14ac:dyDescent="0.25">
      <c r="EU42966" s="104"/>
    </row>
    <row r="42967" spans="151:151" ht="14.4" x14ac:dyDescent="0.25">
      <c r="EU42967" s="104"/>
    </row>
    <row r="42968" spans="151:151" ht="14.4" x14ac:dyDescent="0.25">
      <c r="EU42968" s="104"/>
    </row>
    <row r="42969" spans="151:151" ht="14.4" x14ac:dyDescent="0.25">
      <c r="EU42969" s="104"/>
    </row>
    <row r="42970" spans="151:151" ht="14.4" x14ac:dyDescent="0.25">
      <c r="EU42970" s="104"/>
    </row>
    <row r="42971" spans="151:151" ht="14.4" x14ac:dyDescent="0.25">
      <c r="EU42971" s="104"/>
    </row>
    <row r="42972" spans="151:151" ht="14.4" x14ac:dyDescent="0.25">
      <c r="EU42972" s="104"/>
    </row>
    <row r="42973" spans="151:151" ht="14.4" x14ac:dyDescent="0.25">
      <c r="EU42973" s="104"/>
    </row>
    <row r="42974" spans="151:151" ht="14.4" x14ac:dyDescent="0.25">
      <c r="EU42974" s="104"/>
    </row>
    <row r="42975" spans="151:151" ht="14.4" x14ac:dyDescent="0.25">
      <c r="EU42975" s="104"/>
    </row>
    <row r="42976" spans="151:151" ht="14.4" x14ac:dyDescent="0.25">
      <c r="EU42976" s="104"/>
    </row>
    <row r="42977" spans="151:151" ht="14.4" x14ac:dyDescent="0.25">
      <c r="EU42977" s="104"/>
    </row>
    <row r="42978" spans="151:151" ht="14.4" x14ac:dyDescent="0.25">
      <c r="EU42978" s="104"/>
    </row>
    <row r="42979" spans="151:151" ht="14.4" x14ac:dyDescent="0.25">
      <c r="EU42979" s="104"/>
    </row>
    <row r="42980" spans="151:151" ht="14.4" x14ac:dyDescent="0.25">
      <c r="EU42980" s="104"/>
    </row>
    <row r="42981" spans="151:151" ht="14.4" x14ac:dyDescent="0.25">
      <c r="EU42981" s="104"/>
    </row>
    <row r="42982" spans="151:151" ht="14.4" x14ac:dyDescent="0.25">
      <c r="EU42982" s="104"/>
    </row>
    <row r="42983" spans="151:151" ht="14.4" x14ac:dyDescent="0.25">
      <c r="EU42983" s="104"/>
    </row>
    <row r="42984" spans="151:151" ht="14.4" x14ac:dyDescent="0.25">
      <c r="EU42984" s="104"/>
    </row>
    <row r="42985" spans="151:151" ht="14.4" x14ac:dyDescent="0.25">
      <c r="EU42985" s="104"/>
    </row>
    <row r="42986" spans="151:151" ht="14.4" x14ac:dyDescent="0.25">
      <c r="EU42986" s="104"/>
    </row>
    <row r="42987" spans="151:151" ht="14.4" x14ac:dyDescent="0.25">
      <c r="EU42987" s="104"/>
    </row>
    <row r="42988" spans="151:151" ht="14.4" x14ac:dyDescent="0.25">
      <c r="EU42988" s="104"/>
    </row>
    <row r="42989" spans="151:151" ht="14.4" x14ac:dyDescent="0.25">
      <c r="EU42989" s="104"/>
    </row>
    <row r="42990" spans="151:151" ht="14.4" x14ac:dyDescent="0.25">
      <c r="EU42990" s="104"/>
    </row>
    <row r="42991" spans="151:151" ht="14.4" x14ac:dyDescent="0.25">
      <c r="EU42991" s="104"/>
    </row>
    <row r="42992" spans="151:151" ht="14.4" x14ac:dyDescent="0.25">
      <c r="EU42992" s="104"/>
    </row>
    <row r="42993" spans="151:151" ht="14.4" x14ac:dyDescent="0.25">
      <c r="EU42993" s="104"/>
    </row>
    <row r="42994" spans="151:151" ht="14.4" x14ac:dyDescent="0.25">
      <c r="EU42994" s="104"/>
    </row>
    <row r="42995" spans="151:151" ht="14.4" x14ac:dyDescent="0.25">
      <c r="EU42995" s="104"/>
    </row>
    <row r="42996" spans="151:151" ht="14.4" x14ac:dyDescent="0.25">
      <c r="EU42996" s="104"/>
    </row>
    <row r="42997" spans="151:151" ht="14.4" x14ac:dyDescent="0.25">
      <c r="EU42997" s="104"/>
    </row>
    <row r="42998" spans="151:151" ht="14.4" x14ac:dyDescent="0.25">
      <c r="EU42998" s="104"/>
    </row>
    <row r="42999" spans="151:151" ht="14.4" x14ac:dyDescent="0.25">
      <c r="EU42999" s="104"/>
    </row>
    <row r="43000" spans="151:151" ht="14.4" x14ac:dyDescent="0.25">
      <c r="EU43000" s="104"/>
    </row>
    <row r="43001" spans="151:151" ht="14.4" x14ac:dyDescent="0.25">
      <c r="EU43001" s="104"/>
    </row>
    <row r="43002" spans="151:151" ht="14.4" x14ac:dyDescent="0.25">
      <c r="EU43002" s="104"/>
    </row>
    <row r="43003" spans="151:151" ht="14.4" x14ac:dyDescent="0.25">
      <c r="EU43003" s="104"/>
    </row>
    <row r="43004" spans="151:151" ht="14.4" x14ac:dyDescent="0.25">
      <c r="EU43004" s="104"/>
    </row>
    <row r="43005" spans="151:151" ht="14.4" x14ac:dyDescent="0.25">
      <c r="EU43005" s="104"/>
    </row>
    <row r="43006" spans="151:151" ht="14.4" x14ac:dyDescent="0.25">
      <c r="EU43006" s="104"/>
    </row>
    <row r="43007" spans="151:151" ht="14.4" x14ac:dyDescent="0.25">
      <c r="EU43007" s="104"/>
    </row>
    <row r="43008" spans="151:151" ht="14.4" x14ac:dyDescent="0.25">
      <c r="EU43008" s="104"/>
    </row>
    <row r="43009" spans="151:151" ht="14.4" x14ac:dyDescent="0.25">
      <c r="EU43009" s="104"/>
    </row>
    <row r="43010" spans="151:151" ht="14.4" x14ac:dyDescent="0.25">
      <c r="EU43010" s="104"/>
    </row>
    <row r="43011" spans="151:151" ht="14.4" x14ac:dyDescent="0.25">
      <c r="EU43011" s="104"/>
    </row>
    <row r="43012" spans="151:151" ht="14.4" x14ac:dyDescent="0.25">
      <c r="EU43012" s="104"/>
    </row>
    <row r="43013" spans="151:151" ht="14.4" x14ac:dyDescent="0.25">
      <c r="EU43013" s="104"/>
    </row>
    <row r="43014" spans="151:151" ht="14.4" x14ac:dyDescent="0.25">
      <c r="EU43014" s="104"/>
    </row>
    <row r="43015" spans="151:151" ht="14.4" x14ac:dyDescent="0.25">
      <c r="EU43015" s="104"/>
    </row>
    <row r="43016" spans="151:151" ht="14.4" x14ac:dyDescent="0.25">
      <c r="EU43016" s="104"/>
    </row>
    <row r="43017" spans="151:151" ht="14.4" x14ac:dyDescent="0.25">
      <c r="EU43017" s="104"/>
    </row>
    <row r="43018" spans="151:151" ht="14.4" x14ac:dyDescent="0.25">
      <c r="EU43018" s="104"/>
    </row>
    <row r="43019" spans="151:151" ht="14.4" x14ac:dyDescent="0.25">
      <c r="EU43019" s="104"/>
    </row>
    <row r="43020" spans="151:151" ht="14.4" x14ac:dyDescent="0.25">
      <c r="EU43020" s="104"/>
    </row>
    <row r="43021" spans="151:151" ht="14.4" x14ac:dyDescent="0.25">
      <c r="EU43021" s="104"/>
    </row>
    <row r="43022" spans="151:151" ht="14.4" x14ac:dyDescent="0.25">
      <c r="EU43022" s="104"/>
    </row>
    <row r="43023" spans="151:151" ht="14.4" x14ac:dyDescent="0.25">
      <c r="EU43023" s="104"/>
    </row>
    <row r="43024" spans="151:151" ht="14.4" x14ac:dyDescent="0.25">
      <c r="EU43024" s="104"/>
    </row>
    <row r="43025" spans="151:151" ht="14.4" x14ac:dyDescent="0.25">
      <c r="EU43025" s="104"/>
    </row>
    <row r="43026" spans="151:151" ht="14.4" x14ac:dyDescent="0.25">
      <c r="EU43026" s="104"/>
    </row>
    <row r="43027" spans="151:151" ht="14.4" x14ac:dyDescent="0.25">
      <c r="EU43027" s="104"/>
    </row>
    <row r="43028" spans="151:151" ht="14.4" x14ac:dyDescent="0.25">
      <c r="EU43028" s="104"/>
    </row>
    <row r="43029" spans="151:151" ht="14.4" x14ac:dyDescent="0.25">
      <c r="EU43029" s="104"/>
    </row>
    <row r="43030" spans="151:151" ht="14.4" x14ac:dyDescent="0.25">
      <c r="EU43030" s="104"/>
    </row>
    <row r="43031" spans="151:151" ht="14.4" x14ac:dyDescent="0.25">
      <c r="EU43031" s="104"/>
    </row>
    <row r="43032" spans="151:151" ht="14.4" x14ac:dyDescent="0.25">
      <c r="EU43032" s="104"/>
    </row>
    <row r="43033" spans="151:151" ht="14.4" x14ac:dyDescent="0.25">
      <c r="EU43033" s="104"/>
    </row>
    <row r="43034" spans="151:151" ht="14.4" x14ac:dyDescent="0.25">
      <c r="EU43034" s="104"/>
    </row>
    <row r="43035" spans="151:151" ht="14.4" x14ac:dyDescent="0.25">
      <c r="EU43035" s="104"/>
    </row>
    <row r="43036" spans="151:151" ht="14.4" x14ac:dyDescent="0.25">
      <c r="EU43036" s="104"/>
    </row>
    <row r="43037" spans="151:151" ht="14.4" x14ac:dyDescent="0.25">
      <c r="EU43037" s="104"/>
    </row>
    <row r="43038" spans="151:151" ht="14.4" x14ac:dyDescent="0.25">
      <c r="EU43038" s="104"/>
    </row>
    <row r="43039" spans="151:151" ht="14.4" x14ac:dyDescent="0.25">
      <c r="EU43039" s="104"/>
    </row>
    <row r="43040" spans="151:151" ht="14.4" x14ac:dyDescent="0.25">
      <c r="EU43040" s="104"/>
    </row>
    <row r="43041" spans="151:151" ht="14.4" x14ac:dyDescent="0.25">
      <c r="EU43041" s="104"/>
    </row>
    <row r="43042" spans="151:151" ht="14.4" x14ac:dyDescent="0.25">
      <c r="EU43042" s="104"/>
    </row>
    <row r="43043" spans="151:151" ht="14.4" x14ac:dyDescent="0.25">
      <c r="EU43043" s="104"/>
    </row>
    <row r="43044" spans="151:151" ht="14.4" x14ac:dyDescent="0.25">
      <c r="EU43044" s="104"/>
    </row>
    <row r="43045" spans="151:151" ht="14.4" x14ac:dyDescent="0.25">
      <c r="EU43045" s="104"/>
    </row>
    <row r="43046" spans="151:151" ht="14.4" x14ac:dyDescent="0.25">
      <c r="EU43046" s="104"/>
    </row>
    <row r="43047" spans="151:151" ht="14.4" x14ac:dyDescent="0.25">
      <c r="EU43047" s="104"/>
    </row>
    <row r="43048" spans="151:151" ht="14.4" x14ac:dyDescent="0.25">
      <c r="EU43048" s="104"/>
    </row>
    <row r="43049" spans="151:151" ht="14.4" x14ac:dyDescent="0.25">
      <c r="EU43049" s="104"/>
    </row>
    <row r="43050" spans="151:151" ht="14.4" x14ac:dyDescent="0.25">
      <c r="EU43050" s="104"/>
    </row>
    <row r="43051" spans="151:151" ht="14.4" x14ac:dyDescent="0.25">
      <c r="EU43051" s="104"/>
    </row>
    <row r="43052" spans="151:151" ht="14.4" x14ac:dyDescent="0.25">
      <c r="EU43052" s="104"/>
    </row>
    <row r="43053" spans="151:151" ht="14.4" x14ac:dyDescent="0.25">
      <c r="EU43053" s="104"/>
    </row>
    <row r="43054" spans="151:151" ht="14.4" x14ac:dyDescent="0.25">
      <c r="EU43054" s="104"/>
    </row>
    <row r="43055" spans="151:151" ht="14.4" x14ac:dyDescent="0.25">
      <c r="EU43055" s="104"/>
    </row>
    <row r="43056" spans="151:151" ht="14.4" x14ac:dyDescent="0.25">
      <c r="EU43056" s="104"/>
    </row>
    <row r="43057" spans="151:151" ht="14.4" x14ac:dyDescent="0.25">
      <c r="EU43057" s="104"/>
    </row>
    <row r="43058" spans="151:151" ht="14.4" x14ac:dyDescent="0.25">
      <c r="EU43058" s="104"/>
    </row>
    <row r="43059" spans="151:151" ht="14.4" x14ac:dyDescent="0.25">
      <c r="EU43059" s="104"/>
    </row>
    <row r="43060" spans="151:151" ht="14.4" x14ac:dyDescent="0.25">
      <c r="EU43060" s="104"/>
    </row>
    <row r="43061" spans="151:151" ht="14.4" x14ac:dyDescent="0.25">
      <c r="EU43061" s="104"/>
    </row>
    <row r="43062" spans="151:151" ht="14.4" x14ac:dyDescent="0.25">
      <c r="EU43062" s="104"/>
    </row>
    <row r="43063" spans="151:151" ht="14.4" x14ac:dyDescent="0.25">
      <c r="EU43063" s="104"/>
    </row>
    <row r="43064" spans="151:151" ht="14.4" x14ac:dyDescent="0.25">
      <c r="EU43064" s="104"/>
    </row>
    <row r="43065" spans="151:151" ht="14.4" x14ac:dyDescent="0.25">
      <c r="EU43065" s="104"/>
    </row>
    <row r="43066" spans="151:151" ht="14.4" x14ac:dyDescent="0.25">
      <c r="EU43066" s="104"/>
    </row>
    <row r="43067" spans="151:151" ht="14.4" x14ac:dyDescent="0.25">
      <c r="EU43067" s="104"/>
    </row>
    <row r="43068" spans="151:151" ht="14.4" x14ac:dyDescent="0.25">
      <c r="EU43068" s="104"/>
    </row>
    <row r="43069" spans="151:151" ht="14.4" x14ac:dyDescent="0.25">
      <c r="EU43069" s="104"/>
    </row>
    <row r="43070" spans="151:151" ht="14.4" x14ac:dyDescent="0.25">
      <c r="EU43070" s="104"/>
    </row>
    <row r="43071" spans="151:151" ht="14.4" x14ac:dyDescent="0.25">
      <c r="EU43071" s="104"/>
    </row>
    <row r="43072" spans="151:151" ht="14.4" x14ac:dyDescent="0.25">
      <c r="EU43072" s="104"/>
    </row>
    <row r="43073" spans="151:151" ht="14.4" x14ac:dyDescent="0.25">
      <c r="EU43073" s="104"/>
    </row>
    <row r="43074" spans="151:151" ht="14.4" x14ac:dyDescent="0.25">
      <c r="EU43074" s="104"/>
    </row>
    <row r="43075" spans="151:151" ht="14.4" x14ac:dyDescent="0.25">
      <c r="EU43075" s="104"/>
    </row>
    <row r="43076" spans="151:151" ht="14.4" x14ac:dyDescent="0.25">
      <c r="EU43076" s="104"/>
    </row>
    <row r="43077" spans="151:151" ht="14.4" x14ac:dyDescent="0.25">
      <c r="EU43077" s="104"/>
    </row>
    <row r="43078" spans="151:151" ht="14.4" x14ac:dyDescent="0.25">
      <c r="EU43078" s="104"/>
    </row>
    <row r="43079" spans="151:151" ht="14.4" x14ac:dyDescent="0.25">
      <c r="EU43079" s="104"/>
    </row>
    <row r="43080" spans="151:151" ht="14.4" x14ac:dyDescent="0.25">
      <c r="EU43080" s="104"/>
    </row>
    <row r="43081" spans="151:151" ht="14.4" x14ac:dyDescent="0.25">
      <c r="EU43081" s="104"/>
    </row>
    <row r="43082" spans="151:151" ht="14.4" x14ac:dyDescent="0.25">
      <c r="EU43082" s="104"/>
    </row>
    <row r="43083" spans="151:151" ht="14.4" x14ac:dyDescent="0.25">
      <c r="EU43083" s="104"/>
    </row>
    <row r="43084" spans="151:151" ht="14.4" x14ac:dyDescent="0.25">
      <c r="EU43084" s="104"/>
    </row>
    <row r="43085" spans="151:151" ht="14.4" x14ac:dyDescent="0.25">
      <c r="EU43085" s="104"/>
    </row>
    <row r="43086" spans="151:151" ht="14.4" x14ac:dyDescent="0.25">
      <c r="EU43086" s="104"/>
    </row>
    <row r="43087" spans="151:151" ht="14.4" x14ac:dyDescent="0.25">
      <c r="EU43087" s="104"/>
    </row>
    <row r="43088" spans="151:151" ht="14.4" x14ac:dyDescent="0.25">
      <c r="EU43088" s="104"/>
    </row>
    <row r="43089" spans="151:151" ht="14.4" x14ac:dyDescent="0.25">
      <c r="EU43089" s="104"/>
    </row>
    <row r="43090" spans="151:151" ht="14.4" x14ac:dyDescent="0.25">
      <c r="EU43090" s="104"/>
    </row>
    <row r="43091" spans="151:151" ht="14.4" x14ac:dyDescent="0.25">
      <c r="EU43091" s="104"/>
    </row>
    <row r="43092" spans="151:151" ht="14.4" x14ac:dyDescent="0.25">
      <c r="EU43092" s="104"/>
    </row>
    <row r="43093" spans="151:151" ht="14.4" x14ac:dyDescent="0.25">
      <c r="EU43093" s="104"/>
    </row>
    <row r="43094" spans="151:151" ht="14.4" x14ac:dyDescent="0.25">
      <c r="EU43094" s="104"/>
    </row>
    <row r="43095" spans="151:151" ht="14.4" x14ac:dyDescent="0.25">
      <c r="EU43095" s="104"/>
    </row>
    <row r="43096" spans="151:151" ht="14.4" x14ac:dyDescent="0.25">
      <c r="EU43096" s="104"/>
    </row>
    <row r="43097" spans="151:151" ht="14.4" x14ac:dyDescent="0.25">
      <c r="EU43097" s="104"/>
    </row>
    <row r="43098" spans="151:151" ht="14.4" x14ac:dyDescent="0.25">
      <c r="EU43098" s="104"/>
    </row>
    <row r="43099" spans="151:151" ht="14.4" x14ac:dyDescent="0.25">
      <c r="EU43099" s="104"/>
    </row>
    <row r="43100" spans="151:151" ht="14.4" x14ac:dyDescent="0.25">
      <c r="EU43100" s="104"/>
    </row>
    <row r="43101" spans="151:151" ht="14.4" x14ac:dyDescent="0.25">
      <c r="EU43101" s="104"/>
    </row>
    <row r="43102" spans="151:151" ht="14.4" x14ac:dyDescent="0.25">
      <c r="EU43102" s="104"/>
    </row>
    <row r="43103" spans="151:151" ht="14.4" x14ac:dyDescent="0.25">
      <c r="EU43103" s="104"/>
    </row>
    <row r="43104" spans="151:151" ht="14.4" x14ac:dyDescent="0.25">
      <c r="EU43104" s="104"/>
    </row>
    <row r="43105" spans="151:151" ht="14.4" x14ac:dyDescent="0.25">
      <c r="EU43105" s="104"/>
    </row>
    <row r="43106" spans="151:151" ht="14.4" x14ac:dyDescent="0.25">
      <c r="EU43106" s="104"/>
    </row>
    <row r="43107" spans="151:151" ht="14.4" x14ac:dyDescent="0.25">
      <c r="EU43107" s="104"/>
    </row>
    <row r="43108" spans="151:151" ht="14.4" x14ac:dyDescent="0.25">
      <c r="EU43108" s="104"/>
    </row>
    <row r="43109" spans="151:151" ht="14.4" x14ac:dyDescent="0.25">
      <c r="EU43109" s="104"/>
    </row>
    <row r="43110" spans="151:151" ht="14.4" x14ac:dyDescent="0.25">
      <c r="EU43110" s="104"/>
    </row>
    <row r="43111" spans="151:151" ht="14.4" x14ac:dyDescent="0.25">
      <c r="EU43111" s="104"/>
    </row>
    <row r="43112" spans="151:151" ht="14.4" x14ac:dyDescent="0.25">
      <c r="EU43112" s="104"/>
    </row>
    <row r="43113" spans="151:151" ht="14.4" x14ac:dyDescent="0.25">
      <c r="EU43113" s="104"/>
    </row>
    <row r="43114" spans="151:151" ht="14.4" x14ac:dyDescent="0.25">
      <c r="EU43114" s="104"/>
    </row>
    <row r="43115" spans="151:151" ht="14.4" x14ac:dyDescent="0.25">
      <c r="EU43115" s="104"/>
    </row>
    <row r="43116" spans="151:151" ht="14.4" x14ac:dyDescent="0.25">
      <c r="EU43116" s="104"/>
    </row>
    <row r="43117" spans="151:151" ht="14.4" x14ac:dyDescent="0.25">
      <c r="EU43117" s="104"/>
    </row>
    <row r="43118" spans="151:151" ht="14.4" x14ac:dyDescent="0.25">
      <c r="EU43118" s="104"/>
    </row>
    <row r="43119" spans="151:151" ht="14.4" x14ac:dyDescent="0.25">
      <c r="EU43119" s="104"/>
    </row>
    <row r="43120" spans="151:151" ht="14.4" x14ac:dyDescent="0.25">
      <c r="EU43120" s="104"/>
    </row>
    <row r="43121" spans="151:151" ht="14.4" x14ac:dyDescent="0.25">
      <c r="EU43121" s="104"/>
    </row>
    <row r="43122" spans="151:151" ht="14.4" x14ac:dyDescent="0.25">
      <c r="EU43122" s="104"/>
    </row>
    <row r="43123" spans="151:151" ht="14.4" x14ac:dyDescent="0.25">
      <c r="EU43123" s="104"/>
    </row>
    <row r="43124" spans="151:151" ht="14.4" x14ac:dyDescent="0.25">
      <c r="EU43124" s="104"/>
    </row>
    <row r="43125" spans="151:151" ht="14.4" x14ac:dyDescent="0.25">
      <c r="EU43125" s="104"/>
    </row>
    <row r="43126" spans="151:151" ht="14.4" x14ac:dyDescent="0.25">
      <c r="EU43126" s="104"/>
    </row>
    <row r="43127" spans="151:151" ht="14.4" x14ac:dyDescent="0.25">
      <c r="EU43127" s="104"/>
    </row>
    <row r="43128" spans="151:151" ht="14.4" x14ac:dyDescent="0.25">
      <c r="EU43128" s="104"/>
    </row>
    <row r="43129" spans="151:151" ht="14.4" x14ac:dyDescent="0.25">
      <c r="EU43129" s="104"/>
    </row>
    <row r="43130" spans="151:151" ht="14.4" x14ac:dyDescent="0.25">
      <c r="EU43130" s="104"/>
    </row>
    <row r="43131" spans="151:151" ht="14.4" x14ac:dyDescent="0.25">
      <c r="EU43131" s="104"/>
    </row>
    <row r="43132" spans="151:151" ht="14.4" x14ac:dyDescent="0.25">
      <c r="EU43132" s="104"/>
    </row>
    <row r="43133" spans="151:151" ht="14.4" x14ac:dyDescent="0.25">
      <c r="EU43133" s="104"/>
    </row>
    <row r="43134" spans="151:151" ht="14.4" x14ac:dyDescent="0.25">
      <c r="EU43134" s="104"/>
    </row>
    <row r="43135" spans="151:151" ht="14.4" x14ac:dyDescent="0.25">
      <c r="EU43135" s="104"/>
    </row>
    <row r="43136" spans="151:151" ht="14.4" x14ac:dyDescent="0.25">
      <c r="EU43136" s="104"/>
    </row>
    <row r="43137" spans="151:151" ht="14.4" x14ac:dyDescent="0.25">
      <c r="EU43137" s="104"/>
    </row>
    <row r="43138" spans="151:151" ht="14.4" x14ac:dyDescent="0.25">
      <c r="EU43138" s="104"/>
    </row>
    <row r="43139" spans="151:151" ht="14.4" x14ac:dyDescent="0.25">
      <c r="EU43139" s="104"/>
    </row>
    <row r="43140" spans="151:151" ht="14.4" x14ac:dyDescent="0.25">
      <c r="EU43140" s="104"/>
    </row>
    <row r="43141" spans="151:151" ht="14.4" x14ac:dyDescent="0.25">
      <c r="EU43141" s="104"/>
    </row>
    <row r="43142" spans="151:151" ht="14.4" x14ac:dyDescent="0.25">
      <c r="EU43142" s="104"/>
    </row>
    <row r="43143" spans="151:151" ht="14.4" x14ac:dyDescent="0.25">
      <c r="EU43143" s="104"/>
    </row>
    <row r="43144" spans="151:151" ht="14.4" x14ac:dyDescent="0.25">
      <c r="EU43144" s="104"/>
    </row>
    <row r="43145" spans="151:151" ht="14.4" x14ac:dyDescent="0.25">
      <c r="EU43145" s="104"/>
    </row>
    <row r="43146" spans="151:151" ht="14.4" x14ac:dyDescent="0.25">
      <c r="EU43146" s="104"/>
    </row>
    <row r="43147" spans="151:151" ht="14.4" x14ac:dyDescent="0.25">
      <c r="EU43147" s="104"/>
    </row>
    <row r="43148" spans="151:151" ht="14.4" x14ac:dyDescent="0.25">
      <c r="EU43148" s="104"/>
    </row>
    <row r="43149" spans="151:151" ht="14.4" x14ac:dyDescent="0.25">
      <c r="EU43149" s="104"/>
    </row>
    <row r="43150" spans="151:151" ht="14.4" x14ac:dyDescent="0.25">
      <c r="EU43150" s="104"/>
    </row>
    <row r="43151" spans="151:151" ht="14.4" x14ac:dyDescent="0.25">
      <c r="EU43151" s="104"/>
    </row>
    <row r="43152" spans="151:151" ht="14.4" x14ac:dyDescent="0.25">
      <c r="EU43152" s="104"/>
    </row>
    <row r="43153" spans="151:151" ht="14.4" x14ac:dyDescent="0.25">
      <c r="EU43153" s="104"/>
    </row>
    <row r="43154" spans="151:151" ht="14.4" x14ac:dyDescent="0.25">
      <c r="EU43154" s="104"/>
    </row>
    <row r="43155" spans="151:151" ht="14.4" x14ac:dyDescent="0.25">
      <c r="EU43155" s="104"/>
    </row>
    <row r="43156" spans="151:151" ht="14.4" x14ac:dyDescent="0.25">
      <c r="EU43156" s="104"/>
    </row>
    <row r="43157" spans="151:151" ht="14.4" x14ac:dyDescent="0.25">
      <c r="EU43157" s="104"/>
    </row>
    <row r="43158" spans="151:151" ht="14.4" x14ac:dyDescent="0.25">
      <c r="EU43158" s="104"/>
    </row>
    <row r="43159" spans="151:151" ht="14.4" x14ac:dyDescent="0.25">
      <c r="EU43159" s="104"/>
    </row>
    <row r="43160" spans="151:151" ht="14.4" x14ac:dyDescent="0.25">
      <c r="EU43160" s="104"/>
    </row>
    <row r="43161" spans="151:151" ht="14.4" x14ac:dyDescent="0.25">
      <c r="EU43161" s="104"/>
    </row>
    <row r="43162" spans="151:151" ht="14.4" x14ac:dyDescent="0.25">
      <c r="EU43162" s="104"/>
    </row>
    <row r="43163" spans="151:151" ht="14.4" x14ac:dyDescent="0.25">
      <c r="EU43163" s="104"/>
    </row>
    <row r="43164" spans="151:151" ht="14.4" x14ac:dyDescent="0.25">
      <c r="EU43164" s="104"/>
    </row>
    <row r="43165" spans="151:151" ht="14.4" x14ac:dyDescent="0.25">
      <c r="EU43165" s="104"/>
    </row>
    <row r="43166" spans="151:151" ht="14.4" x14ac:dyDescent="0.25">
      <c r="EU43166" s="104"/>
    </row>
    <row r="43167" spans="151:151" ht="14.4" x14ac:dyDescent="0.25">
      <c r="EU43167" s="104"/>
    </row>
    <row r="43168" spans="151:151" ht="14.4" x14ac:dyDescent="0.25">
      <c r="EU43168" s="104"/>
    </row>
    <row r="43169" spans="151:151" ht="14.4" x14ac:dyDescent="0.25">
      <c r="EU43169" s="104"/>
    </row>
    <row r="43170" spans="151:151" ht="14.4" x14ac:dyDescent="0.25">
      <c r="EU43170" s="104"/>
    </row>
    <row r="43171" spans="151:151" ht="14.4" x14ac:dyDescent="0.25">
      <c r="EU43171" s="104"/>
    </row>
    <row r="43172" spans="151:151" ht="14.4" x14ac:dyDescent="0.25">
      <c r="EU43172" s="104"/>
    </row>
    <row r="43173" spans="151:151" ht="14.4" x14ac:dyDescent="0.25">
      <c r="EU43173" s="104"/>
    </row>
    <row r="43174" spans="151:151" ht="14.4" x14ac:dyDescent="0.25">
      <c r="EU43174" s="104"/>
    </row>
    <row r="43175" spans="151:151" ht="14.4" x14ac:dyDescent="0.25">
      <c r="EU43175" s="104"/>
    </row>
    <row r="43176" spans="151:151" ht="14.4" x14ac:dyDescent="0.25">
      <c r="EU43176" s="104"/>
    </row>
    <row r="43177" spans="151:151" ht="14.4" x14ac:dyDescent="0.25">
      <c r="EU43177" s="104"/>
    </row>
    <row r="43178" spans="151:151" ht="14.4" x14ac:dyDescent="0.25">
      <c r="EU43178" s="104"/>
    </row>
    <row r="43179" spans="151:151" ht="14.4" x14ac:dyDescent="0.25">
      <c r="EU43179" s="104"/>
    </row>
    <row r="43180" spans="151:151" ht="14.4" x14ac:dyDescent="0.25">
      <c r="EU43180" s="104"/>
    </row>
    <row r="43181" spans="151:151" ht="14.4" x14ac:dyDescent="0.25">
      <c r="EU43181" s="104"/>
    </row>
    <row r="43182" spans="151:151" ht="14.4" x14ac:dyDescent="0.25">
      <c r="EU43182" s="104"/>
    </row>
    <row r="43183" spans="151:151" ht="14.4" x14ac:dyDescent="0.25">
      <c r="EU43183" s="104"/>
    </row>
    <row r="43184" spans="151:151" ht="14.4" x14ac:dyDescent="0.25">
      <c r="EU43184" s="104"/>
    </row>
    <row r="43185" spans="151:151" ht="14.4" x14ac:dyDescent="0.25">
      <c r="EU43185" s="104"/>
    </row>
    <row r="43186" spans="151:151" ht="14.4" x14ac:dyDescent="0.25">
      <c r="EU43186" s="104"/>
    </row>
    <row r="43187" spans="151:151" ht="14.4" x14ac:dyDescent="0.25">
      <c r="EU43187" s="104"/>
    </row>
    <row r="43188" spans="151:151" ht="14.4" x14ac:dyDescent="0.25">
      <c r="EU43188" s="104"/>
    </row>
    <row r="43189" spans="151:151" ht="14.4" x14ac:dyDescent="0.25">
      <c r="EU43189" s="104"/>
    </row>
    <row r="43190" spans="151:151" ht="14.4" x14ac:dyDescent="0.25">
      <c r="EU43190" s="104"/>
    </row>
    <row r="43191" spans="151:151" ht="14.4" x14ac:dyDescent="0.25">
      <c r="EU43191" s="104"/>
    </row>
    <row r="43192" spans="151:151" ht="14.4" x14ac:dyDescent="0.25">
      <c r="EU43192" s="104"/>
    </row>
    <row r="43193" spans="151:151" ht="14.4" x14ac:dyDescent="0.25">
      <c r="EU43193" s="104"/>
    </row>
    <row r="43194" spans="151:151" ht="14.4" x14ac:dyDescent="0.25">
      <c r="EU43194" s="104"/>
    </row>
    <row r="43195" spans="151:151" ht="14.4" x14ac:dyDescent="0.25">
      <c r="EU43195" s="104"/>
    </row>
    <row r="43196" spans="151:151" ht="14.4" x14ac:dyDescent="0.25">
      <c r="EU43196" s="104"/>
    </row>
    <row r="43197" spans="151:151" ht="14.4" x14ac:dyDescent="0.25">
      <c r="EU43197" s="104"/>
    </row>
    <row r="43198" spans="151:151" ht="14.4" x14ac:dyDescent="0.25">
      <c r="EU43198" s="104"/>
    </row>
    <row r="43199" spans="151:151" ht="14.4" x14ac:dyDescent="0.25">
      <c r="EU43199" s="104"/>
    </row>
    <row r="43200" spans="151:151" ht="14.4" x14ac:dyDescent="0.25">
      <c r="EU43200" s="104"/>
    </row>
    <row r="43201" spans="151:151" ht="14.4" x14ac:dyDescent="0.25">
      <c r="EU43201" s="104"/>
    </row>
    <row r="43202" spans="151:151" ht="14.4" x14ac:dyDescent="0.25">
      <c r="EU43202" s="104"/>
    </row>
    <row r="43203" spans="151:151" ht="14.4" x14ac:dyDescent="0.25">
      <c r="EU43203" s="104"/>
    </row>
    <row r="43204" spans="151:151" ht="14.4" x14ac:dyDescent="0.25">
      <c r="EU43204" s="104"/>
    </row>
    <row r="43205" spans="151:151" ht="14.4" x14ac:dyDescent="0.25">
      <c r="EU43205" s="104"/>
    </row>
    <row r="43206" spans="151:151" ht="14.4" x14ac:dyDescent="0.25">
      <c r="EU43206" s="104"/>
    </row>
    <row r="43207" spans="151:151" ht="14.4" x14ac:dyDescent="0.25">
      <c r="EU43207" s="104"/>
    </row>
    <row r="43208" spans="151:151" ht="14.4" x14ac:dyDescent="0.25">
      <c r="EU43208" s="104"/>
    </row>
    <row r="43209" spans="151:151" ht="14.4" x14ac:dyDescent="0.25">
      <c r="EU43209" s="104"/>
    </row>
    <row r="43210" spans="151:151" ht="14.4" x14ac:dyDescent="0.25">
      <c r="EU43210" s="104"/>
    </row>
    <row r="43211" spans="151:151" ht="14.4" x14ac:dyDescent="0.25">
      <c r="EU43211" s="104"/>
    </row>
    <row r="43212" spans="151:151" ht="14.4" x14ac:dyDescent="0.25">
      <c r="EU43212" s="104"/>
    </row>
    <row r="43213" spans="151:151" ht="14.4" x14ac:dyDescent="0.25">
      <c r="EU43213" s="104"/>
    </row>
    <row r="43214" spans="151:151" ht="14.4" x14ac:dyDescent="0.25">
      <c r="EU43214" s="104"/>
    </row>
    <row r="43215" spans="151:151" ht="14.4" x14ac:dyDescent="0.25">
      <c r="EU43215" s="104"/>
    </row>
    <row r="43216" spans="151:151" ht="14.4" x14ac:dyDescent="0.25">
      <c r="EU43216" s="104"/>
    </row>
    <row r="43217" spans="151:151" ht="14.4" x14ac:dyDescent="0.25">
      <c r="EU43217" s="104"/>
    </row>
    <row r="43218" spans="151:151" ht="14.4" x14ac:dyDescent="0.25">
      <c r="EU43218" s="104"/>
    </row>
    <row r="43219" spans="151:151" ht="14.4" x14ac:dyDescent="0.25">
      <c r="EU43219" s="104"/>
    </row>
    <row r="43220" spans="151:151" ht="14.4" x14ac:dyDescent="0.25">
      <c r="EU43220" s="104"/>
    </row>
    <row r="43221" spans="151:151" ht="14.4" x14ac:dyDescent="0.25">
      <c r="EU43221" s="104"/>
    </row>
    <row r="43222" spans="151:151" ht="14.4" x14ac:dyDescent="0.25">
      <c r="EU43222" s="104"/>
    </row>
    <row r="43223" spans="151:151" ht="14.4" x14ac:dyDescent="0.25">
      <c r="EU43223" s="104"/>
    </row>
    <row r="43224" spans="151:151" ht="14.4" x14ac:dyDescent="0.25">
      <c r="EU43224" s="104"/>
    </row>
    <row r="43225" spans="151:151" ht="14.4" x14ac:dyDescent="0.25">
      <c r="EU43225" s="104"/>
    </row>
    <row r="43226" spans="151:151" ht="14.4" x14ac:dyDescent="0.25">
      <c r="EU43226" s="104"/>
    </row>
    <row r="43227" spans="151:151" ht="14.4" x14ac:dyDescent="0.25">
      <c r="EU43227" s="104"/>
    </row>
    <row r="43228" spans="151:151" ht="14.4" x14ac:dyDescent="0.25">
      <c r="EU43228" s="104"/>
    </row>
    <row r="43229" spans="151:151" ht="14.4" x14ac:dyDescent="0.25">
      <c r="EU43229" s="104"/>
    </row>
    <row r="43230" spans="151:151" ht="14.4" x14ac:dyDescent="0.25">
      <c r="EU43230" s="104"/>
    </row>
    <row r="43231" spans="151:151" ht="14.4" x14ac:dyDescent="0.25">
      <c r="EU43231" s="104"/>
    </row>
    <row r="43232" spans="151:151" ht="14.4" x14ac:dyDescent="0.25">
      <c r="EU43232" s="104"/>
    </row>
    <row r="43233" spans="151:151" ht="14.4" x14ac:dyDescent="0.25">
      <c r="EU43233" s="104"/>
    </row>
    <row r="43234" spans="151:151" ht="14.4" x14ac:dyDescent="0.25">
      <c r="EU43234" s="104"/>
    </row>
    <row r="43235" spans="151:151" ht="14.4" x14ac:dyDescent="0.25">
      <c r="EU43235" s="104"/>
    </row>
    <row r="43236" spans="151:151" ht="14.4" x14ac:dyDescent="0.25">
      <c r="EU43236" s="104"/>
    </row>
    <row r="43237" spans="151:151" ht="14.4" x14ac:dyDescent="0.25">
      <c r="EU43237" s="104"/>
    </row>
    <row r="43238" spans="151:151" ht="14.4" x14ac:dyDescent="0.25">
      <c r="EU43238" s="104"/>
    </row>
    <row r="43239" spans="151:151" ht="14.4" x14ac:dyDescent="0.25">
      <c r="EU43239" s="104"/>
    </row>
    <row r="43240" spans="151:151" ht="14.4" x14ac:dyDescent="0.25">
      <c r="EU43240" s="104"/>
    </row>
    <row r="43241" spans="151:151" ht="14.4" x14ac:dyDescent="0.25">
      <c r="EU43241" s="104"/>
    </row>
    <row r="43242" spans="151:151" ht="14.4" x14ac:dyDescent="0.25">
      <c r="EU43242" s="104"/>
    </row>
    <row r="43243" spans="151:151" ht="14.4" x14ac:dyDescent="0.25">
      <c r="EU43243" s="104"/>
    </row>
    <row r="43244" spans="151:151" ht="14.4" x14ac:dyDescent="0.25">
      <c r="EU43244" s="104"/>
    </row>
    <row r="43245" spans="151:151" ht="14.4" x14ac:dyDescent="0.25">
      <c r="EU43245" s="104"/>
    </row>
    <row r="43246" spans="151:151" ht="14.4" x14ac:dyDescent="0.25">
      <c r="EU43246" s="104"/>
    </row>
    <row r="43247" spans="151:151" ht="14.4" x14ac:dyDescent="0.25">
      <c r="EU43247" s="104"/>
    </row>
    <row r="43248" spans="151:151" ht="14.4" x14ac:dyDescent="0.25">
      <c r="EU43248" s="104"/>
    </row>
    <row r="43249" spans="151:151" ht="14.4" x14ac:dyDescent="0.25">
      <c r="EU43249" s="104"/>
    </row>
    <row r="43250" spans="151:151" ht="14.4" x14ac:dyDescent="0.25">
      <c r="EU43250" s="104"/>
    </row>
    <row r="43251" spans="151:151" ht="14.4" x14ac:dyDescent="0.25">
      <c r="EU43251" s="104"/>
    </row>
    <row r="43252" spans="151:151" ht="14.4" x14ac:dyDescent="0.25">
      <c r="EU43252" s="104"/>
    </row>
    <row r="43253" spans="151:151" ht="14.4" x14ac:dyDescent="0.25">
      <c r="EU43253" s="104"/>
    </row>
    <row r="43254" spans="151:151" ht="14.4" x14ac:dyDescent="0.25">
      <c r="EU43254" s="104"/>
    </row>
    <row r="43255" spans="151:151" ht="14.4" x14ac:dyDescent="0.25">
      <c r="EU43255" s="104"/>
    </row>
    <row r="43256" spans="151:151" ht="14.4" x14ac:dyDescent="0.25">
      <c r="EU43256" s="104"/>
    </row>
    <row r="43257" spans="151:151" ht="14.4" x14ac:dyDescent="0.25">
      <c r="EU43257" s="104"/>
    </row>
    <row r="43258" spans="151:151" ht="14.4" x14ac:dyDescent="0.25">
      <c r="EU43258" s="104"/>
    </row>
    <row r="43259" spans="151:151" ht="14.4" x14ac:dyDescent="0.25">
      <c r="EU43259" s="104"/>
    </row>
    <row r="43260" spans="151:151" ht="14.4" x14ac:dyDescent="0.25">
      <c r="EU43260" s="104"/>
    </row>
    <row r="43261" spans="151:151" ht="14.4" x14ac:dyDescent="0.25">
      <c r="EU43261" s="104"/>
    </row>
    <row r="43262" spans="151:151" ht="14.4" x14ac:dyDescent="0.25">
      <c r="EU43262" s="104"/>
    </row>
    <row r="43263" spans="151:151" ht="14.4" x14ac:dyDescent="0.25">
      <c r="EU43263" s="104"/>
    </row>
    <row r="43264" spans="151:151" ht="14.4" x14ac:dyDescent="0.25">
      <c r="EU43264" s="104"/>
    </row>
    <row r="43265" spans="151:151" ht="14.4" x14ac:dyDescent="0.25">
      <c r="EU43265" s="104"/>
    </row>
    <row r="43266" spans="151:151" ht="14.4" x14ac:dyDescent="0.25">
      <c r="EU43266" s="104"/>
    </row>
    <row r="43267" spans="151:151" ht="14.4" x14ac:dyDescent="0.25">
      <c r="EU43267" s="104"/>
    </row>
    <row r="43268" spans="151:151" ht="14.4" x14ac:dyDescent="0.25">
      <c r="EU43268" s="104"/>
    </row>
    <row r="43269" spans="151:151" ht="14.4" x14ac:dyDescent="0.25">
      <c r="EU43269" s="104"/>
    </row>
    <row r="43270" spans="151:151" ht="14.4" x14ac:dyDescent="0.25">
      <c r="EU43270" s="104"/>
    </row>
    <row r="43271" spans="151:151" ht="14.4" x14ac:dyDescent="0.25">
      <c r="EU43271" s="104"/>
    </row>
    <row r="43272" spans="151:151" ht="14.4" x14ac:dyDescent="0.25">
      <c r="EU43272" s="104"/>
    </row>
    <row r="43273" spans="151:151" ht="14.4" x14ac:dyDescent="0.25">
      <c r="EU43273" s="104"/>
    </row>
    <row r="43274" spans="151:151" ht="14.4" x14ac:dyDescent="0.25">
      <c r="EU43274" s="104"/>
    </row>
    <row r="43275" spans="151:151" ht="14.4" x14ac:dyDescent="0.25">
      <c r="EU43275" s="104"/>
    </row>
    <row r="43276" spans="151:151" ht="14.4" x14ac:dyDescent="0.25">
      <c r="EU43276" s="104"/>
    </row>
    <row r="43277" spans="151:151" ht="14.4" x14ac:dyDescent="0.25">
      <c r="EU43277" s="104"/>
    </row>
    <row r="43278" spans="151:151" ht="14.4" x14ac:dyDescent="0.25">
      <c r="EU43278" s="104"/>
    </row>
    <row r="43279" spans="151:151" ht="14.4" x14ac:dyDescent="0.25">
      <c r="EU43279" s="104"/>
    </row>
    <row r="43280" spans="151:151" ht="14.4" x14ac:dyDescent="0.25">
      <c r="EU43280" s="104"/>
    </row>
    <row r="43281" spans="151:151" ht="14.4" x14ac:dyDescent="0.25">
      <c r="EU43281" s="104"/>
    </row>
    <row r="43282" spans="151:151" ht="14.4" x14ac:dyDescent="0.25">
      <c r="EU43282" s="104"/>
    </row>
    <row r="43283" spans="151:151" ht="14.4" x14ac:dyDescent="0.25">
      <c r="EU43283" s="104"/>
    </row>
    <row r="43284" spans="151:151" ht="14.4" x14ac:dyDescent="0.25">
      <c r="EU43284" s="104"/>
    </row>
    <row r="43285" spans="151:151" ht="14.4" x14ac:dyDescent="0.25">
      <c r="EU43285" s="104"/>
    </row>
    <row r="43286" spans="151:151" ht="14.4" x14ac:dyDescent="0.25">
      <c r="EU43286" s="104"/>
    </row>
    <row r="43287" spans="151:151" ht="14.4" x14ac:dyDescent="0.25">
      <c r="EU43287" s="104"/>
    </row>
    <row r="43288" spans="151:151" ht="14.4" x14ac:dyDescent="0.25">
      <c r="EU43288" s="104"/>
    </row>
    <row r="43289" spans="151:151" ht="14.4" x14ac:dyDescent="0.25">
      <c r="EU43289" s="104"/>
    </row>
    <row r="43290" spans="151:151" ht="14.4" x14ac:dyDescent="0.25">
      <c r="EU43290" s="104"/>
    </row>
    <row r="43291" spans="151:151" ht="14.4" x14ac:dyDescent="0.25">
      <c r="EU43291" s="104"/>
    </row>
    <row r="43292" spans="151:151" ht="14.4" x14ac:dyDescent="0.25">
      <c r="EU43292" s="104"/>
    </row>
    <row r="43293" spans="151:151" ht="14.4" x14ac:dyDescent="0.25">
      <c r="EU43293" s="104"/>
    </row>
    <row r="43294" spans="151:151" ht="14.4" x14ac:dyDescent="0.25">
      <c r="EU43294" s="104"/>
    </row>
    <row r="43295" spans="151:151" ht="14.4" x14ac:dyDescent="0.25">
      <c r="EU43295" s="104"/>
    </row>
    <row r="43296" spans="151:151" ht="14.4" x14ac:dyDescent="0.25">
      <c r="EU43296" s="104"/>
    </row>
    <row r="43297" spans="151:151" ht="14.4" x14ac:dyDescent="0.25">
      <c r="EU43297" s="104"/>
    </row>
    <row r="43298" spans="151:151" ht="14.4" x14ac:dyDescent="0.25">
      <c r="EU43298" s="104"/>
    </row>
    <row r="43299" spans="151:151" ht="14.4" x14ac:dyDescent="0.25">
      <c r="EU43299" s="104"/>
    </row>
    <row r="43300" spans="151:151" ht="14.4" x14ac:dyDescent="0.25">
      <c r="EU43300" s="104"/>
    </row>
    <row r="43301" spans="151:151" ht="14.4" x14ac:dyDescent="0.25">
      <c r="EU43301" s="104"/>
    </row>
    <row r="43302" spans="151:151" ht="14.4" x14ac:dyDescent="0.25">
      <c r="EU43302" s="104"/>
    </row>
    <row r="43303" spans="151:151" ht="14.4" x14ac:dyDescent="0.25">
      <c r="EU43303" s="104"/>
    </row>
    <row r="43304" spans="151:151" ht="14.4" x14ac:dyDescent="0.25">
      <c r="EU43304" s="104"/>
    </row>
    <row r="43305" spans="151:151" ht="14.4" x14ac:dyDescent="0.25">
      <c r="EU43305" s="104"/>
    </row>
    <row r="43306" spans="151:151" ht="14.4" x14ac:dyDescent="0.25">
      <c r="EU43306" s="104"/>
    </row>
    <row r="43307" spans="151:151" ht="14.4" x14ac:dyDescent="0.25">
      <c r="EU43307" s="104"/>
    </row>
    <row r="43308" spans="151:151" ht="14.4" x14ac:dyDescent="0.25">
      <c r="EU43308" s="104"/>
    </row>
    <row r="43309" spans="151:151" ht="14.4" x14ac:dyDescent="0.25">
      <c r="EU43309" s="104"/>
    </row>
    <row r="43310" spans="151:151" ht="14.4" x14ac:dyDescent="0.25">
      <c r="EU43310" s="104"/>
    </row>
    <row r="43311" spans="151:151" ht="14.4" x14ac:dyDescent="0.25">
      <c r="EU43311" s="104"/>
    </row>
    <row r="43312" spans="151:151" ht="14.4" x14ac:dyDescent="0.25">
      <c r="EU43312" s="104"/>
    </row>
    <row r="43313" spans="151:151" ht="14.4" x14ac:dyDescent="0.25">
      <c r="EU43313" s="104"/>
    </row>
    <row r="43314" spans="151:151" ht="14.4" x14ac:dyDescent="0.25">
      <c r="EU43314" s="104"/>
    </row>
    <row r="43315" spans="151:151" ht="14.4" x14ac:dyDescent="0.25">
      <c r="EU43315" s="104"/>
    </row>
    <row r="43316" spans="151:151" ht="14.4" x14ac:dyDescent="0.25">
      <c r="EU43316" s="104"/>
    </row>
    <row r="43317" spans="151:151" ht="14.4" x14ac:dyDescent="0.25">
      <c r="EU43317" s="104"/>
    </row>
    <row r="43318" spans="151:151" ht="14.4" x14ac:dyDescent="0.25">
      <c r="EU43318" s="104"/>
    </row>
    <row r="43319" spans="151:151" ht="14.4" x14ac:dyDescent="0.25">
      <c r="EU43319" s="104"/>
    </row>
    <row r="43320" spans="151:151" ht="14.4" x14ac:dyDescent="0.25">
      <c r="EU43320" s="104"/>
    </row>
    <row r="43321" spans="151:151" ht="14.4" x14ac:dyDescent="0.25">
      <c r="EU43321" s="104"/>
    </row>
    <row r="43322" spans="151:151" ht="14.4" x14ac:dyDescent="0.25">
      <c r="EU43322" s="104"/>
    </row>
    <row r="43323" spans="151:151" ht="14.4" x14ac:dyDescent="0.25">
      <c r="EU43323" s="104"/>
    </row>
    <row r="43324" spans="151:151" ht="14.4" x14ac:dyDescent="0.25">
      <c r="EU43324" s="104"/>
    </row>
    <row r="43325" spans="151:151" ht="14.4" x14ac:dyDescent="0.25">
      <c r="EU43325" s="104"/>
    </row>
    <row r="43326" spans="151:151" ht="14.4" x14ac:dyDescent="0.25">
      <c r="EU43326" s="104"/>
    </row>
    <row r="43327" spans="151:151" ht="14.4" x14ac:dyDescent="0.25">
      <c r="EU43327" s="104"/>
    </row>
    <row r="43328" spans="151:151" ht="14.4" x14ac:dyDescent="0.25">
      <c r="EU43328" s="104"/>
    </row>
    <row r="43329" spans="151:151" ht="14.4" x14ac:dyDescent="0.25">
      <c r="EU43329" s="104"/>
    </row>
    <row r="43330" spans="151:151" ht="14.4" x14ac:dyDescent="0.25">
      <c r="EU43330" s="104"/>
    </row>
    <row r="43331" spans="151:151" ht="14.4" x14ac:dyDescent="0.25">
      <c r="EU43331" s="104"/>
    </row>
    <row r="43332" spans="151:151" ht="14.4" x14ac:dyDescent="0.25">
      <c r="EU43332" s="104"/>
    </row>
    <row r="43333" spans="151:151" ht="14.4" x14ac:dyDescent="0.25">
      <c r="EU43333" s="104"/>
    </row>
    <row r="43334" spans="151:151" ht="14.4" x14ac:dyDescent="0.25">
      <c r="EU43334" s="104"/>
    </row>
    <row r="43335" spans="151:151" ht="14.4" x14ac:dyDescent="0.25">
      <c r="EU43335" s="104"/>
    </row>
    <row r="43336" spans="151:151" ht="14.4" x14ac:dyDescent="0.25">
      <c r="EU43336" s="104"/>
    </row>
    <row r="43337" spans="151:151" ht="14.4" x14ac:dyDescent="0.25">
      <c r="EU43337" s="104"/>
    </row>
    <row r="43338" spans="151:151" ht="14.4" x14ac:dyDescent="0.25">
      <c r="EU43338" s="104"/>
    </row>
    <row r="43339" spans="151:151" ht="14.4" x14ac:dyDescent="0.25">
      <c r="EU43339" s="104"/>
    </row>
    <row r="43340" spans="151:151" ht="14.4" x14ac:dyDescent="0.25">
      <c r="EU43340" s="104"/>
    </row>
    <row r="43341" spans="151:151" ht="14.4" x14ac:dyDescent="0.25">
      <c r="EU43341" s="104"/>
    </row>
    <row r="43342" spans="151:151" ht="14.4" x14ac:dyDescent="0.25">
      <c r="EU43342" s="104"/>
    </row>
    <row r="43343" spans="151:151" ht="14.4" x14ac:dyDescent="0.25">
      <c r="EU43343" s="104"/>
    </row>
    <row r="43344" spans="151:151" ht="14.4" x14ac:dyDescent="0.25">
      <c r="EU43344" s="104"/>
    </row>
    <row r="43345" spans="151:151" ht="14.4" x14ac:dyDescent="0.25">
      <c r="EU43345" s="104"/>
    </row>
    <row r="43346" spans="151:151" ht="14.4" x14ac:dyDescent="0.25">
      <c r="EU43346" s="104"/>
    </row>
    <row r="43347" spans="151:151" ht="14.4" x14ac:dyDescent="0.25">
      <c r="EU43347" s="104"/>
    </row>
    <row r="43348" spans="151:151" ht="14.4" x14ac:dyDescent="0.25">
      <c r="EU43348" s="104"/>
    </row>
    <row r="43349" spans="151:151" ht="14.4" x14ac:dyDescent="0.25">
      <c r="EU43349" s="104"/>
    </row>
    <row r="43350" spans="151:151" ht="14.4" x14ac:dyDescent="0.25">
      <c r="EU43350" s="104"/>
    </row>
    <row r="43351" spans="151:151" ht="14.4" x14ac:dyDescent="0.25">
      <c r="EU43351" s="104"/>
    </row>
    <row r="43352" spans="151:151" ht="14.4" x14ac:dyDescent="0.25">
      <c r="EU43352" s="104"/>
    </row>
    <row r="43353" spans="151:151" ht="14.4" x14ac:dyDescent="0.25">
      <c r="EU43353" s="104"/>
    </row>
    <row r="43354" spans="151:151" ht="14.4" x14ac:dyDescent="0.25">
      <c r="EU43354" s="104"/>
    </row>
    <row r="43355" spans="151:151" ht="14.4" x14ac:dyDescent="0.25">
      <c r="EU43355" s="104"/>
    </row>
    <row r="43356" spans="151:151" ht="14.4" x14ac:dyDescent="0.25">
      <c r="EU43356" s="104"/>
    </row>
    <row r="43357" spans="151:151" ht="14.4" x14ac:dyDescent="0.25">
      <c r="EU43357" s="104"/>
    </row>
    <row r="43358" spans="151:151" ht="14.4" x14ac:dyDescent="0.25">
      <c r="EU43358" s="104"/>
    </row>
    <row r="43359" spans="151:151" ht="14.4" x14ac:dyDescent="0.25">
      <c r="EU43359" s="104"/>
    </row>
    <row r="43360" spans="151:151" ht="14.4" x14ac:dyDescent="0.25">
      <c r="EU43360" s="104"/>
    </row>
    <row r="43361" spans="151:151" ht="14.4" x14ac:dyDescent="0.25">
      <c r="EU43361" s="104"/>
    </row>
    <row r="43362" spans="151:151" ht="14.4" x14ac:dyDescent="0.25">
      <c r="EU43362" s="104"/>
    </row>
    <row r="43363" spans="151:151" ht="14.4" x14ac:dyDescent="0.25">
      <c r="EU43363" s="104"/>
    </row>
    <row r="43364" spans="151:151" ht="14.4" x14ac:dyDescent="0.25">
      <c r="EU43364" s="104"/>
    </row>
    <row r="43365" spans="151:151" ht="14.4" x14ac:dyDescent="0.25">
      <c r="EU43365" s="104"/>
    </row>
    <row r="43366" spans="151:151" ht="14.4" x14ac:dyDescent="0.25">
      <c r="EU43366" s="104"/>
    </row>
    <row r="43367" spans="151:151" ht="14.4" x14ac:dyDescent="0.25">
      <c r="EU43367" s="104"/>
    </row>
    <row r="43368" spans="151:151" ht="14.4" x14ac:dyDescent="0.25">
      <c r="EU43368" s="104"/>
    </row>
    <row r="43369" spans="151:151" ht="14.4" x14ac:dyDescent="0.25">
      <c r="EU43369" s="104"/>
    </row>
    <row r="43370" spans="151:151" ht="14.4" x14ac:dyDescent="0.25">
      <c r="EU43370" s="104"/>
    </row>
    <row r="43371" spans="151:151" ht="14.4" x14ac:dyDescent="0.25">
      <c r="EU43371" s="104"/>
    </row>
    <row r="43372" spans="151:151" ht="14.4" x14ac:dyDescent="0.25">
      <c r="EU43372" s="104"/>
    </row>
    <row r="43373" spans="151:151" ht="14.4" x14ac:dyDescent="0.25">
      <c r="EU43373" s="104"/>
    </row>
    <row r="43374" spans="151:151" ht="14.4" x14ac:dyDescent="0.25">
      <c r="EU43374" s="104"/>
    </row>
    <row r="43375" spans="151:151" ht="14.4" x14ac:dyDescent="0.25">
      <c r="EU43375" s="104"/>
    </row>
    <row r="43376" spans="151:151" ht="14.4" x14ac:dyDescent="0.25">
      <c r="EU43376" s="104"/>
    </row>
    <row r="43377" spans="151:151" ht="14.4" x14ac:dyDescent="0.25">
      <c r="EU43377" s="104"/>
    </row>
    <row r="43378" spans="151:151" ht="14.4" x14ac:dyDescent="0.25">
      <c r="EU43378" s="104"/>
    </row>
    <row r="43379" spans="151:151" ht="14.4" x14ac:dyDescent="0.25">
      <c r="EU43379" s="104"/>
    </row>
    <row r="43380" spans="151:151" ht="14.4" x14ac:dyDescent="0.25">
      <c r="EU43380" s="104"/>
    </row>
    <row r="43381" spans="151:151" ht="14.4" x14ac:dyDescent="0.25">
      <c r="EU43381" s="104"/>
    </row>
    <row r="43382" spans="151:151" ht="14.4" x14ac:dyDescent="0.25">
      <c r="EU43382" s="104"/>
    </row>
    <row r="43383" spans="151:151" ht="14.4" x14ac:dyDescent="0.25">
      <c r="EU43383" s="104"/>
    </row>
    <row r="43384" spans="151:151" ht="14.4" x14ac:dyDescent="0.25">
      <c r="EU43384" s="104"/>
    </row>
    <row r="43385" spans="151:151" ht="14.4" x14ac:dyDescent="0.25">
      <c r="EU43385" s="104"/>
    </row>
    <row r="43386" spans="151:151" ht="14.4" x14ac:dyDescent="0.25">
      <c r="EU43386" s="104"/>
    </row>
    <row r="43387" spans="151:151" ht="14.4" x14ac:dyDescent="0.25">
      <c r="EU43387" s="104"/>
    </row>
    <row r="43388" spans="151:151" ht="14.4" x14ac:dyDescent="0.25">
      <c r="EU43388" s="104"/>
    </row>
    <row r="43389" spans="151:151" ht="14.4" x14ac:dyDescent="0.25">
      <c r="EU43389" s="104"/>
    </row>
    <row r="43390" spans="151:151" ht="14.4" x14ac:dyDescent="0.25">
      <c r="EU43390" s="104"/>
    </row>
    <row r="43391" spans="151:151" ht="14.4" x14ac:dyDescent="0.25">
      <c r="EU43391" s="104"/>
    </row>
    <row r="43392" spans="151:151" ht="14.4" x14ac:dyDescent="0.25">
      <c r="EU43392" s="104"/>
    </row>
    <row r="43393" spans="151:151" ht="14.4" x14ac:dyDescent="0.25">
      <c r="EU43393" s="104"/>
    </row>
    <row r="43394" spans="151:151" ht="14.4" x14ac:dyDescent="0.25">
      <c r="EU43394" s="104"/>
    </row>
    <row r="43395" spans="151:151" ht="14.4" x14ac:dyDescent="0.25">
      <c r="EU43395" s="104"/>
    </row>
    <row r="43396" spans="151:151" ht="14.4" x14ac:dyDescent="0.25">
      <c r="EU43396" s="104"/>
    </row>
    <row r="43397" spans="151:151" ht="14.4" x14ac:dyDescent="0.25">
      <c r="EU43397" s="104"/>
    </row>
    <row r="43398" spans="151:151" ht="14.4" x14ac:dyDescent="0.25">
      <c r="EU43398" s="104"/>
    </row>
    <row r="43399" spans="151:151" ht="14.4" x14ac:dyDescent="0.25">
      <c r="EU43399" s="104"/>
    </row>
    <row r="43400" spans="151:151" ht="14.4" x14ac:dyDescent="0.25">
      <c r="EU43400" s="104"/>
    </row>
    <row r="43401" spans="151:151" ht="14.4" x14ac:dyDescent="0.25">
      <c r="EU43401" s="104"/>
    </row>
    <row r="43402" spans="151:151" ht="14.4" x14ac:dyDescent="0.25">
      <c r="EU43402" s="104"/>
    </row>
    <row r="43403" spans="151:151" ht="14.4" x14ac:dyDescent="0.25">
      <c r="EU43403" s="104"/>
    </row>
    <row r="43404" spans="151:151" ht="14.4" x14ac:dyDescent="0.25">
      <c r="EU43404" s="104"/>
    </row>
    <row r="43405" spans="151:151" ht="14.4" x14ac:dyDescent="0.25">
      <c r="EU43405" s="104"/>
    </row>
    <row r="43406" spans="151:151" ht="14.4" x14ac:dyDescent="0.25">
      <c r="EU43406" s="104"/>
    </row>
    <row r="43407" spans="151:151" ht="14.4" x14ac:dyDescent="0.25">
      <c r="EU43407" s="104"/>
    </row>
    <row r="43408" spans="151:151" ht="14.4" x14ac:dyDescent="0.25">
      <c r="EU43408" s="104"/>
    </row>
    <row r="43409" spans="151:151" ht="14.4" x14ac:dyDescent="0.25">
      <c r="EU43409" s="104"/>
    </row>
    <row r="43410" spans="151:151" ht="14.4" x14ac:dyDescent="0.25">
      <c r="EU43410" s="104"/>
    </row>
    <row r="43411" spans="151:151" ht="14.4" x14ac:dyDescent="0.25">
      <c r="EU43411" s="104"/>
    </row>
    <row r="43412" spans="151:151" ht="14.4" x14ac:dyDescent="0.25">
      <c r="EU43412" s="104"/>
    </row>
    <row r="43413" spans="151:151" ht="14.4" x14ac:dyDescent="0.25">
      <c r="EU43413" s="104"/>
    </row>
    <row r="43414" spans="151:151" ht="14.4" x14ac:dyDescent="0.25">
      <c r="EU43414" s="104"/>
    </row>
    <row r="43415" spans="151:151" ht="14.4" x14ac:dyDescent="0.25">
      <c r="EU43415" s="104"/>
    </row>
    <row r="43416" spans="151:151" ht="14.4" x14ac:dyDescent="0.25">
      <c r="EU43416" s="104"/>
    </row>
    <row r="43417" spans="151:151" ht="14.4" x14ac:dyDescent="0.25">
      <c r="EU43417" s="104"/>
    </row>
    <row r="43418" spans="151:151" ht="14.4" x14ac:dyDescent="0.25">
      <c r="EU43418" s="104"/>
    </row>
    <row r="43419" spans="151:151" ht="14.4" x14ac:dyDescent="0.25">
      <c r="EU43419" s="104"/>
    </row>
    <row r="43420" spans="151:151" ht="14.4" x14ac:dyDescent="0.25">
      <c r="EU43420" s="104"/>
    </row>
    <row r="43421" spans="151:151" ht="14.4" x14ac:dyDescent="0.25">
      <c r="EU43421" s="104"/>
    </row>
    <row r="43422" spans="151:151" ht="14.4" x14ac:dyDescent="0.25">
      <c r="EU43422" s="104"/>
    </row>
    <row r="43423" spans="151:151" ht="14.4" x14ac:dyDescent="0.25">
      <c r="EU43423" s="104"/>
    </row>
    <row r="43424" spans="151:151" ht="14.4" x14ac:dyDescent="0.25">
      <c r="EU43424" s="104"/>
    </row>
    <row r="43425" spans="151:151" ht="14.4" x14ac:dyDescent="0.25">
      <c r="EU43425" s="104"/>
    </row>
    <row r="43426" spans="151:151" ht="14.4" x14ac:dyDescent="0.25">
      <c r="EU43426" s="104"/>
    </row>
    <row r="43427" spans="151:151" ht="14.4" x14ac:dyDescent="0.25">
      <c r="EU43427" s="104"/>
    </row>
    <row r="43428" spans="151:151" ht="14.4" x14ac:dyDescent="0.25">
      <c r="EU43428" s="104"/>
    </row>
    <row r="43429" spans="151:151" ht="14.4" x14ac:dyDescent="0.25">
      <c r="EU43429" s="104"/>
    </row>
    <row r="43430" spans="151:151" ht="14.4" x14ac:dyDescent="0.25">
      <c r="EU43430" s="104"/>
    </row>
    <row r="43431" spans="151:151" ht="14.4" x14ac:dyDescent="0.25">
      <c r="EU43431" s="104"/>
    </row>
    <row r="43432" spans="151:151" ht="14.4" x14ac:dyDescent="0.25">
      <c r="EU43432" s="104"/>
    </row>
    <row r="43433" spans="151:151" ht="14.4" x14ac:dyDescent="0.25">
      <c r="EU43433" s="104"/>
    </row>
    <row r="43434" spans="151:151" ht="14.4" x14ac:dyDescent="0.25">
      <c r="EU43434" s="104"/>
    </row>
    <row r="43435" spans="151:151" ht="14.4" x14ac:dyDescent="0.25">
      <c r="EU43435" s="104"/>
    </row>
    <row r="43436" spans="151:151" ht="14.4" x14ac:dyDescent="0.25">
      <c r="EU43436" s="104"/>
    </row>
    <row r="43437" spans="151:151" ht="14.4" x14ac:dyDescent="0.25">
      <c r="EU43437" s="104"/>
    </row>
    <row r="43438" spans="151:151" ht="14.4" x14ac:dyDescent="0.25">
      <c r="EU43438" s="104"/>
    </row>
    <row r="43439" spans="151:151" ht="14.4" x14ac:dyDescent="0.25">
      <c r="EU43439" s="104"/>
    </row>
    <row r="43440" spans="151:151" ht="14.4" x14ac:dyDescent="0.25">
      <c r="EU43440" s="104"/>
    </row>
    <row r="43441" spans="151:151" ht="14.4" x14ac:dyDescent="0.25">
      <c r="EU43441" s="104"/>
    </row>
    <row r="43442" spans="151:151" ht="14.4" x14ac:dyDescent="0.25">
      <c r="EU43442" s="104"/>
    </row>
    <row r="43443" spans="151:151" ht="14.4" x14ac:dyDescent="0.25">
      <c r="EU43443" s="104"/>
    </row>
    <row r="43444" spans="151:151" ht="14.4" x14ac:dyDescent="0.25">
      <c r="EU43444" s="104"/>
    </row>
    <row r="43445" spans="151:151" ht="14.4" x14ac:dyDescent="0.25">
      <c r="EU43445" s="104"/>
    </row>
    <row r="43446" spans="151:151" ht="14.4" x14ac:dyDescent="0.25">
      <c r="EU43446" s="104"/>
    </row>
    <row r="43447" spans="151:151" ht="14.4" x14ac:dyDescent="0.25">
      <c r="EU43447" s="104"/>
    </row>
    <row r="43448" spans="151:151" ht="14.4" x14ac:dyDescent="0.25">
      <c r="EU43448" s="104"/>
    </row>
    <row r="43449" spans="151:151" ht="14.4" x14ac:dyDescent="0.25">
      <c r="EU43449" s="104"/>
    </row>
    <row r="43450" spans="151:151" ht="14.4" x14ac:dyDescent="0.25">
      <c r="EU43450" s="104"/>
    </row>
    <row r="43451" spans="151:151" ht="14.4" x14ac:dyDescent="0.25">
      <c r="EU43451" s="104"/>
    </row>
    <row r="43452" spans="151:151" ht="14.4" x14ac:dyDescent="0.25">
      <c r="EU43452" s="104"/>
    </row>
    <row r="43453" spans="151:151" ht="14.4" x14ac:dyDescent="0.25">
      <c r="EU43453" s="104"/>
    </row>
    <row r="43454" spans="151:151" ht="14.4" x14ac:dyDescent="0.25">
      <c r="EU43454" s="104"/>
    </row>
    <row r="43455" spans="151:151" ht="14.4" x14ac:dyDescent="0.25">
      <c r="EU43455" s="104"/>
    </row>
    <row r="43456" spans="151:151" ht="14.4" x14ac:dyDescent="0.25">
      <c r="EU43456" s="104"/>
    </row>
    <row r="43457" spans="151:151" ht="14.4" x14ac:dyDescent="0.25">
      <c r="EU43457" s="104"/>
    </row>
    <row r="43458" spans="151:151" ht="14.4" x14ac:dyDescent="0.25">
      <c r="EU43458" s="104"/>
    </row>
    <row r="43459" spans="151:151" ht="14.4" x14ac:dyDescent="0.25">
      <c r="EU43459" s="104"/>
    </row>
    <row r="43460" spans="151:151" ht="14.4" x14ac:dyDescent="0.25">
      <c r="EU43460" s="104"/>
    </row>
    <row r="43461" spans="151:151" ht="14.4" x14ac:dyDescent="0.25">
      <c r="EU43461" s="104"/>
    </row>
    <row r="43462" spans="151:151" ht="14.4" x14ac:dyDescent="0.25">
      <c r="EU43462" s="104"/>
    </row>
    <row r="43463" spans="151:151" ht="14.4" x14ac:dyDescent="0.25">
      <c r="EU43463" s="104"/>
    </row>
    <row r="43464" spans="151:151" ht="14.4" x14ac:dyDescent="0.25">
      <c r="EU43464" s="104"/>
    </row>
    <row r="43465" spans="151:151" ht="14.4" x14ac:dyDescent="0.25">
      <c r="EU43465" s="104"/>
    </row>
    <row r="43466" spans="151:151" ht="14.4" x14ac:dyDescent="0.25">
      <c r="EU43466" s="104"/>
    </row>
    <row r="43467" spans="151:151" ht="14.4" x14ac:dyDescent="0.25">
      <c r="EU43467" s="104"/>
    </row>
    <row r="43468" spans="151:151" ht="14.4" x14ac:dyDescent="0.25">
      <c r="EU43468" s="104"/>
    </row>
    <row r="43469" spans="151:151" ht="14.4" x14ac:dyDescent="0.25">
      <c r="EU43469" s="104"/>
    </row>
    <row r="43470" spans="151:151" ht="14.4" x14ac:dyDescent="0.25">
      <c r="EU43470" s="104"/>
    </row>
    <row r="43471" spans="151:151" ht="14.4" x14ac:dyDescent="0.25">
      <c r="EU43471" s="104"/>
    </row>
    <row r="43472" spans="151:151" ht="14.4" x14ac:dyDescent="0.25">
      <c r="EU43472" s="104"/>
    </row>
    <row r="43473" spans="151:151" ht="14.4" x14ac:dyDescent="0.25">
      <c r="EU43473" s="104"/>
    </row>
    <row r="43474" spans="151:151" ht="14.4" x14ac:dyDescent="0.25">
      <c r="EU43474" s="104"/>
    </row>
    <row r="43475" spans="151:151" ht="14.4" x14ac:dyDescent="0.25">
      <c r="EU43475" s="104"/>
    </row>
    <row r="43476" spans="151:151" ht="14.4" x14ac:dyDescent="0.25">
      <c r="EU43476" s="104"/>
    </row>
    <row r="43477" spans="151:151" ht="14.4" x14ac:dyDescent="0.25">
      <c r="EU43477" s="104"/>
    </row>
    <row r="43478" spans="151:151" ht="14.4" x14ac:dyDescent="0.25">
      <c r="EU43478" s="104"/>
    </row>
    <row r="43479" spans="151:151" ht="14.4" x14ac:dyDescent="0.25">
      <c r="EU43479" s="104"/>
    </row>
    <row r="43480" spans="151:151" ht="14.4" x14ac:dyDescent="0.25">
      <c r="EU43480" s="104"/>
    </row>
    <row r="43481" spans="151:151" ht="14.4" x14ac:dyDescent="0.25">
      <c r="EU43481" s="104"/>
    </row>
    <row r="43482" spans="151:151" ht="14.4" x14ac:dyDescent="0.25">
      <c r="EU43482" s="104"/>
    </row>
    <row r="43483" spans="151:151" ht="14.4" x14ac:dyDescent="0.25">
      <c r="EU43483" s="104"/>
    </row>
    <row r="43484" spans="151:151" ht="14.4" x14ac:dyDescent="0.25">
      <c r="EU43484" s="104"/>
    </row>
    <row r="43485" spans="151:151" ht="14.4" x14ac:dyDescent="0.25">
      <c r="EU43485" s="104"/>
    </row>
    <row r="43486" spans="151:151" ht="14.4" x14ac:dyDescent="0.25">
      <c r="EU43486" s="104"/>
    </row>
    <row r="43487" spans="151:151" ht="14.4" x14ac:dyDescent="0.25">
      <c r="EU43487" s="104"/>
    </row>
    <row r="43488" spans="151:151" ht="14.4" x14ac:dyDescent="0.25">
      <c r="EU43488" s="104"/>
    </row>
    <row r="43489" spans="151:151" ht="14.4" x14ac:dyDescent="0.25">
      <c r="EU43489" s="104"/>
    </row>
    <row r="43490" spans="151:151" ht="14.4" x14ac:dyDescent="0.25">
      <c r="EU43490" s="104"/>
    </row>
    <row r="43491" spans="151:151" ht="14.4" x14ac:dyDescent="0.25">
      <c r="EU43491" s="104"/>
    </row>
    <row r="43492" spans="151:151" ht="14.4" x14ac:dyDescent="0.25">
      <c r="EU43492" s="104"/>
    </row>
    <row r="43493" spans="151:151" ht="14.4" x14ac:dyDescent="0.25">
      <c r="EU43493" s="104"/>
    </row>
    <row r="43494" spans="151:151" ht="14.4" x14ac:dyDescent="0.25">
      <c r="EU43494" s="104"/>
    </row>
    <row r="43495" spans="151:151" ht="14.4" x14ac:dyDescent="0.25">
      <c r="EU43495" s="104"/>
    </row>
    <row r="43496" spans="151:151" ht="14.4" x14ac:dyDescent="0.25">
      <c r="EU43496" s="104"/>
    </row>
    <row r="43497" spans="151:151" ht="14.4" x14ac:dyDescent="0.25">
      <c r="EU43497" s="104"/>
    </row>
    <row r="43498" spans="151:151" ht="14.4" x14ac:dyDescent="0.25">
      <c r="EU43498" s="104"/>
    </row>
    <row r="43499" spans="151:151" ht="14.4" x14ac:dyDescent="0.25">
      <c r="EU43499" s="104"/>
    </row>
    <row r="43500" spans="151:151" ht="14.4" x14ac:dyDescent="0.25">
      <c r="EU43500" s="104"/>
    </row>
    <row r="43501" spans="151:151" ht="14.4" x14ac:dyDescent="0.25">
      <c r="EU43501" s="104"/>
    </row>
    <row r="43502" spans="151:151" ht="14.4" x14ac:dyDescent="0.25">
      <c r="EU43502" s="104"/>
    </row>
    <row r="43503" spans="151:151" ht="14.4" x14ac:dyDescent="0.25">
      <c r="EU43503" s="104"/>
    </row>
    <row r="43504" spans="151:151" ht="14.4" x14ac:dyDescent="0.25">
      <c r="EU43504" s="104"/>
    </row>
    <row r="43505" spans="151:151" ht="14.4" x14ac:dyDescent="0.25">
      <c r="EU43505" s="104"/>
    </row>
    <row r="43506" spans="151:151" ht="14.4" x14ac:dyDescent="0.25">
      <c r="EU43506" s="104"/>
    </row>
    <row r="43507" spans="151:151" ht="14.4" x14ac:dyDescent="0.25">
      <c r="EU43507" s="104"/>
    </row>
    <row r="43508" spans="151:151" ht="14.4" x14ac:dyDescent="0.25">
      <c r="EU43508" s="104"/>
    </row>
    <row r="43509" spans="151:151" ht="14.4" x14ac:dyDescent="0.25">
      <c r="EU43509" s="104"/>
    </row>
    <row r="43510" spans="151:151" ht="14.4" x14ac:dyDescent="0.25">
      <c r="EU43510" s="104"/>
    </row>
    <row r="43511" spans="151:151" ht="14.4" x14ac:dyDescent="0.25">
      <c r="EU43511" s="104"/>
    </row>
    <row r="43512" spans="151:151" ht="14.4" x14ac:dyDescent="0.25">
      <c r="EU43512" s="104"/>
    </row>
    <row r="43513" spans="151:151" ht="14.4" x14ac:dyDescent="0.25">
      <c r="EU43513" s="104"/>
    </row>
    <row r="43514" spans="151:151" ht="14.4" x14ac:dyDescent="0.25">
      <c r="EU43514" s="104"/>
    </row>
    <row r="43515" spans="151:151" ht="14.4" x14ac:dyDescent="0.25">
      <c r="EU43515" s="104"/>
    </row>
    <row r="43516" spans="151:151" ht="14.4" x14ac:dyDescent="0.25">
      <c r="EU43516" s="104"/>
    </row>
    <row r="43517" spans="151:151" ht="14.4" x14ac:dyDescent="0.25">
      <c r="EU43517" s="104"/>
    </row>
    <row r="43518" spans="151:151" ht="14.4" x14ac:dyDescent="0.25">
      <c r="EU43518" s="104"/>
    </row>
    <row r="43519" spans="151:151" ht="14.4" x14ac:dyDescent="0.25">
      <c r="EU43519" s="104"/>
    </row>
    <row r="43520" spans="151:151" ht="14.4" x14ac:dyDescent="0.25">
      <c r="EU43520" s="104"/>
    </row>
    <row r="43521" spans="151:151" ht="14.4" x14ac:dyDescent="0.25">
      <c r="EU43521" s="104"/>
    </row>
    <row r="43522" spans="151:151" ht="14.4" x14ac:dyDescent="0.25">
      <c r="EU43522" s="104"/>
    </row>
    <row r="43523" spans="151:151" ht="14.4" x14ac:dyDescent="0.25">
      <c r="EU43523" s="104"/>
    </row>
    <row r="43524" spans="151:151" ht="14.4" x14ac:dyDescent="0.25">
      <c r="EU43524" s="104"/>
    </row>
    <row r="43525" spans="151:151" ht="14.4" x14ac:dyDescent="0.25">
      <c r="EU43525" s="104"/>
    </row>
    <row r="43526" spans="151:151" ht="14.4" x14ac:dyDescent="0.25">
      <c r="EU43526" s="104"/>
    </row>
    <row r="43527" spans="151:151" ht="14.4" x14ac:dyDescent="0.25">
      <c r="EU43527" s="104"/>
    </row>
    <row r="43528" spans="151:151" ht="14.4" x14ac:dyDescent="0.25">
      <c r="EU43528" s="104"/>
    </row>
    <row r="43529" spans="151:151" ht="14.4" x14ac:dyDescent="0.25">
      <c r="EU43529" s="104"/>
    </row>
    <row r="43530" spans="151:151" ht="14.4" x14ac:dyDescent="0.25">
      <c r="EU43530" s="104"/>
    </row>
    <row r="43531" spans="151:151" ht="14.4" x14ac:dyDescent="0.25">
      <c r="EU43531" s="104"/>
    </row>
    <row r="43532" spans="151:151" ht="14.4" x14ac:dyDescent="0.25">
      <c r="EU43532" s="104"/>
    </row>
    <row r="43533" spans="151:151" ht="14.4" x14ac:dyDescent="0.25">
      <c r="EU43533" s="104"/>
    </row>
    <row r="43534" spans="151:151" ht="14.4" x14ac:dyDescent="0.25">
      <c r="EU43534" s="104"/>
    </row>
    <row r="43535" spans="151:151" ht="14.4" x14ac:dyDescent="0.25">
      <c r="EU43535" s="104"/>
    </row>
    <row r="43536" spans="151:151" ht="14.4" x14ac:dyDescent="0.25">
      <c r="EU43536" s="104"/>
    </row>
    <row r="43537" spans="151:151" ht="14.4" x14ac:dyDescent="0.25">
      <c r="EU43537" s="104"/>
    </row>
    <row r="43538" spans="151:151" ht="14.4" x14ac:dyDescent="0.25">
      <c r="EU43538" s="104"/>
    </row>
    <row r="43539" spans="151:151" ht="14.4" x14ac:dyDescent="0.25">
      <c r="EU43539" s="104"/>
    </row>
    <row r="43540" spans="151:151" ht="14.4" x14ac:dyDescent="0.25">
      <c r="EU43540" s="104"/>
    </row>
    <row r="43541" spans="151:151" ht="14.4" x14ac:dyDescent="0.25">
      <c r="EU43541" s="104"/>
    </row>
    <row r="43542" spans="151:151" ht="14.4" x14ac:dyDescent="0.25">
      <c r="EU43542" s="104"/>
    </row>
    <row r="43543" spans="151:151" ht="14.4" x14ac:dyDescent="0.25">
      <c r="EU43543" s="104"/>
    </row>
    <row r="43544" spans="151:151" ht="14.4" x14ac:dyDescent="0.25">
      <c r="EU43544" s="104"/>
    </row>
    <row r="43545" spans="151:151" ht="14.4" x14ac:dyDescent="0.25">
      <c r="EU43545" s="104"/>
    </row>
    <row r="43546" spans="151:151" ht="14.4" x14ac:dyDescent="0.25">
      <c r="EU43546" s="104"/>
    </row>
    <row r="43547" spans="151:151" ht="14.4" x14ac:dyDescent="0.25">
      <c r="EU43547" s="104"/>
    </row>
    <row r="43548" spans="151:151" ht="14.4" x14ac:dyDescent="0.25">
      <c r="EU43548" s="104"/>
    </row>
    <row r="43549" spans="151:151" ht="14.4" x14ac:dyDescent="0.25">
      <c r="EU43549" s="104"/>
    </row>
    <row r="43550" spans="151:151" ht="14.4" x14ac:dyDescent="0.25">
      <c r="EU43550" s="104"/>
    </row>
    <row r="43551" spans="151:151" ht="14.4" x14ac:dyDescent="0.25">
      <c r="EU43551" s="104"/>
    </row>
    <row r="43552" spans="151:151" ht="14.4" x14ac:dyDescent="0.25">
      <c r="EU43552" s="104"/>
    </row>
    <row r="43553" spans="151:151" ht="14.4" x14ac:dyDescent="0.25">
      <c r="EU43553" s="104"/>
    </row>
    <row r="43554" spans="151:151" ht="14.4" x14ac:dyDescent="0.25">
      <c r="EU43554" s="104"/>
    </row>
    <row r="43555" spans="151:151" ht="14.4" x14ac:dyDescent="0.25">
      <c r="EU43555" s="104"/>
    </row>
    <row r="43556" spans="151:151" ht="14.4" x14ac:dyDescent="0.25">
      <c r="EU43556" s="104"/>
    </row>
    <row r="43557" spans="151:151" ht="14.4" x14ac:dyDescent="0.25">
      <c r="EU43557" s="104"/>
    </row>
    <row r="43558" spans="151:151" ht="14.4" x14ac:dyDescent="0.25">
      <c r="EU43558" s="104"/>
    </row>
    <row r="43559" spans="151:151" ht="14.4" x14ac:dyDescent="0.25">
      <c r="EU43559" s="104"/>
    </row>
    <row r="43560" spans="151:151" ht="14.4" x14ac:dyDescent="0.25">
      <c r="EU43560" s="104"/>
    </row>
    <row r="43561" spans="151:151" ht="14.4" x14ac:dyDescent="0.25">
      <c r="EU43561" s="104"/>
    </row>
    <row r="43562" spans="151:151" ht="14.4" x14ac:dyDescent="0.25">
      <c r="EU43562" s="104"/>
    </row>
    <row r="43563" spans="151:151" ht="14.4" x14ac:dyDescent="0.25">
      <c r="EU43563" s="104"/>
    </row>
    <row r="43564" spans="151:151" ht="14.4" x14ac:dyDescent="0.25">
      <c r="EU43564" s="104"/>
    </row>
    <row r="43565" spans="151:151" ht="14.4" x14ac:dyDescent="0.25">
      <c r="EU43565" s="104"/>
    </row>
    <row r="43566" spans="151:151" ht="14.4" x14ac:dyDescent="0.25">
      <c r="EU43566" s="104"/>
    </row>
    <row r="43567" spans="151:151" ht="14.4" x14ac:dyDescent="0.25">
      <c r="EU43567" s="104"/>
    </row>
    <row r="43568" spans="151:151" ht="14.4" x14ac:dyDescent="0.25">
      <c r="EU43568" s="104"/>
    </row>
    <row r="43569" spans="151:151" ht="14.4" x14ac:dyDescent="0.25">
      <c r="EU43569" s="104"/>
    </row>
    <row r="43570" spans="151:151" ht="14.4" x14ac:dyDescent="0.25">
      <c r="EU43570" s="104"/>
    </row>
    <row r="43571" spans="151:151" ht="14.4" x14ac:dyDescent="0.25">
      <c r="EU43571" s="104"/>
    </row>
    <row r="43572" spans="151:151" ht="14.4" x14ac:dyDescent="0.25">
      <c r="EU43572" s="104"/>
    </row>
    <row r="43573" spans="151:151" ht="14.4" x14ac:dyDescent="0.25">
      <c r="EU43573" s="104"/>
    </row>
    <row r="43574" spans="151:151" ht="14.4" x14ac:dyDescent="0.25">
      <c r="EU43574" s="104"/>
    </row>
    <row r="43575" spans="151:151" ht="14.4" x14ac:dyDescent="0.25">
      <c r="EU43575" s="104"/>
    </row>
    <row r="43576" spans="151:151" ht="14.4" x14ac:dyDescent="0.25">
      <c r="EU43576" s="104"/>
    </row>
    <row r="43577" spans="151:151" ht="14.4" x14ac:dyDescent="0.25">
      <c r="EU43577" s="104"/>
    </row>
    <row r="43578" spans="151:151" ht="14.4" x14ac:dyDescent="0.25">
      <c r="EU43578" s="104"/>
    </row>
    <row r="43579" spans="151:151" ht="14.4" x14ac:dyDescent="0.25">
      <c r="EU43579" s="104"/>
    </row>
    <row r="43580" spans="151:151" ht="14.4" x14ac:dyDescent="0.25">
      <c r="EU43580" s="104"/>
    </row>
    <row r="43581" spans="151:151" ht="14.4" x14ac:dyDescent="0.25">
      <c r="EU43581" s="104"/>
    </row>
    <row r="43582" spans="151:151" ht="14.4" x14ac:dyDescent="0.25">
      <c r="EU43582" s="104"/>
    </row>
    <row r="43583" spans="151:151" ht="14.4" x14ac:dyDescent="0.25">
      <c r="EU43583" s="104"/>
    </row>
    <row r="43584" spans="151:151" ht="14.4" x14ac:dyDescent="0.25">
      <c r="EU43584" s="104"/>
    </row>
    <row r="43585" spans="151:151" ht="14.4" x14ac:dyDescent="0.25">
      <c r="EU43585" s="104"/>
    </row>
    <row r="43586" spans="151:151" ht="14.4" x14ac:dyDescent="0.25">
      <c r="EU43586" s="104"/>
    </row>
    <row r="43587" spans="151:151" ht="14.4" x14ac:dyDescent="0.25">
      <c r="EU43587" s="104"/>
    </row>
    <row r="43588" spans="151:151" ht="14.4" x14ac:dyDescent="0.25">
      <c r="EU43588" s="104"/>
    </row>
    <row r="43589" spans="151:151" ht="14.4" x14ac:dyDescent="0.25">
      <c r="EU43589" s="104"/>
    </row>
    <row r="43590" spans="151:151" ht="14.4" x14ac:dyDescent="0.25">
      <c r="EU43590" s="104"/>
    </row>
    <row r="43591" spans="151:151" ht="14.4" x14ac:dyDescent="0.25">
      <c r="EU43591" s="104"/>
    </row>
    <row r="43592" spans="151:151" ht="14.4" x14ac:dyDescent="0.25">
      <c r="EU43592" s="104"/>
    </row>
    <row r="43593" spans="151:151" ht="14.4" x14ac:dyDescent="0.25">
      <c r="EU43593" s="104"/>
    </row>
    <row r="43594" spans="151:151" ht="14.4" x14ac:dyDescent="0.25">
      <c r="EU43594" s="104"/>
    </row>
    <row r="43595" spans="151:151" ht="14.4" x14ac:dyDescent="0.25">
      <c r="EU43595" s="104"/>
    </row>
    <row r="43596" spans="151:151" ht="14.4" x14ac:dyDescent="0.25">
      <c r="EU43596" s="104"/>
    </row>
    <row r="43597" spans="151:151" ht="14.4" x14ac:dyDescent="0.25">
      <c r="EU43597" s="104"/>
    </row>
    <row r="43598" spans="151:151" ht="14.4" x14ac:dyDescent="0.25">
      <c r="EU43598" s="104"/>
    </row>
    <row r="43599" spans="151:151" ht="14.4" x14ac:dyDescent="0.25">
      <c r="EU43599" s="104"/>
    </row>
    <row r="43600" spans="151:151" ht="14.4" x14ac:dyDescent="0.25">
      <c r="EU43600" s="104"/>
    </row>
    <row r="43601" spans="151:151" ht="14.4" x14ac:dyDescent="0.25">
      <c r="EU43601" s="104"/>
    </row>
    <row r="43602" spans="151:151" ht="14.4" x14ac:dyDescent="0.25">
      <c r="EU43602" s="104"/>
    </row>
    <row r="43603" spans="151:151" ht="14.4" x14ac:dyDescent="0.25">
      <c r="EU43603" s="104"/>
    </row>
    <row r="43604" spans="151:151" ht="14.4" x14ac:dyDescent="0.25">
      <c r="EU43604" s="104"/>
    </row>
    <row r="43605" spans="151:151" ht="14.4" x14ac:dyDescent="0.25">
      <c r="EU43605" s="104"/>
    </row>
    <row r="43606" spans="151:151" ht="14.4" x14ac:dyDescent="0.25">
      <c r="EU43606" s="104"/>
    </row>
    <row r="43607" spans="151:151" ht="14.4" x14ac:dyDescent="0.25">
      <c r="EU43607" s="104"/>
    </row>
    <row r="43608" spans="151:151" ht="14.4" x14ac:dyDescent="0.25">
      <c r="EU43608" s="104"/>
    </row>
    <row r="43609" spans="151:151" ht="14.4" x14ac:dyDescent="0.25">
      <c r="EU43609" s="104"/>
    </row>
    <row r="43610" spans="151:151" ht="14.4" x14ac:dyDescent="0.25">
      <c r="EU43610" s="104"/>
    </row>
    <row r="43611" spans="151:151" ht="14.4" x14ac:dyDescent="0.25">
      <c r="EU43611" s="104"/>
    </row>
    <row r="43612" spans="151:151" ht="14.4" x14ac:dyDescent="0.25">
      <c r="EU43612" s="104"/>
    </row>
    <row r="43613" spans="151:151" ht="14.4" x14ac:dyDescent="0.25">
      <c r="EU43613" s="104"/>
    </row>
    <row r="43614" spans="151:151" ht="14.4" x14ac:dyDescent="0.25">
      <c r="EU43614" s="104"/>
    </row>
    <row r="43615" spans="151:151" ht="14.4" x14ac:dyDescent="0.25">
      <c r="EU43615" s="104"/>
    </row>
    <row r="43616" spans="151:151" ht="14.4" x14ac:dyDescent="0.25">
      <c r="EU43616" s="104"/>
    </row>
    <row r="43617" spans="151:151" ht="14.4" x14ac:dyDescent="0.25">
      <c r="EU43617" s="104"/>
    </row>
    <row r="43618" spans="151:151" ht="14.4" x14ac:dyDescent="0.25">
      <c r="EU43618" s="104"/>
    </row>
    <row r="43619" spans="151:151" ht="14.4" x14ac:dyDescent="0.25">
      <c r="EU43619" s="104"/>
    </row>
    <row r="43620" spans="151:151" ht="14.4" x14ac:dyDescent="0.25">
      <c r="EU43620" s="104"/>
    </row>
    <row r="43621" spans="151:151" ht="14.4" x14ac:dyDescent="0.25">
      <c r="EU43621" s="104"/>
    </row>
    <row r="43622" spans="151:151" ht="14.4" x14ac:dyDescent="0.25">
      <c r="EU43622" s="104"/>
    </row>
    <row r="43623" spans="151:151" ht="14.4" x14ac:dyDescent="0.25">
      <c r="EU43623" s="104"/>
    </row>
    <row r="43624" spans="151:151" ht="14.4" x14ac:dyDescent="0.25">
      <c r="EU43624" s="104"/>
    </row>
    <row r="43625" spans="151:151" ht="14.4" x14ac:dyDescent="0.25">
      <c r="EU43625" s="104"/>
    </row>
    <row r="43626" spans="151:151" ht="14.4" x14ac:dyDescent="0.25">
      <c r="EU43626" s="104"/>
    </row>
    <row r="43627" spans="151:151" ht="14.4" x14ac:dyDescent="0.25">
      <c r="EU43627" s="104"/>
    </row>
    <row r="43628" spans="151:151" ht="14.4" x14ac:dyDescent="0.25">
      <c r="EU43628" s="104"/>
    </row>
    <row r="43629" spans="151:151" ht="14.4" x14ac:dyDescent="0.25">
      <c r="EU43629" s="104"/>
    </row>
    <row r="43630" spans="151:151" ht="14.4" x14ac:dyDescent="0.25">
      <c r="EU43630" s="104"/>
    </row>
    <row r="43631" spans="151:151" ht="14.4" x14ac:dyDescent="0.25">
      <c r="EU43631" s="104"/>
    </row>
    <row r="43632" spans="151:151" ht="14.4" x14ac:dyDescent="0.25">
      <c r="EU43632" s="104"/>
    </row>
    <row r="43633" spans="151:151" ht="14.4" x14ac:dyDescent="0.25">
      <c r="EU43633" s="104"/>
    </row>
    <row r="43634" spans="151:151" ht="14.4" x14ac:dyDescent="0.25">
      <c r="EU43634" s="104"/>
    </row>
    <row r="43635" spans="151:151" ht="14.4" x14ac:dyDescent="0.25">
      <c r="EU43635" s="104"/>
    </row>
    <row r="43636" spans="151:151" ht="14.4" x14ac:dyDescent="0.25">
      <c r="EU43636" s="104"/>
    </row>
    <row r="43637" spans="151:151" ht="14.4" x14ac:dyDescent="0.25">
      <c r="EU43637" s="104"/>
    </row>
    <row r="43638" spans="151:151" ht="14.4" x14ac:dyDescent="0.25">
      <c r="EU43638" s="104"/>
    </row>
    <row r="43639" spans="151:151" ht="14.4" x14ac:dyDescent="0.25">
      <c r="EU43639" s="104"/>
    </row>
    <row r="43640" spans="151:151" ht="14.4" x14ac:dyDescent="0.25">
      <c r="EU43640" s="104"/>
    </row>
    <row r="43641" spans="151:151" ht="14.4" x14ac:dyDescent="0.25">
      <c r="EU43641" s="104"/>
    </row>
    <row r="43642" spans="151:151" ht="14.4" x14ac:dyDescent="0.25">
      <c r="EU43642" s="104"/>
    </row>
    <row r="43643" spans="151:151" ht="14.4" x14ac:dyDescent="0.25">
      <c r="EU43643" s="104"/>
    </row>
    <row r="43644" spans="151:151" ht="14.4" x14ac:dyDescent="0.25">
      <c r="EU43644" s="104"/>
    </row>
    <row r="43645" spans="151:151" ht="14.4" x14ac:dyDescent="0.25">
      <c r="EU43645" s="104"/>
    </row>
    <row r="43646" spans="151:151" ht="14.4" x14ac:dyDescent="0.25">
      <c r="EU43646" s="104"/>
    </row>
    <row r="43647" spans="151:151" ht="14.4" x14ac:dyDescent="0.25">
      <c r="EU43647" s="104"/>
    </row>
    <row r="43648" spans="151:151" ht="14.4" x14ac:dyDescent="0.25">
      <c r="EU43648" s="104"/>
    </row>
    <row r="43649" spans="151:151" ht="14.4" x14ac:dyDescent="0.25">
      <c r="EU43649" s="104"/>
    </row>
    <row r="43650" spans="151:151" ht="14.4" x14ac:dyDescent="0.25">
      <c r="EU43650" s="104"/>
    </row>
    <row r="43651" spans="151:151" ht="14.4" x14ac:dyDescent="0.25">
      <c r="EU43651" s="104"/>
    </row>
    <row r="43652" spans="151:151" ht="14.4" x14ac:dyDescent="0.25">
      <c r="EU43652" s="104"/>
    </row>
    <row r="43653" spans="151:151" ht="14.4" x14ac:dyDescent="0.25">
      <c r="EU43653" s="104"/>
    </row>
    <row r="43654" spans="151:151" ht="14.4" x14ac:dyDescent="0.25">
      <c r="EU43654" s="104"/>
    </row>
    <row r="43655" spans="151:151" ht="14.4" x14ac:dyDescent="0.25">
      <c r="EU43655" s="104"/>
    </row>
    <row r="43656" spans="151:151" ht="14.4" x14ac:dyDescent="0.25">
      <c r="EU43656" s="104"/>
    </row>
    <row r="43657" spans="151:151" ht="14.4" x14ac:dyDescent="0.25">
      <c r="EU43657" s="104"/>
    </row>
    <row r="43658" spans="151:151" ht="14.4" x14ac:dyDescent="0.25">
      <c r="EU43658" s="104"/>
    </row>
    <row r="43659" spans="151:151" ht="14.4" x14ac:dyDescent="0.25">
      <c r="EU43659" s="104"/>
    </row>
    <row r="43660" spans="151:151" ht="14.4" x14ac:dyDescent="0.25">
      <c r="EU43660" s="104"/>
    </row>
    <row r="43661" spans="151:151" ht="14.4" x14ac:dyDescent="0.25">
      <c r="EU43661" s="104"/>
    </row>
    <row r="43662" spans="151:151" ht="14.4" x14ac:dyDescent="0.25">
      <c r="EU43662" s="104"/>
    </row>
    <row r="43663" spans="151:151" ht="14.4" x14ac:dyDescent="0.25">
      <c r="EU43663" s="104"/>
    </row>
    <row r="43664" spans="151:151" ht="14.4" x14ac:dyDescent="0.25">
      <c r="EU43664" s="104"/>
    </row>
    <row r="43665" spans="151:151" ht="14.4" x14ac:dyDescent="0.25">
      <c r="EU43665" s="104"/>
    </row>
    <row r="43666" spans="151:151" ht="14.4" x14ac:dyDescent="0.25">
      <c r="EU43666" s="104"/>
    </row>
    <row r="43667" spans="151:151" ht="14.4" x14ac:dyDescent="0.25">
      <c r="EU43667" s="104"/>
    </row>
    <row r="43668" spans="151:151" ht="14.4" x14ac:dyDescent="0.25">
      <c r="EU43668" s="104"/>
    </row>
    <row r="43669" spans="151:151" ht="14.4" x14ac:dyDescent="0.25">
      <c r="EU43669" s="104"/>
    </row>
    <row r="43670" spans="151:151" ht="14.4" x14ac:dyDescent="0.25">
      <c r="EU43670" s="104"/>
    </row>
    <row r="43671" spans="151:151" ht="14.4" x14ac:dyDescent="0.25">
      <c r="EU43671" s="104"/>
    </row>
    <row r="43672" spans="151:151" ht="14.4" x14ac:dyDescent="0.25">
      <c r="EU43672" s="104"/>
    </row>
    <row r="43673" spans="151:151" ht="14.4" x14ac:dyDescent="0.25">
      <c r="EU43673" s="104"/>
    </row>
    <row r="43674" spans="151:151" ht="14.4" x14ac:dyDescent="0.25">
      <c r="EU43674" s="104"/>
    </row>
    <row r="43675" spans="151:151" ht="14.4" x14ac:dyDescent="0.25">
      <c r="EU43675" s="104"/>
    </row>
    <row r="43676" spans="151:151" ht="14.4" x14ac:dyDescent="0.25">
      <c r="EU43676" s="104"/>
    </row>
    <row r="43677" spans="151:151" ht="14.4" x14ac:dyDescent="0.25">
      <c r="EU43677" s="104"/>
    </row>
    <row r="43678" spans="151:151" ht="14.4" x14ac:dyDescent="0.25">
      <c r="EU43678" s="104"/>
    </row>
    <row r="43679" spans="151:151" ht="14.4" x14ac:dyDescent="0.25">
      <c r="EU43679" s="104"/>
    </row>
    <row r="43680" spans="151:151" ht="14.4" x14ac:dyDescent="0.25">
      <c r="EU43680" s="104"/>
    </row>
    <row r="43681" spans="151:151" ht="14.4" x14ac:dyDescent="0.25">
      <c r="EU43681" s="104"/>
    </row>
    <row r="43682" spans="151:151" ht="14.4" x14ac:dyDescent="0.25">
      <c r="EU43682" s="104"/>
    </row>
    <row r="43683" spans="151:151" ht="14.4" x14ac:dyDescent="0.25">
      <c r="EU43683" s="104"/>
    </row>
    <row r="43684" spans="151:151" ht="14.4" x14ac:dyDescent="0.25">
      <c r="EU43684" s="104"/>
    </row>
    <row r="43685" spans="151:151" ht="14.4" x14ac:dyDescent="0.25">
      <c r="EU43685" s="104"/>
    </row>
    <row r="43686" spans="151:151" ht="14.4" x14ac:dyDescent="0.25">
      <c r="EU43686" s="104"/>
    </row>
    <row r="43687" spans="151:151" ht="14.4" x14ac:dyDescent="0.25">
      <c r="EU43687" s="104"/>
    </row>
    <row r="43688" spans="151:151" ht="14.4" x14ac:dyDescent="0.25">
      <c r="EU43688" s="104"/>
    </row>
    <row r="43689" spans="151:151" ht="14.4" x14ac:dyDescent="0.25">
      <c r="EU43689" s="104"/>
    </row>
    <row r="43690" spans="151:151" ht="14.4" x14ac:dyDescent="0.25">
      <c r="EU43690" s="104"/>
    </row>
    <row r="43691" spans="151:151" ht="14.4" x14ac:dyDescent="0.25">
      <c r="EU43691" s="104"/>
    </row>
    <row r="43692" spans="151:151" ht="14.4" x14ac:dyDescent="0.25">
      <c r="EU43692" s="104"/>
    </row>
    <row r="43693" spans="151:151" ht="14.4" x14ac:dyDescent="0.25">
      <c r="EU43693" s="104"/>
    </row>
    <row r="43694" spans="151:151" ht="14.4" x14ac:dyDescent="0.25">
      <c r="EU43694" s="104"/>
    </row>
    <row r="43695" spans="151:151" ht="14.4" x14ac:dyDescent="0.25">
      <c r="EU43695" s="104"/>
    </row>
    <row r="43696" spans="151:151" ht="14.4" x14ac:dyDescent="0.25">
      <c r="EU43696" s="104"/>
    </row>
    <row r="43697" spans="151:151" ht="14.4" x14ac:dyDescent="0.25">
      <c r="EU43697" s="104"/>
    </row>
    <row r="43698" spans="151:151" ht="14.4" x14ac:dyDescent="0.25">
      <c r="EU43698" s="104"/>
    </row>
    <row r="43699" spans="151:151" ht="14.4" x14ac:dyDescent="0.25">
      <c r="EU43699" s="104"/>
    </row>
    <row r="43700" spans="151:151" ht="14.4" x14ac:dyDescent="0.25">
      <c r="EU43700" s="104"/>
    </row>
    <row r="43701" spans="151:151" ht="14.4" x14ac:dyDescent="0.25">
      <c r="EU43701" s="104"/>
    </row>
    <row r="43702" spans="151:151" ht="14.4" x14ac:dyDescent="0.25">
      <c r="EU43702" s="104"/>
    </row>
    <row r="43703" spans="151:151" ht="14.4" x14ac:dyDescent="0.25">
      <c r="EU43703" s="104"/>
    </row>
    <row r="43704" spans="151:151" ht="14.4" x14ac:dyDescent="0.25">
      <c r="EU43704" s="104"/>
    </row>
    <row r="43705" spans="151:151" ht="14.4" x14ac:dyDescent="0.25">
      <c r="EU43705" s="104"/>
    </row>
    <row r="43706" spans="151:151" ht="14.4" x14ac:dyDescent="0.25">
      <c r="EU43706" s="104"/>
    </row>
    <row r="43707" spans="151:151" ht="14.4" x14ac:dyDescent="0.25">
      <c r="EU43707" s="104"/>
    </row>
    <row r="43708" spans="151:151" ht="14.4" x14ac:dyDescent="0.25">
      <c r="EU43708" s="104"/>
    </row>
    <row r="43709" spans="151:151" ht="14.4" x14ac:dyDescent="0.25">
      <c r="EU43709" s="104"/>
    </row>
    <row r="43710" spans="151:151" ht="14.4" x14ac:dyDescent="0.25">
      <c r="EU43710" s="104"/>
    </row>
    <row r="43711" spans="151:151" ht="14.4" x14ac:dyDescent="0.25">
      <c r="EU43711" s="104"/>
    </row>
    <row r="43712" spans="151:151" ht="14.4" x14ac:dyDescent="0.25">
      <c r="EU43712" s="104"/>
    </row>
    <row r="43713" spans="151:151" ht="14.4" x14ac:dyDescent="0.25">
      <c r="EU43713" s="104"/>
    </row>
    <row r="43714" spans="151:151" ht="14.4" x14ac:dyDescent="0.25">
      <c r="EU43714" s="104"/>
    </row>
    <row r="43715" spans="151:151" ht="14.4" x14ac:dyDescent="0.25">
      <c r="EU43715" s="104"/>
    </row>
    <row r="43716" spans="151:151" ht="14.4" x14ac:dyDescent="0.25">
      <c r="EU43716" s="104"/>
    </row>
    <row r="43717" spans="151:151" ht="14.4" x14ac:dyDescent="0.25">
      <c r="EU43717" s="104"/>
    </row>
    <row r="43718" spans="151:151" ht="14.4" x14ac:dyDescent="0.25">
      <c r="EU43718" s="104"/>
    </row>
    <row r="43719" spans="151:151" ht="14.4" x14ac:dyDescent="0.25">
      <c r="EU43719" s="104"/>
    </row>
    <row r="43720" spans="151:151" ht="14.4" x14ac:dyDescent="0.25">
      <c r="EU43720" s="104"/>
    </row>
    <row r="43721" spans="151:151" ht="14.4" x14ac:dyDescent="0.25">
      <c r="EU43721" s="104"/>
    </row>
    <row r="43722" spans="151:151" ht="14.4" x14ac:dyDescent="0.25">
      <c r="EU43722" s="104"/>
    </row>
    <row r="43723" spans="151:151" ht="14.4" x14ac:dyDescent="0.25">
      <c r="EU43723" s="104"/>
    </row>
    <row r="43724" spans="151:151" ht="14.4" x14ac:dyDescent="0.25">
      <c r="EU43724" s="104"/>
    </row>
    <row r="43725" spans="151:151" ht="14.4" x14ac:dyDescent="0.25">
      <c r="EU43725" s="104"/>
    </row>
    <row r="43726" spans="151:151" ht="14.4" x14ac:dyDescent="0.25">
      <c r="EU43726" s="104"/>
    </row>
    <row r="43727" spans="151:151" ht="14.4" x14ac:dyDescent="0.25">
      <c r="EU43727" s="104"/>
    </row>
    <row r="43728" spans="151:151" ht="14.4" x14ac:dyDescent="0.25">
      <c r="EU43728" s="104"/>
    </row>
    <row r="43729" spans="151:151" ht="14.4" x14ac:dyDescent="0.25">
      <c r="EU43729" s="104"/>
    </row>
    <row r="43730" spans="151:151" ht="14.4" x14ac:dyDescent="0.25">
      <c r="EU43730" s="104"/>
    </row>
    <row r="43731" spans="151:151" ht="14.4" x14ac:dyDescent="0.25">
      <c r="EU43731" s="104"/>
    </row>
    <row r="43732" spans="151:151" ht="14.4" x14ac:dyDescent="0.25">
      <c r="EU43732" s="104"/>
    </row>
    <row r="43733" spans="151:151" ht="14.4" x14ac:dyDescent="0.25">
      <c r="EU43733" s="104"/>
    </row>
    <row r="43734" spans="151:151" ht="14.4" x14ac:dyDescent="0.25">
      <c r="EU43734" s="104"/>
    </row>
    <row r="43735" spans="151:151" ht="14.4" x14ac:dyDescent="0.25">
      <c r="EU43735" s="104"/>
    </row>
    <row r="43736" spans="151:151" ht="14.4" x14ac:dyDescent="0.25">
      <c r="EU43736" s="104"/>
    </row>
    <row r="43737" spans="151:151" ht="14.4" x14ac:dyDescent="0.25">
      <c r="EU43737" s="104"/>
    </row>
    <row r="43738" spans="151:151" ht="14.4" x14ac:dyDescent="0.25">
      <c r="EU43738" s="104"/>
    </row>
    <row r="43739" spans="151:151" ht="14.4" x14ac:dyDescent="0.25">
      <c r="EU43739" s="104"/>
    </row>
    <row r="43740" spans="151:151" ht="14.4" x14ac:dyDescent="0.25">
      <c r="EU43740" s="104"/>
    </row>
    <row r="43741" spans="151:151" ht="14.4" x14ac:dyDescent="0.25">
      <c r="EU43741" s="104"/>
    </row>
    <row r="43742" spans="151:151" ht="14.4" x14ac:dyDescent="0.25">
      <c r="EU43742" s="104"/>
    </row>
    <row r="43743" spans="151:151" ht="14.4" x14ac:dyDescent="0.25">
      <c r="EU43743" s="104"/>
    </row>
    <row r="43744" spans="151:151" ht="14.4" x14ac:dyDescent="0.25">
      <c r="EU43744" s="104"/>
    </row>
    <row r="43745" spans="151:151" ht="14.4" x14ac:dyDescent="0.25">
      <c r="EU43745" s="104"/>
    </row>
    <row r="43746" spans="151:151" ht="14.4" x14ac:dyDescent="0.25">
      <c r="EU43746" s="104"/>
    </row>
    <row r="43747" spans="151:151" ht="14.4" x14ac:dyDescent="0.25">
      <c r="EU43747" s="104"/>
    </row>
    <row r="43748" spans="151:151" ht="14.4" x14ac:dyDescent="0.25">
      <c r="EU43748" s="104"/>
    </row>
    <row r="43749" spans="151:151" ht="14.4" x14ac:dyDescent="0.25">
      <c r="EU43749" s="104"/>
    </row>
    <row r="43750" spans="151:151" ht="14.4" x14ac:dyDescent="0.25">
      <c r="EU43750" s="104"/>
    </row>
    <row r="43751" spans="151:151" ht="14.4" x14ac:dyDescent="0.25">
      <c r="EU43751" s="104"/>
    </row>
    <row r="43752" spans="151:151" ht="14.4" x14ac:dyDescent="0.25">
      <c r="EU43752" s="104"/>
    </row>
    <row r="43753" spans="151:151" ht="14.4" x14ac:dyDescent="0.25">
      <c r="EU43753" s="104"/>
    </row>
    <row r="43754" spans="151:151" ht="14.4" x14ac:dyDescent="0.25">
      <c r="EU43754" s="104"/>
    </row>
    <row r="43755" spans="151:151" ht="14.4" x14ac:dyDescent="0.25">
      <c r="EU43755" s="104"/>
    </row>
    <row r="43756" spans="151:151" ht="14.4" x14ac:dyDescent="0.25">
      <c r="EU43756" s="104"/>
    </row>
    <row r="43757" spans="151:151" ht="14.4" x14ac:dyDescent="0.25">
      <c r="EU43757" s="104"/>
    </row>
    <row r="43758" spans="151:151" ht="14.4" x14ac:dyDescent="0.25">
      <c r="EU43758" s="104"/>
    </row>
    <row r="43759" spans="151:151" ht="14.4" x14ac:dyDescent="0.25">
      <c r="EU43759" s="104"/>
    </row>
    <row r="43760" spans="151:151" ht="14.4" x14ac:dyDescent="0.25">
      <c r="EU43760" s="104"/>
    </row>
    <row r="43761" spans="151:151" ht="14.4" x14ac:dyDescent="0.25">
      <c r="EU43761" s="104"/>
    </row>
    <row r="43762" spans="151:151" ht="14.4" x14ac:dyDescent="0.25">
      <c r="EU43762" s="104"/>
    </row>
    <row r="43763" spans="151:151" ht="14.4" x14ac:dyDescent="0.25">
      <c r="EU43763" s="104"/>
    </row>
    <row r="43764" spans="151:151" ht="14.4" x14ac:dyDescent="0.25">
      <c r="EU43764" s="104"/>
    </row>
    <row r="43765" spans="151:151" ht="14.4" x14ac:dyDescent="0.25">
      <c r="EU43765" s="104"/>
    </row>
    <row r="43766" spans="151:151" ht="14.4" x14ac:dyDescent="0.25">
      <c r="EU43766" s="104"/>
    </row>
    <row r="43767" spans="151:151" ht="14.4" x14ac:dyDescent="0.25">
      <c r="EU43767" s="104"/>
    </row>
    <row r="43768" spans="151:151" ht="14.4" x14ac:dyDescent="0.25">
      <c r="EU43768" s="104"/>
    </row>
    <row r="43769" spans="151:151" ht="14.4" x14ac:dyDescent="0.25">
      <c r="EU43769" s="104"/>
    </row>
    <row r="43770" spans="151:151" ht="14.4" x14ac:dyDescent="0.25">
      <c r="EU43770" s="104"/>
    </row>
    <row r="43771" spans="151:151" ht="14.4" x14ac:dyDescent="0.25">
      <c r="EU43771" s="104"/>
    </row>
    <row r="43772" spans="151:151" ht="14.4" x14ac:dyDescent="0.25">
      <c r="EU43772" s="104"/>
    </row>
    <row r="43773" spans="151:151" ht="14.4" x14ac:dyDescent="0.25">
      <c r="EU43773" s="104"/>
    </row>
    <row r="43774" spans="151:151" ht="14.4" x14ac:dyDescent="0.25">
      <c r="EU43774" s="104"/>
    </row>
    <row r="43775" spans="151:151" ht="14.4" x14ac:dyDescent="0.25">
      <c r="EU43775" s="104"/>
    </row>
    <row r="43776" spans="151:151" ht="14.4" x14ac:dyDescent="0.25">
      <c r="EU43776" s="104"/>
    </row>
    <row r="43777" spans="151:151" ht="14.4" x14ac:dyDescent="0.25">
      <c r="EU43777" s="104"/>
    </row>
    <row r="43778" spans="151:151" ht="14.4" x14ac:dyDescent="0.25">
      <c r="EU43778" s="104"/>
    </row>
    <row r="43779" spans="151:151" ht="14.4" x14ac:dyDescent="0.25">
      <c r="EU43779" s="104"/>
    </row>
    <row r="43780" spans="151:151" ht="14.4" x14ac:dyDescent="0.25">
      <c r="EU43780" s="104"/>
    </row>
    <row r="43781" spans="151:151" ht="14.4" x14ac:dyDescent="0.25">
      <c r="EU43781" s="104"/>
    </row>
    <row r="43782" spans="151:151" ht="14.4" x14ac:dyDescent="0.25">
      <c r="EU43782" s="104"/>
    </row>
    <row r="43783" spans="151:151" ht="14.4" x14ac:dyDescent="0.25">
      <c r="EU43783" s="104"/>
    </row>
    <row r="43784" spans="151:151" ht="14.4" x14ac:dyDescent="0.25">
      <c r="EU43784" s="104"/>
    </row>
    <row r="43785" spans="151:151" ht="14.4" x14ac:dyDescent="0.25">
      <c r="EU43785" s="104"/>
    </row>
    <row r="43786" spans="151:151" ht="14.4" x14ac:dyDescent="0.25">
      <c r="EU43786" s="104"/>
    </row>
    <row r="43787" spans="151:151" ht="14.4" x14ac:dyDescent="0.25">
      <c r="EU43787" s="104"/>
    </row>
    <row r="43788" spans="151:151" ht="14.4" x14ac:dyDescent="0.25">
      <c r="EU43788" s="104"/>
    </row>
    <row r="43789" spans="151:151" ht="14.4" x14ac:dyDescent="0.25">
      <c r="EU43789" s="104"/>
    </row>
    <row r="43790" spans="151:151" ht="14.4" x14ac:dyDescent="0.25">
      <c r="EU43790" s="104"/>
    </row>
    <row r="43791" spans="151:151" ht="14.4" x14ac:dyDescent="0.25">
      <c r="EU43791" s="104"/>
    </row>
    <row r="43792" spans="151:151" ht="14.4" x14ac:dyDescent="0.25">
      <c r="EU43792" s="104"/>
    </row>
    <row r="43793" spans="151:151" ht="14.4" x14ac:dyDescent="0.25">
      <c r="EU43793" s="104"/>
    </row>
    <row r="43794" spans="151:151" ht="14.4" x14ac:dyDescent="0.25">
      <c r="EU43794" s="104"/>
    </row>
    <row r="43795" spans="151:151" ht="14.4" x14ac:dyDescent="0.25">
      <c r="EU43795" s="104"/>
    </row>
    <row r="43796" spans="151:151" ht="14.4" x14ac:dyDescent="0.25">
      <c r="EU43796" s="104"/>
    </row>
    <row r="43797" spans="151:151" ht="14.4" x14ac:dyDescent="0.25">
      <c r="EU43797" s="104"/>
    </row>
    <row r="43798" spans="151:151" ht="14.4" x14ac:dyDescent="0.25">
      <c r="EU43798" s="104"/>
    </row>
    <row r="43799" spans="151:151" ht="14.4" x14ac:dyDescent="0.25">
      <c r="EU43799" s="104"/>
    </row>
    <row r="43800" spans="151:151" ht="14.4" x14ac:dyDescent="0.25">
      <c r="EU43800" s="104"/>
    </row>
    <row r="43801" spans="151:151" ht="14.4" x14ac:dyDescent="0.25">
      <c r="EU43801" s="104"/>
    </row>
    <row r="43802" spans="151:151" ht="14.4" x14ac:dyDescent="0.25">
      <c r="EU43802" s="104"/>
    </row>
    <row r="43803" spans="151:151" ht="14.4" x14ac:dyDescent="0.25">
      <c r="EU43803" s="104"/>
    </row>
    <row r="43804" spans="151:151" ht="14.4" x14ac:dyDescent="0.25">
      <c r="EU43804" s="104"/>
    </row>
    <row r="43805" spans="151:151" ht="14.4" x14ac:dyDescent="0.25">
      <c r="EU43805" s="104"/>
    </row>
    <row r="43806" spans="151:151" ht="14.4" x14ac:dyDescent="0.25">
      <c r="EU43806" s="104"/>
    </row>
    <row r="43807" spans="151:151" ht="14.4" x14ac:dyDescent="0.25">
      <c r="EU43807" s="104"/>
    </row>
    <row r="43808" spans="151:151" ht="14.4" x14ac:dyDescent="0.25">
      <c r="EU43808" s="104"/>
    </row>
    <row r="43809" spans="151:151" ht="14.4" x14ac:dyDescent="0.25">
      <c r="EU43809" s="104"/>
    </row>
    <row r="43810" spans="151:151" ht="14.4" x14ac:dyDescent="0.25">
      <c r="EU43810" s="104"/>
    </row>
    <row r="43811" spans="151:151" ht="14.4" x14ac:dyDescent="0.25">
      <c r="EU43811" s="104"/>
    </row>
    <row r="43812" spans="151:151" ht="14.4" x14ac:dyDescent="0.25">
      <c r="EU43812" s="104"/>
    </row>
    <row r="43813" spans="151:151" ht="14.4" x14ac:dyDescent="0.25">
      <c r="EU43813" s="104"/>
    </row>
    <row r="43814" spans="151:151" ht="14.4" x14ac:dyDescent="0.25">
      <c r="EU43814" s="104"/>
    </row>
    <row r="43815" spans="151:151" ht="14.4" x14ac:dyDescent="0.25">
      <c r="EU43815" s="104"/>
    </row>
    <row r="43816" spans="151:151" ht="14.4" x14ac:dyDescent="0.25">
      <c r="EU43816" s="104"/>
    </row>
    <row r="43817" spans="151:151" ht="14.4" x14ac:dyDescent="0.25">
      <c r="EU43817" s="104"/>
    </row>
    <row r="43818" spans="151:151" ht="14.4" x14ac:dyDescent="0.25">
      <c r="EU43818" s="104"/>
    </row>
    <row r="43819" spans="151:151" ht="14.4" x14ac:dyDescent="0.25">
      <c r="EU43819" s="104"/>
    </row>
    <row r="43820" spans="151:151" ht="14.4" x14ac:dyDescent="0.25">
      <c r="EU43820" s="104"/>
    </row>
    <row r="43821" spans="151:151" ht="14.4" x14ac:dyDescent="0.25">
      <c r="EU43821" s="104"/>
    </row>
    <row r="43822" spans="151:151" ht="14.4" x14ac:dyDescent="0.25">
      <c r="EU43822" s="104"/>
    </row>
    <row r="43823" spans="151:151" ht="14.4" x14ac:dyDescent="0.25">
      <c r="EU43823" s="104"/>
    </row>
    <row r="43824" spans="151:151" ht="14.4" x14ac:dyDescent="0.25">
      <c r="EU43824" s="104"/>
    </row>
    <row r="43825" spans="151:151" ht="14.4" x14ac:dyDescent="0.25">
      <c r="EU43825" s="104"/>
    </row>
    <row r="43826" spans="151:151" ht="14.4" x14ac:dyDescent="0.25">
      <c r="EU43826" s="104"/>
    </row>
    <row r="43827" spans="151:151" ht="14.4" x14ac:dyDescent="0.25">
      <c r="EU43827" s="104"/>
    </row>
    <row r="43828" spans="151:151" ht="14.4" x14ac:dyDescent="0.25">
      <c r="EU43828" s="104"/>
    </row>
    <row r="43829" spans="151:151" ht="14.4" x14ac:dyDescent="0.25">
      <c r="EU43829" s="104"/>
    </row>
    <row r="43830" spans="151:151" ht="14.4" x14ac:dyDescent="0.25">
      <c r="EU43830" s="104"/>
    </row>
    <row r="43831" spans="151:151" ht="14.4" x14ac:dyDescent="0.25">
      <c r="EU43831" s="104"/>
    </row>
    <row r="43832" spans="151:151" ht="14.4" x14ac:dyDescent="0.25">
      <c r="EU43832" s="104"/>
    </row>
    <row r="43833" spans="151:151" ht="14.4" x14ac:dyDescent="0.25">
      <c r="EU43833" s="104"/>
    </row>
    <row r="43834" spans="151:151" ht="14.4" x14ac:dyDescent="0.25">
      <c r="EU43834" s="104"/>
    </row>
    <row r="43835" spans="151:151" ht="14.4" x14ac:dyDescent="0.25">
      <c r="EU43835" s="104"/>
    </row>
    <row r="43836" spans="151:151" ht="14.4" x14ac:dyDescent="0.25">
      <c r="EU43836" s="104"/>
    </row>
    <row r="43837" spans="151:151" ht="14.4" x14ac:dyDescent="0.25">
      <c r="EU43837" s="104"/>
    </row>
    <row r="43838" spans="151:151" ht="14.4" x14ac:dyDescent="0.25">
      <c r="EU43838" s="104"/>
    </row>
    <row r="43839" spans="151:151" ht="14.4" x14ac:dyDescent="0.25">
      <c r="EU43839" s="104"/>
    </row>
    <row r="43840" spans="151:151" ht="14.4" x14ac:dyDescent="0.25">
      <c r="EU43840" s="104"/>
    </row>
    <row r="43841" spans="151:151" ht="14.4" x14ac:dyDescent="0.25">
      <c r="EU43841" s="104"/>
    </row>
    <row r="43842" spans="151:151" ht="14.4" x14ac:dyDescent="0.25">
      <c r="EU43842" s="104"/>
    </row>
    <row r="43843" spans="151:151" ht="14.4" x14ac:dyDescent="0.25">
      <c r="EU43843" s="104"/>
    </row>
    <row r="43844" spans="151:151" ht="14.4" x14ac:dyDescent="0.25">
      <c r="EU43844" s="104"/>
    </row>
    <row r="43845" spans="151:151" ht="14.4" x14ac:dyDescent="0.25">
      <c r="EU43845" s="104"/>
    </row>
    <row r="43846" spans="151:151" ht="14.4" x14ac:dyDescent="0.25">
      <c r="EU43846" s="104"/>
    </row>
    <row r="43847" spans="151:151" ht="14.4" x14ac:dyDescent="0.25">
      <c r="EU43847" s="104"/>
    </row>
    <row r="43848" spans="151:151" ht="14.4" x14ac:dyDescent="0.25">
      <c r="EU43848" s="104"/>
    </row>
    <row r="43849" spans="151:151" ht="14.4" x14ac:dyDescent="0.25">
      <c r="EU43849" s="104"/>
    </row>
    <row r="43850" spans="151:151" ht="14.4" x14ac:dyDescent="0.25">
      <c r="EU43850" s="104"/>
    </row>
    <row r="43851" spans="151:151" ht="14.4" x14ac:dyDescent="0.25">
      <c r="EU43851" s="104"/>
    </row>
    <row r="43852" spans="151:151" ht="14.4" x14ac:dyDescent="0.25">
      <c r="EU43852" s="104"/>
    </row>
    <row r="43853" spans="151:151" ht="14.4" x14ac:dyDescent="0.25">
      <c r="EU43853" s="104"/>
    </row>
    <row r="43854" spans="151:151" ht="14.4" x14ac:dyDescent="0.25">
      <c r="EU43854" s="104"/>
    </row>
    <row r="43855" spans="151:151" ht="14.4" x14ac:dyDescent="0.25">
      <c r="EU43855" s="104"/>
    </row>
    <row r="43856" spans="151:151" ht="14.4" x14ac:dyDescent="0.25">
      <c r="EU43856" s="104"/>
    </row>
    <row r="43857" spans="151:151" ht="14.4" x14ac:dyDescent="0.25">
      <c r="EU43857" s="104"/>
    </row>
    <row r="43858" spans="151:151" ht="14.4" x14ac:dyDescent="0.25">
      <c r="EU43858" s="104"/>
    </row>
    <row r="43859" spans="151:151" ht="14.4" x14ac:dyDescent="0.25">
      <c r="EU43859" s="104"/>
    </row>
    <row r="43860" spans="151:151" ht="14.4" x14ac:dyDescent="0.25">
      <c r="EU43860" s="104"/>
    </row>
    <row r="43861" spans="151:151" ht="14.4" x14ac:dyDescent="0.25">
      <c r="EU43861" s="104"/>
    </row>
    <row r="43862" spans="151:151" ht="14.4" x14ac:dyDescent="0.25">
      <c r="EU43862" s="104"/>
    </row>
    <row r="43863" spans="151:151" ht="14.4" x14ac:dyDescent="0.25">
      <c r="EU43863" s="104"/>
    </row>
    <row r="43864" spans="151:151" ht="14.4" x14ac:dyDescent="0.25">
      <c r="EU43864" s="104"/>
    </row>
    <row r="43865" spans="151:151" ht="14.4" x14ac:dyDescent="0.25">
      <c r="EU43865" s="104"/>
    </row>
    <row r="43866" spans="151:151" ht="14.4" x14ac:dyDescent="0.25">
      <c r="EU43866" s="104"/>
    </row>
    <row r="43867" spans="151:151" ht="14.4" x14ac:dyDescent="0.25">
      <c r="EU43867" s="104"/>
    </row>
    <row r="43868" spans="151:151" ht="14.4" x14ac:dyDescent="0.25">
      <c r="EU43868" s="104"/>
    </row>
    <row r="43869" spans="151:151" ht="14.4" x14ac:dyDescent="0.25">
      <c r="EU43869" s="104"/>
    </row>
    <row r="43870" spans="151:151" ht="14.4" x14ac:dyDescent="0.25">
      <c r="EU43870" s="104"/>
    </row>
    <row r="43871" spans="151:151" ht="14.4" x14ac:dyDescent="0.25">
      <c r="EU43871" s="104"/>
    </row>
    <row r="43872" spans="151:151" ht="14.4" x14ac:dyDescent="0.25">
      <c r="EU43872" s="104"/>
    </row>
    <row r="43873" spans="151:151" ht="14.4" x14ac:dyDescent="0.25">
      <c r="EU43873" s="104"/>
    </row>
    <row r="43874" spans="151:151" ht="14.4" x14ac:dyDescent="0.25">
      <c r="EU43874" s="104"/>
    </row>
    <row r="43875" spans="151:151" ht="14.4" x14ac:dyDescent="0.25">
      <c r="EU43875" s="104"/>
    </row>
    <row r="43876" spans="151:151" ht="14.4" x14ac:dyDescent="0.25">
      <c r="EU43876" s="104"/>
    </row>
    <row r="43877" spans="151:151" ht="14.4" x14ac:dyDescent="0.25">
      <c r="EU43877" s="104"/>
    </row>
    <row r="43878" spans="151:151" ht="14.4" x14ac:dyDescent="0.25">
      <c r="EU43878" s="104"/>
    </row>
    <row r="43879" spans="151:151" ht="14.4" x14ac:dyDescent="0.25">
      <c r="EU43879" s="104"/>
    </row>
    <row r="43880" spans="151:151" ht="14.4" x14ac:dyDescent="0.25">
      <c r="EU43880" s="104"/>
    </row>
    <row r="43881" spans="151:151" ht="14.4" x14ac:dyDescent="0.25">
      <c r="EU43881" s="104"/>
    </row>
    <row r="43882" spans="151:151" ht="14.4" x14ac:dyDescent="0.25">
      <c r="EU43882" s="104"/>
    </row>
    <row r="43883" spans="151:151" ht="14.4" x14ac:dyDescent="0.25">
      <c r="EU43883" s="104"/>
    </row>
    <row r="43884" spans="151:151" ht="14.4" x14ac:dyDescent="0.25">
      <c r="EU43884" s="104"/>
    </row>
    <row r="43885" spans="151:151" ht="14.4" x14ac:dyDescent="0.25">
      <c r="EU43885" s="104"/>
    </row>
    <row r="43886" spans="151:151" ht="14.4" x14ac:dyDescent="0.25">
      <c r="EU43886" s="104"/>
    </row>
    <row r="43887" spans="151:151" ht="14.4" x14ac:dyDescent="0.25">
      <c r="EU43887" s="104"/>
    </row>
    <row r="43888" spans="151:151" ht="14.4" x14ac:dyDescent="0.25">
      <c r="EU43888" s="104"/>
    </row>
    <row r="43889" spans="151:151" ht="14.4" x14ac:dyDescent="0.25">
      <c r="EU43889" s="104"/>
    </row>
    <row r="43890" spans="151:151" ht="14.4" x14ac:dyDescent="0.25">
      <c r="EU43890" s="104"/>
    </row>
    <row r="43891" spans="151:151" ht="14.4" x14ac:dyDescent="0.25">
      <c r="EU43891" s="104"/>
    </row>
    <row r="43892" spans="151:151" ht="14.4" x14ac:dyDescent="0.25">
      <c r="EU43892" s="104"/>
    </row>
    <row r="43893" spans="151:151" ht="14.4" x14ac:dyDescent="0.25">
      <c r="EU43893" s="104"/>
    </row>
    <row r="43894" spans="151:151" ht="14.4" x14ac:dyDescent="0.25">
      <c r="EU43894" s="104"/>
    </row>
    <row r="43895" spans="151:151" ht="14.4" x14ac:dyDescent="0.25">
      <c r="EU43895" s="104"/>
    </row>
    <row r="43896" spans="151:151" ht="14.4" x14ac:dyDescent="0.25">
      <c r="EU43896" s="104"/>
    </row>
    <row r="43897" spans="151:151" ht="14.4" x14ac:dyDescent="0.25">
      <c r="EU43897" s="104"/>
    </row>
    <row r="43898" spans="151:151" ht="14.4" x14ac:dyDescent="0.25">
      <c r="EU43898" s="104"/>
    </row>
    <row r="43899" spans="151:151" ht="14.4" x14ac:dyDescent="0.25">
      <c r="EU43899" s="104"/>
    </row>
    <row r="43900" spans="151:151" ht="14.4" x14ac:dyDescent="0.25">
      <c r="EU43900" s="104"/>
    </row>
    <row r="43901" spans="151:151" ht="14.4" x14ac:dyDescent="0.25">
      <c r="EU43901" s="104"/>
    </row>
    <row r="43902" spans="151:151" ht="14.4" x14ac:dyDescent="0.25">
      <c r="EU43902" s="104"/>
    </row>
    <row r="43903" spans="151:151" ht="14.4" x14ac:dyDescent="0.25">
      <c r="EU43903" s="104"/>
    </row>
    <row r="43904" spans="151:151" ht="14.4" x14ac:dyDescent="0.25">
      <c r="EU43904" s="104"/>
    </row>
    <row r="43905" spans="151:151" ht="14.4" x14ac:dyDescent="0.25">
      <c r="EU43905" s="104"/>
    </row>
    <row r="43906" spans="151:151" ht="14.4" x14ac:dyDescent="0.25">
      <c r="EU43906" s="104"/>
    </row>
    <row r="43907" spans="151:151" ht="14.4" x14ac:dyDescent="0.25">
      <c r="EU43907" s="104"/>
    </row>
    <row r="43908" spans="151:151" ht="14.4" x14ac:dyDescent="0.25">
      <c r="EU43908" s="104"/>
    </row>
    <row r="43909" spans="151:151" ht="14.4" x14ac:dyDescent="0.25">
      <c r="EU43909" s="104"/>
    </row>
    <row r="43910" spans="151:151" ht="14.4" x14ac:dyDescent="0.25">
      <c r="EU43910" s="104"/>
    </row>
    <row r="43911" spans="151:151" ht="14.4" x14ac:dyDescent="0.25">
      <c r="EU43911" s="104"/>
    </row>
    <row r="43912" spans="151:151" ht="14.4" x14ac:dyDescent="0.25">
      <c r="EU43912" s="104"/>
    </row>
    <row r="43913" spans="151:151" ht="14.4" x14ac:dyDescent="0.25">
      <c r="EU43913" s="104"/>
    </row>
    <row r="43914" spans="151:151" ht="14.4" x14ac:dyDescent="0.25">
      <c r="EU43914" s="104"/>
    </row>
    <row r="43915" spans="151:151" ht="14.4" x14ac:dyDescent="0.25">
      <c r="EU43915" s="104"/>
    </row>
    <row r="43916" spans="151:151" ht="14.4" x14ac:dyDescent="0.25">
      <c r="EU43916" s="104"/>
    </row>
    <row r="43917" spans="151:151" ht="14.4" x14ac:dyDescent="0.25">
      <c r="EU43917" s="104"/>
    </row>
    <row r="43918" spans="151:151" ht="14.4" x14ac:dyDescent="0.25">
      <c r="EU43918" s="104"/>
    </row>
    <row r="43919" spans="151:151" ht="14.4" x14ac:dyDescent="0.25">
      <c r="EU43919" s="104"/>
    </row>
    <row r="43920" spans="151:151" ht="14.4" x14ac:dyDescent="0.25">
      <c r="EU43920" s="104"/>
    </row>
    <row r="43921" spans="151:151" ht="14.4" x14ac:dyDescent="0.25">
      <c r="EU43921" s="104"/>
    </row>
    <row r="43922" spans="151:151" ht="14.4" x14ac:dyDescent="0.25">
      <c r="EU43922" s="104"/>
    </row>
    <row r="43923" spans="151:151" ht="14.4" x14ac:dyDescent="0.25">
      <c r="EU43923" s="104"/>
    </row>
    <row r="43924" spans="151:151" ht="14.4" x14ac:dyDescent="0.25">
      <c r="EU43924" s="104"/>
    </row>
    <row r="43925" spans="151:151" ht="14.4" x14ac:dyDescent="0.25">
      <c r="EU43925" s="104"/>
    </row>
    <row r="43926" spans="151:151" ht="14.4" x14ac:dyDescent="0.25">
      <c r="EU43926" s="104"/>
    </row>
    <row r="43927" spans="151:151" ht="14.4" x14ac:dyDescent="0.25">
      <c r="EU43927" s="104"/>
    </row>
    <row r="43928" spans="151:151" ht="14.4" x14ac:dyDescent="0.25">
      <c r="EU43928" s="104"/>
    </row>
    <row r="43929" spans="151:151" ht="14.4" x14ac:dyDescent="0.25">
      <c r="EU43929" s="104"/>
    </row>
    <row r="43930" spans="151:151" ht="14.4" x14ac:dyDescent="0.25">
      <c r="EU43930" s="104"/>
    </row>
    <row r="43931" spans="151:151" ht="14.4" x14ac:dyDescent="0.25">
      <c r="EU43931" s="104"/>
    </row>
    <row r="43932" spans="151:151" ht="14.4" x14ac:dyDescent="0.25">
      <c r="EU43932" s="104"/>
    </row>
    <row r="43933" spans="151:151" ht="14.4" x14ac:dyDescent="0.25">
      <c r="EU43933" s="104"/>
    </row>
    <row r="43934" spans="151:151" ht="14.4" x14ac:dyDescent="0.25">
      <c r="EU43934" s="104"/>
    </row>
    <row r="43935" spans="151:151" ht="14.4" x14ac:dyDescent="0.25">
      <c r="EU43935" s="104"/>
    </row>
    <row r="43936" spans="151:151" ht="14.4" x14ac:dyDescent="0.25">
      <c r="EU43936" s="104"/>
    </row>
    <row r="43937" spans="151:151" ht="14.4" x14ac:dyDescent="0.25">
      <c r="EU43937" s="104"/>
    </row>
    <row r="43938" spans="151:151" ht="14.4" x14ac:dyDescent="0.25">
      <c r="EU43938" s="104"/>
    </row>
    <row r="43939" spans="151:151" ht="14.4" x14ac:dyDescent="0.25">
      <c r="EU43939" s="104"/>
    </row>
    <row r="43940" spans="151:151" ht="14.4" x14ac:dyDescent="0.25">
      <c r="EU43940" s="104"/>
    </row>
    <row r="43941" spans="151:151" ht="14.4" x14ac:dyDescent="0.25">
      <c r="EU43941" s="104"/>
    </row>
    <row r="43942" spans="151:151" ht="14.4" x14ac:dyDescent="0.25">
      <c r="EU43942" s="104"/>
    </row>
    <row r="43943" spans="151:151" ht="14.4" x14ac:dyDescent="0.25">
      <c r="EU43943" s="104"/>
    </row>
    <row r="43944" spans="151:151" ht="14.4" x14ac:dyDescent="0.25">
      <c r="EU43944" s="104"/>
    </row>
    <row r="43945" spans="151:151" ht="14.4" x14ac:dyDescent="0.25">
      <c r="EU43945" s="104"/>
    </row>
    <row r="43946" spans="151:151" ht="14.4" x14ac:dyDescent="0.25">
      <c r="EU43946" s="104"/>
    </row>
    <row r="43947" spans="151:151" ht="14.4" x14ac:dyDescent="0.25">
      <c r="EU43947" s="104"/>
    </row>
    <row r="43948" spans="151:151" ht="14.4" x14ac:dyDescent="0.25">
      <c r="EU43948" s="104"/>
    </row>
    <row r="43949" spans="151:151" ht="14.4" x14ac:dyDescent="0.25">
      <c r="EU43949" s="104"/>
    </row>
    <row r="43950" spans="151:151" ht="14.4" x14ac:dyDescent="0.25">
      <c r="EU43950" s="104"/>
    </row>
    <row r="43951" spans="151:151" ht="14.4" x14ac:dyDescent="0.25">
      <c r="EU43951" s="104"/>
    </row>
    <row r="43952" spans="151:151" ht="14.4" x14ac:dyDescent="0.25">
      <c r="EU43952" s="104"/>
    </row>
    <row r="43953" spans="151:151" ht="14.4" x14ac:dyDescent="0.25">
      <c r="EU43953" s="104"/>
    </row>
    <row r="43954" spans="151:151" ht="14.4" x14ac:dyDescent="0.25">
      <c r="EU43954" s="104"/>
    </row>
    <row r="43955" spans="151:151" ht="14.4" x14ac:dyDescent="0.25">
      <c r="EU43955" s="104"/>
    </row>
    <row r="43956" spans="151:151" ht="14.4" x14ac:dyDescent="0.25">
      <c r="EU43956" s="104"/>
    </row>
    <row r="43957" spans="151:151" ht="14.4" x14ac:dyDescent="0.25">
      <c r="EU43957" s="104"/>
    </row>
    <row r="43958" spans="151:151" ht="14.4" x14ac:dyDescent="0.25">
      <c r="EU43958" s="104"/>
    </row>
    <row r="43959" spans="151:151" ht="14.4" x14ac:dyDescent="0.25">
      <c r="EU43959" s="104"/>
    </row>
    <row r="43960" spans="151:151" ht="14.4" x14ac:dyDescent="0.25">
      <c r="EU43960" s="104"/>
    </row>
    <row r="43961" spans="151:151" ht="14.4" x14ac:dyDescent="0.25">
      <c r="EU43961" s="104"/>
    </row>
    <row r="43962" spans="151:151" ht="14.4" x14ac:dyDescent="0.25">
      <c r="EU43962" s="104"/>
    </row>
    <row r="43963" spans="151:151" ht="14.4" x14ac:dyDescent="0.25">
      <c r="EU43963" s="104"/>
    </row>
    <row r="43964" spans="151:151" ht="14.4" x14ac:dyDescent="0.25">
      <c r="EU43964" s="104"/>
    </row>
    <row r="43965" spans="151:151" ht="14.4" x14ac:dyDescent="0.25">
      <c r="EU43965" s="104"/>
    </row>
    <row r="43966" spans="151:151" ht="14.4" x14ac:dyDescent="0.25">
      <c r="EU43966" s="104"/>
    </row>
    <row r="43967" spans="151:151" ht="14.4" x14ac:dyDescent="0.25">
      <c r="EU43967" s="104"/>
    </row>
    <row r="43968" spans="151:151" ht="14.4" x14ac:dyDescent="0.25">
      <c r="EU43968" s="104"/>
    </row>
    <row r="43969" spans="151:151" ht="14.4" x14ac:dyDescent="0.25">
      <c r="EU43969" s="104"/>
    </row>
    <row r="43970" spans="151:151" ht="14.4" x14ac:dyDescent="0.25">
      <c r="EU43970" s="104"/>
    </row>
    <row r="43971" spans="151:151" ht="14.4" x14ac:dyDescent="0.25">
      <c r="EU43971" s="104"/>
    </row>
    <row r="43972" spans="151:151" ht="14.4" x14ac:dyDescent="0.25">
      <c r="EU43972" s="104"/>
    </row>
    <row r="43973" spans="151:151" ht="14.4" x14ac:dyDescent="0.25">
      <c r="EU43973" s="104"/>
    </row>
    <row r="43974" spans="151:151" ht="14.4" x14ac:dyDescent="0.25">
      <c r="EU43974" s="104"/>
    </row>
    <row r="43975" spans="151:151" ht="14.4" x14ac:dyDescent="0.25">
      <c r="EU43975" s="104"/>
    </row>
    <row r="43976" spans="151:151" ht="14.4" x14ac:dyDescent="0.25">
      <c r="EU43976" s="104"/>
    </row>
    <row r="43977" spans="151:151" ht="14.4" x14ac:dyDescent="0.25">
      <c r="EU43977" s="104"/>
    </row>
    <row r="43978" spans="151:151" ht="14.4" x14ac:dyDescent="0.25">
      <c r="EU43978" s="104"/>
    </row>
    <row r="43979" spans="151:151" ht="14.4" x14ac:dyDescent="0.25">
      <c r="EU43979" s="104"/>
    </row>
    <row r="43980" spans="151:151" ht="14.4" x14ac:dyDescent="0.25">
      <c r="EU43980" s="104"/>
    </row>
    <row r="43981" spans="151:151" ht="14.4" x14ac:dyDescent="0.25">
      <c r="EU43981" s="104"/>
    </row>
    <row r="43982" spans="151:151" ht="14.4" x14ac:dyDescent="0.25">
      <c r="EU43982" s="104"/>
    </row>
    <row r="43983" spans="151:151" ht="14.4" x14ac:dyDescent="0.25">
      <c r="EU43983" s="104"/>
    </row>
    <row r="43984" spans="151:151" ht="14.4" x14ac:dyDescent="0.25">
      <c r="EU43984" s="104"/>
    </row>
    <row r="43985" spans="151:151" ht="14.4" x14ac:dyDescent="0.25">
      <c r="EU43985" s="104"/>
    </row>
    <row r="43986" spans="151:151" ht="14.4" x14ac:dyDescent="0.25">
      <c r="EU43986" s="104"/>
    </row>
    <row r="43987" spans="151:151" ht="14.4" x14ac:dyDescent="0.25">
      <c r="EU43987" s="104"/>
    </row>
    <row r="43988" spans="151:151" ht="14.4" x14ac:dyDescent="0.25">
      <c r="EU43988" s="104"/>
    </row>
    <row r="43989" spans="151:151" ht="14.4" x14ac:dyDescent="0.25">
      <c r="EU43989" s="104"/>
    </row>
    <row r="43990" spans="151:151" ht="14.4" x14ac:dyDescent="0.25">
      <c r="EU43990" s="104"/>
    </row>
    <row r="43991" spans="151:151" ht="14.4" x14ac:dyDescent="0.25">
      <c r="EU43991" s="104"/>
    </row>
    <row r="43992" spans="151:151" ht="14.4" x14ac:dyDescent="0.25">
      <c r="EU43992" s="104"/>
    </row>
    <row r="43993" spans="151:151" ht="14.4" x14ac:dyDescent="0.25">
      <c r="EU43993" s="104"/>
    </row>
    <row r="43994" spans="151:151" ht="14.4" x14ac:dyDescent="0.25">
      <c r="EU43994" s="104"/>
    </row>
    <row r="43995" spans="151:151" ht="14.4" x14ac:dyDescent="0.25">
      <c r="EU43995" s="104"/>
    </row>
    <row r="43996" spans="151:151" ht="14.4" x14ac:dyDescent="0.25">
      <c r="EU43996" s="104"/>
    </row>
    <row r="43997" spans="151:151" ht="14.4" x14ac:dyDescent="0.25">
      <c r="EU43997" s="104"/>
    </row>
    <row r="43998" spans="151:151" ht="14.4" x14ac:dyDescent="0.25">
      <c r="EU43998" s="104"/>
    </row>
    <row r="43999" spans="151:151" ht="14.4" x14ac:dyDescent="0.25">
      <c r="EU43999" s="104"/>
    </row>
    <row r="44000" spans="151:151" ht="14.4" x14ac:dyDescent="0.25">
      <c r="EU44000" s="104"/>
    </row>
    <row r="44001" spans="151:151" ht="14.4" x14ac:dyDescent="0.25">
      <c r="EU44001" s="104"/>
    </row>
    <row r="44002" spans="151:151" ht="14.4" x14ac:dyDescent="0.25">
      <c r="EU44002" s="104"/>
    </row>
    <row r="44003" spans="151:151" ht="14.4" x14ac:dyDescent="0.25">
      <c r="EU44003" s="104"/>
    </row>
    <row r="44004" spans="151:151" ht="14.4" x14ac:dyDescent="0.25">
      <c r="EU44004" s="104"/>
    </row>
    <row r="44005" spans="151:151" ht="14.4" x14ac:dyDescent="0.25">
      <c r="EU44005" s="104"/>
    </row>
    <row r="44006" spans="151:151" ht="14.4" x14ac:dyDescent="0.25">
      <c r="EU44006" s="104"/>
    </row>
    <row r="44007" spans="151:151" ht="14.4" x14ac:dyDescent="0.25">
      <c r="EU44007" s="104"/>
    </row>
    <row r="44008" spans="151:151" ht="14.4" x14ac:dyDescent="0.25">
      <c r="EU44008" s="104"/>
    </row>
    <row r="44009" spans="151:151" ht="14.4" x14ac:dyDescent="0.25">
      <c r="EU44009" s="104"/>
    </row>
    <row r="44010" spans="151:151" ht="14.4" x14ac:dyDescent="0.25">
      <c r="EU44010" s="104"/>
    </row>
    <row r="44011" spans="151:151" ht="14.4" x14ac:dyDescent="0.25">
      <c r="EU44011" s="104"/>
    </row>
    <row r="44012" spans="151:151" ht="14.4" x14ac:dyDescent="0.25">
      <c r="EU44012" s="104"/>
    </row>
    <row r="44013" spans="151:151" ht="14.4" x14ac:dyDescent="0.25">
      <c r="EU44013" s="104"/>
    </row>
    <row r="44014" spans="151:151" ht="14.4" x14ac:dyDescent="0.25">
      <c r="EU44014" s="104"/>
    </row>
    <row r="44015" spans="151:151" ht="14.4" x14ac:dyDescent="0.25">
      <c r="EU44015" s="104"/>
    </row>
    <row r="44016" spans="151:151" ht="14.4" x14ac:dyDescent="0.25">
      <c r="EU44016" s="104"/>
    </row>
    <row r="44017" spans="151:151" ht="14.4" x14ac:dyDescent="0.25">
      <c r="EU44017" s="104"/>
    </row>
    <row r="44018" spans="151:151" ht="14.4" x14ac:dyDescent="0.25">
      <c r="EU44018" s="104"/>
    </row>
    <row r="44019" spans="151:151" ht="14.4" x14ac:dyDescent="0.25">
      <c r="EU44019" s="104"/>
    </row>
    <row r="44020" spans="151:151" ht="14.4" x14ac:dyDescent="0.25">
      <c r="EU44020" s="104"/>
    </row>
    <row r="44021" spans="151:151" ht="14.4" x14ac:dyDescent="0.25">
      <c r="EU44021" s="104"/>
    </row>
    <row r="44022" spans="151:151" ht="14.4" x14ac:dyDescent="0.25">
      <c r="EU44022" s="104"/>
    </row>
    <row r="44023" spans="151:151" ht="14.4" x14ac:dyDescent="0.25">
      <c r="EU44023" s="104"/>
    </row>
    <row r="44024" spans="151:151" ht="14.4" x14ac:dyDescent="0.25">
      <c r="EU44024" s="104"/>
    </row>
    <row r="44025" spans="151:151" ht="14.4" x14ac:dyDescent="0.25">
      <c r="EU44025" s="104"/>
    </row>
    <row r="44026" spans="151:151" ht="14.4" x14ac:dyDescent="0.25">
      <c r="EU44026" s="104"/>
    </row>
    <row r="44027" spans="151:151" ht="14.4" x14ac:dyDescent="0.25">
      <c r="EU44027" s="104"/>
    </row>
    <row r="44028" spans="151:151" ht="14.4" x14ac:dyDescent="0.25">
      <c r="EU44028" s="104"/>
    </row>
    <row r="44029" spans="151:151" ht="14.4" x14ac:dyDescent="0.25">
      <c r="EU44029" s="104"/>
    </row>
    <row r="44030" spans="151:151" ht="14.4" x14ac:dyDescent="0.25">
      <c r="EU44030" s="104"/>
    </row>
    <row r="44031" spans="151:151" ht="14.4" x14ac:dyDescent="0.25">
      <c r="EU44031" s="104"/>
    </row>
    <row r="44032" spans="151:151" ht="14.4" x14ac:dyDescent="0.25">
      <c r="EU44032" s="104"/>
    </row>
    <row r="44033" spans="151:151" ht="14.4" x14ac:dyDescent="0.25">
      <c r="EU44033" s="104"/>
    </row>
    <row r="44034" spans="151:151" ht="14.4" x14ac:dyDescent="0.25">
      <c r="EU44034" s="104"/>
    </row>
    <row r="44035" spans="151:151" ht="14.4" x14ac:dyDescent="0.25">
      <c r="EU44035" s="104"/>
    </row>
    <row r="44036" spans="151:151" ht="14.4" x14ac:dyDescent="0.25">
      <c r="EU44036" s="104"/>
    </row>
    <row r="44037" spans="151:151" ht="14.4" x14ac:dyDescent="0.25">
      <c r="EU44037" s="104"/>
    </row>
    <row r="44038" spans="151:151" ht="14.4" x14ac:dyDescent="0.25">
      <c r="EU44038" s="104"/>
    </row>
    <row r="44039" spans="151:151" ht="14.4" x14ac:dyDescent="0.25">
      <c r="EU44039" s="104"/>
    </row>
    <row r="44040" spans="151:151" ht="14.4" x14ac:dyDescent="0.25">
      <c r="EU44040" s="104"/>
    </row>
    <row r="44041" spans="151:151" ht="14.4" x14ac:dyDescent="0.25">
      <c r="EU44041" s="104"/>
    </row>
    <row r="44042" spans="151:151" ht="14.4" x14ac:dyDescent="0.25">
      <c r="EU44042" s="104"/>
    </row>
    <row r="44043" spans="151:151" ht="14.4" x14ac:dyDescent="0.25">
      <c r="EU44043" s="104"/>
    </row>
    <row r="44044" spans="151:151" ht="14.4" x14ac:dyDescent="0.25">
      <c r="EU44044" s="104"/>
    </row>
    <row r="44045" spans="151:151" ht="14.4" x14ac:dyDescent="0.25">
      <c r="EU44045" s="104"/>
    </row>
    <row r="44046" spans="151:151" ht="14.4" x14ac:dyDescent="0.25">
      <c r="EU44046" s="104"/>
    </row>
    <row r="44047" spans="151:151" ht="14.4" x14ac:dyDescent="0.25">
      <c r="EU44047" s="104"/>
    </row>
    <row r="44048" spans="151:151" ht="14.4" x14ac:dyDescent="0.25">
      <c r="EU44048" s="104"/>
    </row>
    <row r="44049" spans="151:151" ht="14.4" x14ac:dyDescent="0.25">
      <c r="EU44049" s="104"/>
    </row>
    <row r="44050" spans="151:151" ht="14.4" x14ac:dyDescent="0.25">
      <c r="EU44050" s="104"/>
    </row>
    <row r="44051" spans="151:151" ht="14.4" x14ac:dyDescent="0.25">
      <c r="EU44051" s="104"/>
    </row>
    <row r="44052" spans="151:151" ht="14.4" x14ac:dyDescent="0.25">
      <c r="EU44052" s="104"/>
    </row>
    <row r="44053" spans="151:151" ht="14.4" x14ac:dyDescent="0.25">
      <c r="EU44053" s="104"/>
    </row>
    <row r="44054" spans="151:151" ht="14.4" x14ac:dyDescent="0.25">
      <c r="EU44054" s="104"/>
    </row>
    <row r="44055" spans="151:151" ht="14.4" x14ac:dyDescent="0.25">
      <c r="EU44055" s="104"/>
    </row>
    <row r="44056" spans="151:151" ht="14.4" x14ac:dyDescent="0.25">
      <c r="EU44056" s="104"/>
    </row>
    <row r="44057" spans="151:151" ht="14.4" x14ac:dyDescent="0.25">
      <c r="EU44057" s="104"/>
    </row>
    <row r="44058" spans="151:151" ht="14.4" x14ac:dyDescent="0.25">
      <c r="EU44058" s="104"/>
    </row>
    <row r="44059" spans="151:151" ht="14.4" x14ac:dyDescent="0.25">
      <c r="EU44059" s="104"/>
    </row>
    <row r="44060" spans="151:151" ht="14.4" x14ac:dyDescent="0.25">
      <c r="EU44060" s="104"/>
    </row>
    <row r="44061" spans="151:151" ht="14.4" x14ac:dyDescent="0.25">
      <c r="EU44061" s="104"/>
    </row>
    <row r="44062" spans="151:151" ht="14.4" x14ac:dyDescent="0.25">
      <c r="EU44062" s="104"/>
    </row>
    <row r="44063" spans="151:151" ht="14.4" x14ac:dyDescent="0.25">
      <c r="EU44063" s="104"/>
    </row>
    <row r="44064" spans="151:151" ht="14.4" x14ac:dyDescent="0.25">
      <c r="EU44064" s="104"/>
    </row>
    <row r="44065" spans="151:151" ht="14.4" x14ac:dyDescent="0.25">
      <c r="EU44065" s="104"/>
    </row>
    <row r="44066" spans="151:151" ht="14.4" x14ac:dyDescent="0.25">
      <c r="EU44066" s="104"/>
    </row>
    <row r="44067" spans="151:151" ht="14.4" x14ac:dyDescent="0.25">
      <c r="EU44067" s="104"/>
    </row>
    <row r="44068" spans="151:151" ht="14.4" x14ac:dyDescent="0.25">
      <c r="EU44068" s="104"/>
    </row>
    <row r="44069" spans="151:151" ht="14.4" x14ac:dyDescent="0.25">
      <c r="EU44069" s="104"/>
    </row>
    <row r="44070" spans="151:151" ht="14.4" x14ac:dyDescent="0.25">
      <c r="EU44070" s="104"/>
    </row>
    <row r="44071" spans="151:151" ht="14.4" x14ac:dyDescent="0.25">
      <c r="EU44071" s="104"/>
    </row>
    <row r="44072" spans="151:151" ht="14.4" x14ac:dyDescent="0.25">
      <c r="EU44072" s="104"/>
    </row>
    <row r="44073" spans="151:151" ht="14.4" x14ac:dyDescent="0.25">
      <c r="EU44073" s="104"/>
    </row>
    <row r="44074" spans="151:151" ht="14.4" x14ac:dyDescent="0.25">
      <c r="EU44074" s="104"/>
    </row>
    <row r="44075" spans="151:151" ht="14.4" x14ac:dyDescent="0.25">
      <c r="EU44075" s="104"/>
    </row>
    <row r="44076" spans="151:151" ht="14.4" x14ac:dyDescent="0.25">
      <c r="EU44076" s="104"/>
    </row>
    <row r="44077" spans="151:151" ht="14.4" x14ac:dyDescent="0.25">
      <c r="EU44077" s="104"/>
    </row>
    <row r="44078" spans="151:151" ht="14.4" x14ac:dyDescent="0.25">
      <c r="EU44078" s="104"/>
    </row>
    <row r="44079" spans="151:151" ht="14.4" x14ac:dyDescent="0.25">
      <c r="EU44079" s="104"/>
    </row>
    <row r="44080" spans="151:151" ht="14.4" x14ac:dyDescent="0.25">
      <c r="EU44080" s="104"/>
    </row>
    <row r="44081" spans="151:151" ht="14.4" x14ac:dyDescent="0.25">
      <c r="EU44081" s="104"/>
    </row>
    <row r="44082" spans="151:151" ht="14.4" x14ac:dyDescent="0.25">
      <c r="EU44082" s="104"/>
    </row>
    <row r="44083" spans="151:151" ht="14.4" x14ac:dyDescent="0.25">
      <c r="EU44083" s="104"/>
    </row>
    <row r="44084" spans="151:151" ht="14.4" x14ac:dyDescent="0.25">
      <c r="EU44084" s="104"/>
    </row>
    <row r="44085" spans="151:151" ht="14.4" x14ac:dyDescent="0.25">
      <c r="EU44085" s="104"/>
    </row>
    <row r="44086" spans="151:151" ht="14.4" x14ac:dyDescent="0.25">
      <c r="EU44086" s="104"/>
    </row>
    <row r="44087" spans="151:151" ht="14.4" x14ac:dyDescent="0.25">
      <c r="EU44087" s="104"/>
    </row>
    <row r="44088" spans="151:151" ht="14.4" x14ac:dyDescent="0.25">
      <c r="EU44088" s="104"/>
    </row>
    <row r="44089" spans="151:151" ht="14.4" x14ac:dyDescent="0.25">
      <c r="EU44089" s="104"/>
    </row>
    <row r="44090" spans="151:151" ht="14.4" x14ac:dyDescent="0.25">
      <c r="EU44090" s="104"/>
    </row>
    <row r="44091" spans="151:151" ht="14.4" x14ac:dyDescent="0.25">
      <c r="EU44091" s="104"/>
    </row>
    <row r="44092" spans="151:151" ht="14.4" x14ac:dyDescent="0.25">
      <c r="EU44092" s="104"/>
    </row>
    <row r="44093" spans="151:151" ht="14.4" x14ac:dyDescent="0.25">
      <c r="EU44093" s="104"/>
    </row>
    <row r="44094" spans="151:151" ht="14.4" x14ac:dyDescent="0.25">
      <c r="EU44094" s="104"/>
    </row>
    <row r="44095" spans="151:151" ht="14.4" x14ac:dyDescent="0.25">
      <c r="EU44095" s="104"/>
    </row>
    <row r="44096" spans="151:151" ht="14.4" x14ac:dyDescent="0.25">
      <c r="EU44096" s="104"/>
    </row>
    <row r="44097" spans="151:151" ht="14.4" x14ac:dyDescent="0.25">
      <c r="EU44097" s="104"/>
    </row>
    <row r="44098" spans="151:151" ht="14.4" x14ac:dyDescent="0.25">
      <c r="EU44098" s="104"/>
    </row>
    <row r="44099" spans="151:151" ht="14.4" x14ac:dyDescent="0.25">
      <c r="EU44099" s="104"/>
    </row>
    <row r="44100" spans="151:151" ht="14.4" x14ac:dyDescent="0.25">
      <c r="EU44100" s="104"/>
    </row>
    <row r="44101" spans="151:151" ht="14.4" x14ac:dyDescent="0.25">
      <c r="EU44101" s="104"/>
    </row>
    <row r="44102" spans="151:151" ht="14.4" x14ac:dyDescent="0.25">
      <c r="EU44102" s="104"/>
    </row>
    <row r="44103" spans="151:151" ht="14.4" x14ac:dyDescent="0.25">
      <c r="EU44103" s="104"/>
    </row>
    <row r="44104" spans="151:151" ht="14.4" x14ac:dyDescent="0.25">
      <c r="EU44104" s="104"/>
    </row>
    <row r="44105" spans="151:151" ht="14.4" x14ac:dyDescent="0.25">
      <c r="EU44105" s="104"/>
    </row>
    <row r="44106" spans="151:151" ht="14.4" x14ac:dyDescent="0.25">
      <c r="EU44106" s="104"/>
    </row>
    <row r="44107" spans="151:151" ht="14.4" x14ac:dyDescent="0.25">
      <c r="EU44107" s="104"/>
    </row>
    <row r="44108" spans="151:151" ht="14.4" x14ac:dyDescent="0.25">
      <c r="EU44108" s="104"/>
    </row>
    <row r="44109" spans="151:151" ht="14.4" x14ac:dyDescent="0.25">
      <c r="EU44109" s="104"/>
    </row>
    <row r="44110" spans="151:151" ht="14.4" x14ac:dyDescent="0.25">
      <c r="EU44110" s="104"/>
    </row>
    <row r="44111" spans="151:151" ht="14.4" x14ac:dyDescent="0.25">
      <c r="EU44111" s="104"/>
    </row>
    <row r="44112" spans="151:151" ht="14.4" x14ac:dyDescent="0.25">
      <c r="EU44112" s="104"/>
    </row>
    <row r="44113" spans="151:151" ht="14.4" x14ac:dyDescent="0.25">
      <c r="EU44113" s="104"/>
    </row>
    <row r="44114" spans="151:151" ht="14.4" x14ac:dyDescent="0.25">
      <c r="EU44114" s="104"/>
    </row>
    <row r="44115" spans="151:151" ht="14.4" x14ac:dyDescent="0.25">
      <c r="EU44115" s="104"/>
    </row>
    <row r="44116" spans="151:151" ht="14.4" x14ac:dyDescent="0.25">
      <c r="EU44116" s="104"/>
    </row>
    <row r="44117" spans="151:151" ht="14.4" x14ac:dyDescent="0.25">
      <c r="EU44117" s="104"/>
    </row>
    <row r="44118" spans="151:151" ht="14.4" x14ac:dyDescent="0.25">
      <c r="EU44118" s="104"/>
    </row>
    <row r="44119" spans="151:151" ht="14.4" x14ac:dyDescent="0.25">
      <c r="EU44119" s="104"/>
    </row>
    <row r="44120" spans="151:151" ht="14.4" x14ac:dyDescent="0.25">
      <c r="EU44120" s="104"/>
    </row>
    <row r="44121" spans="151:151" ht="14.4" x14ac:dyDescent="0.25">
      <c r="EU44121" s="104"/>
    </row>
    <row r="44122" spans="151:151" ht="14.4" x14ac:dyDescent="0.25">
      <c r="EU44122" s="104"/>
    </row>
    <row r="44123" spans="151:151" ht="14.4" x14ac:dyDescent="0.25">
      <c r="EU44123" s="104"/>
    </row>
    <row r="44124" spans="151:151" ht="14.4" x14ac:dyDescent="0.25">
      <c r="EU44124" s="104"/>
    </row>
    <row r="44125" spans="151:151" ht="14.4" x14ac:dyDescent="0.25">
      <c r="EU44125" s="104"/>
    </row>
    <row r="44126" spans="151:151" ht="14.4" x14ac:dyDescent="0.25">
      <c r="EU44126" s="104"/>
    </row>
    <row r="44127" spans="151:151" ht="14.4" x14ac:dyDescent="0.25">
      <c r="EU44127" s="104"/>
    </row>
    <row r="44128" spans="151:151" ht="14.4" x14ac:dyDescent="0.25">
      <c r="EU44128" s="104"/>
    </row>
    <row r="44129" spans="151:151" ht="14.4" x14ac:dyDescent="0.25">
      <c r="EU44129" s="104"/>
    </row>
    <row r="44130" spans="151:151" ht="14.4" x14ac:dyDescent="0.25">
      <c r="EU44130" s="104"/>
    </row>
    <row r="44131" spans="151:151" ht="14.4" x14ac:dyDescent="0.25">
      <c r="EU44131" s="104"/>
    </row>
    <row r="44132" spans="151:151" ht="14.4" x14ac:dyDescent="0.25">
      <c r="EU44132" s="104"/>
    </row>
    <row r="44133" spans="151:151" ht="14.4" x14ac:dyDescent="0.25">
      <c r="EU44133" s="104"/>
    </row>
    <row r="44134" spans="151:151" ht="14.4" x14ac:dyDescent="0.25">
      <c r="EU44134" s="104"/>
    </row>
    <row r="44135" spans="151:151" ht="14.4" x14ac:dyDescent="0.25">
      <c r="EU44135" s="104"/>
    </row>
    <row r="44136" spans="151:151" ht="14.4" x14ac:dyDescent="0.25">
      <c r="EU44136" s="104"/>
    </row>
    <row r="44137" spans="151:151" ht="14.4" x14ac:dyDescent="0.25">
      <c r="EU44137" s="104"/>
    </row>
    <row r="44138" spans="151:151" ht="14.4" x14ac:dyDescent="0.25">
      <c r="EU44138" s="104"/>
    </row>
    <row r="44139" spans="151:151" ht="14.4" x14ac:dyDescent="0.25">
      <c r="EU44139" s="104"/>
    </row>
    <row r="44140" spans="151:151" ht="14.4" x14ac:dyDescent="0.25">
      <c r="EU44140" s="104"/>
    </row>
    <row r="44141" spans="151:151" ht="14.4" x14ac:dyDescent="0.25">
      <c r="EU44141" s="104"/>
    </row>
    <row r="44142" spans="151:151" ht="14.4" x14ac:dyDescent="0.25">
      <c r="EU44142" s="104"/>
    </row>
    <row r="44143" spans="151:151" ht="14.4" x14ac:dyDescent="0.25">
      <c r="EU44143" s="104"/>
    </row>
    <row r="44144" spans="151:151" ht="14.4" x14ac:dyDescent="0.25">
      <c r="EU44144" s="104"/>
    </row>
    <row r="44145" spans="151:151" ht="14.4" x14ac:dyDescent="0.25">
      <c r="EU44145" s="104"/>
    </row>
    <row r="44146" spans="151:151" ht="14.4" x14ac:dyDescent="0.25">
      <c r="EU44146" s="104"/>
    </row>
    <row r="44147" spans="151:151" ht="14.4" x14ac:dyDescent="0.25">
      <c r="EU44147" s="104"/>
    </row>
    <row r="44148" spans="151:151" ht="14.4" x14ac:dyDescent="0.25">
      <c r="EU44148" s="104"/>
    </row>
    <row r="44149" spans="151:151" ht="14.4" x14ac:dyDescent="0.25">
      <c r="EU44149" s="104"/>
    </row>
    <row r="44150" spans="151:151" ht="14.4" x14ac:dyDescent="0.25">
      <c r="EU44150" s="104"/>
    </row>
    <row r="44151" spans="151:151" ht="14.4" x14ac:dyDescent="0.25">
      <c r="EU44151" s="104"/>
    </row>
    <row r="44152" spans="151:151" ht="14.4" x14ac:dyDescent="0.25">
      <c r="EU44152" s="104"/>
    </row>
    <row r="44153" spans="151:151" ht="14.4" x14ac:dyDescent="0.25">
      <c r="EU44153" s="104"/>
    </row>
    <row r="44154" spans="151:151" ht="14.4" x14ac:dyDescent="0.25">
      <c r="EU44154" s="104"/>
    </row>
    <row r="44155" spans="151:151" ht="14.4" x14ac:dyDescent="0.25">
      <c r="EU44155" s="104"/>
    </row>
    <row r="44156" spans="151:151" ht="14.4" x14ac:dyDescent="0.25">
      <c r="EU44156" s="104"/>
    </row>
    <row r="44157" spans="151:151" ht="14.4" x14ac:dyDescent="0.25">
      <c r="EU44157" s="104"/>
    </row>
    <row r="44158" spans="151:151" ht="14.4" x14ac:dyDescent="0.25">
      <c r="EU44158" s="104"/>
    </row>
    <row r="44159" spans="151:151" ht="14.4" x14ac:dyDescent="0.25">
      <c r="EU44159" s="104"/>
    </row>
    <row r="44160" spans="151:151" ht="14.4" x14ac:dyDescent="0.25">
      <c r="EU44160" s="104"/>
    </row>
    <row r="44161" spans="151:151" ht="14.4" x14ac:dyDescent="0.25">
      <c r="EU44161" s="104"/>
    </row>
    <row r="44162" spans="151:151" ht="14.4" x14ac:dyDescent="0.25">
      <c r="EU44162" s="104"/>
    </row>
    <row r="44163" spans="151:151" ht="14.4" x14ac:dyDescent="0.25">
      <c r="EU44163" s="104"/>
    </row>
    <row r="44164" spans="151:151" ht="14.4" x14ac:dyDescent="0.25">
      <c r="EU44164" s="104"/>
    </row>
    <row r="44165" spans="151:151" ht="14.4" x14ac:dyDescent="0.25">
      <c r="EU44165" s="104"/>
    </row>
    <row r="44166" spans="151:151" ht="14.4" x14ac:dyDescent="0.25">
      <c r="EU44166" s="104"/>
    </row>
    <row r="44167" spans="151:151" ht="14.4" x14ac:dyDescent="0.25">
      <c r="EU44167" s="104"/>
    </row>
    <row r="44168" spans="151:151" ht="14.4" x14ac:dyDescent="0.25">
      <c r="EU44168" s="104"/>
    </row>
    <row r="44169" spans="151:151" ht="14.4" x14ac:dyDescent="0.25">
      <c r="EU44169" s="104"/>
    </row>
    <row r="44170" spans="151:151" ht="14.4" x14ac:dyDescent="0.25">
      <c r="EU44170" s="104"/>
    </row>
    <row r="44171" spans="151:151" ht="14.4" x14ac:dyDescent="0.25">
      <c r="EU44171" s="104"/>
    </row>
    <row r="44172" spans="151:151" ht="14.4" x14ac:dyDescent="0.25">
      <c r="EU44172" s="104"/>
    </row>
    <row r="44173" spans="151:151" ht="14.4" x14ac:dyDescent="0.25">
      <c r="EU44173" s="104"/>
    </row>
    <row r="44174" spans="151:151" ht="14.4" x14ac:dyDescent="0.25">
      <c r="EU44174" s="104"/>
    </row>
    <row r="44175" spans="151:151" ht="14.4" x14ac:dyDescent="0.25">
      <c r="EU44175" s="104"/>
    </row>
    <row r="44176" spans="151:151" ht="14.4" x14ac:dyDescent="0.25">
      <c r="EU44176" s="104"/>
    </row>
    <row r="44177" spans="151:151" ht="14.4" x14ac:dyDescent="0.25">
      <c r="EU44177" s="104"/>
    </row>
    <row r="44178" spans="151:151" ht="14.4" x14ac:dyDescent="0.25">
      <c r="EU44178" s="104"/>
    </row>
    <row r="44179" spans="151:151" ht="14.4" x14ac:dyDescent="0.25">
      <c r="EU44179" s="104"/>
    </row>
    <row r="44180" spans="151:151" ht="14.4" x14ac:dyDescent="0.25">
      <c r="EU44180" s="104"/>
    </row>
    <row r="44181" spans="151:151" ht="14.4" x14ac:dyDescent="0.25">
      <c r="EU44181" s="104"/>
    </row>
    <row r="44182" spans="151:151" ht="14.4" x14ac:dyDescent="0.25">
      <c r="EU44182" s="104"/>
    </row>
    <row r="44183" spans="151:151" ht="14.4" x14ac:dyDescent="0.25">
      <c r="EU44183" s="104"/>
    </row>
    <row r="44184" spans="151:151" ht="14.4" x14ac:dyDescent="0.25">
      <c r="EU44184" s="104"/>
    </row>
    <row r="44185" spans="151:151" ht="14.4" x14ac:dyDescent="0.25">
      <c r="EU44185" s="104"/>
    </row>
    <row r="44186" spans="151:151" ht="14.4" x14ac:dyDescent="0.25">
      <c r="EU44186" s="104"/>
    </row>
    <row r="44187" spans="151:151" ht="14.4" x14ac:dyDescent="0.25">
      <c r="EU44187" s="104"/>
    </row>
    <row r="44188" spans="151:151" ht="14.4" x14ac:dyDescent="0.25">
      <c r="EU44188" s="104"/>
    </row>
    <row r="44189" spans="151:151" ht="14.4" x14ac:dyDescent="0.25">
      <c r="EU44189" s="104"/>
    </row>
    <row r="44190" spans="151:151" ht="14.4" x14ac:dyDescent="0.25">
      <c r="EU44190" s="104"/>
    </row>
    <row r="44191" spans="151:151" ht="14.4" x14ac:dyDescent="0.25">
      <c r="EU44191" s="104"/>
    </row>
    <row r="44192" spans="151:151" ht="14.4" x14ac:dyDescent="0.25">
      <c r="EU44192" s="104"/>
    </row>
    <row r="44193" spans="151:151" ht="14.4" x14ac:dyDescent="0.25">
      <c r="EU44193" s="104"/>
    </row>
    <row r="44194" spans="151:151" ht="14.4" x14ac:dyDescent="0.25">
      <c r="EU44194" s="104"/>
    </row>
    <row r="44195" spans="151:151" ht="14.4" x14ac:dyDescent="0.25">
      <c r="EU44195" s="104"/>
    </row>
    <row r="44196" spans="151:151" ht="14.4" x14ac:dyDescent="0.25">
      <c r="EU44196" s="104"/>
    </row>
    <row r="44197" spans="151:151" ht="14.4" x14ac:dyDescent="0.25">
      <c r="EU44197" s="104"/>
    </row>
    <row r="44198" spans="151:151" ht="14.4" x14ac:dyDescent="0.25">
      <c r="EU44198" s="104"/>
    </row>
    <row r="44199" spans="151:151" ht="14.4" x14ac:dyDescent="0.25">
      <c r="EU44199" s="104"/>
    </row>
    <row r="44200" spans="151:151" ht="14.4" x14ac:dyDescent="0.25">
      <c r="EU44200" s="104"/>
    </row>
    <row r="44201" spans="151:151" ht="14.4" x14ac:dyDescent="0.25">
      <c r="EU44201" s="104"/>
    </row>
    <row r="44202" spans="151:151" ht="14.4" x14ac:dyDescent="0.25">
      <c r="EU44202" s="104"/>
    </row>
    <row r="44203" spans="151:151" ht="14.4" x14ac:dyDescent="0.25">
      <c r="EU44203" s="104"/>
    </row>
    <row r="44204" spans="151:151" ht="14.4" x14ac:dyDescent="0.25">
      <c r="EU44204" s="104"/>
    </row>
    <row r="44205" spans="151:151" ht="14.4" x14ac:dyDescent="0.25">
      <c r="EU44205" s="104"/>
    </row>
    <row r="44206" spans="151:151" ht="14.4" x14ac:dyDescent="0.25">
      <c r="EU44206" s="104"/>
    </row>
    <row r="44207" spans="151:151" ht="14.4" x14ac:dyDescent="0.25">
      <c r="EU44207" s="104"/>
    </row>
    <row r="44208" spans="151:151" ht="14.4" x14ac:dyDescent="0.25">
      <c r="EU44208" s="104"/>
    </row>
    <row r="44209" spans="151:151" ht="14.4" x14ac:dyDescent="0.25">
      <c r="EU44209" s="104"/>
    </row>
    <row r="44210" spans="151:151" ht="14.4" x14ac:dyDescent="0.25">
      <c r="EU44210" s="104"/>
    </row>
    <row r="44211" spans="151:151" ht="14.4" x14ac:dyDescent="0.25">
      <c r="EU44211" s="104"/>
    </row>
    <row r="44212" spans="151:151" ht="14.4" x14ac:dyDescent="0.25">
      <c r="EU44212" s="104"/>
    </row>
    <row r="44213" spans="151:151" ht="14.4" x14ac:dyDescent="0.25">
      <c r="EU44213" s="104"/>
    </row>
    <row r="44214" spans="151:151" ht="14.4" x14ac:dyDescent="0.25">
      <c r="EU44214" s="104"/>
    </row>
    <row r="44215" spans="151:151" ht="14.4" x14ac:dyDescent="0.25">
      <c r="EU44215" s="104"/>
    </row>
    <row r="44216" spans="151:151" ht="14.4" x14ac:dyDescent="0.25">
      <c r="EU44216" s="104"/>
    </row>
    <row r="44217" spans="151:151" ht="14.4" x14ac:dyDescent="0.25">
      <c r="EU44217" s="104"/>
    </row>
    <row r="44218" spans="151:151" ht="14.4" x14ac:dyDescent="0.25">
      <c r="EU44218" s="104"/>
    </row>
    <row r="44219" spans="151:151" ht="14.4" x14ac:dyDescent="0.25">
      <c r="EU44219" s="104"/>
    </row>
    <row r="44220" spans="151:151" ht="14.4" x14ac:dyDescent="0.25">
      <c r="EU44220" s="104"/>
    </row>
    <row r="44221" spans="151:151" ht="14.4" x14ac:dyDescent="0.25">
      <c r="EU44221" s="104"/>
    </row>
    <row r="44222" spans="151:151" ht="14.4" x14ac:dyDescent="0.25">
      <c r="EU44222" s="104"/>
    </row>
    <row r="44223" spans="151:151" ht="14.4" x14ac:dyDescent="0.25">
      <c r="EU44223" s="104"/>
    </row>
    <row r="44224" spans="151:151" ht="14.4" x14ac:dyDescent="0.25">
      <c r="EU44224" s="104"/>
    </row>
    <row r="44225" spans="151:151" ht="14.4" x14ac:dyDescent="0.25">
      <c r="EU44225" s="104"/>
    </row>
    <row r="44226" spans="151:151" ht="14.4" x14ac:dyDescent="0.25">
      <c r="EU44226" s="104"/>
    </row>
    <row r="44227" spans="151:151" ht="14.4" x14ac:dyDescent="0.25">
      <c r="EU44227" s="104"/>
    </row>
    <row r="44228" spans="151:151" ht="14.4" x14ac:dyDescent="0.25">
      <c r="EU44228" s="104"/>
    </row>
    <row r="44229" spans="151:151" ht="14.4" x14ac:dyDescent="0.25">
      <c r="EU44229" s="104"/>
    </row>
    <row r="44230" spans="151:151" ht="14.4" x14ac:dyDescent="0.25">
      <c r="EU44230" s="104"/>
    </row>
    <row r="44231" spans="151:151" ht="14.4" x14ac:dyDescent="0.25">
      <c r="EU44231" s="104"/>
    </row>
    <row r="44232" spans="151:151" ht="14.4" x14ac:dyDescent="0.25">
      <c r="EU44232" s="104"/>
    </row>
    <row r="44233" spans="151:151" ht="14.4" x14ac:dyDescent="0.25">
      <c r="EU44233" s="104"/>
    </row>
    <row r="44234" spans="151:151" ht="14.4" x14ac:dyDescent="0.25">
      <c r="EU44234" s="104"/>
    </row>
    <row r="44235" spans="151:151" ht="14.4" x14ac:dyDescent="0.25">
      <c r="EU44235" s="104"/>
    </row>
    <row r="44236" spans="151:151" ht="14.4" x14ac:dyDescent="0.25">
      <c r="EU44236" s="104"/>
    </row>
    <row r="44237" spans="151:151" ht="14.4" x14ac:dyDescent="0.25">
      <c r="EU44237" s="104"/>
    </row>
    <row r="44238" spans="151:151" ht="14.4" x14ac:dyDescent="0.25">
      <c r="EU44238" s="104"/>
    </row>
    <row r="44239" spans="151:151" ht="14.4" x14ac:dyDescent="0.25">
      <c r="EU44239" s="104"/>
    </row>
    <row r="44240" spans="151:151" ht="14.4" x14ac:dyDescent="0.25">
      <c r="EU44240" s="104"/>
    </row>
    <row r="44241" spans="151:151" ht="14.4" x14ac:dyDescent="0.25">
      <c r="EU44241" s="104"/>
    </row>
    <row r="44242" spans="151:151" ht="14.4" x14ac:dyDescent="0.25">
      <c r="EU44242" s="104"/>
    </row>
    <row r="44243" spans="151:151" ht="14.4" x14ac:dyDescent="0.25">
      <c r="EU44243" s="104"/>
    </row>
    <row r="44244" spans="151:151" ht="14.4" x14ac:dyDescent="0.25">
      <c r="EU44244" s="104"/>
    </row>
    <row r="44245" spans="151:151" ht="14.4" x14ac:dyDescent="0.25">
      <c r="EU44245" s="104"/>
    </row>
    <row r="44246" spans="151:151" ht="14.4" x14ac:dyDescent="0.25">
      <c r="EU44246" s="104"/>
    </row>
    <row r="44247" spans="151:151" ht="14.4" x14ac:dyDescent="0.25">
      <c r="EU44247" s="104"/>
    </row>
    <row r="44248" spans="151:151" ht="14.4" x14ac:dyDescent="0.25">
      <c r="EU44248" s="104"/>
    </row>
    <row r="44249" spans="151:151" ht="14.4" x14ac:dyDescent="0.25">
      <c r="EU44249" s="104"/>
    </row>
    <row r="44250" spans="151:151" ht="14.4" x14ac:dyDescent="0.25">
      <c r="EU44250" s="104"/>
    </row>
    <row r="44251" spans="151:151" ht="14.4" x14ac:dyDescent="0.25">
      <c r="EU44251" s="104"/>
    </row>
    <row r="44252" spans="151:151" ht="14.4" x14ac:dyDescent="0.25">
      <c r="EU44252" s="104"/>
    </row>
    <row r="44253" spans="151:151" ht="14.4" x14ac:dyDescent="0.25">
      <c r="EU44253" s="104"/>
    </row>
    <row r="44254" spans="151:151" ht="14.4" x14ac:dyDescent="0.25">
      <c r="EU44254" s="104"/>
    </row>
    <row r="44255" spans="151:151" ht="14.4" x14ac:dyDescent="0.25">
      <c r="EU44255" s="104"/>
    </row>
    <row r="44256" spans="151:151" ht="14.4" x14ac:dyDescent="0.25">
      <c r="EU44256" s="104"/>
    </row>
    <row r="44257" spans="151:151" ht="14.4" x14ac:dyDescent="0.25">
      <c r="EU44257" s="104"/>
    </row>
    <row r="44258" spans="151:151" ht="14.4" x14ac:dyDescent="0.25">
      <c r="EU44258" s="104"/>
    </row>
    <row r="44259" spans="151:151" ht="14.4" x14ac:dyDescent="0.25">
      <c r="EU44259" s="104"/>
    </row>
    <row r="44260" spans="151:151" ht="14.4" x14ac:dyDescent="0.25">
      <c r="EU44260" s="104"/>
    </row>
    <row r="44261" spans="151:151" ht="14.4" x14ac:dyDescent="0.25">
      <c r="EU44261" s="104"/>
    </row>
    <row r="44262" spans="151:151" ht="14.4" x14ac:dyDescent="0.25">
      <c r="EU44262" s="104"/>
    </row>
    <row r="44263" spans="151:151" ht="14.4" x14ac:dyDescent="0.25">
      <c r="EU44263" s="104"/>
    </row>
    <row r="44264" spans="151:151" ht="14.4" x14ac:dyDescent="0.25">
      <c r="EU44264" s="104"/>
    </row>
    <row r="44265" spans="151:151" ht="14.4" x14ac:dyDescent="0.25">
      <c r="EU44265" s="104"/>
    </row>
    <row r="44266" spans="151:151" ht="14.4" x14ac:dyDescent="0.25">
      <c r="EU44266" s="104"/>
    </row>
    <row r="44267" spans="151:151" ht="14.4" x14ac:dyDescent="0.25">
      <c r="EU44267" s="104"/>
    </row>
    <row r="44268" spans="151:151" ht="14.4" x14ac:dyDescent="0.25">
      <c r="EU44268" s="104"/>
    </row>
    <row r="44269" spans="151:151" ht="14.4" x14ac:dyDescent="0.25">
      <c r="EU44269" s="104"/>
    </row>
    <row r="44270" spans="151:151" ht="14.4" x14ac:dyDescent="0.25">
      <c r="EU44270" s="104"/>
    </row>
    <row r="44271" spans="151:151" ht="14.4" x14ac:dyDescent="0.25">
      <c r="EU44271" s="104"/>
    </row>
    <row r="44272" spans="151:151" ht="14.4" x14ac:dyDescent="0.25">
      <c r="EU44272" s="104"/>
    </row>
    <row r="44273" spans="151:151" ht="14.4" x14ac:dyDescent="0.25">
      <c r="EU44273" s="104"/>
    </row>
    <row r="44274" spans="151:151" ht="14.4" x14ac:dyDescent="0.25">
      <c r="EU44274" s="104"/>
    </row>
    <row r="44275" spans="151:151" ht="14.4" x14ac:dyDescent="0.25">
      <c r="EU44275" s="104"/>
    </row>
    <row r="44276" spans="151:151" ht="14.4" x14ac:dyDescent="0.25">
      <c r="EU44276" s="104"/>
    </row>
    <row r="44277" spans="151:151" ht="14.4" x14ac:dyDescent="0.25">
      <c r="EU44277" s="104"/>
    </row>
    <row r="44278" spans="151:151" ht="14.4" x14ac:dyDescent="0.25">
      <c r="EU44278" s="104"/>
    </row>
    <row r="44279" spans="151:151" ht="14.4" x14ac:dyDescent="0.25">
      <c r="EU44279" s="104"/>
    </row>
    <row r="44280" spans="151:151" ht="14.4" x14ac:dyDescent="0.25">
      <c r="EU44280" s="104"/>
    </row>
    <row r="44281" spans="151:151" ht="14.4" x14ac:dyDescent="0.25">
      <c r="EU44281" s="104"/>
    </row>
    <row r="44282" spans="151:151" ht="14.4" x14ac:dyDescent="0.25">
      <c r="EU44282" s="104"/>
    </row>
    <row r="44283" spans="151:151" ht="14.4" x14ac:dyDescent="0.25">
      <c r="EU44283" s="104"/>
    </row>
    <row r="44284" spans="151:151" ht="14.4" x14ac:dyDescent="0.25">
      <c r="EU44284" s="104"/>
    </row>
    <row r="44285" spans="151:151" ht="14.4" x14ac:dyDescent="0.25">
      <c r="EU44285" s="104"/>
    </row>
    <row r="44286" spans="151:151" ht="14.4" x14ac:dyDescent="0.25">
      <c r="EU44286" s="104"/>
    </row>
    <row r="44287" spans="151:151" ht="14.4" x14ac:dyDescent="0.25">
      <c r="EU44287" s="104"/>
    </row>
    <row r="44288" spans="151:151" ht="14.4" x14ac:dyDescent="0.25">
      <c r="EU44288" s="104"/>
    </row>
    <row r="44289" spans="151:151" ht="14.4" x14ac:dyDescent="0.25">
      <c r="EU44289" s="104"/>
    </row>
    <row r="44290" spans="151:151" ht="14.4" x14ac:dyDescent="0.25">
      <c r="EU44290" s="104"/>
    </row>
    <row r="44291" spans="151:151" ht="14.4" x14ac:dyDescent="0.25">
      <c r="EU44291" s="104"/>
    </row>
    <row r="44292" spans="151:151" ht="14.4" x14ac:dyDescent="0.25">
      <c r="EU44292" s="104"/>
    </row>
    <row r="44293" spans="151:151" ht="14.4" x14ac:dyDescent="0.25">
      <c r="EU44293" s="104"/>
    </row>
    <row r="44294" spans="151:151" ht="14.4" x14ac:dyDescent="0.25">
      <c r="EU44294" s="104"/>
    </row>
    <row r="44295" spans="151:151" ht="14.4" x14ac:dyDescent="0.25">
      <c r="EU44295" s="104"/>
    </row>
    <row r="44296" spans="151:151" ht="14.4" x14ac:dyDescent="0.25">
      <c r="EU44296" s="104"/>
    </row>
    <row r="44297" spans="151:151" ht="14.4" x14ac:dyDescent="0.25">
      <c r="EU44297" s="104"/>
    </row>
    <row r="44298" spans="151:151" ht="14.4" x14ac:dyDescent="0.25">
      <c r="EU44298" s="104"/>
    </row>
    <row r="44299" spans="151:151" ht="14.4" x14ac:dyDescent="0.25">
      <c r="EU44299" s="104"/>
    </row>
    <row r="44300" spans="151:151" ht="14.4" x14ac:dyDescent="0.25">
      <c r="EU44300" s="104"/>
    </row>
    <row r="44301" spans="151:151" ht="14.4" x14ac:dyDescent="0.25">
      <c r="EU44301" s="104"/>
    </row>
    <row r="44302" spans="151:151" ht="14.4" x14ac:dyDescent="0.25">
      <c r="EU44302" s="104"/>
    </row>
    <row r="44303" spans="151:151" ht="14.4" x14ac:dyDescent="0.25">
      <c r="EU44303" s="104"/>
    </row>
    <row r="44304" spans="151:151" ht="14.4" x14ac:dyDescent="0.25">
      <c r="EU44304" s="104"/>
    </row>
    <row r="44305" spans="151:151" ht="14.4" x14ac:dyDescent="0.25">
      <c r="EU44305" s="104"/>
    </row>
    <row r="44306" spans="151:151" ht="14.4" x14ac:dyDescent="0.25">
      <c r="EU44306" s="104"/>
    </row>
    <row r="44307" spans="151:151" ht="14.4" x14ac:dyDescent="0.25">
      <c r="EU44307" s="104"/>
    </row>
    <row r="44308" spans="151:151" ht="14.4" x14ac:dyDescent="0.25">
      <c r="EU44308" s="104"/>
    </row>
    <row r="44309" spans="151:151" ht="14.4" x14ac:dyDescent="0.25">
      <c r="EU44309" s="104"/>
    </row>
    <row r="44310" spans="151:151" ht="14.4" x14ac:dyDescent="0.25">
      <c r="EU44310" s="104"/>
    </row>
    <row r="44311" spans="151:151" ht="14.4" x14ac:dyDescent="0.25">
      <c r="EU44311" s="104"/>
    </row>
    <row r="44312" spans="151:151" ht="14.4" x14ac:dyDescent="0.25">
      <c r="EU44312" s="104"/>
    </row>
    <row r="44313" spans="151:151" ht="14.4" x14ac:dyDescent="0.25">
      <c r="EU44313" s="104"/>
    </row>
    <row r="44314" spans="151:151" ht="14.4" x14ac:dyDescent="0.25">
      <c r="EU44314" s="104"/>
    </row>
    <row r="44315" spans="151:151" ht="14.4" x14ac:dyDescent="0.25">
      <c r="EU44315" s="104"/>
    </row>
    <row r="44316" spans="151:151" ht="14.4" x14ac:dyDescent="0.25">
      <c r="EU44316" s="104"/>
    </row>
    <row r="44317" spans="151:151" ht="14.4" x14ac:dyDescent="0.25">
      <c r="EU44317" s="104"/>
    </row>
    <row r="44318" spans="151:151" ht="14.4" x14ac:dyDescent="0.25">
      <c r="EU44318" s="104"/>
    </row>
    <row r="44319" spans="151:151" ht="14.4" x14ac:dyDescent="0.25">
      <c r="EU44319" s="104"/>
    </row>
    <row r="44320" spans="151:151" ht="14.4" x14ac:dyDescent="0.25">
      <c r="EU44320" s="104"/>
    </row>
    <row r="44321" spans="151:151" ht="14.4" x14ac:dyDescent="0.25">
      <c r="EU44321" s="104"/>
    </row>
    <row r="44322" spans="151:151" ht="14.4" x14ac:dyDescent="0.25">
      <c r="EU44322" s="104"/>
    </row>
    <row r="44323" spans="151:151" ht="14.4" x14ac:dyDescent="0.25">
      <c r="EU44323" s="104"/>
    </row>
    <row r="44324" spans="151:151" ht="14.4" x14ac:dyDescent="0.25">
      <c r="EU44324" s="104"/>
    </row>
    <row r="44325" spans="151:151" ht="14.4" x14ac:dyDescent="0.25">
      <c r="EU44325" s="104"/>
    </row>
    <row r="44326" spans="151:151" ht="14.4" x14ac:dyDescent="0.25">
      <c r="EU44326" s="104"/>
    </row>
    <row r="44327" spans="151:151" ht="14.4" x14ac:dyDescent="0.25">
      <c r="EU44327" s="104"/>
    </row>
    <row r="44328" spans="151:151" ht="14.4" x14ac:dyDescent="0.25">
      <c r="EU44328" s="104"/>
    </row>
    <row r="44329" spans="151:151" ht="14.4" x14ac:dyDescent="0.25">
      <c r="EU44329" s="104"/>
    </row>
    <row r="44330" spans="151:151" ht="14.4" x14ac:dyDescent="0.25">
      <c r="EU44330" s="104"/>
    </row>
    <row r="44331" spans="151:151" ht="14.4" x14ac:dyDescent="0.25">
      <c r="EU44331" s="104"/>
    </row>
    <row r="44332" spans="151:151" ht="14.4" x14ac:dyDescent="0.25">
      <c r="EU44332" s="104"/>
    </row>
    <row r="44333" spans="151:151" ht="14.4" x14ac:dyDescent="0.25">
      <c r="EU44333" s="104"/>
    </row>
    <row r="44334" spans="151:151" ht="14.4" x14ac:dyDescent="0.25">
      <c r="EU44334" s="104"/>
    </row>
    <row r="44335" spans="151:151" ht="14.4" x14ac:dyDescent="0.25">
      <c r="EU44335" s="104"/>
    </row>
    <row r="44336" spans="151:151" ht="14.4" x14ac:dyDescent="0.25">
      <c r="EU44336" s="104"/>
    </row>
    <row r="44337" spans="151:151" ht="14.4" x14ac:dyDescent="0.25">
      <c r="EU44337" s="104"/>
    </row>
    <row r="44338" spans="151:151" ht="14.4" x14ac:dyDescent="0.25">
      <c r="EU44338" s="104"/>
    </row>
    <row r="44339" spans="151:151" ht="14.4" x14ac:dyDescent="0.25">
      <c r="EU44339" s="104"/>
    </row>
    <row r="44340" spans="151:151" ht="14.4" x14ac:dyDescent="0.25">
      <c r="EU44340" s="104"/>
    </row>
    <row r="44341" spans="151:151" ht="14.4" x14ac:dyDescent="0.25">
      <c r="EU44341" s="104"/>
    </row>
    <row r="44342" spans="151:151" ht="14.4" x14ac:dyDescent="0.25">
      <c r="EU44342" s="104"/>
    </row>
    <row r="44343" spans="151:151" ht="14.4" x14ac:dyDescent="0.25">
      <c r="EU44343" s="104"/>
    </row>
    <row r="44344" spans="151:151" ht="14.4" x14ac:dyDescent="0.25">
      <c r="EU44344" s="104"/>
    </row>
    <row r="44345" spans="151:151" ht="14.4" x14ac:dyDescent="0.25">
      <c r="EU44345" s="104"/>
    </row>
    <row r="44346" spans="151:151" ht="14.4" x14ac:dyDescent="0.25">
      <c r="EU44346" s="104"/>
    </row>
    <row r="44347" spans="151:151" ht="14.4" x14ac:dyDescent="0.25">
      <c r="EU44347" s="104"/>
    </row>
    <row r="44348" spans="151:151" ht="14.4" x14ac:dyDescent="0.25">
      <c r="EU44348" s="104"/>
    </row>
    <row r="44349" spans="151:151" ht="14.4" x14ac:dyDescent="0.25">
      <c r="EU44349" s="104"/>
    </row>
    <row r="44350" spans="151:151" ht="14.4" x14ac:dyDescent="0.25">
      <c r="EU44350" s="104"/>
    </row>
    <row r="44351" spans="151:151" ht="14.4" x14ac:dyDescent="0.25">
      <c r="EU44351" s="104"/>
    </row>
    <row r="44352" spans="151:151" ht="14.4" x14ac:dyDescent="0.25">
      <c r="EU44352" s="104"/>
    </row>
    <row r="44353" spans="151:151" ht="14.4" x14ac:dyDescent="0.25">
      <c r="EU44353" s="104"/>
    </row>
    <row r="44354" spans="151:151" ht="14.4" x14ac:dyDescent="0.25">
      <c r="EU44354" s="104"/>
    </row>
    <row r="44355" spans="151:151" ht="14.4" x14ac:dyDescent="0.25">
      <c r="EU44355" s="104"/>
    </row>
    <row r="44356" spans="151:151" ht="14.4" x14ac:dyDescent="0.25">
      <c r="EU44356" s="104"/>
    </row>
    <row r="44357" spans="151:151" ht="14.4" x14ac:dyDescent="0.25">
      <c r="EU44357" s="104"/>
    </row>
    <row r="44358" spans="151:151" ht="14.4" x14ac:dyDescent="0.25">
      <c r="EU44358" s="104"/>
    </row>
    <row r="44359" spans="151:151" ht="14.4" x14ac:dyDescent="0.25">
      <c r="EU44359" s="104"/>
    </row>
    <row r="44360" spans="151:151" ht="14.4" x14ac:dyDescent="0.25">
      <c r="EU44360" s="104"/>
    </row>
    <row r="44361" spans="151:151" ht="14.4" x14ac:dyDescent="0.25">
      <c r="EU44361" s="104"/>
    </row>
    <row r="44362" spans="151:151" ht="14.4" x14ac:dyDescent="0.25">
      <c r="EU44362" s="104"/>
    </row>
    <row r="44363" spans="151:151" ht="14.4" x14ac:dyDescent="0.25">
      <c r="EU44363" s="104"/>
    </row>
    <row r="44364" spans="151:151" ht="14.4" x14ac:dyDescent="0.25">
      <c r="EU44364" s="104"/>
    </row>
    <row r="44365" spans="151:151" ht="14.4" x14ac:dyDescent="0.25">
      <c r="EU44365" s="104"/>
    </row>
    <row r="44366" spans="151:151" ht="14.4" x14ac:dyDescent="0.25">
      <c r="EU44366" s="104"/>
    </row>
    <row r="44367" spans="151:151" ht="14.4" x14ac:dyDescent="0.25">
      <c r="EU44367" s="104"/>
    </row>
    <row r="44368" spans="151:151" ht="14.4" x14ac:dyDescent="0.25">
      <c r="EU44368" s="104"/>
    </row>
    <row r="44369" spans="151:151" ht="14.4" x14ac:dyDescent="0.25">
      <c r="EU44369" s="104"/>
    </row>
    <row r="44370" spans="151:151" ht="14.4" x14ac:dyDescent="0.25">
      <c r="EU44370" s="104"/>
    </row>
    <row r="44371" spans="151:151" ht="14.4" x14ac:dyDescent="0.25">
      <c r="EU44371" s="104"/>
    </row>
    <row r="44372" spans="151:151" ht="14.4" x14ac:dyDescent="0.25">
      <c r="EU44372" s="104"/>
    </row>
    <row r="44373" spans="151:151" ht="14.4" x14ac:dyDescent="0.25">
      <c r="EU44373" s="104"/>
    </row>
    <row r="44374" spans="151:151" ht="14.4" x14ac:dyDescent="0.25">
      <c r="EU44374" s="104"/>
    </row>
    <row r="44375" spans="151:151" ht="14.4" x14ac:dyDescent="0.25">
      <c r="EU44375" s="104"/>
    </row>
    <row r="44376" spans="151:151" ht="14.4" x14ac:dyDescent="0.25">
      <c r="EU44376" s="104"/>
    </row>
    <row r="44377" spans="151:151" ht="14.4" x14ac:dyDescent="0.25">
      <c r="EU44377" s="104"/>
    </row>
    <row r="44378" spans="151:151" ht="14.4" x14ac:dyDescent="0.25">
      <c r="EU44378" s="104"/>
    </row>
    <row r="44379" spans="151:151" ht="14.4" x14ac:dyDescent="0.25">
      <c r="EU44379" s="104"/>
    </row>
    <row r="44380" spans="151:151" ht="14.4" x14ac:dyDescent="0.25">
      <c r="EU44380" s="104"/>
    </row>
    <row r="44381" spans="151:151" ht="14.4" x14ac:dyDescent="0.25">
      <c r="EU44381" s="104"/>
    </row>
    <row r="44382" spans="151:151" ht="14.4" x14ac:dyDescent="0.25">
      <c r="EU44382" s="104"/>
    </row>
    <row r="44383" spans="151:151" ht="14.4" x14ac:dyDescent="0.25">
      <c r="EU44383" s="104"/>
    </row>
    <row r="44384" spans="151:151" ht="14.4" x14ac:dyDescent="0.25">
      <c r="EU44384" s="104"/>
    </row>
    <row r="44385" spans="151:151" ht="14.4" x14ac:dyDescent="0.25">
      <c r="EU44385" s="104"/>
    </row>
    <row r="44386" spans="151:151" ht="14.4" x14ac:dyDescent="0.25">
      <c r="EU44386" s="104"/>
    </row>
    <row r="44387" spans="151:151" ht="14.4" x14ac:dyDescent="0.25">
      <c r="EU44387" s="104"/>
    </row>
    <row r="44388" spans="151:151" ht="14.4" x14ac:dyDescent="0.25">
      <c r="EU44388" s="104"/>
    </row>
    <row r="44389" spans="151:151" ht="14.4" x14ac:dyDescent="0.25">
      <c r="EU44389" s="104"/>
    </row>
    <row r="44390" spans="151:151" ht="14.4" x14ac:dyDescent="0.25">
      <c r="EU44390" s="104"/>
    </row>
    <row r="44391" spans="151:151" ht="14.4" x14ac:dyDescent="0.25">
      <c r="EU44391" s="104"/>
    </row>
    <row r="44392" spans="151:151" ht="14.4" x14ac:dyDescent="0.25">
      <c r="EU44392" s="104"/>
    </row>
    <row r="44393" spans="151:151" ht="14.4" x14ac:dyDescent="0.25">
      <c r="EU44393" s="104"/>
    </row>
    <row r="44394" spans="151:151" ht="14.4" x14ac:dyDescent="0.25">
      <c r="EU44394" s="104"/>
    </row>
    <row r="44395" spans="151:151" ht="14.4" x14ac:dyDescent="0.25">
      <c r="EU44395" s="104"/>
    </row>
    <row r="44396" spans="151:151" ht="14.4" x14ac:dyDescent="0.25">
      <c r="EU44396" s="104"/>
    </row>
    <row r="44397" spans="151:151" ht="14.4" x14ac:dyDescent="0.25">
      <c r="EU44397" s="104"/>
    </row>
    <row r="44398" spans="151:151" ht="14.4" x14ac:dyDescent="0.25">
      <c r="EU44398" s="104"/>
    </row>
    <row r="44399" spans="151:151" ht="14.4" x14ac:dyDescent="0.25">
      <c r="EU44399" s="104"/>
    </row>
    <row r="44400" spans="151:151" ht="14.4" x14ac:dyDescent="0.25">
      <c r="EU44400" s="104"/>
    </row>
    <row r="44401" spans="151:151" ht="14.4" x14ac:dyDescent="0.25">
      <c r="EU44401" s="104"/>
    </row>
    <row r="44402" spans="151:151" ht="14.4" x14ac:dyDescent="0.25">
      <c r="EU44402" s="104"/>
    </row>
    <row r="44403" spans="151:151" ht="14.4" x14ac:dyDescent="0.25">
      <c r="EU44403" s="104"/>
    </row>
    <row r="44404" spans="151:151" ht="14.4" x14ac:dyDescent="0.25">
      <c r="EU44404" s="104"/>
    </row>
    <row r="44405" spans="151:151" ht="14.4" x14ac:dyDescent="0.25">
      <c r="EU44405" s="104"/>
    </row>
    <row r="44406" spans="151:151" ht="14.4" x14ac:dyDescent="0.25">
      <c r="EU44406" s="104"/>
    </row>
    <row r="44407" spans="151:151" ht="14.4" x14ac:dyDescent="0.25">
      <c r="EU44407" s="104"/>
    </row>
    <row r="44408" spans="151:151" ht="14.4" x14ac:dyDescent="0.25">
      <c r="EU44408" s="104"/>
    </row>
    <row r="44409" spans="151:151" ht="14.4" x14ac:dyDescent="0.25">
      <c r="EU44409" s="104"/>
    </row>
    <row r="44410" spans="151:151" ht="14.4" x14ac:dyDescent="0.25">
      <c r="EU44410" s="104"/>
    </row>
    <row r="44411" spans="151:151" ht="14.4" x14ac:dyDescent="0.25">
      <c r="EU44411" s="104"/>
    </row>
    <row r="44412" spans="151:151" ht="14.4" x14ac:dyDescent="0.25">
      <c r="EU44412" s="104"/>
    </row>
    <row r="44413" spans="151:151" ht="14.4" x14ac:dyDescent="0.25">
      <c r="EU44413" s="104"/>
    </row>
    <row r="44414" spans="151:151" ht="14.4" x14ac:dyDescent="0.25">
      <c r="EU44414" s="104"/>
    </row>
    <row r="44415" spans="151:151" ht="14.4" x14ac:dyDescent="0.25">
      <c r="EU44415" s="104"/>
    </row>
    <row r="44416" spans="151:151" ht="14.4" x14ac:dyDescent="0.25">
      <c r="EU44416" s="104"/>
    </row>
    <row r="44417" spans="151:151" ht="14.4" x14ac:dyDescent="0.25">
      <c r="EU44417" s="104"/>
    </row>
    <row r="44418" spans="151:151" ht="14.4" x14ac:dyDescent="0.25">
      <c r="EU44418" s="104"/>
    </row>
    <row r="44419" spans="151:151" ht="14.4" x14ac:dyDescent="0.25">
      <c r="EU44419" s="104"/>
    </row>
    <row r="44420" spans="151:151" ht="14.4" x14ac:dyDescent="0.25">
      <c r="EU44420" s="104"/>
    </row>
    <row r="44421" spans="151:151" ht="14.4" x14ac:dyDescent="0.25">
      <c r="EU44421" s="104"/>
    </row>
    <row r="44422" spans="151:151" ht="14.4" x14ac:dyDescent="0.25">
      <c r="EU44422" s="104"/>
    </row>
    <row r="44423" spans="151:151" ht="14.4" x14ac:dyDescent="0.25">
      <c r="EU44423" s="104"/>
    </row>
    <row r="44424" spans="151:151" ht="14.4" x14ac:dyDescent="0.25">
      <c r="EU44424" s="104"/>
    </row>
    <row r="44425" spans="151:151" ht="14.4" x14ac:dyDescent="0.25">
      <c r="EU44425" s="104"/>
    </row>
    <row r="44426" spans="151:151" ht="14.4" x14ac:dyDescent="0.25">
      <c r="EU44426" s="104"/>
    </row>
    <row r="44427" spans="151:151" ht="14.4" x14ac:dyDescent="0.25">
      <c r="EU44427" s="104"/>
    </row>
    <row r="44428" spans="151:151" ht="14.4" x14ac:dyDescent="0.25">
      <c r="EU44428" s="104"/>
    </row>
    <row r="44429" spans="151:151" ht="14.4" x14ac:dyDescent="0.25">
      <c r="EU44429" s="104"/>
    </row>
    <row r="44430" spans="151:151" ht="14.4" x14ac:dyDescent="0.25">
      <c r="EU44430" s="104"/>
    </row>
    <row r="44431" spans="151:151" ht="14.4" x14ac:dyDescent="0.25">
      <c r="EU44431" s="104"/>
    </row>
    <row r="44432" spans="151:151" ht="14.4" x14ac:dyDescent="0.25">
      <c r="EU44432" s="104"/>
    </row>
    <row r="44433" spans="151:151" ht="14.4" x14ac:dyDescent="0.25">
      <c r="EU44433" s="104"/>
    </row>
    <row r="44434" spans="151:151" ht="14.4" x14ac:dyDescent="0.25">
      <c r="EU44434" s="104"/>
    </row>
    <row r="44435" spans="151:151" ht="14.4" x14ac:dyDescent="0.25">
      <c r="EU44435" s="104"/>
    </row>
    <row r="44436" spans="151:151" ht="14.4" x14ac:dyDescent="0.25">
      <c r="EU44436" s="104"/>
    </row>
    <row r="44437" spans="151:151" ht="14.4" x14ac:dyDescent="0.25">
      <c r="EU44437" s="104"/>
    </row>
    <row r="44438" spans="151:151" ht="14.4" x14ac:dyDescent="0.25">
      <c r="EU44438" s="104"/>
    </row>
    <row r="44439" spans="151:151" ht="14.4" x14ac:dyDescent="0.25">
      <c r="EU44439" s="104"/>
    </row>
    <row r="44440" spans="151:151" ht="14.4" x14ac:dyDescent="0.25">
      <c r="EU44440" s="104"/>
    </row>
    <row r="44441" spans="151:151" ht="14.4" x14ac:dyDescent="0.25">
      <c r="EU44441" s="104"/>
    </row>
    <row r="44442" spans="151:151" ht="14.4" x14ac:dyDescent="0.25">
      <c r="EU44442" s="104"/>
    </row>
    <row r="44443" spans="151:151" ht="14.4" x14ac:dyDescent="0.25">
      <c r="EU44443" s="104"/>
    </row>
    <row r="44444" spans="151:151" ht="14.4" x14ac:dyDescent="0.25">
      <c r="EU44444" s="104"/>
    </row>
    <row r="44445" spans="151:151" ht="14.4" x14ac:dyDescent="0.25">
      <c r="EU44445" s="104"/>
    </row>
    <row r="44446" spans="151:151" ht="14.4" x14ac:dyDescent="0.25">
      <c r="EU44446" s="104"/>
    </row>
    <row r="44447" spans="151:151" ht="14.4" x14ac:dyDescent="0.25">
      <c r="EU44447" s="104"/>
    </row>
    <row r="44448" spans="151:151" ht="14.4" x14ac:dyDescent="0.25">
      <c r="EU44448" s="104"/>
    </row>
    <row r="44449" spans="151:151" ht="14.4" x14ac:dyDescent="0.25">
      <c r="EU44449" s="104"/>
    </row>
    <row r="44450" spans="151:151" ht="14.4" x14ac:dyDescent="0.25">
      <c r="EU44450" s="104"/>
    </row>
    <row r="44451" spans="151:151" ht="14.4" x14ac:dyDescent="0.25">
      <c r="EU44451" s="104"/>
    </row>
    <row r="44452" spans="151:151" ht="14.4" x14ac:dyDescent="0.25">
      <c r="EU44452" s="104"/>
    </row>
    <row r="44453" spans="151:151" ht="14.4" x14ac:dyDescent="0.25">
      <c r="EU44453" s="104"/>
    </row>
    <row r="44454" spans="151:151" ht="14.4" x14ac:dyDescent="0.25">
      <c r="EU44454" s="104"/>
    </row>
    <row r="44455" spans="151:151" ht="14.4" x14ac:dyDescent="0.25">
      <c r="EU44455" s="104"/>
    </row>
    <row r="44456" spans="151:151" ht="14.4" x14ac:dyDescent="0.25">
      <c r="EU44456" s="104"/>
    </row>
    <row r="44457" spans="151:151" ht="14.4" x14ac:dyDescent="0.25">
      <c r="EU44457" s="104"/>
    </row>
    <row r="44458" spans="151:151" ht="14.4" x14ac:dyDescent="0.25">
      <c r="EU44458" s="104"/>
    </row>
    <row r="44459" spans="151:151" ht="14.4" x14ac:dyDescent="0.25">
      <c r="EU44459" s="104"/>
    </row>
    <row r="44460" spans="151:151" ht="14.4" x14ac:dyDescent="0.25">
      <c r="EU44460" s="104"/>
    </row>
    <row r="44461" spans="151:151" ht="14.4" x14ac:dyDescent="0.25">
      <c r="EU44461" s="104"/>
    </row>
    <row r="44462" spans="151:151" ht="14.4" x14ac:dyDescent="0.25">
      <c r="EU44462" s="104"/>
    </row>
    <row r="44463" spans="151:151" ht="14.4" x14ac:dyDescent="0.25">
      <c r="EU44463" s="104"/>
    </row>
    <row r="44464" spans="151:151" ht="14.4" x14ac:dyDescent="0.25">
      <c r="EU44464" s="104"/>
    </row>
    <row r="44465" spans="151:151" ht="14.4" x14ac:dyDescent="0.25">
      <c r="EU44465" s="104"/>
    </row>
    <row r="44466" spans="151:151" ht="14.4" x14ac:dyDescent="0.25">
      <c r="EU44466" s="104"/>
    </row>
    <row r="44467" spans="151:151" ht="14.4" x14ac:dyDescent="0.25">
      <c r="EU44467" s="104"/>
    </row>
    <row r="44468" spans="151:151" ht="14.4" x14ac:dyDescent="0.25">
      <c r="EU44468" s="104"/>
    </row>
    <row r="44469" spans="151:151" ht="14.4" x14ac:dyDescent="0.25">
      <c r="EU44469" s="104"/>
    </row>
    <row r="44470" spans="151:151" ht="14.4" x14ac:dyDescent="0.25">
      <c r="EU44470" s="104"/>
    </row>
    <row r="44471" spans="151:151" ht="14.4" x14ac:dyDescent="0.25">
      <c r="EU44471" s="104"/>
    </row>
    <row r="44472" spans="151:151" ht="14.4" x14ac:dyDescent="0.25">
      <c r="EU44472" s="104"/>
    </row>
    <row r="44473" spans="151:151" ht="14.4" x14ac:dyDescent="0.25">
      <c r="EU44473" s="104"/>
    </row>
    <row r="44474" spans="151:151" ht="14.4" x14ac:dyDescent="0.25">
      <c r="EU44474" s="104"/>
    </row>
    <row r="44475" spans="151:151" ht="14.4" x14ac:dyDescent="0.25">
      <c r="EU44475" s="104"/>
    </row>
    <row r="44476" spans="151:151" ht="14.4" x14ac:dyDescent="0.25">
      <c r="EU44476" s="104"/>
    </row>
    <row r="44477" spans="151:151" ht="14.4" x14ac:dyDescent="0.25">
      <c r="EU44477" s="104"/>
    </row>
    <row r="44478" spans="151:151" ht="14.4" x14ac:dyDescent="0.25">
      <c r="EU44478" s="104"/>
    </row>
    <row r="44479" spans="151:151" ht="14.4" x14ac:dyDescent="0.25">
      <c r="EU44479" s="104"/>
    </row>
    <row r="44480" spans="151:151" ht="14.4" x14ac:dyDescent="0.25">
      <c r="EU44480" s="104"/>
    </row>
    <row r="44481" spans="151:151" ht="14.4" x14ac:dyDescent="0.25">
      <c r="EU44481" s="104"/>
    </row>
    <row r="44482" spans="151:151" ht="14.4" x14ac:dyDescent="0.25">
      <c r="EU44482" s="104"/>
    </row>
    <row r="44483" spans="151:151" ht="14.4" x14ac:dyDescent="0.25">
      <c r="EU44483" s="104"/>
    </row>
    <row r="44484" spans="151:151" ht="14.4" x14ac:dyDescent="0.25">
      <c r="EU44484" s="104"/>
    </row>
    <row r="44485" spans="151:151" ht="14.4" x14ac:dyDescent="0.25">
      <c r="EU44485" s="104"/>
    </row>
    <row r="44486" spans="151:151" ht="14.4" x14ac:dyDescent="0.25">
      <c r="EU44486" s="104"/>
    </row>
    <row r="44487" spans="151:151" ht="14.4" x14ac:dyDescent="0.25">
      <c r="EU44487" s="104"/>
    </row>
    <row r="44488" spans="151:151" ht="14.4" x14ac:dyDescent="0.25">
      <c r="EU44488" s="104"/>
    </row>
    <row r="44489" spans="151:151" ht="14.4" x14ac:dyDescent="0.25">
      <c r="EU44489" s="104"/>
    </row>
    <row r="44490" spans="151:151" ht="14.4" x14ac:dyDescent="0.25">
      <c r="EU44490" s="104"/>
    </row>
    <row r="44491" spans="151:151" ht="14.4" x14ac:dyDescent="0.25">
      <c r="EU44491" s="104"/>
    </row>
    <row r="44492" spans="151:151" ht="14.4" x14ac:dyDescent="0.25">
      <c r="EU44492" s="104"/>
    </row>
    <row r="44493" spans="151:151" ht="14.4" x14ac:dyDescent="0.25">
      <c r="EU44493" s="104"/>
    </row>
    <row r="44494" spans="151:151" ht="14.4" x14ac:dyDescent="0.25">
      <c r="EU44494" s="104"/>
    </row>
    <row r="44495" spans="151:151" ht="14.4" x14ac:dyDescent="0.25">
      <c r="EU44495" s="104"/>
    </row>
    <row r="44496" spans="151:151" ht="14.4" x14ac:dyDescent="0.25">
      <c r="EU44496" s="104"/>
    </row>
    <row r="44497" spans="151:151" ht="14.4" x14ac:dyDescent="0.25">
      <c r="EU44497" s="104"/>
    </row>
    <row r="44498" spans="151:151" ht="14.4" x14ac:dyDescent="0.25">
      <c r="EU44498" s="104"/>
    </row>
    <row r="44499" spans="151:151" ht="14.4" x14ac:dyDescent="0.25">
      <c r="EU44499" s="104"/>
    </row>
    <row r="44500" spans="151:151" ht="14.4" x14ac:dyDescent="0.25">
      <c r="EU44500" s="104"/>
    </row>
    <row r="44501" spans="151:151" ht="14.4" x14ac:dyDescent="0.25">
      <c r="EU44501" s="104"/>
    </row>
    <row r="44502" spans="151:151" ht="14.4" x14ac:dyDescent="0.25">
      <c r="EU44502" s="104"/>
    </row>
    <row r="44503" spans="151:151" ht="14.4" x14ac:dyDescent="0.25">
      <c r="EU44503" s="104"/>
    </row>
    <row r="44504" spans="151:151" ht="14.4" x14ac:dyDescent="0.25">
      <c r="EU44504" s="104"/>
    </row>
    <row r="44505" spans="151:151" ht="14.4" x14ac:dyDescent="0.25">
      <c r="EU44505" s="104"/>
    </row>
    <row r="44506" spans="151:151" ht="14.4" x14ac:dyDescent="0.25">
      <c r="EU44506" s="104"/>
    </row>
    <row r="44507" spans="151:151" ht="14.4" x14ac:dyDescent="0.25">
      <c r="EU44507" s="104"/>
    </row>
    <row r="44508" spans="151:151" ht="14.4" x14ac:dyDescent="0.25">
      <c r="EU44508" s="104"/>
    </row>
    <row r="44509" spans="151:151" ht="14.4" x14ac:dyDescent="0.25">
      <c r="EU44509" s="104"/>
    </row>
    <row r="44510" spans="151:151" ht="14.4" x14ac:dyDescent="0.25">
      <c r="EU44510" s="104"/>
    </row>
    <row r="44511" spans="151:151" ht="14.4" x14ac:dyDescent="0.25">
      <c r="EU44511" s="104"/>
    </row>
    <row r="44512" spans="151:151" ht="14.4" x14ac:dyDescent="0.25">
      <c r="EU44512" s="104"/>
    </row>
    <row r="44513" spans="151:151" ht="14.4" x14ac:dyDescent="0.25">
      <c r="EU44513" s="104"/>
    </row>
    <row r="44514" spans="151:151" ht="14.4" x14ac:dyDescent="0.25">
      <c r="EU44514" s="104"/>
    </row>
    <row r="44515" spans="151:151" ht="14.4" x14ac:dyDescent="0.25">
      <c r="EU44515" s="104"/>
    </row>
    <row r="44516" spans="151:151" ht="14.4" x14ac:dyDescent="0.25">
      <c r="EU44516" s="104"/>
    </row>
    <row r="44517" spans="151:151" ht="14.4" x14ac:dyDescent="0.25">
      <c r="EU44517" s="104"/>
    </row>
    <row r="44518" spans="151:151" ht="14.4" x14ac:dyDescent="0.25">
      <c r="EU44518" s="104"/>
    </row>
    <row r="44519" spans="151:151" ht="14.4" x14ac:dyDescent="0.25">
      <c r="EU44519" s="104"/>
    </row>
    <row r="44520" spans="151:151" ht="14.4" x14ac:dyDescent="0.25">
      <c r="EU44520" s="104"/>
    </row>
    <row r="44521" spans="151:151" ht="14.4" x14ac:dyDescent="0.25">
      <c r="EU44521" s="104"/>
    </row>
    <row r="44522" spans="151:151" ht="14.4" x14ac:dyDescent="0.25">
      <c r="EU44522" s="104"/>
    </row>
    <row r="44523" spans="151:151" ht="14.4" x14ac:dyDescent="0.25">
      <c r="EU44523" s="104"/>
    </row>
    <row r="44524" spans="151:151" ht="14.4" x14ac:dyDescent="0.25">
      <c r="EU44524" s="104"/>
    </row>
    <row r="44525" spans="151:151" ht="14.4" x14ac:dyDescent="0.25">
      <c r="EU44525" s="104"/>
    </row>
    <row r="44526" spans="151:151" ht="14.4" x14ac:dyDescent="0.25">
      <c r="EU44526" s="104"/>
    </row>
    <row r="44527" spans="151:151" ht="14.4" x14ac:dyDescent="0.25">
      <c r="EU44527" s="104"/>
    </row>
    <row r="44528" spans="151:151" ht="14.4" x14ac:dyDescent="0.25">
      <c r="EU44528" s="104"/>
    </row>
    <row r="44529" spans="151:151" ht="14.4" x14ac:dyDescent="0.25">
      <c r="EU44529" s="104"/>
    </row>
    <row r="44530" spans="151:151" ht="14.4" x14ac:dyDescent="0.25">
      <c r="EU44530" s="104"/>
    </row>
    <row r="44531" spans="151:151" ht="14.4" x14ac:dyDescent="0.25">
      <c r="EU44531" s="104"/>
    </row>
    <row r="44532" spans="151:151" ht="14.4" x14ac:dyDescent="0.25">
      <c r="EU44532" s="104"/>
    </row>
    <row r="44533" spans="151:151" ht="14.4" x14ac:dyDescent="0.25">
      <c r="EU44533" s="104"/>
    </row>
    <row r="44534" spans="151:151" ht="14.4" x14ac:dyDescent="0.25">
      <c r="EU44534" s="104"/>
    </row>
    <row r="44535" spans="151:151" ht="14.4" x14ac:dyDescent="0.25">
      <c r="EU44535" s="104"/>
    </row>
    <row r="44536" spans="151:151" ht="14.4" x14ac:dyDescent="0.25">
      <c r="EU44536" s="104"/>
    </row>
    <row r="44537" spans="151:151" ht="14.4" x14ac:dyDescent="0.25">
      <c r="EU44537" s="104"/>
    </row>
    <row r="44538" spans="151:151" ht="14.4" x14ac:dyDescent="0.25">
      <c r="EU44538" s="104"/>
    </row>
    <row r="44539" spans="151:151" ht="14.4" x14ac:dyDescent="0.25">
      <c r="EU44539" s="104"/>
    </row>
    <row r="44540" spans="151:151" ht="14.4" x14ac:dyDescent="0.25">
      <c r="EU44540" s="104"/>
    </row>
    <row r="44541" spans="151:151" ht="14.4" x14ac:dyDescent="0.25">
      <c r="EU44541" s="104"/>
    </row>
    <row r="44542" spans="151:151" ht="14.4" x14ac:dyDescent="0.25">
      <c r="EU44542" s="104"/>
    </row>
    <row r="44543" spans="151:151" ht="14.4" x14ac:dyDescent="0.25">
      <c r="EU44543" s="104"/>
    </row>
    <row r="44544" spans="151:151" ht="14.4" x14ac:dyDescent="0.25">
      <c r="EU44544" s="104"/>
    </row>
    <row r="44545" spans="151:151" ht="14.4" x14ac:dyDescent="0.25">
      <c r="EU44545" s="104"/>
    </row>
    <row r="44546" spans="151:151" ht="14.4" x14ac:dyDescent="0.25">
      <c r="EU44546" s="104"/>
    </row>
    <row r="44547" spans="151:151" ht="14.4" x14ac:dyDescent="0.25">
      <c r="EU44547" s="104"/>
    </row>
    <row r="44548" spans="151:151" ht="14.4" x14ac:dyDescent="0.25">
      <c r="EU44548" s="104"/>
    </row>
    <row r="44549" spans="151:151" ht="14.4" x14ac:dyDescent="0.25">
      <c r="EU44549" s="104"/>
    </row>
    <row r="44550" spans="151:151" ht="14.4" x14ac:dyDescent="0.25">
      <c r="EU44550" s="104"/>
    </row>
    <row r="44551" spans="151:151" ht="14.4" x14ac:dyDescent="0.25">
      <c r="EU44551" s="104"/>
    </row>
    <row r="44552" spans="151:151" ht="14.4" x14ac:dyDescent="0.25">
      <c r="EU44552" s="104"/>
    </row>
    <row r="44553" spans="151:151" ht="14.4" x14ac:dyDescent="0.25">
      <c r="EU44553" s="104"/>
    </row>
    <row r="44554" spans="151:151" ht="14.4" x14ac:dyDescent="0.25">
      <c r="EU44554" s="104"/>
    </row>
    <row r="44555" spans="151:151" ht="14.4" x14ac:dyDescent="0.25">
      <c r="EU44555" s="104"/>
    </row>
    <row r="44556" spans="151:151" ht="14.4" x14ac:dyDescent="0.25">
      <c r="EU44556" s="104"/>
    </row>
    <row r="44557" spans="151:151" ht="14.4" x14ac:dyDescent="0.25">
      <c r="EU44557" s="104"/>
    </row>
    <row r="44558" spans="151:151" ht="14.4" x14ac:dyDescent="0.25">
      <c r="EU44558" s="104"/>
    </row>
    <row r="44559" spans="151:151" ht="14.4" x14ac:dyDescent="0.25">
      <c r="EU44559" s="104"/>
    </row>
    <row r="44560" spans="151:151" ht="14.4" x14ac:dyDescent="0.25">
      <c r="EU44560" s="104"/>
    </row>
    <row r="44561" spans="151:151" ht="14.4" x14ac:dyDescent="0.25">
      <c r="EU44561" s="104"/>
    </row>
    <row r="44562" spans="151:151" ht="14.4" x14ac:dyDescent="0.25">
      <c r="EU44562" s="104"/>
    </row>
    <row r="44563" spans="151:151" ht="14.4" x14ac:dyDescent="0.25">
      <c r="EU44563" s="104"/>
    </row>
    <row r="44564" spans="151:151" ht="14.4" x14ac:dyDescent="0.25">
      <c r="EU44564" s="104"/>
    </row>
    <row r="44565" spans="151:151" ht="14.4" x14ac:dyDescent="0.25">
      <c r="EU44565" s="104"/>
    </row>
    <row r="44566" spans="151:151" ht="14.4" x14ac:dyDescent="0.25">
      <c r="EU44566" s="104"/>
    </row>
    <row r="44567" spans="151:151" ht="14.4" x14ac:dyDescent="0.25">
      <c r="EU44567" s="104"/>
    </row>
    <row r="44568" spans="151:151" ht="14.4" x14ac:dyDescent="0.25">
      <c r="EU44568" s="104"/>
    </row>
    <row r="44569" spans="151:151" ht="14.4" x14ac:dyDescent="0.25">
      <c r="EU44569" s="104"/>
    </row>
    <row r="44570" spans="151:151" ht="14.4" x14ac:dyDescent="0.25">
      <c r="EU44570" s="104"/>
    </row>
    <row r="44571" spans="151:151" ht="14.4" x14ac:dyDescent="0.25">
      <c r="EU44571" s="104"/>
    </row>
    <row r="44572" spans="151:151" ht="14.4" x14ac:dyDescent="0.25">
      <c r="EU44572" s="104"/>
    </row>
    <row r="44573" spans="151:151" ht="14.4" x14ac:dyDescent="0.25">
      <c r="EU44573" s="104"/>
    </row>
    <row r="44574" spans="151:151" ht="14.4" x14ac:dyDescent="0.25">
      <c r="EU44574" s="104"/>
    </row>
    <row r="44575" spans="151:151" ht="14.4" x14ac:dyDescent="0.25">
      <c r="EU44575" s="104"/>
    </row>
    <row r="44576" spans="151:151" ht="14.4" x14ac:dyDescent="0.25">
      <c r="EU44576" s="104"/>
    </row>
    <row r="44577" spans="151:151" ht="14.4" x14ac:dyDescent="0.25">
      <c r="EU44577" s="104"/>
    </row>
    <row r="44578" spans="151:151" ht="14.4" x14ac:dyDescent="0.25">
      <c r="EU44578" s="104"/>
    </row>
    <row r="44579" spans="151:151" ht="14.4" x14ac:dyDescent="0.25">
      <c r="EU44579" s="104"/>
    </row>
    <row r="44580" spans="151:151" ht="14.4" x14ac:dyDescent="0.25">
      <c r="EU44580" s="104"/>
    </row>
    <row r="44581" spans="151:151" ht="14.4" x14ac:dyDescent="0.25">
      <c r="EU44581" s="104"/>
    </row>
    <row r="44582" spans="151:151" ht="14.4" x14ac:dyDescent="0.25">
      <c r="EU44582" s="104"/>
    </row>
    <row r="44583" spans="151:151" ht="14.4" x14ac:dyDescent="0.25">
      <c r="EU44583" s="104"/>
    </row>
    <row r="44584" spans="151:151" ht="14.4" x14ac:dyDescent="0.25">
      <c r="EU44584" s="104"/>
    </row>
    <row r="44585" spans="151:151" ht="14.4" x14ac:dyDescent="0.25">
      <c r="EU44585" s="104"/>
    </row>
    <row r="44586" spans="151:151" ht="14.4" x14ac:dyDescent="0.25">
      <c r="EU44586" s="104"/>
    </row>
    <row r="44587" spans="151:151" ht="14.4" x14ac:dyDescent="0.25">
      <c r="EU44587" s="104"/>
    </row>
    <row r="44588" spans="151:151" ht="14.4" x14ac:dyDescent="0.25">
      <c r="EU44588" s="104"/>
    </row>
    <row r="44589" spans="151:151" ht="14.4" x14ac:dyDescent="0.25">
      <c r="EU44589" s="104"/>
    </row>
    <row r="44590" spans="151:151" ht="14.4" x14ac:dyDescent="0.25">
      <c r="EU44590" s="104"/>
    </row>
    <row r="44591" spans="151:151" ht="14.4" x14ac:dyDescent="0.25">
      <c r="EU44591" s="104"/>
    </row>
    <row r="44592" spans="151:151" ht="14.4" x14ac:dyDescent="0.25">
      <c r="EU44592" s="104"/>
    </row>
    <row r="44593" spans="151:151" ht="14.4" x14ac:dyDescent="0.25">
      <c r="EU44593" s="104"/>
    </row>
    <row r="44594" spans="151:151" ht="14.4" x14ac:dyDescent="0.25">
      <c r="EU44594" s="104"/>
    </row>
    <row r="44595" spans="151:151" ht="14.4" x14ac:dyDescent="0.25">
      <c r="EU44595" s="104"/>
    </row>
    <row r="44596" spans="151:151" ht="14.4" x14ac:dyDescent="0.25">
      <c r="EU44596" s="104"/>
    </row>
    <row r="44597" spans="151:151" ht="14.4" x14ac:dyDescent="0.25">
      <c r="EU44597" s="104"/>
    </row>
    <row r="44598" spans="151:151" ht="14.4" x14ac:dyDescent="0.25">
      <c r="EU44598" s="104"/>
    </row>
    <row r="44599" spans="151:151" ht="14.4" x14ac:dyDescent="0.25">
      <c r="EU44599" s="104"/>
    </row>
    <row r="44600" spans="151:151" ht="14.4" x14ac:dyDescent="0.25">
      <c r="EU44600" s="104"/>
    </row>
    <row r="44601" spans="151:151" ht="14.4" x14ac:dyDescent="0.25">
      <c r="EU44601" s="104"/>
    </row>
    <row r="44602" spans="151:151" ht="14.4" x14ac:dyDescent="0.25">
      <c r="EU44602" s="104"/>
    </row>
    <row r="44603" spans="151:151" ht="14.4" x14ac:dyDescent="0.25">
      <c r="EU44603" s="104"/>
    </row>
    <row r="44604" spans="151:151" ht="14.4" x14ac:dyDescent="0.25">
      <c r="EU44604" s="104"/>
    </row>
    <row r="44605" spans="151:151" ht="14.4" x14ac:dyDescent="0.25">
      <c r="EU44605" s="104"/>
    </row>
    <row r="44606" spans="151:151" ht="14.4" x14ac:dyDescent="0.25">
      <c r="EU44606" s="104"/>
    </row>
    <row r="44607" spans="151:151" ht="14.4" x14ac:dyDescent="0.25">
      <c r="EU44607" s="104"/>
    </row>
    <row r="44608" spans="151:151" ht="14.4" x14ac:dyDescent="0.25">
      <c r="EU44608" s="104"/>
    </row>
    <row r="44609" spans="151:151" ht="14.4" x14ac:dyDescent="0.25">
      <c r="EU44609" s="104"/>
    </row>
    <row r="44610" spans="151:151" ht="14.4" x14ac:dyDescent="0.25">
      <c r="EU44610" s="104"/>
    </row>
    <row r="44611" spans="151:151" ht="14.4" x14ac:dyDescent="0.25">
      <c r="EU44611" s="104"/>
    </row>
    <row r="44612" spans="151:151" ht="14.4" x14ac:dyDescent="0.25">
      <c r="EU44612" s="104"/>
    </row>
    <row r="44613" spans="151:151" ht="14.4" x14ac:dyDescent="0.25">
      <c r="EU44613" s="104"/>
    </row>
    <row r="44614" spans="151:151" ht="14.4" x14ac:dyDescent="0.25">
      <c r="EU44614" s="104"/>
    </row>
    <row r="44615" spans="151:151" ht="14.4" x14ac:dyDescent="0.25">
      <c r="EU44615" s="104"/>
    </row>
    <row r="44616" spans="151:151" ht="14.4" x14ac:dyDescent="0.25">
      <c r="EU44616" s="104"/>
    </row>
    <row r="44617" spans="151:151" ht="14.4" x14ac:dyDescent="0.25">
      <c r="EU44617" s="104"/>
    </row>
    <row r="44618" spans="151:151" ht="14.4" x14ac:dyDescent="0.25">
      <c r="EU44618" s="104"/>
    </row>
    <row r="44619" spans="151:151" ht="14.4" x14ac:dyDescent="0.25">
      <c r="EU44619" s="104"/>
    </row>
    <row r="44620" spans="151:151" ht="14.4" x14ac:dyDescent="0.25">
      <c r="EU44620" s="104"/>
    </row>
    <row r="44621" spans="151:151" ht="14.4" x14ac:dyDescent="0.25">
      <c r="EU44621" s="104"/>
    </row>
    <row r="44622" spans="151:151" ht="14.4" x14ac:dyDescent="0.25">
      <c r="EU44622" s="104"/>
    </row>
    <row r="44623" spans="151:151" ht="14.4" x14ac:dyDescent="0.25">
      <c r="EU44623" s="104"/>
    </row>
    <row r="44624" spans="151:151" ht="14.4" x14ac:dyDescent="0.25">
      <c r="EU44624" s="104"/>
    </row>
    <row r="44625" spans="151:151" ht="14.4" x14ac:dyDescent="0.25">
      <c r="EU44625" s="104"/>
    </row>
    <row r="44626" spans="151:151" ht="14.4" x14ac:dyDescent="0.25">
      <c r="EU44626" s="104"/>
    </row>
    <row r="44627" spans="151:151" ht="14.4" x14ac:dyDescent="0.25">
      <c r="EU44627" s="104"/>
    </row>
    <row r="44628" spans="151:151" ht="14.4" x14ac:dyDescent="0.25">
      <c r="EU44628" s="104"/>
    </row>
    <row r="44629" spans="151:151" ht="14.4" x14ac:dyDescent="0.25">
      <c r="EU44629" s="104"/>
    </row>
    <row r="44630" spans="151:151" ht="14.4" x14ac:dyDescent="0.25">
      <c r="EU44630" s="104"/>
    </row>
    <row r="44631" spans="151:151" ht="14.4" x14ac:dyDescent="0.25">
      <c r="EU44631" s="104"/>
    </row>
    <row r="44632" spans="151:151" ht="14.4" x14ac:dyDescent="0.25">
      <c r="EU44632" s="104"/>
    </row>
    <row r="44633" spans="151:151" ht="14.4" x14ac:dyDescent="0.25">
      <c r="EU44633" s="104"/>
    </row>
    <row r="44634" spans="151:151" ht="14.4" x14ac:dyDescent="0.25">
      <c r="EU44634" s="104"/>
    </row>
    <row r="44635" spans="151:151" ht="14.4" x14ac:dyDescent="0.25">
      <c r="EU44635" s="104"/>
    </row>
    <row r="44636" spans="151:151" ht="14.4" x14ac:dyDescent="0.25">
      <c r="EU44636" s="104"/>
    </row>
    <row r="44637" spans="151:151" ht="14.4" x14ac:dyDescent="0.25">
      <c r="EU44637" s="104"/>
    </row>
    <row r="44638" spans="151:151" ht="14.4" x14ac:dyDescent="0.25">
      <c r="EU44638" s="104"/>
    </row>
    <row r="44639" spans="151:151" ht="14.4" x14ac:dyDescent="0.25">
      <c r="EU44639" s="104"/>
    </row>
    <row r="44640" spans="151:151" ht="14.4" x14ac:dyDescent="0.25">
      <c r="EU44640" s="104"/>
    </row>
    <row r="44641" spans="151:151" ht="14.4" x14ac:dyDescent="0.25">
      <c r="EU44641" s="104"/>
    </row>
    <row r="44642" spans="151:151" ht="14.4" x14ac:dyDescent="0.25">
      <c r="EU44642" s="104"/>
    </row>
    <row r="44643" spans="151:151" ht="14.4" x14ac:dyDescent="0.25">
      <c r="EU44643" s="104"/>
    </row>
    <row r="44644" spans="151:151" ht="14.4" x14ac:dyDescent="0.25">
      <c r="EU44644" s="104"/>
    </row>
    <row r="44645" spans="151:151" ht="14.4" x14ac:dyDescent="0.25">
      <c r="EU44645" s="104"/>
    </row>
    <row r="44646" spans="151:151" ht="14.4" x14ac:dyDescent="0.25">
      <c r="EU44646" s="104"/>
    </row>
    <row r="44647" spans="151:151" ht="14.4" x14ac:dyDescent="0.25">
      <c r="EU44647" s="104"/>
    </row>
    <row r="44648" spans="151:151" ht="14.4" x14ac:dyDescent="0.25">
      <c r="EU44648" s="104"/>
    </row>
    <row r="44649" spans="151:151" ht="14.4" x14ac:dyDescent="0.25">
      <c r="EU44649" s="104"/>
    </row>
    <row r="44650" spans="151:151" ht="14.4" x14ac:dyDescent="0.25">
      <c r="EU44650" s="104"/>
    </row>
    <row r="44651" spans="151:151" ht="14.4" x14ac:dyDescent="0.25">
      <c r="EU44651" s="104"/>
    </row>
    <row r="44652" spans="151:151" ht="14.4" x14ac:dyDescent="0.25">
      <c r="EU44652" s="104"/>
    </row>
    <row r="44653" spans="151:151" ht="14.4" x14ac:dyDescent="0.25">
      <c r="EU44653" s="104"/>
    </row>
    <row r="44654" spans="151:151" ht="14.4" x14ac:dyDescent="0.25">
      <c r="EU44654" s="104"/>
    </row>
    <row r="44655" spans="151:151" ht="14.4" x14ac:dyDescent="0.25">
      <c r="EU44655" s="104"/>
    </row>
    <row r="44656" spans="151:151" ht="14.4" x14ac:dyDescent="0.25">
      <c r="EU44656" s="104"/>
    </row>
    <row r="44657" spans="151:151" ht="14.4" x14ac:dyDescent="0.25">
      <c r="EU44657" s="104"/>
    </row>
    <row r="44658" spans="151:151" ht="14.4" x14ac:dyDescent="0.25">
      <c r="EU44658" s="104"/>
    </row>
    <row r="44659" spans="151:151" ht="14.4" x14ac:dyDescent="0.25">
      <c r="EU44659" s="104"/>
    </row>
    <row r="44660" spans="151:151" ht="14.4" x14ac:dyDescent="0.25">
      <c r="EU44660" s="104"/>
    </row>
    <row r="44661" spans="151:151" ht="14.4" x14ac:dyDescent="0.25">
      <c r="EU44661" s="104"/>
    </row>
    <row r="44662" spans="151:151" ht="14.4" x14ac:dyDescent="0.25">
      <c r="EU44662" s="104"/>
    </row>
    <row r="44663" spans="151:151" ht="14.4" x14ac:dyDescent="0.25">
      <c r="EU44663" s="104"/>
    </row>
    <row r="44664" spans="151:151" ht="14.4" x14ac:dyDescent="0.25">
      <c r="EU44664" s="104"/>
    </row>
    <row r="44665" spans="151:151" ht="14.4" x14ac:dyDescent="0.25">
      <c r="EU44665" s="104"/>
    </row>
    <row r="44666" spans="151:151" ht="14.4" x14ac:dyDescent="0.25">
      <c r="EU44666" s="104"/>
    </row>
    <row r="44667" spans="151:151" ht="14.4" x14ac:dyDescent="0.25">
      <c r="EU44667" s="104"/>
    </row>
    <row r="44668" spans="151:151" ht="14.4" x14ac:dyDescent="0.25">
      <c r="EU44668" s="104"/>
    </row>
    <row r="44669" spans="151:151" ht="14.4" x14ac:dyDescent="0.25">
      <c r="EU44669" s="104"/>
    </row>
    <row r="44670" spans="151:151" ht="14.4" x14ac:dyDescent="0.25">
      <c r="EU44670" s="104"/>
    </row>
    <row r="44671" spans="151:151" ht="14.4" x14ac:dyDescent="0.25">
      <c r="EU44671" s="104"/>
    </row>
    <row r="44672" spans="151:151" ht="14.4" x14ac:dyDescent="0.25">
      <c r="EU44672" s="104"/>
    </row>
    <row r="44673" spans="151:151" ht="14.4" x14ac:dyDescent="0.25">
      <c r="EU44673" s="104"/>
    </row>
    <row r="44674" spans="151:151" ht="14.4" x14ac:dyDescent="0.25">
      <c r="EU44674" s="104"/>
    </row>
    <row r="44675" spans="151:151" ht="14.4" x14ac:dyDescent="0.25">
      <c r="EU44675" s="104"/>
    </row>
    <row r="44676" spans="151:151" ht="14.4" x14ac:dyDescent="0.25">
      <c r="EU44676" s="104"/>
    </row>
    <row r="44677" spans="151:151" ht="14.4" x14ac:dyDescent="0.25">
      <c r="EU44677" s="104"/>
    </row>
    <row r="44678" spans="151:151" ht="14.4" x14ac:dyDescent="0.25">
      <c r="EU44678" s="104"/>
    </row>
    <row r="44679" spans="151:151" ht="14.4" x14ac:dyDescent="0.25">
      <c r="EU44679" s="104"/>
    </row>
    <row r="44680" spans="151:151" ht="14.4" x14ac:dyDescent="0.25">
      <c r="EU44680" s="104"/>
    </row>
    <row r="44681" spans="151:151" ht="14.4" x14ac:dyDescent="0.25">
      <c r="EU44681" s="104"/>
    </row>
    <row r="44682" spans="151:151" ht="14.4" x14ac:dyDescent="0.25">
      <c r="EU44682" s="104"/>
    </row>
    <row r="44683" spans="151:151" ht="14.4" x14ac:dyDescent="0.25">
      <c r="EU44683" s="104"/>
    </row>
    <row r="44684" spans="151:151" ht="14.4" x14ac:dyDescent="0.25">
      <c r="EU44684" s="104"/>
    </row>
    <row r="44685" spans="151:151" ht="14.4" x14ac:dyDescent="0.25">
      <c r="EU44685" s="104"/>
    </row>
    <row r="44686" spans="151:151" ht="14.4" x14ac:dyDescent="0.25">
      <c r="EU44686" s="104"/>
    </row>
    <row r="44687" spans="151:151" ht="14.4" x14ac:dyDescent="0.25">
      <c r="EU44687" s="104"/>
    </row>
    <row r="44688" spans="151:151" ht="14.4" x14ac:dyDescent="0.25">
      <c r="EU44688" s="104"/>
    </row>
    <row r="44689" spans="151:151" ht="14.4" x14ac:dyDescent="0.25">
      <c r="EU44689" s="104"/>
    </row>
    <row r="44690" spans="151:151" ht="14.4" x14ac:dyDescent="0.25">
      <c r="EU44690" s="104"/>
    </row>
    <row r="44691" spans="151:151" ht="14.4" x14ac:dyDescent="0.25">
      <c r="EU44691" s="104"/>
    </row>
    <row r="44692" spans="151:151" ht="14.4" x14ac:dyDescent="0.25">
      <c r="EU44692" s="104"/>
    </row>
    <row r="44693" spans="151:151" ht="14.4" x14ac:dyDescent="0.25">
      <c r="EU44693" s="104"/>
    </row>
    <row r="44694" spans="151:151" ht="14.4" x14ac:dyDescent="0.25">
      <c r="EU44694" s="104"/>
    </row>
    <row r="44695" spans="151:151" ht="14.4" x14ac:dyDescent="0.25">
      <c r="EU44695" s="104"/>
    </row>
    <row r="44696" spans="151:151" ht="14.4" x14ac:dyDescent="0.25">
      <c r="EU44696" s="104"/>
    </row>
    <row r="44697" spans="151:151" ht="14.4" x14ac:dyDescent="0.25">
      <c r="EU44697" s="104"/>
    </row>
    <row r="44698" spans="151:151" ht="14.4" x14ac:dyDescent="0.25">
      <c r="EU44698" s="104"/>
    </row>
    <row r="44699" spans="151:151" ht="14.4" x14ac:dyDescent="0.25">
      <c r="EU44699" s="104"/>
    </row>
    <row r="44700" spans="151:151" ht="14.4" x14ac:dyDescent="0.25">
      <c r="EU44700" s="104"/>
    </row>
    <row r="44701" spans="151:151" ht="14.4" x14ac:dyDescent="0.25">
      <c r="EU44701" s="104"/>
    </row>
    <row r="44702" spans="151:151" ht="14.4" x14ac:dyDescent="0.25">
      <c r="EU44702" s="104"/>
    </row>
    <row r="44703" spans="151:151" ht="14.4" x14ac:dyDescent="0.25">
      <c r="EU44703" s="104"/>
    </row>
    <row r="44704" spans="151:151" ht="14.4" x14ac:dyDescent="0.25">
      <c r="EU44704" s="104"/>
    </row>
    <row r="44705" spans="151:151" ht="14.4" x14ac:dyDescent="0.25">
      <c r="EU44705" s="104"/>
    </row>
    <row r="44706" spans="151:151" ht="14.4" x14ac:dyDescent="0.25">
      <c r="EU44706" s="104"/>
    </row>
    <row r="44707" spans="151:151" ht="14.4" x14ac:dyDescent="0.25">
      <c r="EU44707" s="104"/>
    </row>
    <row r="44708" spans="151:151" ht="14.4" x14ac:dyDescent="0.25">
      <c r="EU44708" s="104"/>
    </row>
    <row r="44709" spans="151:151" ht="14.4" x14ac:dyDescent="0.25">
      <c r="EU44709" s="104"/>
    </row>
    <row r="44710" spans="151:151" ht="14.4" x14ac:dyDescent="0.25">
      <c r="EU44710" s="104"/>
    </row>
    <row r="44711" spans="151:151" ht="14.4" x14ac:dyDescent="0.25">
      <c r="EU44711" s="104"/>
    </row>
    <row r="44712" spans="151:151" ht="14.4" x14ac:dyDescent="0.25">
      <c r="EU44712" s="104"/>
    </row>
    <row r="44713" spans="151:151" ht="14.4" x14ac:dyDescent="0.25">
      <c r="EU44713" s="104"/>
    </row>
    <row r="44714" spans="151:151" ht="14.4" x14ac:dyDescent="0.25">
      <c r="EU44714" s="104"/>
    </row>
    <row r="44715" spans="151:151" ht="14.4" x14ac:dyDescent="0.25">
      <c r="EU44715" s="104"/>
    </row>
    <row r="44716" spans="151:151" ht="14.4" x14ac:dyDescent="0.25">
      <c r="EU44716" s="104"/>
    </row>
    <row r="44717" spans="151:151" ht="14.4" x14ac:dyDescent="0.25">
      <c r="EU44717" s="104"/>
    </row>
    <row r="44718" spans="151:151" ht="14.4" x14ac:dyDescent="0.25">
      <c r="EU44718" s="104"/>
    </row>
    <row r="44719" spans="151:151" ht="14.4" x14ac:dyDescent="0.25">
      <c r="EU44719" s="104"/>
    </row>
    <row r="44720" spans="151:151" ht="14.4" x14ac:dyDescent="0.25">
      <c r="EU44720" s="104"/>
    </row>
    <row r="44721" spans="151:151" ht="14.4" x14ac:dyDescent="0.25">
      <c r="EU44721" s="104"/>
    </row>
    <row r="44722" spans="151:151" ht="14.4" x14ac:dyDescent="0.25">
      <c r="EU44722" s="104"/>
    </row>
    <row r="44723" spans="151:151" ht="14.4" x14ac:dyDescent="0.25">
      <c r="EU44723" s="104"/>
    </row>
    <row r="44724" spans="151:151" ht="14.4" x14ac:dyDescent="0.25">
      <c r="EU44724" s="104"/>
    </row>
    <row r="44725" spans="151:151" ht="14.4" x14ac:dyDescent="0.25">
      <c r="EU44725" s="104"/>
    </row>
    <row r="44726" spans="151:151" ht="14.4" x14ac:dyDescent="0.25">
      <c r="EU44726" s="104"/>
    </row>
    <row r="44727" spans="151:151" ht="14.4" x14ac:dyDescent="0.25">
      <c r="EU44727" s="104"/>
    </row>
    <row r="44728" spans="151:151" ht="14.4" x14ac:dyDescent="0.25">
      <c r="EU44728" s="104"/>
    </row>
    <row r="44729" spans="151:151" ht="14.4" x14ac:dyDescent="0.25">
      <c r="EU44729" s="104"/>
    </row>
    <row r="44730" spans="151:151" ht="14.4" x14ac:dyDescent="0.25">
      <c r="EU44730" s="104"/>
    </row>
    <row r="44731" spans="151:151" ht="14.4" x14ac:dyDescent="0.25">
      <c r="EU44731" s="104"/>
    </row>
    <row r="44732" spans="151:151" ht="14.4" x14ac:dyDescent="0.25">
      <c r="EU44732" s="104"/>
    </row>
    <row r="44733" spans="151:151" ht="14.4" x14ac:dyDescent="0.25">
      <c r="EU44733" s="104"/>
    </row>
    <row r="44734" spans="151:151" ht="14.4" x14ac:dyDescent="0.25">
      <c r="EU44734" s="104"/>
    </row>
    <row r="44735" spans="151:151" ht="14.4" x14ac:dyDescent="0.25">
      <c r="EU44735" s="104"/>
    </row>
    <row r="44736" spans="151:151" ht="14.4" x14ac:dyDescent="0.25">
      <c r="EU44736" s="104"/>
    </row>
    <row r="44737" spans="151:151" ht="14.4" x14ac:dyDescent="0.25">
      <c r="EU44737" s="104"/>
    </row>
    <row r="44738" spans="151:151" ht="14.4" x14ac:dyDescent="0.25">
      <c r="EU44738" s="104"/>
    </row>
    <row r="44739" spans="151:151" ht="14.4" x14ac:dyDescent="0.25">
      <c r="EU44739" s="104"/>
    </row>
    <row r="44740" spans="151:151" ht="14.4" x14ac:dyDescent="0.25">
      <c r="EU44740" s="104"/>
    </row>
    <row r="44741" spans="151:151" ht="14.4" x14ac:dyDescent="0.25">
      <c r="EU44741" s="104"/>
    </row>
    <row r="44742" spans="151:151" ht="14.4" x14ac:dyDescent="0.25">
      <c r="EU44742" s="104"/>
    </row>
    <row r="44743" spans="151:151" ht="14.4" x14ac:dyDescent="0.25">
      <c r="EU44743" s="104"/>
    </row>
    <row r="44744" spans="151:151" ht="14.4" x14ac:dyDescent="0.25">
      <c r="EU44744" s="104"/>
    </row>
    <row r="44745" spans="151:151" ht="14.4" x14ac:dyDescent="0.25">
      <c r="EU44745" s="104"/>
    </row>
    <row r="44746" spans="151:151" ht="14.4" x14ac:dyDescent="0.25">
      <c r="EU44746" s="104"/>
    </row>
    <row r="44747" spans="151:151" ht="14.4" x14ac:dyDescent="0.25">
      <c r="EU44747" s="104"/>
    </row>
    <row r="44748" spans="151:151" ht="14.4" x14ac:dyDescent="0.25">
      <c r="EU44748" s="104"/>
    </row>
    <row r="44749" spans="151:151" ht="14.4" x14ac:dyDescent="0.25">
      <c r="EU44749" s="104"/>
    </row>
    <row r="44750" spans="151:151" ht="14.4" x14ac:dyDescent="0.25">
      <c r="EU44750" s="104"/>
    </row>
    <row r="44751" spans="151:151" ht="14.4" x14ac:dyDescent="0.25">
      <c r="EU44751" s="104"/>
    </row>
    <row r="44752" spans="151:151" ht="14.4" x14ac:dyDescent="0.25">
      <c r="EU44752" s="104"/>
    </row>
    <row r="44753" spans="151:151" ht="14.4" x14ac:dyDescent="0.25">
      <c r="EU44753" s="104"/>
    </row>
    <row r="44754" spans="151:151" ht="14.4" x14ac:dyDescent="0.25">
      <c r="EU44754" s="104"/>
    </row>
    <row r="44755" spans="151:151" ht="14.4" x14ac:dyDescent="0.25">
      <c r="EU44755" s="104"/>
    </row>
    <row r="44756" spans="151:151" ht="14.4" x14ac:dyDescent="0.25">
      <c r="EU44756" s="104"/>
    </row>
    <row r="44757" spans="151:151" ht="14.4" x14ac:dyDescent="0.25">
      <c r="EU44757" s="104"/>
    </row>
    <row r="44758" spans="151:151" ht="14.4" x14ac:dyDescent="0.25">
      <c r="EU44758" s="104"/>
    </row>
    <row r="44759" spans="151:151" ht="14.4" x14ac:dyDescent="0.25">
      <c r="EU44759" s="104"/>
    </row>
    <row r="44760" spans="151:151" ht="14.4" x14ac:dyDescent="0.25">
      <c r="EU44760" s="104"/>
    </row>
    <row r="44761" spans="151:151" ht="14.4" x14ac:dyDescent="0.25">
      <c r="EU44761" s="104"/>
    </row>
    <row r="44762" spans="151:151" ht="14.4" x14ac:dyDescent="0.25">
      <c r="EU44762" s="104"/>
    </row>
    <row r="44763" spans="151:151" ht="14.4" x14ac:dyDescent="0.25">
      <c r="EU44763" s="104"/>
    </row>
    <row r="44764" spans="151:151" ht="14.4" x14ac:dyDescent="0.25">
      <c r="EU44764" s="104"/>
    </row>
    <row r="44765" spans="151:151" ht="14.4" x14ac:dyDescent="0.25">
      <c r="EU44765" s="104"/>
    </row>
    <row r="44766" spans="151:151" ht="14.4" x14ac:dyDescent="0.25">
      <c r="EU44766" s="104"/>
    </row>
    <row r="44767" spans="151:151" ht="14.4" x14ac:dyDescent="0.25">
      <c r="EU44767" s="104"/>
    </row>
    <row r="44768" spans="151:151" ht="14.4" x14ac:dyDescent="0.25">
      <c r="EU44768" s="104"/>
    </row>
    <row r="44769" spans="151:151" ht="14.4" x14ac:dyDescent="0.25">
      <c r="EU44769" s="104"/>
    </row>
    <row r="44770" spans="151:151" ht="14.4" x14ac:dyDescent="0.25">
      <c r="EU44770" s="104"/>
    </row>
    <row r="44771" spans="151:151" ht="14.4" x14ac:dyDescent="0.25">
      <c r="EU44771" s="104"/>
    </row>
    <row r="44772" spans="151:151" ht="14.4" x14ac:dyDescent="0.25">
      <c r="EU44772" s="104"/>
    </row>
    <row r="44773" spans="151:151" ht="14.4" x14ac:dyDescent="0.25">
      <c r="EU44773" s="104"/>
    </row>
    <row r="44774" spans="151:151" ht="14.4" x14ac:dyDescent="0.25">
      <c r="EU44774" s="104"/>
    </row>
    <row r="44775" spans="151:151" ht="14.4" x14ac:dyDescent="0.25">
      <c r="EU44775" s="104"/>
    </row>
    <row r="44776" spans="151:151" ht="14.4" x14ac:dyDescent="0.25">
      <c r="EU44776" s="104"/>
    </row>
    <row r="44777" spans="151:151" ht="14.4" x14ac:dyDescent="0.25">
      <c r="EU44777" s="104"/>
    </row>
    <row r="44778" spans="151:151" ht="14.4" x14ac:dyDescent="0.25">
      <c r="EU44778" s="104"/>
    </row>
    <row r="44779" spans="151:151" ht="14.4" x14ac:dyDescent="0.25">
      <c r="EU44779" s="104"/>
    </row>
    <row r="44780" spans="151:151" ht="14.4" x14ac:dyDescent="0.25">
      <c r="EU44780" s="104"/>
    </row>
    <row r="44781" spans="151:151" ht="14.4" x14ac:dyDescent="0.25">
      <c r="EU44781" s="104"/>
    </row>
    <row r="44782" spans="151:151" ht="14.4" x14ac:dyDescent="0.25">
      <c r="EU44782" s="104"/>
    </row>
    <row r="44783" spans="151:151" ht="14.4" x14ac:dyDescent="0.25">
      <c r="EU44783" s="104"/>
    </row>
    <row r="44784" spans="151:151" ht="14.4" x14ac:dyDescent="0.25">
      <c r="EU44784" s="104"/>
    </row>
    <row r="44785" spans="151:151" ht="14.4" x14ac:dyDescent="0.25">
      <c r="EU44785" s="104"/>
    </row>
    <row r="44786" spans="151:151" ht="14.4" x14ac:dyDescent="0.25">
      <c r="EU44786" s="104"/>
    </row>
    <row r="44787" spans="151:151" ht="14.4" x14ac:dyDescent="0.25">
      <c r="EU44787" s="104"/>
    </row>
    <row r="44788" spans="151:151" ht="14.4" x14ac:dyDescent="0.25">
      <c r="EU44788" s="104"/>
    </row>
    <row r="44789" spans="151:151" ht="14.4" x14ac:dyDescent="0.25">
      <c r="EU44789" s="104"/>
    </row>
    <row r="44790" spans="151:151" ht="14.4" x14ac:dyDescent="0.25">
      <c r="EU44790" s="104"/>
    </row>
    <row r="44791" spans="151:151" ht="14.4" x14ac:dyDescent="0.25">
      <c r="EU44791" s="104"/>
    </row>
    <row r="44792" spans="151:151" ht="14.4" x14ac:dyDescent="0.25">
      <c r="EU44792" s="104"/>
    </row>
    <row r="44793" spans="151:151" ht="14.4" x14ac:dyDescent="0.25">
      <c r="EU44793" s="104"/>
    </row>
    <row r="44794" spans="151:151" ht="14.4" x14ac:dyDescent="0.25">
      <c r="EU44794" s="104"/>
    </row>
    <row r="44795" spans="151:151" ht="14.4" x14ac:dyDescent="0.25">
      <c r="EU44795" s="104"/>
    </row>
    <row r="44796" spans="151:151" ht="14.4" x14ac:dyDescent="0.25">
      <c r="EU44796" s="104"/>
    </row>
    <row r="44797" spans="151:151" ht="14.4" x14ac:dyDescent="0.25">
      <c r="EU44797" s="104"/>
    </row>
    <row r="44798" spans="151:151" ht="14.4" x14ac:dyDescent="0.25">
      <c r="EU44798" s="104"/>
    </row>
    <row r="44799" spans="151:151" ht="14.4" x14ac:dyDescent="0.25">
      <c r="EU44799" s="104"/>
    </row>
    <row r="44800" spans="151:151" ht="14.4" x14ac:dyDescent="0.25">
      <c r="EU44800" s="104"/>
    </row>
    <row r="44801" spans="151:151" ht="14.4" x14ac:dyDescent="0.25">
      <c r="EU44801" s="104"/>
    </row>
    <row r="44802" spans="151:151" ht="14.4" x14ac:dyDescent="0.25">
      <c r="EU44802" s="104"/>
    </row>
    <row r="44803" spans="151:151" ht="14.4" x14ac:dyDescent="0.25">
      <c r="EU44803" s="104"/>
    </row>
    <row r="44804" spans="151:151" ht="14.4" x14ac:dyDescent="0.25">
      <c r="EU44804" s="104"/>
    </row>
    <row r="44805" spans="151:151" ht="14.4" x14ac:dyDescent="0.25">
      <c r="EU44805" s="104"/>
    </row>
    <row r="44806" spans="151:151" ht="14.4" x14ac:dyDescent="0.25">
      <c r="EU44806" s="104"/>
    </row>
    <row r="44807" spans="151:151" ht="14.4" x14ac:dyDescent="0.25">
      <c r="EU44807" s="104"/>
    </row>
    <row r="44808" spans="151:151" ht="14.4" x14ac:dyDescent="0.25">
      <c r="EU44808" s="104"/>
    </row>
    <row r="44809" spans="151:151" ht="14.4" x14ac:dyDescent="0.25">
      <c r="EU44809" s="104"/>
    </row>
    <row r="44810" spans="151:151" ht="14.4" x14ac:dyDescent="0.25">
      <c r="EU44810" s="104"/>
    </row>
    <row r="44811" spans="151:151" ht="14.4" x14ac:dyDescent="0.25">
      <c r="EU44811" s="104"/>
    </row>
    <row r="44812" spans="151:151" ht="14.4" x14ac:dyDescent="0.25">
      <c r="EU44812" s="104"/>
    </row>
    <row r="44813" spans="151:151" ht="14.4" x14ac:dyDescent="0.25">
      <c r="EU44813" s="104"/>
    </row>
    <row r="44814" spans="151:151" ht="14.4" x14ac:dyDescent="0.25">
      <c r="EU44814" s="104"/>
    </row>
    <row r="44815" spans="151:151" ht="14.4" x14ac:dyDescent="0.25">
      <c r="EU44815" s="104"/>
    </row>
    <row r="44816" spans="151:151" ht="14.4" x14ac:dyDescent="0.25">
      <c r="EU44816" s="104"/>
    </row>
    <row r="44817" spans="151:151" ht="14.4" x14ac:dyDescent="0.25">
      <c r="EU44817" s="104"/>
    </row>
    <row r="44818" spans="151:151" ht="14.4" x14ac:dyDescent="0.25">
      <c r="EU44818" s="104"/>
    </row>
    <row r="44819" spans="151:151" ht="14.4" x14ac:dyDescent="0.25">
      <c r="EU44819" s="104"/>
    </row>
    <row r="44820" spans="151:151" ht="14.4" x14ac:dyDescent="0.25">
      <c r="EU44820" s="104"/>
    </row>
    <row r="44821" spans="151:151" ht="14.4" x14ac:dyDescent="0.25">
      <c r="EU44821" s="104"/>
    </row>
    <row r="44822" spans="151:151" ht="14.4" x14ac:dyDescent="0.25">
      <c r="EU44822" s="104"/>
    </row>
    <row r="44823" spans="151:151" ht="14.4" x14ac:dyDescent="0.25">
      <c r="EU44823" s="104"/>
    </row>
    <row r="44824" spans="151:151" ht="14.4" x14ac:dyDescent="0.25">
      <c r="EU44824" s="104"/>
    </row>
    <row r="44825" spans="151:151" ht="14.4" x14ac:dyDescent="0.25">
      <c r="EU44825" s="104"/>
    </row>
    <row r="44826" spans="151:151" ht="14.4" x14ac:dyDescent="0.25">
      <c r="EU44826" s="104"/>
    </row>
    <row r="44827" spans="151:151" ht="14.4" x14ac:dyDescent="0.25">
      <c r="EU44827" s="104"/>
    </row>
    <row r="44828" spans="151:151" ht="14.4" x14ac:dyDescent="0.25">
      <c r="EU44828" s="104"/>
    </row>
    <row r="44829" spans="151:151" ht="14.4" x14ac:dyDescent="0.25">
      <c r="EU44829" s="104"/>
    </row>
    <row r="44830" spans="151:151" ht="14.4" x14ac:dyDescent="0.25">
      <c r="EU44830" s="104"/>
    </row>
    <row r="44831" spans="151:151" ht="14.4" x14ac:dyDescent="0.25">
      <c r="EU44831" s="104"/>
    </row>
    <row r="44832" spans="151:151" ht="14.4" x14ac:dyDescent="0.25">
      <c r="EU44832" s="104"/>
    </row>
    <row r="44833" spans="151:151" ht="14.4" x14ac:dyDescent="0.25">
      <c r="EU44833" s="104"/>
    </row>
    <row r="44834" spans="151:151" ht="14.4" x14ac:dyDescent="0.25">
      <c r="EU44834" s="104"/>
    </row>
    <row r="44835" spans="151:151" ht="14.4" x14ac:dyDescent="0.25">
      <c r="EU44835" s="104"/>
    </row>
    <row r="44836" spans="151:151" ht="14.4" x14ac:dyDescent="0.25">
      <c r="EU44836" s="104"/>
    </row>
    <row r="44837" spans="151:151" ht="14.4" x14ac:dyDescent="0.25">
      <c r="EU44837" s="104"/>
    </row>
    <row r="44838" spans="151:151" ht="14.4" x14ac:dyDescent="0.25">
      <c r="EU44838" s="104"/>
    </row>
    <row r="44839" spans="151:151" ht="14.4" x14ac:dyDescent="0.25">
      <c r="EU44839" s="104"/>
    </row>
    <row r="44840" spans="151:151" ht="14.4" x14ac:dyDescent="0.25">
      <c r="EU44840" s="104"/>
    </row>
    <row r="44841" spans="151:151" ht="14.4" x14ac:dyDescent="0.25">
      <c r="EU44841" s="104"/>
    </row>
    <row r="44842" spans="151:151" ht="14.4" x14ac:dyDescent="0.25">
      <c r="EU44842" s="104"/>
    </row>
    <row r="44843" spans="151:151" ht="14.4" x14ac:dyDescent="0.25">
      <c r="EU44843" s="104"/>
    </row>
    <row r="44844" spans="151:151" ht="14.4" x14ac:dyDescent="0.25">
      <c r="EU44844" s="104"/>
    </row>
    <row r="44845" spans="151:151" ht="14.4" x14ac:dyDescent="0.25">
      <c r="EU44845" s="104"/>
    </row>
    <row r="44846" spans="151:151" ht="14.4" x14ac:dyDescent="0.25">
      <c r="EU44846" s="104"/>
    </row>
    <row r="44847" spans="151:151" ht="14.4" x14ac:dyDescent="0.25">
      <c r="EU44847" s="104"/>
    </row>
    <row r="44848" spans="151:151" ht="14.4" x14ac:dyDescent="0.25">
      <c r="EU44848" s="104"/>
    </row>
    <row r="44849" spans="151:151" ht="14.4" x14ac:dyDescent="0.25">
      <c r="EU44849" s="104"/>
    </row>
    <row r="44850" spans="151:151" ht="14.4" x14ac:dyDescent="0.25">
      <c r="EU44850" s="104"/>
    </row>
    <row r="44851" spans="151:151" ht="14.4" x14ac:dyDescent="0.25">
      <c r="EU44851" s="104"/>
    </row>
    <row r="44852" spans="151:151" ht="14.4" x14ac:dyDescent="0.25">
      <c r="EU44852" s="104"/>
    </row>
    <row r="44853" spans="151:151" ht="14.4" x14ac:dyDescent="0.25">
      <c r="EU44853" s="104"/>
    </row>
    <row r="44854" spans="151:151" ht="14.4" x14ac:dyDescent="0.25">
      <c r="EU44854" s="104"/>
    </row>
    <row r="44855" spans="151:151" ht="14.4" x14ac:dyDescent="0.25">
      <c r="EU44855" s="104"/>
    </row>
    <row r="44856" spans="151:151" ht="14.4" x14ac:dyDescent="0.25">
      <c r="EU44856" s="104"/>
    </row>
    <row r="44857" spans="151:151" ht="14.4" x14ac:dyDescent="0.25">
      <c r="EU44857" s="104"/>
    </row>
    <row r="44858" spans="151:151" ht="14.4" x14ac:dyDescent="0.25">
      <c r="EU44858" s="104"/>
    </row>
    <row r="44859" spans="151:151" ht="14.4" x14ac:dyDescent="0.25">
      <c r="EU44859" s="104"/>
    </row>
    <row r="44860" spans="151:151" ht="14.4" x14ac:dyDescent="0.25">
      <c r="EU44860" s="104"/>
    </row>
    <row r="44861" spans="151:151" ht="14.4" x14ac:dyDescent="0.25">
      <c r="EU44861" s="104"/>
    </row>
    <row r="44862" spans="151:151" ht="14.4" x14ac:dyDescent="0.25">
      <c r="EU44862" s="104"/>
    </row>
    <row r="44863" spans="151:151" ht="14.4" x14ac:dyDescent="0.25">
      <c r="EU44863" s="104"/>
    </row>
    <row r="44864" spans="151:151" ht="14.4" x14ac:dyDescent="0.25">
      <c r="EU44864" s="104"/>
    </row>
    <row r="44865" spans="151:151" ht="14.4" x14ac:dyDescent="0.25">
      <c r="EU44865" s="104"/>
    </row>
    <row r="44866" spans="151:151" ht="14.4" x14ac:dyDescent="0.25">
      <c r="EU44866" s="104"/>
    </row>
    <row r="44867" spans="151:151" ht="14.4" x14ac:dyDescent="0.25">
      <c r="EU44867" s="104"/>
    </row>
    <row r="44868" spans="151:151" ht="14.4" x14ac:dyDescent="0.25">
      <c r="EU44868" s="104"/>
    </row>
    <row r="44869" spans="151:151" ht="14.4" x14ac:dyDescent="0.25">
      <c r="EU44869" s="104"/>
    </row>
    <row r="44870" spans="151:151" ht="14.4" x14ac:dyDescent="0.25">
      <c r="EU44870" s="104"/>
    </row>
    <row r="44871" spans="151:151" ht="14.4" x14ac:dyDescent="0.25">
      <c r="EU44871" s="104"/>
    </row>
    <row r="44872" spans="151:151" ht="14.4" x14ac:dyDescent="0.25">
      <c r="EU44872" s="104"/>
    </row>
    <row r="44873" spans="151:151" ht="14.4" x14ac:dyDescent="0.25">
      <c r="EU44873" s="104"/>
    </row>
    <row r="44874" spans="151:151" ht="14.4" x14ac:dyDescent="0.25">
      <c r="EU44874" s="104"/>
    </row>
    <row r="44875" spans="151:151" ht="14.4" x14ac:dyDescent="0.25">
      <c r="EU44875" s="104"/>
    </row>
    <row r="44876" spans="151:151" ht="14.4" x14ac:dyDescent="0.25">
      <c r="EU44876" s="104"/>
    </row>
    <row r="44877" spans="151:151" ht="14.4" x14ac:dyDescent="0.25">
      <c r="EU44877" s="104"/>
    </row>
    <row r="44878" spans="151:151" ht="14.4" x14ac:dyDescent="0.25">
      <c r="EU44878" s="104"/>
    </row>
    <row r="44879" spans="151:151" ht="14.4" x14ac:dyDescent="0.25">
      <c r="EU44879" s="104"/>
    </row>
    <row r="44880" spans="151:151" ht="14.4" x14ac:dyDescent="0.25">
      <c r="EU44880" s="104"/>
    </row>
    <row r="44881" spans="151:151" ht="14.4" x14ac:dyDescent="0.25">
      <c r="EU44881" s="104"/>
    </row>
    <row r="44882" spans="151:151" ht="14.4" x14ac:dyDescent="0.25">
      <c r="EU44882" s="104"/>
    </row>
    <row r="44883" spans="151:151" ht="14.4" x14ac:dyDescent="0.25">
      <c r="EU44883" s="104"/>
    </row>
    <row r="44884" spans="151:151" ht="14.4" x14ac:dyDescent="0.25">
      <c r="EU44884" s="104"/>
    </row>
    <row r="44885" spans="151:151" ht="14.4" x14ac:dyDescent="0.25">
      <c r="EU44885" s="104"/>
    </row>
    <row r="44886" spans="151:151" ht="14.4" x14ac:dyDescent="0.25">
      <c r="EU44886" s="104"/>
    </row>
    <row r="44887" spans="151:151" ht="14.4" x14ac:dyDescent="0.25">
      <c r="EU44887" s="104"/>
    </row>
    <row r="44888" spans="151:151" ht="14.4" x14ac:dyDescent="0.25">
      <c r="EU44888" s="104"/>
    </row>
    <row r="44889" spans="151:151" ht="14.4" x14ac:dyDescent="0.25">
      <c r="EU44889" s="104"/>
    </row>
    <row r="44890" spans="151:151" ht="14.4" x14ac:dyDescent="0.25">
      <c r="EU44890" s="104"/>
    </row>
    <row r="44891" spans="151:151" ht="14.4" x14ac:dyDescent="0.25">
      <c r="EU44891" s="104"/>
    </row>
    <row r="44892" spans="151:151" ht="14.4" x14ac:dyDescent="0.25">
      <c r="EU44892" s="104"/>
    </row>
    <row r="44893" spans="151:151" ht="14.4" x14ac:dyDescent="0.25">
      <c r="EU44893" s="104"/>
    </row>
    <row r="44894" spans="151:151" ht="14.4" x14ac:dyDescent="0.25">
      <c r="EU44894" s="104"/>
    </row>
    <row r="44895" spans="151:151" ht="14.4" x14ac:dyDescent="0.25">
      <c r="EU44895" s="104"/>
    </row>
    <row r="44896" spans="151:151" ht="14.4" x14ac:dyDescent="0.25">
      <c r="EU44896" s="104"/>
    </row>
    <row r="44897" spans="151:151" ht="14.4" x14ac:dyDescent="0.25">
      <c r="EU44897" s="104"/>
    </row>
    <row r="44898" spans="151:151" ht="14.4" x14ac:dyDescent="0.25">
      <c r="EU44898" s="104"/>
    </row>
    <row r="44899" spans="151:151" ht="14.4" x14ac:dyDescent="0.25">
      <c r="EU44899" s="104"/>
    </row>
    <row r="44900" spans="151:151" ht="14.4" x14ac:dyDescent="0.25">
      <c r="EU44900" s="104"/>
    </row>
    <row r="44901" spans="151:151" ht="14.4" x14ac:dyDescent="0.25">
      <c r="EU44901" s="104"/>
    </row>
    <row r="44902" spans="151:151" ht="14.4" x14ac:dyDescent="0.25">
      <c r="EU44902" s="104"/>
    </row>
    <row r="44903" spans="151:151" ht="14.4" x14ac:dyDescent="0.25">
      <c r="EU44903" s="104"/>
    </row>
    <row r="44904" spans="151:151" ht="14.4" x14ac:dyDescent="0.25">
      <c r="EU44904" s="104"/>
    </row>
    <row r="44905" spans="151:151" ht="14.4" x14ac:dyDescent="0.25">
      <c r="EU44905" s="104"/>
    </row>
    <row r="44906" spans="151:151" ht="14.4" x14ac:dyDescent="0.25">
      <c r="EU44906" s="104"/>
    </row>
    <row r="44907" spans="151:151" ht="14.4" x14ac:dyDescent="0.25">
      <c r="EU44907" s="104"/>
    </row>
    <row r="44908" spans="151:151" ht="14.4" x14ac:dyDescent="0.25">
      <c r="EU44908" s="104"/>
    </row>
    <row r="44909" spans="151:151" ht="14.4" x14ac:dyDescent="0.25">
      <c r="EU44909" s="104"/>
    </row>
    <row r="44910" spans="151:151" ht="14.4" x14ac:dyDescent="0.25">
      <c r="EU44910" s="104"/>
    </row>
    <row r="44911" spans="151:151" ht="14.4" x14ac:dyDescent="0.25">
      <c r="EU44911" s="104"/>
    </row>
    <row r="44912" spans="151:151" ht="14.4" x14ac:dyDescent="0.25">
      <c r="EU44912" s="104"/>
    </row>
    <row r="44913" spans="151:151" ht="14.4" x14ac:dyDescent="0.25">
      <c r="EU44913" s="104"/>
    </row>
    <row r="44914" spans="151:151" ht="14.4" x14ac:dyDescent="0.25">
      <c r="EU44914" s="104"/>
    </row>
    <row r="44915" spans="151:151" ht="14.4" x14ac:dyDescent="0.25">
      <c r="EU44915" s="104"/>
    </row>
    <row r="44916" spans="151:151" ht="14.4" x14ac:dyDescent="0.25">
      <c r="EU44916" s="104"/>
    </row>
    <row r="44917" spans="151:151" ht="14.4" x14ac:dyDescent="0.25">
      <c r="EU44917" s="104"/>
    </row>
    <row r="44918" spans="151:151" ht="14.4" x14ac:dyDescent="0.25">
      <c r="EU44918" s="104"/>
    </row>
    <row r="44919" spans="151:151" ht="14.4" x14ac:dyDescent="0.25">
      <c r="EU44919" s="104"/>
    </row>
    <row r="44920" spans="151:151" ht="14.4" x14ac:dyDescent="0.25">
      <c r="EU44920" s="104"/>
    </row>
    <row r="44921" spans="151:151" ht="14.4" x14ac:dyDescent="0.25">
      <c r="EU44921" s="104"/>
    </row>
    <row r="44922" spans="151:151" ht="14.4" x14ac:dyDescent="0.25">
      <c r="EU44922" s="104"/>
    </row>
    <row r="44923" spans="151:151" ht="14.4" x14ac:dyDescent="0.25">
      <c r="EU44923" s="104"/>
    </row>
    <row r="44924" spans="151:151" ht="14.4" x14ac:dyDescent="0.25">
      <c r="EU44924" s="104"/>
    </row>
    <row r="44925" spans="151:151" ht="14.4" x14ac:dyDescent="0.25">
      <c r="EU44925" s="104"/>
    </row>
    <row r="44926" spans="151:151" ht="14.4" x14ac:dyDescent="0.25">
      <c r="EU44926" s="104"/>
    </row>
    <row r="44927" spans="151:151" ht="14.4" x14ac:dyDescent="0.25">
      <c r="EU44927" s="104"/>
    </row>
    <row r="44928" spans="151:151" ht="14.4" x14ac:dyDescent="0.25">
      <c r="EU44928" s="104"/>
    </row>
    <row r="44929" spans="151:151" ht="14.4" x14ac:dyDescent="0.25">
      <c r="EU44929" s="104"/>
    </row>
    <row r="44930" spans="151:151" ht="14.4" x14ac:dyDescent="0.25">
      <c r="EU44930" s="104"/>
    </row>
    <row r="44931" spans="151:151" ht="14.4" x14ac:dyDescent="0.25">
      <c r="EU44931" s="104"/>
    </row>
    <row r="44932" spans="151:151" ht="14.4" x14ac:dyDescent="0.25">
      <c r="EU44932" s="104"/>
    </row>
    <row r="44933" spans="151:151" ht="14.4" x14ac:dyDescent="0.25">
      <c r="EU44933" s="104"/>
    </row>
    <row r="44934" spans="151:151" ht="14.4" x14ac:dyDescent="0.25">
      <c r="EU44934" s="104"/>
    </row>
    <row r="44935" spans="151:151" ht="14.4" x14ac:dyDescent="0.25">
      <c r="EU44935" s="104"/>
    </row>
    <row r="44936" spans="151:151" ht="14.4" x14ac:dyDescent="0.25">
      <c r="EU44936" s="104"/>
    </row>
    <row r="44937" spans="151:151" ht="14.4" x14ac:dyDescent="0.25">
      <c r="EU44937" s="104"/>
    </row>
    <row r="44938" spans="151:151" ht="14.4" x14ac:dyDescent="0.25">
      <c r="EU44938" s="104"/>
    </row>
    <row r="44939" spans="151:151" ht="14.4" x14ac:dyDescent="0.25">
      <c r="EU44939" s="104"/>
    </row>
    <row r="44940" spans="151:151" ht="14.4" x14ac:dyDescent="0.25">
      <c r="EU44940" s="104"/>
    </row>
    <row r="44941" spans="151:151" ht="14.4" x14ac:dyDescent="0.25">
      <c r="EU44941" s="104"/>
    </row>
    <row r="44942" spans="151:151" ht="14.4" x14ac:dyDescent="0.25">
      <c r="EU44942" s="104"/>
    </row>
    <row r="44943" spans="151:151" ht="14.4" x14ac:dyDescent="0.25">
      <c r="EU44943" s="104"/>
    </row>
    <row r="44944" spans="151:151" ht="14.4" x14ac:dyDescent="0.25">
      <c r="EU44944" s="104"/>
    </row>
    <row r="44945" spans="151:151" ht="14.4" x14ac:dyDescent="0.25">
      <c r="EU44945" s="104"/>
    </row>
    <row r="44946" spans="151:151" ht="14.4" x14ac:dyDescent="0.25">
      <c r="EU44946" s="104"/>
    </row>
    <row r="44947" spans="151:151" ht="14.4" x14ac:dyDescent="0.25">
      <c r="EU44947" s="104"/>
    </row>
    <row r="44948" spans="151:151" ht="14.4" x14ac:dyDescent="0.25">
      <c r="EU44948" s="104"/>
    </row>
    <row r="44949" spans="151:151" ht="14.4" x14ac:dyDescent="0.25">
      <c r="EU44949" s="104"/>
    </row>
    <row r="44950" spans="151:151" ht="14.4" x14ac:dyDescent="0.25">
      <c r="EU44950" s="104"/>
    </row>
    <row r="44951" spans="151:151" ht="14.4" x14ac:dyDescent="0.25">
      <c r="EU44951" s="104"/>
    </row>
    <row r="44952" spans="151:151" ht="14.4" x14ac:dyDescent="0.25">
      <c r="EU44952" s="104"/>
    </row>
    <row r="44953" spans="151:151" ht="14.4" x14ac:dyDescent="0.25">
      <c r="EU44953" s="104"/>
    </row>
    <row r="44954" spans="151:151" ht="14.4" x14ac:dyDescent="0.25">
      <c r="EU44954" s="104"/>
    </row>
    <row r="44955" spans="151:151" ht="14.4" x14ac:dyDescent="0.25">
      <c r="EU44955" s="104"/>
    </row>
    <row r="44956" spans="151:151" ht="14.4" x14ac:dyDescent="0.25">
      <c r="EU44956" s="104"/>
    </row>
    <row r="44957" spans="151:151" ht="14.4" x14ac:dyDescent="0.25">
      <c r="EU44957" s="104"/>
    </row>
    <row r="44958" spans="151:151" ht="14.4" x14ac:dyDescent="0.25">
      <c r="EU44958" s="104"/>
    </row>
    <row r="44959" spans="151:151" ht="14.4" x14ac:dyDescent="0.25">
      <c r="EU44959" s="104"/>
    </row>
    <row r="44960" spans="151:151" ht="14.4" x14ac:dyDescent="0.25">
      <c r="EU44960" s="104"/>
    </row>
    <row r="44961" spans="151:151" ht="14.4" x14ac:dyDescent="0.25">
      <c r="EU44961" s="104"/>
    </row>
    <row r="44962" spans="151:151" ht="14.4" x14ac:dyDescent="0.25">
      <c r="EU44962" s="104"/>
    </row>
    <row r="44963" spans="151:151" ht="14.4" x14ac:dyDescent="0.25">
      <c r="EU44963" s="104"/>
    </row>
    <row r="44964" spans="151:151" ht="14.4" x14ac:dyDescent="0.25">
      <c r="EU44964" s="104"/>
    </row>
    <row r="44965" spans="151:151" ht="14.4" x14ac:dyDescent="0.25">
      <c r="EU44965" s="104"/>
    </row>
    <row r="44966" spans="151:151" ht="14.4" x14ac:dyDescent="0.25">
      <c r="EU44966" s="104"/>
    </row>
    <row r="44967" spans="151:151" ht="14.4" x14ac:dyDescent="0.25">
      <c r="EU44967" s="104"/>
    </row>
    <row r="44968" spans="151:151" ht="14.4" x14ac:dyDescent="0.25">
      <c r="EU44968" s="104"/>
    </row>
    <row r="44969" spans="151:151" ht="14.4" x14ac:dyDescent="0.25">
      <c r="EU44969" s="104"/>
    </row>
    <row r="44970" spans="151:151" ht="14.4" x14ac:dyDescent="0.25">
      <c r="EU44970" s="104"/>
    </row>
    <row r="44971" spans="151:151" ht="14.4" x14ac:dyDescent="0.25">
      <c r="EU44971" s="104"/>
    </row>
    <row r="44972" spans="151:151" ht="14.4" x14ac:dyDescent="0.25">
      <c r="EU44972" s="104"/>
    </row>
    <row r="44973" spans="151:151" ht="14.4" x14ac:dyDescent="0.25">
      <c r="EU44973" s="104"/>
    </row>
    <row r="44974" spans="151:151" ht="14.4" x14ac:dyDescent="0.25">
      <c r="EU44974" s="104"/>
    </row>
    <row r="44975" spans="151:151" ht="14.4" x14ac:dyDescent="0.25">
      <c r="EU44975" s="104"/>
    </row>
    <row r="44976" spans="151:151" ht="14.4" x14ac:dyDescent="0.25">
      <c r="EU44976" s="104"/>
    </row>
    <row r="44977" spans="151:151" ht="14.4" x14ac:dyDescent="0.25">
      <c r="EU44977" s="104"/>
    </row>
    <row r="44978" spans="151:151" ht="14.4" x14ac:dyDescent="0.25">
      <c r="EU44978" s="104"/>
    </row>
    <row r="44979" spans="151:151" ht="14.4" x14ac:dyDescent="0.25">
      <c r="EU44979" s="104"/>
    </row>
    <row r="44980" spans="151:151" ht="14.4" x14ac:dyDescent="0.25">
      <c r="EU44980" s="104"/>
    </row>
    <row r="44981" spans="151:151" ht="14.4" x14ac:dyDescent="0.25">
      <c r="EU44981" s="104"/>
    </row>
    <row r="44982" spans="151:151" ht="14.4" x14ac:dyDescent="0.25">
      <c r="EU44982" s="104"/>
    </row>
    <row r="44983" spans="151:151" ht="14.4" x14ac:dyDescent="0.25">
      <c r="EU44983" s="104"/>
    </row>
    <row r="44984" spans="151:151" ht="14.4" x14ac:dyDescent="0.25">
      <c r="EU44984" s="104"/>
    </row>
    <row r="44985" spans="151:151" ht="14.4" x14ac:dyDescent="0.25">
      <c r="EU44985" s="104"/>
    </row>
    <row r="44986" spans="151:151" ht="14.4" x14ac:dyDescent="0.25">
      <c r="EU44986" s="104"/>
    </row>
    <row r="44987" spans="151:151" ht="14.4" x14ac:dyDescent="0.25">
      <c r="EU44987" s="104"/>
    </row>
    <row r="44988" spans="151:151" ht="14.4" x14ac:dyDescent="0.25">
      <c r="EU44988" s="104"/>
    </row>
    <row r="44989" spans="151:151" ht="14.4" x14ac:dyDescent="0.25">
      <c r="EU44989" s="104"/>
    </row>
    <row r="44990" spans="151:151" ht="14.4" x14ac:dyDescent="0.25">
      <c r="EU44990" s="104"/>
    </row>
    <row r="44991" spans="151:151" ht="14.4" x14ac:dyDescent="0.25">
      <c r="EU44991" s="104"/>
    </row>
    <row r="44992" spans="151:151" ht="14.4" x14ac:dyDescent="0.25">
      <c r="EU44992" s="104"/>
    </row>
    <row r="44993" spans="151:151" ht="14.4" x14ac:dyDescent="0.25">
      <c r="EU44993" s="104"/>
    </row>
    <row r="44994" spans="151:151" ht="14.4" x14ac:dyDescent="0.25">
      <c r="EU44994" s="104"/>
    </row>
    <row r="44995" spans="151:151" ht="14.4" x14ac:dyDescent="0.25">
      <c r="EU44995" s="104"/>
    </row>
    <row r="44996" spans="151:151" ht="14.4" x14ac:dyDescent="0.25">
      <c r="EU44996" s="104"/>
    </row>
    <row r="44997" spans="151:151" ht="14.4" x14ac:dyDescent="0.25">
      <c r="EU44997" s="104"/>
    </row>
    <row r="44998" spans="151:151" ht="14.4" x14ac:dyDescent="0.25">
      <c r="EU44998" s="104"/>
    </row>
    <row r="44999" spans="151:151" ht="14.4" x14ac:dyDescent="0.25">
      <c r="EU44999" s="104"/>
    </row>
    <row r="45000" spans="151:151" ht="14.4" x14ac:dyDescent="0.25">
      <c r="EU45000" s="104"/>
    </row>
    <row r="45001" spans="151:151" ht="14.4" x14ac:dyDescent="0.25">
      <c r="EU45001" s="104"/>
    </row>
    <row r="45002" spans="151:151" ht="14.4" x14ac:dyDescent="0.25">
      <c r="EU45002" s="104"/>
    </row>
    <row r="45003" spans="151:151" ht="14.4" x14ac:dyDescent="0.25">
      <c r="EU45003" s="104"/>
    </row>
    <row r="45004" spans="151:151" ht="14.4" x14ac:dyDescent="0.25">
      <c r="EU45004" s="104"/>
    </row>
    <row r="45005" spans="151:151" ht="14.4" x14ac:dyDescent="0.25">
      <c r="EU45005" s="104"/>
    </row>
    <row r="45006" spans="151:151" ht="14.4" x14ac:dyDescent="0.25">
      <c r="EU45006" s="104"/>
    </row>
    <row r="45007" spans="151:151" ht="14.4" x14ac:dyDescent="0.25">
      <c r="EU45007" s="104"/>
    </row>
    <row r="45008" spans="151:151" ht="14.4" x14ac:dyDescent="0.25">
      <c r="EU45008" s="104"/>
    </row>
    <row r="45009" spans="151:151" ht="14.4" x14ac:dyDescent="0.25">
      <c r="EU45009" s="104"/>
    </row>
    <row r="45010" spans="151:151" ht="14.4" x14ac:dyDescent="0.25">
      <c r="EU45010" s="104"/>
    </row>
    <row r="45011" spans="151:151" ht="14.4" x14ac:dyDescent="0.25">
      <c r="EU45011" s="104"/>
    </row>
    <row r="45012" spans="151:151" ht="14.4" x14ac:dyDescent="0.25">
      <c r="EU45012" s="104"/>
    </row>
    <row r="45013" spans="151:151" ht="14.4" x14ac:dyDescent="0.25">
      <c r="EU45013" s="104"/>
    </row>
    <row r="45014" spans="151:151" ht="14.4" x14ac:dyDescent="0.25">
      <c r="EU45014" s="104"/>
    </row>
    <row r="45015" spans="151:151" ht="14.4" x14ac:dyDescent="0.25">
      <c r="EU45015" s="104"/>
    </row>
    <row r="45016" spans="151:151" ht="14.4" x14ac:dyDescent="0.25">
      <c r="EU45016" s="104"/>
    </row>
    <row r="45017" spans="151:151" ht="14.4" x14ac:dyDescent="0.25">
      <c r="EU45017" s="104"/>
    </row>
    <row r="45018" spans="151:151" ht="14.4" x14ac:dyDescent="0.25">
      <c r="EU45018" s="104"/>
    </row>
    <row r="45019" spans="151:151" ht="14.4" x14ac:dyDescent="0.25">
      <c r="EU45019" s="104"/>
    </row>
    <row r="45020" spans="151:151" ht="14.4" x14ac:dyDescent="0.25">
      <c r="EU45020" s="104"/>
    </row>
    <row r="45021" spans="151:151" ht="14.4" x14ac:dyDescent="0.25">
      <c r="EU45021" s="104"/>
    </row>
    <row r="45022" spans="151:151" ht="14.4" x14ac:dyDescent="0.25">
      <c r="EU45022" s="104"/>
    </row>
    <row r="45023" spans="151:151" ht="14.4" x14ac:dyDescent="0.25">
      <c r="EU45023" s="104"/>
    </row>
    <row r="45024" spans="151:151" ht="14.4" x14ac:dyDescent="0.25">
      <c r="EU45024" s="104"/>
    </row>
    <row r="45025" spans="151:151" ht="14.4" x14ac:dyDescent="0.25">
      <c r="EU45025" s="104"/>
    </row>
    <row r="45026" spans="151:151" ht="14.4" x14ac:dyDescent="0.25">
      <c r="EU45026" s="104"/>
    </row>
    <row r="45027" spans="151:151" ht="14.4" x14ac:dyDescent="0.25">
      <c r="EU45027" s="104"/>
    </row>
    <row r="45028" spans="151:151" ht="14.4" x14ac:dyDescent="0.25">
      <c r="EU45028" s="104"/>
    </row>
    <row r="45029" spans="151:151" ht="14.4" x14ac:dyDescent="0.25">
      <c r="EU45029" s="104"/>
    </row>
    <row r="45030" spans="151:151" ht="14.4" x14ac:dyDescent="0.25">
      <c r="EU45030" s="104"/>
    </row>
    <row r="45031" spans="151:151" ht="14.4" x14ac:dyDescent="0.25">
      <c r="EU45031" s="104"/>
    </row>
    <row r="45032" spans="151:151" ht="14.4" x14ac:dyDescent="0.25">
      <c r="EU45032" s="104"/>
    </row>
    <row r="45033" spans="151:151" ht="14.4" x14ac:dyDescent="0.25">
      <c r="EU45033" s="104"/>
    </row>
    <row r="45034" spans="151:151" ht="14.4" x14ac:dyDescent="0.25">
      <c r="EU45034" s="104"/>
    </row>
    <row r="45035" spans="151:151" ht="14.4" x14ac:dyDescent="0.25">
      <c r="EU45035" s="104"/>
    </row>
    <row r="45036" spans="151:151" ht="14.4" x14ac:dyDescent="0.25">
      <c r="EU45036" s="104"/>
    </row>
    <row r="45037" spans="151:151" ht="14.4" x14ac:dyDescent="0.25">
      <c r="EU45037" s="104"/>
    </row>
    <row r="45038" spans="151:151" ht="14.4" x14ac:dyDescent="0.25">
      <c r="EU45038" s="104"/>
    </row>
    <row r="45039" spans="151:151" ht="14.4" x14ac:dyDescent="0.25">
      <c r="EU45039" s="104"/>
    </row>
    <row r="45040" spans="151:151" ht="14.4" x14ac:dyDescent="0.25">
      <c r="EU45040" s="104"/>
    </row>
    <row r="45041" spans="151:151" ht="14.4" x14ac:dyDescent="0.25">
      <c r="EU45041" s="104"/>
    </row>
    <row r="45042" spans="151:151" ht="14.4" x14ac:dyDescent="0.25">
      <c r="EU45042" s="104"/>
    </row>
    <row r="45043" spans="151:151" ht="14.4" x14ac:dyDescent="0.25">
      <c r="EU45043" s="104"/>
    </row>
    <row r="45044" spans="151:151" ht="14.4" x14ac:dyDescent="0.25">
      <c r="EU45044" s="104"/>
    </row>
    <row r="45045" spans="151:151" ht="14.4" x14ac:dyDescent="0.25">
      <c r="EU45045" s="104"/>
    </row>
    <row r="45046" spans="151:151" ht="14.4" x14ac:dyDescent="0.25">
      <c r="EU45046" s="104"/>
    </row>
    <row r="45047" spans="151:151" ht="14.4" x14ac:dyDescent="0.25">
      <c r="EU45047" s="104"/>
    </row>
    <row r="45048" spans="151:151" ht="14.4" x14ac:dyDescent="0.25">
      <c r="EU45048" s="104"/>
    </row>
    <row r="45049" spans="151:151" ht="14.4" x14ac:dyDescent="0.25">
      <c r="EU45049" s="104"/>
    </row>
    <row r="45050" spans="151:151" ht="14.4" x14ac:dyDescent="0.25">
      <c r="EU45050" s="104"/>
    </row>
    <row r="45051" spans="151:151" ht="14.4" x14ac:dyDescent="0.25">
      <c r="EU45051" s="104"/>
    </row>
    <row r="45052" spans="151:151" ht="14.4" x14ac:dyDescent="0.25">
      <c r="EU45052" s="104"/>
    </row>
    <row r="45053" spans="151:151" ht="14.4" x14ac:dyDescent="0.25">
      <c r="EU45053" s="104"/>
    </row>
    <row r="45054" spans="151:151" ht="14.4" x14ac:dyDescent="0.25">
      <c r="EU45054" s="104"/>
    </row>
    <row r="45055" spans="151:151" ht="14.4" x14ac:dyDescent="0.25">
      <c r="EU45055" s="104"/>
    </row>
    <row r="45056" spans="151:151" ht="14.4" x14ac:dyDescent="0.25">
      <c r="EU45056" s="104"/>
    </row>
    <row r="45057" spans="151:151" ht="14.4" x14ac:dyDescent="0.25">
      <c r="EU45057" s="104"/>
    </row>
    <row r="45058" spans="151:151" ht="14.4" x14ac:dyDescent="0.25">
      <c r="EU45058" s="104"/>
    </row>
    <row r="45059" spans="151:151" ht="14.4" x14ac:dyDescent="0.25">
      <c r="EU45059" s="104"/>
    </row>
    <row r="45060" spans="151:151" ht="14.4" x14ac:dyDescent="0.25">
      <c r="EU45060" s="104"/>
    </row>
    <row r="45061" spans="151:151" ht="14.4" x14ac:dyDescent="0.25">
      <c r="EU45061" s="104"/>
    </row>
    <row r="45062" spans="151:151" ht="14.4" x14ac:dyDescent="0.25">
      <c r="EU45062" s="104"/>
    </row>
    <row r="45063" spans="151:151" ht="14.4" x14ac:dyDescent="0.25">
      <c r="EU45063" s="104"/>
    </row>
    <row r="45064" spans="151:151" ht="14.4" x14ac:dyDescent="0.25">
      <c r="EU45064" s="104"/>
    </row>
    <row r="45065" spans="151:151" ht="14.4" x14ac:dyDescent="0.25">
      <c r="EU45065" s="104"/>
    </row>
    <row r="45066" spans="151:151" ht="14.4" x14ac:dyDescent="0.25">
      <c r="EU45066" s="104"/>
    </row>
    <row r="45067" spans="151:151" ht="14.4" x14ac:dyDescent="0.25">
      <c r="EU45067" s="104"/>
    </row>
    <row r="45068" spans="151:151" ht="14.4" x14ac:dyDescent="0.25">
      <c r="EU45068" s="104"/>
    </row>
    <row r="45069" spans="151:151" ht="14.4" x14ac:dyDescent="0.25">
      <c r="EU45069" s="104"/>
    </row>
    <row r="45070" spans="151:151" ht="14.4" x14ac:dyDescent="0.25">
      <c r="EU45070" s="104"/>
    </row>
    <row r="45071" spans="151:151" ht="14.4" x14ac:dyDescent="0.25">
      <c r="EU45071" s="104"/>
    </row>
    <row r="45072" spans="151:151" ht="14.4" x14ac:dyDescent="0.25">
      <c r="EU45072" s="104"/>
    </row>
    <row r="45073" spans="151:151" ht="14.4" x14ac:dyDescent="0.25">
      <c r="EU45073" s="104"/>
    </row>
    <row r="45074" spans="151:151" ht="14.4" x14ac:dyDescent="0.25">
      <c r="EU45074" s="104"/>
    </row>
    <row r="45075" spans="151:151" ht="14.4" x14ac:dyDescent="0.25">
      <c r="EU45075" s="104"/>
    </row>
    <row r="45076" spans="151:151" ht="14.4" x14ac:dyDescent="0.25">
      <c r="EU45076" s="104"/>
    </row>
    <row r="45077" spans="151:151" ht="14.4" x14ac:dyDescent="0.25">
      <c r="EU45077" s="104"/>
    </row>
    <row r="45078" spans="151:151" ht="14.4" x14ac:dyDescent="0.25">
      <c r="EU45078" s="104"/>
    </row>
    <row r="45079" spans="151:151" ht="14.4" x14ac:dyDescent="0.25">
      <c r="EU45079" s="104"/>
    </row>
    <row r="45080" spans="151:151" ht="14.4" x14ac:dyDescent="0.25">
      <c r="EU45080" s="104"/>
    </row>
    <row r="45081" spans="151:151" ht="14.4" x14ac:dyDescent="0.25">
      <c r="EU45081" s="104"/>
    </row>
    <row r="45082" spans="151:151" ht="14.4" x14ac:dyDescent="0.25">
      <c r="EU45082" s="104"/>
    </row>
    <row r="45083" spans="151:151" ht="14.4" x14ac:dyDescent="0.25">
      <c r="EU45083" s="104"/>
    </row>
    <row r="45084" spans="151:151" ht="14.4" x14ac:dyDescent="0.25">
      <c r="EU45084" s="104"/>
    </row>
    <row r="45085" spans="151:151" ht="14.4" x14ac:dyDescent="0.25">
      <c r="EU45085" s="104"/>
    </row>
    <row r="45086" spans="151:151" ht="14.4" x14ac:dyDescent="0.25">
      <c r="EU45086" s="104"/>
    </row>
    <row r="45087" spans="151:151" ht="14.4" x14ac:dyDescent="0.25">
      <c r="EU45087" s="104"/>
    </row>
    <row r="45088" spans="151:151" ht="14.4" x14ac:dyDescent="0.25">
      <c r="EU45088" s="104"/>
    </row>
    <row r="45089" spans="151:151" ht="14.4" x14ac:dyDescent="0.25">
      <c r="EU45089" s="104"/>
    </row>
    <row r="45090" spans="151:151" ht="14.4" x14ac:dyDescent="0.25">
      <c r="EU45090" s="104"/>
    </row>
    <row r="45091" spans="151:151" ht="14.4" x14ac:dyDescent="0.25">
      <c r="EU45091" s="104"/>
    </row>
    <row r="45092" spans="151:151" ht="14.4" x14ac:dyDescent="0.25">
      <c r="EU45092" s="104"/>
    </row>
    <row r="45093" spans="151:151" ht="14.4" x14ac:dyDescent="0.25">
      <c r="EU45093" s="104"/>
    </row>
    <row r="45094" spans="151:151" ht="14.4" x14ac:dyDescent="0.25">
      <c r="EU45094" s="104"/>
    </row>
    <row r="45095" spans="151:151" ht="14.4" x14ac:dyDescent="0.25">
      <c r="EU45095" s="104"/>
    </row>
    <row r="45096" spans="151:151" ht="14.4" x14ac:dyDescent="0.25">
      <c r="EU45096" s="104"/>
    </row>
    <row r="45097" spans="151:151" ht="14.4" x14ac:dyDescent="0.25">
      <c r="EU45097" s="104"/>
    </row>
    <row r="45098" spans="151:151" ht="14.4" x14ac:dyDescent="0.25">
      <c r="EU45098" s="104"/>
    </row>
    <row r="45099" spans="151:151" ht="14.4" x14ac:dyDescent="0.25">
      <c r="EU45099" s="104"/>
    </row>
    <row r="45100" spans="151:151" ht="14.4" x14ac:dyDescent="0.25">
      <c r="EU45100" s="104"/>
    </row>
    <row r="45101" spans="151:151" ht="14.4" x14ac:dyDescent="0.25">
      <c r="EU45101" s="104"/>
    </row>
    <row r="45102" spans="151:151" ht="14.4" x14ac:dyDescent="0.25">
      <c r="EU45102" s="104"/>
    </row>
    <row r="45103" spans="151:151" ht="14.4" x14ac:dyDescent="0.25">
      <c r="EU45103" s="104"/>
    </row>
    <row r="45104" spans="151:151" ht="14.4" x14ac:dyDescent="0.25">
      <c r="EU45104" s="104"/>
    </row>
    <row r="45105" spans="151:151" ht="14.4" x14ac:dyDescent="0.25">
      <c r="EU45105" s="104"/>
    </row>
    <row r="45106" spans="151:151" ht="14.4" x14ac:dyDescent="0.25">
      <c r="EU45106" s="104"/>
    </row>
    <row r="45107" spans="151:151" ht="14.4" x14ac:dyDescent="0.25">
      <c r="EU45107" s="104"/>
    </row>
    <row r="45108" spans="151:151" ht="14.4" x14ac:dyDescent="0.25">
      <c r="EU45108" s="104"/>
    </row>
    <row r="45109" spans="151:151" ht="14.4" x14ac:dyDescent="0.25">
      <c r="EU45109" s="104"/>
    </row>
    <row r="45110" spans="151:151" ht="14.4" x14ac:dyDescent="0.25">
      <c r="EU45110" s="104"/>
    </row>
    <row r="45111" spans="151:151" ht="14.4" x14ac:dyDescent="0.25">
      <c r="EU45111" s="104"/>
    </row>
    <row r="45112" spans="151:151" ht="14.4" x14ac:dyDescent="0.25">
      <c r="EU45112" s="104"/>
    </row>
    <row r="45113" spans="151:151" ht="14.4" x14ac:dyDescent="0.25">
      <c r="EU45113" s="104"/>
    </row>
    <row r="45114" spans="151:151" ht="14.4" x14ac:dyDescent="0.25">
      <c r="EU45114" s="104"/>
    </row>
    <row r="45115" spans="151:151" ht="14.4" x14ac:dyDescent="0.25">
      <c r="EU45115" s="104"/>
    </row>
    <row r="45116" spans="151:151" ht="14.4" x14ac:dyDescent="0.25">
      <c r="EU45116" s="104"/>
    </row>
    <row r="45117" spans="151:151" ht="14.4" x14ac:dyDescent="0.25">
      <c r="EU45117" s="104"/>
    </row>
    <row r="45118" spans="151:151" ht="14.4" x14ac:dyDescent="0.25">
      <c r="EU45118" s="104"/>
    </row>
    <row r="45119" spans="151:151" ht="14.4" x14ac:dyDescent="0.25">
      <c r="EU45119" s="104"/>
    </row>
    <row r="45120" spans="151:151" ht="14.4" x14ac:dyDescent="0.25">
      <c r="EU45120" s="104"/>
    </row>
    <row r="45121" spans="151:151" ht="14.4" x14ac:dyDescent="0.25">
      <c r="EU45121" s="104"/>
    </row>
    <row r="45122" spans="151:151" ht="14.4" x14ac:dyDescent="0.25">
      <c r="EU45122" s="104"/>
    </row>
    <row r="45123" spans="151:151" ht="14.4" x14ac:dyDescent="0.25">
      <c r="EU45123" s="104"/>
    </row>
    <row r="45124" spans="151:151" ht="14.4" x14ac:dyDescent="0.25">
      <c r="EU45124" s="104"/>
    </row>
    <row r="45125" spans="151:151" ht="14.4" x14ac:dyDescent="0.25">
      <c r="EU45125" s="104"/>
    </row>
    <row r="45126" spans="151:151" ht="14.4" x14ac:dyDescent="0.25">
      <c r="EU45126" s="104"/>
    </row>
    <row r="45127" spans="151:151" ht="14.4" x14ac:dyDescent="0.25">
      <c r="EU45127" s="104"/>
    </row>
    <row r="45128" spans="151:151" ht="14.4" x14ac:dyDescent="0.25">
      <c r="EU45128" s="104"/>
    </row>
    <row r="45129" spans="151:151" ht="14.4" x14ac:dyDescent="0.25">
      <c r="EU45129" s="104"/>
    </row>
    <row r="45130" spans="151:151" ht="14.4" x14ac:dyDescent="0.25">
      <c r="EU45130" s="104"/>
    </row>
    <row r="45131" spans="151:151" ht="14.4" x14ac:dyDescent="0.25">
      <c r="EU45131" s="104"/>
    </row>
    <row r="45132" spans="151:151" ht="14.4" x14ac:dyDescent="0.25">
      <c r="EU45132" s="104"/>
    </row>
    <row r="45133" spans="151:151" ht="14.4" x14ac:dyDescent="0.25">
      <c r="EU45133" s="104"/>
    </row>
    <row r="45134" spans="151:151" ht="14.4" x14ac:dyDescent="0.25">
      <c r="EU45134" s="104"/>
    </row>
    <row r="45135" spans="151:151" ht="14.4" x14ac:dyDescent="0.25">
      <c r="EU45135" s="104"/>
    </row>
    <row r="45136" spans="151:151" ht="14.4" x14ac:dyDescent="0.25">
      <c r="EU45136" s="104"/>
    </row>
    <row r="45137" spans="151:151" ht="14.4" x14ac:dyDescent="0.25">
      <c r="EU45137" s="104"/>
    </row>
    <row r="45138" spans="151:151" ht="14.4" x14ac:dyDescent="0.25">
      <c r="EU45138" s="104"/>
    </row>
    <row r="45139" spans="151:151" ht="14.4" x14ac:dyDescent="0.25">
      <c r="EU45139" s="104"/>
    </row>
    <row r="45140" spans="151:151" ht="14.4" x14ac:dyDescent="0.25">
      <c r="EU45140" s="104"/>
    </row>
    <row r="45141" spans="151:151" ht="14.4" x14ac:dyDescent="0.25">
      <c r="EU45141" s="104"/>
    </row>
    <row r="45142" spans="151:151" ht="14.4" x14ac:dyDescent="0.25">
      <c r="EU45142" s="104"/>
    </row>
    <row r="45143" spans="151:151" ht="14.4" x14ac:dyDescent="0.25">
      <c r="EU45143" s="104"/>
    </row>
    <row r="45144" spans="151:151" ht="14.4" x14ac:dyDescent="0.25">
      <c r="EU45144" s="104"/>
    </row>
    <row r="45145" spans="151:151" ht="14.4" x14ac:dyDescent="0.25">
      <c r="EU45145" s="104"/>
    </row>
    <row r="45146" spans="151:151" ht="14.4" x14ac:dyDescent="0.25">
      <c r="EU45146" s="104"/>
    </row>
    <row r="45147" spans="151:151" ht="14.4" x14ac:dyDescent="0.25">
      <c r="EU45147" s="104"/>
    </row>
    <row r="45148" spans="151:151" ht="14.4" x14ac:dyDescent="0.25">
      <c r="EU45148" s="104"/>
    </row>
    <row r="45149" spans="151:151" ht="14.4" x14ac:dyDescent="0.25">
      <c r="EU45149" s="104"/>
    </row>
    <row r="45150" spans="151:151" ht="14.4" x14ac:dyDescent="0.25">
      <c r="EU45150" s="104"/>
    </row>
    <row r="45151" spans="151:151" ht="14.4" x14ac:dyDescent="0.25">
      <c r="EU45151" s="104"/>
    </row>
    <row r="45152" spans="151:151" ht="14.4" x14ac:dyDescent="0.25">
      <c r="EU45152" s="104"/>
    </row>
    <row r="45153" spans="151:151" ht="14.4" x14ac:dyDescent="0.25">
      <c r="EU45153" s="104"/>
    </row>
    <row r="45154" spans="151:151" ht="14.4" x14ac:dyDescent="0.25">
      <c r="EU45154" s="104"/>
    </row>
    <row r="45155" spans="151:151" ht="14.4" x14ac:dyDescent="0.25">
      <c r="EU45155" s="104"/>
    </row>
    <row r="45156" spans="151:151" ht="14.4" x14ac:dyDescent="0.25">
      <c r="EU45156" s="104"/>
    </row>
    <row r="45157" spans="151:151" ht="14.4" x14ac:dyDescent="0.25">
      <c r="EU45157" s="104"/>
    </row>
    <row r="45158" spans="151:151" ht="14.4" x14ac:dyDescent="0.25">
      <c r="EU45158" s="104"/>
    </row>
    <row r="45159" spans="151:151" ht="14.4" x14ac:dyDescent="0.25">
      <c r="EU45159" s="104"/>
    </row>
    <row r="45160" spans="151:151" ht="14.4" x14ac:dyDescent="0.25">
      <c r="EU45160" s="104"/>
    </row>
    <row r="45161" spans="151:151" ht="14.4" x14ac:dyDescent="0.25">
      <c r="EU45161" s="104"/>
    </row>
    <row r="45162" spans="151:151" ht="14.4" x14ac:dyDescent="0.25">
      <c r="EU45162" s="104"/>
    </row>
    <row r="45163" spans="151:151" ht="14.4" x14ac:dyDescent="0.25">
      <c r="EU45163" s="104"/>
    </row>
    <row r="45164" spans="151:151" ht="14.4" x14ac:dyDescent="0.25">
      <c r="EU45164" s="104"/>
    </row>
    <row r="45165" spans="151:151" ht="14.4" x14ac:dyDescent="0.25">
      <c r="EU45165" s="104"/>
    </row>
    <row r="45166" spans="151:151" ht="14.4" x14ac:dyDescent="0.25">
      <c r="EU45166" s="104"/>
    </row>
    <row r="45167" spans="151:151" ht="14.4" x14ac:dyDescent="0.25">
      <c r="EU45167" s="104"/>
    </row>
    <row r="45168" spans="151:151" ht="14.4" x14ac:dyDescent="0.25">
      <c r="EU45168" s="104"/>
    </row>
    <row r="45169" spans="151:151" ht="14.4" x14ac:dyDescent="0.25">
      <c r="EU45169" s="104"/>
    </row>
    <row r="45170" spans="151:151" ht="14.4" x14ac:dyDescent="0.25">
      <c r="EU45170" s="104"/>
    </row>
    <row r="45171" spans="151:151" ht="14.4" x14ac:dyDescent="0.25">
      <c r="EU45171" s="104"/>
    </row>
    <row r="45172" spans="151:151" ht="14.4" x14ac:dyDescent="0.25">
      <c r="EU45172" s="104"/>
    </row>
    <row r="45173" spans="151:151" ht="14.4" x14ac:dyDescent="0.25">
      <c r="EU45173" s="104"/>
    </row>
    <row r="45174" spans="151:151" ht="14.4" x14ac:dyDescent="0.25">
      <c r="EU45174" s="104"/>
    </row>
    <row r="45175" spans="151:151" ht="14.4" x14ac:dyDescent="0.25">
      <c r="EU45175" s="104"/>
    </row>
    <row r="45176" spans="151:151" ht="14.4" x14ac:dyDescent="0.25">
      <c r="EU45176" s="104"/>
    </row>
    <row r="45177" spans="151:151" ht="14.4" x14ac:dyDescent="0.25">
      <c r="EU45177" s="104"/>
    </row>
    <row r="45178" spans="151:151" ht="14.4" x14ac:dyDescent="0.25">
      <c r="EU45178" s="104"/>
    </row>
    <row r="45179" spans="151:151" ht="14.4" x14ac:dyDescent="0.25">
      <c r="EU45179" s="104"/>
    </row>
    <row r="45180" spans="151:151" ht="14.4" x14ac:dyDescent="0.25">
      <c r="EU45180" s="104"/>
    </row>
    <row r="45181" spans="151:151" ht="14.4" x14ac:dyDescent="0.25">
      <c r="EU45181" s="104"/>
    </row>
    <row r="45182" spans="151:151" ht="14.4" x14ac:dyDescent="0.25">
      <c r="EU45182" s="104"/>
    </row>
    <row r="45183" spans="151:151" ht="14.4" x14ac:dyDescent="0.25">
      <c r="EU45183" s="104"/>
    </row>
    <row r="45184" spans="151:151" ht="14.4" x14ac:dyDescent="0.25">
      <c r="EU45184" s="104"/>
    </row>
    <row r="45185" spans="151:151" ht="14.4" x14ac:dyDescent="0.25">
      <c r="EU45185" s="104"/>
    </row>
    <row r="45186" spans="151:151" ht="14.4" x14ac:dyDescent="0.25">
      <c r="EU45186" s="104"/>
    </row>
    <row r="45187" spans="151:151" ht="14.4" x14ac:dyDescent="0.25">
      <c r="EU45187" s="104"/>
    </row>
    <row r="45188" spans="151:151" ht="14.4" x14ac:dyDescent="0.25">
      <c r="EU45188" s="104"/>
    </row>
    <row r="45189" spans="151:151" ht="14.4" x14ac:dyDescent="0.25">
      <c r="EU45189" s="104"/>
    </row>
    <row r="45190" spans="151:151" ht="14.4" x14ac:dyDescent="0.25">
      <c r="EU45190" s="104"/>
    </row>
    <row r="45191" spans="151:151" ht="14.4" x14ac:dyDescent="0.25">
      <c r="EU45191" s="104"/>
    </row>
    <row r="45192" spans="151:151" ht="14.4" x14ac:dyDescent="0.25">
      <c r="EU45192" s="104"/>
    </row>
    <row r="45193" spans="151:151" ht="14.4" x14ac:dyDescent="0.25">
      <c r="EU45193" s="104"/>
    </row>
    <row r="45194" spans="151:151" ht="14.4" x14ac:dyDescent="0.25">
      <c r="EU45194" s="104"/>
    </row>
    <row r="45195" spans="151:151" ht="14.4" x14ac:dyDescent="0.25">
      <c r="EU45195" s="104"/>
    </row>
    <row r="45196" spans="151:151" ht="14.4" x14ac:dyDescent="0.25">
      <c r="EU45196" s="104"/>
    </row>
    <row r="45197" spans="151:151" ht="14.4" x14ac:dyDescent="0.25">
      <c r="EU45197" s="104"/>
    </row>
    <row r="45198" spans="151:151" ht="14.4" x14ac:dyDescent="0.25">
      <c r="EU45198" s="104"/>
    </row>
    <row r="45199" spans="151:151" ht="14.4" x14ac:dyDescent="0.25">
      <c r="EU45199" s="104"/>
    </row>
    <row r="45200" spans="151:151" ht="14.4" x14ac:dyDescent="0.25">
      <c r="EU45200" s="104"/>
    </row>
    <row r="45201" spans="151:151" ht="14.4" x14ac:dyDescent="0.25">
      <c r="EU45201" s="104"/>
    </row>
    <row r="45202" spans="151:151" ht="14.4" x14ac:dyDescent="0.25">
      <c r="EU45202" s="104"/>
    </row>
    <row r="45203" spans="151:151" ht="14.4" x14ac:dyDescent="0.25">
      <c r="EU45203" s="104"/>
    </row>
    <row r="45204" spans="151:151" ht="14.4" x14ac:dyDescent="0.25">
      <c r="EU45204" s="104"/>
    </row>
    <row r="45205" spans="151:151" ht="14.4" x14ac:dyDescent="0.25">
      <c r="EU45205" s="104"/>
    </row>
    <row r="45206" spans="151:151" ht="14.4" x14ac:dyDescent="0.25">
      <c r="EU45206" s="104"/>
    </row>
    <row r="45207" spans="151:151" ht="14.4" x14ac:dyDescent="0.25">
      <c r="EU45207" s="104"/>
    </row>
    <row r="45208" spans="151:151" ht="14.4" x14ac:dyDescent="0.25">
      <c r="EU45208" s="104"/>
    </row>
    <row r="45209" spans="151:151" ht="14.4" x14ac:dyDescent="0.25">
      <c r="EU45209" s="104"/>
    </row>
    <row r="45210" spans="151:151" ht="14.4" x14ac:dyDescent="0.25">
      <c r="EU45210" s="104"/>
    </row>
    <row r="45211" spans="151:151" ht="14.4" x14ac:dyDescent="0.25">
      <c r="EU45211" s="104"/>
    </row>
    <row r="45212" spans="151:151" ht="14.4" x14ac:dyDescent="0.25">
      <c r="EU45212" s="104"/>
    </row>
    <row r="45213" spans="151:151" ht="14.4" x14ac:dyDescent="0.25">
      <c r="EU45213" s="104"/>
    </row>
    <row r="45214" spans="151:151" ht="14.4" x14ac:dyDescent="0.25">
      <c r="EU45214" s="104"/>
    </row>
    <row r="45215" spans="151:151" ht="14.4" x14ac:dyDescent="0.25">
      <c r="EU45215" s="104"/>
    </row>
    <row r="45216" spans="151:151" ht="14.4" x14ac:dyDescent="0.25">
      <c r="EU45216" s="104"/>
    </row>
    <row r="45217" spans="151:151" ht="14.4" x14ac:dyDescent="0.25">
      <c r="EU45217" s="104"/>
    </row>
    <row r="45218" spans="151:151" ht="14.4" x14ac:dyDescent="0.25">
      <c r="EU45218" s="104"/>
    </row>
    <row r="45219" spans="151:151" ht="14.4" x14ac:dyDescent="0.25">
      <c r="EU45219" s="104"/>
    </row>
    <row r="45220" spans="151:151" ht="14.4" x14ac:dyDescent="0.25">
      <c r="EU45220" s="104"/>
    </row>
    <row r="45221" spans="151:151" ht="14.4" x14ac:dyDescent="0.25">
      <c r="EU45221" s="104"/>
    </row>
    <row r="45222" spans="151:151" ht="14.4" x14ac:dyDescent="0.25">
      <c r="EU45222" s="104"/>
    </row>
    <row r="45223" spans="151:151" ht="14.4" x14ac:dyDescent="0.25">
      <c r="EU45223" s="104"/>
    </row>
    <row r="45224" spans="151:151" ht="14.4" x14ac:dyDescent="0.25">
      <c r="EU45224" s="104"/>
    </row>
    <row r="45225" spans="151:151" ht="14.4" x14ac:dyDescent="0.25">
      <c r="EU45225" s="104"/>
    </row>
    <row r="45226" spans="151:151" ht="14.4" x14ac:dyDescent="0.25">
      <c r="EU45226" s="104"/>
    </row>
    <row r="45227" spans="151:151" ht="14.4" x14ac:dyDescent="0.25">
      <c r="EU45227" s="104"/>
    </row>
    <row r="45228" spans="151:151" ht="14.4" x14ac:dyDescent="0.25">
      <c r="EU45228" s="104"/>
    </row>
    <row r="45229" spans="151:151" ht="14.4" x14ac:dyDescent="0.25">
      <c r="EU45229" s="104"/>
    </row>
    <row r="45230" spans="151:151" ht="14.4" x14ac:dyDescent="0.25">
      <c r="EU45230" s="104"/>
    </row>
    <row r="45231" spans="151:151" ht="14.4" x14ac:dyDescent="0.25">
      <c r="EU45231" s="104"/>
    </row>
    <row r="45232" spans="151:151" ht="14.4" x14ac:dyDescent="0.25">
      <c r="EU45232" s="104"/>
    </row>
    <row r="45233" spans="151:151" ht="14.4" x14ac:dyDescent="0.25">
      <c r="EU45233" s="104"/>
    </row>
    <row r="45234" spans="151:151" ht="14.4" x14ac:dyDescent="0.25">
      <c r="EU45234" s="104"/>
    </row>
    <row r="45235" spans="151:151" ht="14.4" x14ac:dyDescent="0.25">
      <c r="EU45235" s="104"/>
    </row>
    <row r="45236" spans="151:151" ht="14.4" x14ac:dyDescent="0.25">
      <c r="EU45236" s="104"/>
    </row>
    <row r="45237" spans="151:151" ht="14.4" x14ac:dyDescent="0.25">
      <c r="EU45237" s="104"/>
    </row>
    <row r="45238" spans="151:151" ht="14.4" x14ac:dyDescent="0.25">
      <c r="EU45238" s="104"/>
    </row>
    <row r="45239" spans="151:151" ht="14.4" x14ac:dyDescent="0.25">
      <c r="EU45239" s="104"/>
    </row>
    <row r="45240" spans="151:151" ht="14.4" x14ac:dyDescent="0.25">
      <c r="EU45240" s="104"/>
    </row>
    <row r="45241" spans="151:151" ht="14.4" x14ac:dyDescent="0.25">
      <c r="EU45241" s="104"/>
    </row>
    <row r="45242" spans="151:151" ht="14.4" x14ac:dyDescent="0.25">
      <c r="EU45242" s="104"/>
    </row>
    <row r="45243" spans="151:151" ht="14.4" x14ac:dyDescent="0.25">
      <c r="EU45243" s="104"/>
    </row>
    <row r="45244" spans="151:151" ht="14.4" x14ac:dyDescent="0.25">
      <c r="EU45244" s="104"/>
    </row>
    <row r="45245" spans="151:151" ht="14.4" x14ac:dyDescent="0.25">
      <c r="EU45245" s="104"/>
    </row>
    <row r="45246" spans="151:151" ht="14.4" x14ac:dyDescent="0.25">
      <c r="EU45246" s="104"/>
    </row>
    <row r="45247" spans="151:151" ht="14.4" x14ac:dyDescent="0.25">
      <c r="EU45247" s="104"/>
    </row>
    <row r="45248" spans="151:151" ht="14.4" x14ac:dyDescent="0.25">
      <c r="EU45248" s="104"/>
    </row>
    <row r="45249" spans="151:151" ht="14.4" x14ac:dyDescent="0.25">
      <c r="EU45249" s="104"/>
    </row>
    <row r="45250" spans="151:151" ht="14.4" x14ac:dyDescent="0.25">
      <c r="EU45250" s="104"/>
    </row>
    <row r="45251" spans="151:151" ht="14.4" x14ac:dyDescent="0.25">
      <c r="EU45251" s="104"/>
    </row>
    <row r="45252" spans="151:151" ht="14.4" x14ac:dyDescent="0.25">
      <c r="EU45252" s="104"/>
    </row>
    <row r="45253" spans="151:151" ht="14.4" x14ac:dyDescent="0.25">
      <c r="EU45253" s="104"/>
    </row>
    <row r="45254" spans="151:151" ht="14.4" x14ac:dyDescent="0.25">
      <c r="EU45254" s="104"/>
    </row>
    <row r="45255" spans="151:151" ht="14.4" x14ac:dyDescent="0.25">
      <c r="EU45255" s="104"/>
    </row>
    <row r="45256" spans="151:151" ht="14.4" x14ac:dyDescent="0.25">
      <c r="EU45256" s="104"/>
    </row>
    <row r="45257" spans="151:151" ht="14.4" x14ac:dyDescent="0.25">
      <c r="EU45257" s="104"/>
    </row>
    <row r="45258" spans="151:151" ht="14.4" x14ac:dyDescent="0.25">
      <c r="EU45258" s="104"/>
    </row>
    <row r="45259" spans="151:151" ht="14.4" x14ac:dyDescent="0.25">
      <c r="EU45259" s="104"/>
    </row>
    <row r="45260" spans="151:151" ht="14.4" x14ac:dyDescent="0.25">
      <c r="EU45260" s="104"/>
    </row>
    <row r="45261" spans="151:151" ht="14.4" x14ac:dyDescent="0.25">
      <c r="EU45261" s="104"/>
    </row>
    <row r="45262" spans="151:151" ht="14.4" x14ac:dyDescent="0.25">
      <c r="EU45262" s="104"/>
    </row>
    <row r="45263" spans="151:151" ht="14.4" x14ac:dyDescent="0.25">
      <c r="EU45263" s="104"/>
    </row>
    <row r="45264" spans="151:151" ht="14.4" x14ac:dyDescent="0.25">
      <c r="EU45264" s="104"/>
    </row>
    <row r="45265" spans="151:151" ht="14.4" x14ac:dyDescent="0.25">
      <c r="EU45265" s="104"/>
    </row>
    <row r="45266" spans="151:151" ht="14.4" x14ac:dyDescent="0.25">
      <c r="EU45266" s="104"/>
    </row>
    <row r="45267" spans="151:151" ht="14.4" x14ac:dyDescent="0.25">
      <c r="EU45267" s="104"/>
    </row>
    <row r="45268" spans="151:151" ht="14.4" x14ac:dyDescent="0.25">
      <c r="EU45268" s="104"/>
    </row>
    <row r="45269" spans="151:151" ht="14.4" x14ac:dyDescent="0.25">
      <c r="EU45269" s="104"/>
    </row>
    <row r="45270" spans="151:151" ht="14.4" x14ac:dyDescent="0.25">
      <c r="EU45270" s="104"/>
    </row>
    <row r="45271" spans="151:151" ht="14.4" x14ac:dyDescent="0.25">
      <c r="EU45271" s="104"/>
    </row>
    <row r="45272" spans="151:151" ht="14.4" x14ac:dyDescent="0.25">
      <c r="EU45272" s="104"/>
    </row>
    <row r="45273" spans="151:151" ht="14.4" x14ac:dyDescent="0.25">
      <c r="EU45273" s="104"/>
    </row>
    <row r="45274" spans="151:151" ht="14.4" x14ac:dyDescent="0.25">
      <c r="EU45274" s="104"/>
    </row>
    <row r="45275" spans="151:151" ht="14.4" x14ac:dyDescent="0.25">
      <c r="EU45275" s="104"/>
    </row>
    <row r="45276" spans="151:151" ht="14.4" x14ac:dyDescent="0.25">
      <c r="EU45276" s="104"/>
    </row>
    <row r="45277" spans="151:151" ht="14.4" x14ac:dyDescent="0.25">
      <c r="EU45277" s="104"/>
    </row>
    <row r="45278" spans="151:151" ht="14.4" x14ac:dyDescent="0.25">
      <c r="EU45278" s="104"/>
    </row>
    <row r="45279" spans="151:151" ht="14.4" x14ac:dyDescent="0.25">
      <c r="EU45279" s="104"/>
    </row>
    <row r="45280" spans="151:151" ht="14.4" x14ac:dyDescent="0.25">
      <c r="EU45280" s="104"/>
    </row>
    <row r="45281" spans="151:151" ht="14.4" x14ac:dyDescent="0.25">
      <c r="EU45281" s="104"/>
    </row>
    <row r="45282" spans="151:151" ht="14.4" x14ac:dyDescent="0.25">
      <c r="EU45282" s="104"/>
    </row>
    <row r="45283" spans="151:151" ht="14.4" x14ac:dyDescent="0.25">
      <c r="EU45283" s="104"/>
    </row>
    <row r="45284" spans="151:151" ht="14.4" x14ac:dyDescent="0.25">
      <c r="EU45284" s="104"/>
    </row>
    <row r="45285" spans="151:151" ht="14.4" x14ac:dyDescent="0.25">
      <c r="EU45285" s="104"/>
    </row>
    <row r="45286" spans="151:151" ht="14.4" x14ac:dyDescent="0.25">
      <c r="EU45286" s="104"/>
    </row>
    <row r="45287" spans="151:151" ht="14.4" x14ac:dyDescent="0.25">
      <c r="EU45287" s="104"/>
    </row>
    <row r="45288" spans="151:151" ht="14.4" x14ac:dyDescent="0.25">
      <c r="EU45288" s="104"/>
    </row>
    <row r="45289" spans="151:151" ht="14.4" x14ac:dyDescent="0.25">
      <c r="EU45289" s="104"/>
    </row>
    <row r="45290" spans="151:151" ht="14.4" x14ac:dyDescent="0.25">
      <c r="EU45290" s="104"/>
    </row>
    <row r="45291" spans="151:151" ht="14.4" x14ac:dyDescent="0.25">
      <c r="EU45291" s="104"/>
    </row>
    <row r="45292" spans="151:151" ht="14.4" x14ac:dyDescent="0.25">
      <c r="EU45292" s="104"/>
    </row>
    <row r="45293" spans="151:151" ht="14.4" x14ac:dyDescent="0.25">
      <c r="EU45293" s="104"/>
    </row>
    <row r="45294" spans="151:151" ht="14.4" x14ac:dyDescent="0.25">
      <c r="EU45294" s="104"/>
    </row>
    <row r="45295" spans="151:151" ht="14.4" x14ac:dyDescent="0.25">
      <c r="EU45295" s="104"/>
    </row>
    <row r="45296" spans="151:151" ht="14.4" x14ac:dyDescent="0.25">
      <c r="EU45296" s="104"/>
    </row>
    <row r="45297" spans="151:151" ht="14.4" x14ac:dyDescent="0.25">
      <c r="EU45297" s="104"/>
    </row>
    <row r="45298" spans="151:151" ht="14.4" x14ac:dyDescent="0.25">
      <c r="EU45298" s="104"/>
    </row>
    <row r="45299" spans="151:151" ht="14.4" x14ac:dyDescent="0.25">
      <c r="EU45299" s="104"/>
    </row>
    <row r="45300" spans="151:151" ht="14.4" x14ac:dyDescent="0.25">
      <c r="EU45300" s="104"/>
    </row>
    <row r="45301" spans="151:151" ht="14.4" x14ac:dyDescent="0.25">
      <c r="EU45301" s="104"/>
    </row>
    <row r="45302" spans="151:151" ht="14.4" x14ac:dyDescent="0.25">
      <c r="EU45302" s="104"/>
    </row>
    <row r="45303" spans="151:151" ht="14.4" x14ac:dyDescent="0.25">
      <c r="EU45303" s="104"/>
    </row>
    <row r="45304" spans="151:151" ht="14.4" x14ac:dyDescent="0.25">
      <c r="EU45304" s="104"/>
    </row>
    <row r="45305" spans="151:151" ht="14.4" x14ac:dyDescent="0.25">
      <c r="EU45305" s="104"/>
    </row>
    <row r="45306" spans="151:151" ht="14.4" x14ac:dyDescent="0.25">
      <c r="EU45306" s="104"/>
    </row>
    <row r="45307" spans="151:151" ht="14.4" x14ac:dyDescent="0.25">
      <c r="EU45307" s="104"/>
    </row>
    <row r="45308" spans="151:151" ht="14.4" x14ac:dyDescent="0.25">
      <c r="EU45308" s="104"/>
    </row>
    <row r="45309" spans="151:151" ht="14.4" x14ac:dyDescent="0.25">
      <c r="EU45309" s="104"/>
    </row>
    <row r="45310" spans="151:151" ht="14.4" x14ac:dyDescent="0.25">
      <c r="EU45310" s="104"/>
    </row>
    <row r="45311" spans="151:151" ht="14.4" x14ac:dyDescent="0.25">
      <c r="EU45311" s="104"/>
    </row>
    <row r="45312" spans="151:151" ht="14.4" x14ac:dyDescent="0.25">
      <c r="EU45312" s="104"/>
    </row>
    <row r="45313" spans="151:151" ht="14.4" x14ac:dyDescent="0.25">
      <c r="EU45313" s="104"/>
    </row>
    <row r="45314" spans="151:151" ht="14.4" x14ac:dyDescent="0.25">
      <c r="EU45314" s="104"/>
    </row>
    <row r="45315" spans="151:151" ht="14.4" x14ac:dyDescent="0.25">
      <c r="EU45315" s="104"/>
    </row>
    <row r="45316" spans="151:151" ht="14.4" x14ac:dyDescent="0.25">
      <c r="EU45316" s="104"/>
    </row>
    <row r="45317" spans="151:151" ht="14.4" x14ac:dyDescent="0.25">
      <c r="EU45317" s="104"/>
    </row>
    <row r="45318" spans="151:151" ht="14.4" x14ac:dyDescent="0.25">
      <c r="EU45318" s="104"/>
    </row>
    <row r="45319" spans="151:151" ht="14.4" x14ac:dyDescent="0.25">
      <c r="EU45319" s="104"/>
    </row>
    <row r="45320" spans="151:151" ht="14.4" x14ac:dyDescent="0.25">
      <c r="EU45320" s="104"/>
    </row>
    <row r="45321" spans="151:151" ht="14.4" x14ac:dyDescent="0.25">
      <c r="EU45321" s="104"/>
    </row>
    <row r="45322" spans="151:151" ht="14.4" x14ac:dyDescent="0.25">
      <c r="EU45322" s="104"/>
    </row>
    <row r="45323" spans="151:151" ht="14.4" x14ac:dyDescent="0.25">
      <c r="EU45323" s="104"/>
    </row>
    <row r="45324" spans="151:151" ht="14.4" x14ac:dyDescent="0.25">
      <c r="EU45324" s="104"/>
    </row>
    <row r="45325" spans="151:151" ht="14.4" x14ac:dyDescent="0.25">
      <c r="EU45325" s="104"/>
    </row>
    <row r="45326" spans="151:151" ht="14.4" x14ac:dyDescent="0.25">
      <c r="EU45326" s="104"/>
    </row>
    <row r="45327" spans="151:151" ht="14.4" x14ac:dyDescent="0.25">
      <c r="EU45327" s="104"/>
    </row>
    <row r="45328" spans="151:151" ht="14.4" x14ac:dyDescent="0.25">
      <c r="EU45328" s="104"/>
    </row>
    <row r="45329" spans="151:151" ht="14.4" x14ac:dyDescent="0.25">
      <c r="EU45329" s="104"/>
    </row>
    <row r="45330" spans="151:151" ht="14.4" x14ac:dyDescent="0.25">
      <c r="EU45330" s="104"/>
    </row>
    <row r="45331" spans="151:151" ht="14.4" x14ac:dyDescent="0.25">
      <c r="EU45331" s="104"/>
    </row>
    <row r="45332" spans="151:151" ht="14.4" x14ac:dyDescent="0.25">
      <c r="EU45332" s="104"/>
    </row>
    <row r="45333" spans="151:151" ht="14.4" x14ac:dyDescent="0.25">
      <c r="EU45333" s="104"/>
    </row>
    <row r="45334" spans="151:151" ht="14.4" x14ac:dyDescent="0.25">
      <c r="EU45334" s="104"/>
    </row>
    <row r="45335" spans="151:151" ht="14.4" x14ac:dyDescent="0.25">
      <c r="EU45335" s="104"/>
    </row>
    <row r="45336" spans="151:151" ht="14.4" x14ac:dyDescent="0.25">
      <c r="EU45336" s="104"/>
    </row>
    <row r="45337" spans="151:151" ht="14.4" x14ac:dyDescent="0.25">
      <c r="EU45337" s="104"/>
    </row>
    <row r="45338" spans="151:151" ht="14.4" x14ac:dyDescent="0.25">
      <c r="EU45338" s="104"/>
    </row>
    <row r="45339" spans="151:151" ht="14.4" x14ac:dyDescent="0.25">
      <c r="EU45339" s="104"/>
    </row>
    <row r="45340" spans="151:151" ht="14.4" x14ac:dyDescent="0.25">
      <c r="EU45340" s="104"/>
    </row>
    <row r="45341" spans="151:151" ht="14.4" x14ac:dyDescent="0.25">
      <c r="EU45341" s="104"/>
    </row>
    <row r="45342" spans="151:151" ht="14.4" x14ac:dyDescent="0.25">
      <c r="EU45342" s="104"/>
    </row>
    <row r="45343" spans="151:151" ht="14.4" x14ac:dyDescent="0.25">
      <c r="EU45343" s="104"/>
    </row>
    <row r="45344" spans="151:151" ht="14.4" x14ac:dyDescent="0.25">
      <c r="EU45344" s="104"/>
    </row>
    <row r="45345" spans="151:151" ht="14.4" x14ac:dyDescent="0.25">
      <c r="EU45345" s="104"/>
    </row>
    <row r="45346" spans="151:151" ht="14.4" x14ac:dyDescent="0.25">
      <c r="EU45346" s="104"/>
    </row>
    <row r="45347" spans="151:151" ht="14.4" x14ac:dyDescent="0.25">
      <c r="EU45347" s="104"/>
    </row>
    <row r="45348" spans="151:151" ht="14.4" x14ac:dyDescent="0.25">
      <c r="EU45348" s="104"/>
    </row>
    <row r="45349" spans="151:151" ht="14.4" x14ac:dyDescent="0.25">
      <c r="EU45349" s="104"/>
    </row>
    <row r="45350" spans="151:151" ht="14.4" x14ac:dyDescent="0.25">
      <c r="EU45350" s="104"/>
    </row>
    <row r="45351" spans="151:151" ht="14.4" x14ac:dyDescent="0.25">
      <c r="EU45351" s="104"/>
    </row>
    <row r="45352" spans="151:151" ht="14.4" x14ac:dyDescent="0.25">
      <c r="EU45352" s="104"/>
    </row>
    <row r="45353" spans="151:151" ht="14.4" x14ac:dyDescent="0.25">
      <c r="EU45353" s="104"/>
    </row>
    <row r="45354" spans="151:151" ht="14.4" x14ac:dyDescent="0.25">
      <c r="EU45354" s="104"/>
    </row>
    <row r="45355" spans="151:151" ht="14.4" x14ac:dyDescent="0.25">
      <c r="EU45355" s="104"/>
    </row>
    <row r="45356" spans="151:151" ht="14.4" x14ac:dyDescent="0.25">
      <c r="EU45356" s="104"/>
    </row>
    <row r="45357" spans="151:151" ht="14.4" x14ac:dyDescent="0.25">
      <c r="EU45357" s="104"/>
    </row>
    <row r="45358" spans="151:151" ht="14.4" x14ac:dyDescent="0.25">
      <c r="EU45358" s="104"/>
    </row>
    <row r="45359" spans="151:151" ht="14.4" x14ac:dyDescent="0.25">
      <c r="EU45359" s="104"/>
    </row>
    <row r="45360" spans="151:151" ht="14.4" x14ac:dyDescent="0.25">
      <c r="EU45360" s="104"/>
    </row>
    <row r="45361" spans="151:151" ht="14.4" x14ac:dyDescent="0.25">
      <c r="EU45361" s="104"/>
    </row>
    <row r="45362" spans="151:151" ht="14.4" x14ac:dyDescent="0.25">
      <c r="EU45362" s="104"/>
    </row>
    <row r="45363" spans="151:151" ht="14.4" x14ac:dyDescent="0.25">
      <c r="EU45363" s="104"/>
    </row>
    <row r="45364" spans="151:151" ht="14.4" x14ac:dyDescent="0.25">
      <c r="EU45364" s="104"/>
    </row>
    <row r="45365" spans="151:151" ht="14.4" x14ac:dyDescent="0.25">
      <c r="EU45365" s="104"/>
    </row>
    <row r="45366" spans="151:151" ht="14.4" x14ac:dyDescent="0.25">
      <c r="EU45366" s="104"/>
    </row>
    <row r="45367" spans="151:151" ht="14.4" x14ac:dyDescent="0.25">
      <c r="EU45367" s="104"/>
    </row>
    <row r="45368" spans="151:151" ht="14.4" x14ac:dyDescent="0.25">
      <c r="EU45368" s="104"/>
    </row>
    <row r="45369" spans="151:151" ht="14.4" x14ac:dyDescent="0.25">
      <c r="EU45369" s="104"/>
    </row>
    <row r="45370" spans="151:151" ht="14.4" x14ac:dyDescent="0.25">
      <c r="EU45370" s="104"/>
    </row>
    <row r="45371" spans="151:151" ht="14.4" x14ac:dyDescent="0.25">
      <c r="EU45371" s="104"/>
    </row>
    <row r="45372" spans="151:151" ht="14.4" x14ac:dyDescent="0.25">
      <c r="EU45372" s="104"/>
    </row>
    <row r="45373" spans="151:151" ht="14.4" x14ac:dyDescent="0.25">
      <c r="EU45373" s="104"/>
    </row>
    <row r="45374" spans="151:151" ht="14.4" x14ac:dyDescent="0.25">
      <c r="EU45374" s="104"/>
    </row>
    <row r="45375" spans="151:151" ht="14.4" x14ac:dyDescent="0.25">
      <c r="EU45375" s="104"/>
    </row>
    <row r="45376" spans="151:151" ht="14.4" x14ac:dyDescent="0.25">
      <c r="EU45376" s="104"/>
    </row>
    <row r="45377" spans="151:151" ht="14.4" x14ac:dyDescent="0.25">
      <c r="EU45377" s="104"/>
    </row>
    <row r="45378" spans="151:151" ht="14.4" x14ac:dyDescent="0.25">
      <c r="EU45378" s="104"/>
    </row>
    <row r="45379" spans="151:151" ht="14.4" x14ac:dyDescent="0.25">
      <c r="EU45379" s="104"/>
    </row>
    <row r="45380" spans="151:151" ht="14.4" x14ac:dyDescent="0.25">
      <c r="EU45380" s="104"/>
    </row>
    <row r="45381" spans="151:151" ht="14.4" x14ac:dyDescent="0.25">
      <c r="EU45381" s="104"/>
    </row>
    <row r="45382" spans="151:151" ht="14.4" x14ac:dyDescent="0.25">
      <c r="EU45382" s="104"/>
    </row>
    <row r="45383" spans="151:151" ht="14.4" x14ac:dyDescent="0.25">
      <c r="EU45383" s="104"/>
    </row>
    <row r="45384" spans="151:151" ht="14.4" x14ac:dyDescent="0.25">
      <c r="EU45384" s="104"/>
    </row>
    <row r="45385" spans="151:151" ht="14.4" x14ac:dyDescent="0.25">
      <c r="EU45385" s="104"/>
    </row>
    <row r="45386" spans="151:151" ht="14.4" x14ac:dyDescent="0.25">
      <c r="EU45386" s="104"/>
    </row>
    <row r="45387" spans="151:151" ht="14.4" x14ac:dyDescent="0.25">
      <c r="EU45387" s="104"/>
    </row>
    <row r="45388" spans="151:151" ht="14.4" x14ac:dyDescent="0.25">
      <c r="EU45388" s="104"/>
    </row>
    <row r="45389" spans="151:151" ht="14.4" x14ac:dyDescent="0.25">
      <c r="EU45389" s="104"/>
    </row>
    <row r="45390" spans="151:151" ht="14.4" x14ac:dyDescent="0.25">
      <c r="EU45390" s="104"/>
    </row>
    <row r="45391" spans="151:151" ht="14.4" x14ac:dyDescent="0.25">
      <c r="EU45391" s="104"/>
    </row>
    <row r="45392" spans="151:151" ht="14.4" x14ac:dyDescent="0.25">
      <c r="EU45392" s="104"/>
    </row>
    <row r="45393" spans="151:151" ht="14.4" x14ac:dyDescent="0.25">
      <c r="EU45393" s="104"/>
    </row>
    <row r="45394" spans="151:151" ht="14.4" x14ac:dyDescent="0.25">
      <c r="EU45394" s="104"/>
    </row>
    <row r="45395" spans="151:151" ht="14.4" x14ac:dyDescent="0.25">
      <c r="EU45395" s="104"/>
    </row>
    <row r="45396" spans="151:151" ht="14.4" x14ac:dyDescent="0.25">
      <c r="EU45396" s="104"/>
    </row>
    <row r="45397" spans="151:151" ht="14.4" x14ac:dyDescent="0.25">
      <c r="EU45397" s="104"/>
    </row>
    <row r="45398" spans="151:151" ht="14.4" x14ac:dyDescent="0.25">
      <c r="EU45398" s="104"/>
    </row>
    <row r="45399" spans="151:151" ht="14.4" x14ac:dyDescent="0.25">
      <c r="EU45399" s="104"/>
    </row>
    <row r="45400" spans="151:151" ht="14.4" x14ac:dyDescent="0.25">
      <c r="EU45400" s="104"/>
    </row>
    <row r="45401" spans="151:151" ht="14.4" x14ac:dyDescent="0.25">
      <c r="EU45401" s="104"/>
    </row>
    <row r="45402" spans="151:151" ht="14.4" x14ac:dyDescent="0.25">
      <c r="EU45402" s="104"/>
    </row>
    <row r="45403" spans="151:151" ht="14.4" x14ac:dyDescent="0.25">
      <c r="EU45403" s="104"/>
    </row>
    <row r="45404" spans="151:151" ht="14.4" x14ac:dyDescent="0.25">
      <c r="EU45404" s="104"/>
    </row>
    <row r="45405" spans="151:151" ht="14.4" x14ac:dyDescent="0.25">
      <c r="EU45405" s="104"/>
    </row>
    <row r="45406" spans="151:151" ht="14.4" x14ac:dyDescent="0.25">
      <c r="EU45406" s="104"/>
    </row>
    <row r="45407" spans="151:151" ht="14.4" x14ac:dyDescent="0.25">
      <c r="EU45407" s="104"/>
    </row>
    <row r="45408" spans="151:151" ht="14.4" x14ac:dyDescent="0.25">
      <c r="EU45408" s="104"/>
    </row>
    <row r="45409" spans="151:151" ht="14.4" x14ac:dyDescent="0.25">
      <c r="EU45409" s="104"/>
    </row>
    <row r="45410" spans="151:151" ht="14.4" x14ac:dyDescent="0.25">
      <c r="EU45410" s="104"/>
    </row>
    <row r="45411" spans="151:151" ht="14.4" x14ac:dyDescent="0.25">
      <c r="EU45411" s="104"/>
    </row>
    <row r="45412" spans="151:151" ht="14.4" x14ac:dyDescent="0.25">
      <c r="EU45412" s="104"/>
    </row>
    <row r="45413" spans="151:151" ht="14.4" x14ac:dyDescent="0.25">
      <c r="EU45413" s="104"/>
    </row>
    <row r="45414" spans="151:151" ht="14.4" x14ac:dyDescent="0.25">
      <c r="EU45414" s="104"/>
    </row>
    <row r="45415" spans="151:151" ht="14.4" x14ac:dyDescent="0.25">
      <c r="EU45415" s="104"/>
    </row>
    <row r="45416" spans="151:151" ht="14.4" x14ac:dyDescent="0.25">
      <c r="EU45416" s="104"/>
    </row>
    <row r="45417" spans="151:151" ht="14.4" x14ac:dyDescent="0.25">
      <c r="EU45417" s="104"/>
    </row>
    <row r="45418" spans="151:151" ht="14.4" x14ac:dyDescent="0.25">
      <c r="EU45418" s="104"/>
    </row>
    <row r="45419" spans="151:151" ht="14.4" x14ac:dyDescent="0.25">
      <c r="EU45419" s="104"/>
    </row>
    <row r="45420" spans="151:151" ht="14.4" x14ac:dyDescent="0.25">
      <c r="EU45420" s="104"/>
    </row>
    <row r="45421" spans="151:151" ht="14.4" x14ac:dyDescent="0.25">
      <c r="EU45421" s="104"/>
    </row>
    <row r="45422" spans="151:151" ht="14.4" x14ac:dyDescent="0.25">
      <c r="EU45422" s="104"/>
    </row>
    <row r="45423" spans="151:151" ht="14.4" x14ac:dyDescent="0.25">
      <c r="EU45423" s="104"/>
    </row>
    <row r="45424" spans="151:151" ht="14.4" x14ac:dyDescent="0.25">
      <c r="EU45424" s="104"/>
    </row>
    <row r="45425" spans="151:151" ht="14.4" x14ac:dyDescent="0.25">
      <c r="EU45425" s="104"/>
    </row>
    <row r="45426" spans="151:151" ht="14.4" x14ac:dyDescent="0.25">
      <c r="EU45426" s="104"/>
    </row>
    <row r="45427" spans="151:151" ht="14.4" x14ac:dyDescent="0.25">
      <c r="EU45427" s="104"/>
    </row>
    <row r="45428" spans="151:151" ht="14.4" x14ac:dyDescent="0.25">
      <c r="EU45428" s="104"/>
    </row>
    <row r="45429" spans="151:151" ht="14.4" x14ac:dyDescent="0.25">
      <c r="EU45429" s="104"/>
    </row>
    <row r="45430" spans="151:151" ht="14.4" x14ac:dyDescent="0.25">
      <c r="EU45430" s="104"/>
    </row>
    <row r="45431" spans="151:151" ht="14.4" x14ac:dyDescent="0.25">
      <c r="EU45431" s="104"/>
    </row>
    <row r="45432" spans="151:151" ht="14.4" x14ac:dyDescent="0.25">
      <c r="EU45432" s="104"/>
    </row>
    <row r="45433" spans="151:151" ht="14.4" x14ac:dyDescent="0.25">
      <c r="EU45433" s="104"/>
    </row>
    <row r="45434" spans="151:151" ht="14.4" x14ac:dyDescent="0.25">
      <c r="EU45434" s="104"/>
    </row>
    <row r="45435" spans="151:151" ht="14.4" x14ac:dyDescent="0.25">
      <c r="EU45435" s="104"/>
    </row>
    <row r="45436" spans="151:151" ht="14.4" x14ac:dyDescent="0.25">
      <c r="EU45436" s="104"/>
    </row>
    <row r="45437" spans="151:151" ht="14.4" x14ac:dyDescent="0.25">
      <c r="EU45437" s="104"/>
    </row>
    <row r="45438" spans="151:151" ht="14.4" x14ac:dyDescent="0.25">
      <c r="EU45438" s="104"/>
    </row>
    <row r="45439" spans="151:151" ht="14.4" x14ac:dyDescent="0.25">
      <c r="EU45439" s="104"/>
    </row>
    <row r="45440" spans="151:151" ht="14.4" x14ac:dyDescent="0.25">
      <c r="EU45440" s="104"/>
    </row>
    <row r="45441" spans="151:151" ht="14.4" x14ac:dyDescent="0.25">
      <c r="EU45441" s="104"/>
    </row>
    <row r="45442" spans="151:151" ht="14.4" x14ac:dyDescent="0.25">
      <c r="EU45442" s="104"/>
    </row>
    <row r="45443" spans="151:151" ht="14.4" x14ac:dyDescent="0.25">
      <c r="EU45443" s="104"/>
    </row>
    <row r="45444" spans="151:151" ht="14.4" x14ac:dyDescent="0.25">
      <c r="EU45444" s="104"/>
    </row>
    <row r="45445" spans="151:151" ht="14.4" x14ac:dyDescent="0.25">
      <c r="EU45445" s="104"/>
    </row>
    <row r="45446" spans="151:151" ht="14.4" x14ac:dyDescent="0.25">
      <c r="EU45446" s="104"/>
    </row>
    <row r="45447" spans="151:151" ht="14.4" x14ac:dyDescent="0.25">
      <c r="EU45447" s="104"/>
    </row>
    <row r="45448" spans="151:151" ht="14.4" x14ac:dyDescent="0.25">
      <c r="EU45448" s="104"/>
    </row>
    <row r="45449" spans="151:151" ht="14.4" x14ac:dyDescent="0.25">
      <c r="EU45449" s="104"/>
    </row>
    <row r="45450" spans="151:151" ht="14.4" x14ac:dyDescent="0.25">
      <c r="EU45450" s="104"/>
    </row>
    <row r="45451" spans="151:151" ht="14.4" x14ac:dyDescent="0.25">
      <c r="EU45451" s="104"/>
    </row>
    <row r="45452" spans="151:151" ht="14.4" x14ac:dyDescent="0.25">
      <c r="EU45452" s="104"/>
    </row>
    <row r="45453" spans="151:151" ht="14.4" x14ac:dyDescent="0.25">
      <c r="EU45453" s="104"/>
    </row>
    <row r="45454" spans="151:151" ht="14.4" x14ac:dyDescent="0.25">
      <c r="EU45454" s="104"/>
    </row>
    <row r="45455" spans="151:151" ht="14.4" x14ac:dyDescent="0.25">
      <c r="EU45455" s="104"/>
    </row>
    <row r="45456" spans="151:151" ht="14.4" x14ac:dyDescent="0.25">
      <c r="EU45456" s="104"/>
    </row>
    <row r="45457" spans="151:151" ht="14.4" x14ac:dyDescent="0.25">
      <c r="EU45457" s="104"/>
    </row>
    <row r="45458" spans="151:151" ht="14.4" x14ac:dyDescent="0.25">
      <c r="EU45458" s="104"/>
    </row>
    <row r="45459" spans="151:151" ht="14.4" x14ac:dyDescent="0.25">
      <c r="EU45459" s="104"/>
    </row>
    <row r="45460" spans="151:151" ht="14.4" x14ac:dyDescent="0.25">
      <c r="EU45460" s="104"/>
    </row>
    <row r="45461" spans="151:151" ht="14.4" x14ac:dyDescent="0.25">
      <c r="EU45461" s="104"/>
    </row>
    <row r="45462" spans="151:151" ht="14.4" x14ac:dyDescent="0.25">
      <c r="EU45462" s="104"/>
    </row>
    <row r="45463" spans="151:151" ht="14.4" x14ac:dyDescent="0.25">
      <c r="EU45463" s="104"/>
    </row>
    <row r="45464" spans="151:151" ht="14.4" x14ac:dyDescent="0.25">
      <c r="EU45464" s="104"/>
    </row>
    <row r="45465" spans="151:151" ht="14.4" x14ac:dyDescent="0.25">
      <c r="EU45465" s="104"/>
    </row>
    <row r="45466" spans="151:151" ht="14.4" x14ac:dyDescent="0.25">
      <c r="EU45466" s="104"/>
    </row>
    <row r="45467" spans="151:151" ht="14.4" x14ac:dyDescent="0.25">
      <c r="EU45467" s="104"/>
    </row>
    <row r="45468" spans="151:151" ht="14.4" x14ac:dyDescent="0.25">
      <c r="EU45468" s="104"/>
    </row>
    <row r="45469" spans="151:151" ht="14.4" x14ac:dyDescent="0.25">
      <c r="EU45469" s="104"/>
    </row>
    <row r="45470" spans="151:151" ht="14.4" x14ac:dyDescent="0.25">
      <c r="EU45470" s="104"/>
    </row>
    <row r="45471" spans="151:151" ht="14.4" x14ac:dyDescent="0.25">
      <c r="EU45471" s="104"/>
    </row>
    <row r="45472" spans="151:151" ht="14.4" x14ac:dyDescent="0.25">
      <c r="EU45472" s="104"/>
    </row>
    <row r="45473" spans="151:151" ht="14.4" x14ac:dyDescent="0.25">
      <c r="EU45473" s="104"/>
    </row>
    <row r="45474" spans="151:151" ht="14.4" x14ac:dyDescent="0.25">
      <c r="EU45474" s="104"/>
    </row>
    <row r="45475" spans="151:151" ht="14.4" x14ac:dyDescent="0.25">
      <c r="EU45475" s="104"/>
    </row>
    <row r="45476" spans="151:151" ht="14.4" x14ac:dyDescent="0.25">
      <c r="EU45476" s="104"/>
    </row>
    <row r="45477" spans="151:151" ht="14.4" x14ac:dyDescent="0.25">
      <c r="EU45477" s="104"/>
    </row>
    <row r="45478" spans="151:151" ht="14.4" x14ac:dyDescent="0.25">
      <c r="EU45478" s="104"/>
    </row>
    <row r="45479" spans="151:151" ht="14.4" x14ac:dyDescent="0.25">
      <c r="EU45479" s="104"/>
    </row>
    <row r="45480" spans="151:151" ht="14.4" x14ac:dyDescent="0.25">
      <c r="EU45480" s="104"/>
    </row>
    <row r="45481" spans="151:151" ht="14.4" x14ac:dyDescent="0.25">
      <c r="EU45481" s="104"/>
    </row>
    <row r="45482" spans="151:151" ht="14.4" x14ac:dyDescent="0.25">
      <c r="EU45482" s="104"/>
    </row>
    <row r="45483" spans="151:151" ht="14.4" x14ac:dyDescent="0.25">
      <c r="EU45483" s="104"/>
    </row>
    <row r="45484" spans="151:151" ht="14.4" x14ac:dyDescent="0.25">
      <c r="EU45484" s="104"/>
    </row>
    <row r="45485" spans="151:151" ht="14.4" x14ac:dyDescent="0.25">
      <c r="EU45485" s="104"/>
    </row>
    <row r="45486" spans="151:151" ht="14.4" x14ac:dyDescent="0.25">
      <c r="EU45486" s="104"/>
    </row>
    <row r="45487" spans="151:151" ht="14.4" x14ac:dyDescent="0.25">
      <c r="EU45487" s="104"/>
    </row>
    <row r="45488" spans="151:151" ht="14.4" x14ac:dyDescent="0.25">
      <c r="EU45488" s="104"/>
    </row>
    <row r="45489" spans="151:151" ht="14.4" x14ac:dyDescent="0.25">
      <c r="EU45489" s="104"/>
    </row>
    <row r="45490" spans="151:151" ht="14.4" x14ac:dyDescent="0.25">
      <c r="EU45490" s="104"/>
    </row>
    <row r="45491" spans="151:151" ht="14.4" x14ac:dyDescent="0.25">
      <c r="EU45491" s="104"/>
    </row>
    <row r="45492" spans="151:151" ht="14.4" x14ac:dyDescent="0.25">
      <c r="EU45492" s="104"/>
    </row>
    <row r="45493" spans="151:151" ht="14.4" x14ac:dyDescent="0.25">
      <c r="EU45493" s="104"/>
    </row>
    <row r="45494" spans="151:151" ht="14.4" x14ac:dyDescent="0.25">
      <c r="EU45494" s="104"/>
    </row>
    <row r="45495" spans="151:151" ht="14.4" x14ac:dyDescent="0.25">
      <c r="EU45495" s="104"/>
    </row>
    <row r="45496" spans="151:151" ht="14.4" x14ac:dyDescent="0.25">
      <c r="EU45496" s="104"/>
    </row>
    <row r="45497" spans="151:151" ht="14.4" x14ac:dyDescent="0.25">
      <c r="EU45497" s="104"/>
    </row>
    <row r="45498" spans="151:151" ht="14.4" x14ac:dyDescent="0.25">
      <c r="EU45498" s="104"/>
    </row>
    <row r="45499" spans="151:151" ht="14.4" x14ac:dyDescent="0.25">
      <c r="EU45499" s="104"/>
    </row>
    <row r="45500" spans="151:151" ht="14.4" x14ac:dyDescent="0.25">
      <c r="EU45500" s="104"/>
    </row>
    <row r="45501" spans="151:151" ht="14.4" x14ac:dyDescent="0.25">
      <c r="EU45501" s="104"/>
    </row>
    <row r="45502" spans="151:151" ht="14.4" x14ac:dyDescent="0.25">
      <c r="EU45502" s="104"/>
    </row>
    <row r="45503" spans="151:151" ht="14.4" x14ac:dyDescent="0.25">
      <c r="EU45503" s="104"/>
    </row>
    <row r="45504" spans="151:151" ht="14.4" x14ac:dyDescent="0.25">
      <c r="EU45504" s="104"/>
    </row>
    <row r="45505" spans="151:151" ht="14.4" x14ac:dyDescent="0.25">
      <c r="EU45505" s="104"/>
    </row>
    <row r="45506" spans="151:151" ht="14.4" x14ac:dyDescent="0.25">
      <c r="EU45506" s="104"/>
    </row>
    <row r="45507" spans="151:151" ht="14.4" x14ac:dyDescent="0.25">
      <c r="EU45507" s="104"/>
    </row>
    <row r="45508" spans="151:151" ht="14.4" x14ac:dyDescent="0.25">
      <c r="EU45508" s="104"/>
    </row>
    <row r="45509" spans="151:151" ht="14.4" x14ac:dyDescent="0.25">
      <c r="EU45509" s="104"/>
    </row>
    <row r="45510" spans="151:151" ht="14.4" x14ac:dyDescent="0.25">
      <c r="EU45510" s="104"/>
    </row>
    <row r="45511" spans="151:151" ht="14.4" x14ac:dyDescent="0.25">
      <c r="EU45511" s="104"/>
    </row>
    <row r="45512" spans="151:151" ht="14.4" x14ac:dyDescent="0.25">
      <c r="EU45512" s="104"/>
    </row>
    <row r="45513" spans="151:151" ht="14.4" x14ac:dyDescent="0.25">
      <c r="EU45513" s="104"/>
    </row>
    <row r="45514" spans="151:151" ht="14.4" x14ac:dyDescent="0.25">
      <c r="EU45514" s="104"/>
    </row>
    <row r="45515" spans="151:151" ht="14.4" x14ac:dyDescent="0.25">
      <c r="EU45515" s="104"/>
    </row>
    <row r="45516" spans="151:151" ht="14.4" x14ac:dyDescent="0.25">
      <c r="EU45516" s="104"/>
    </row>
    <row r="45517" spans="151:151" ht="14.4" x14ac:dyDescent="0.25">
      <c r="EU45517" s="104"/>
    </row>
    <row r="45518" spans="151:151" ht="14.4" x14ac:dyDescent="0.25">
      <c r="EU45518" s="104"/>
    </row>
    <row r="45519" spans="151:151" ht="14.4" x14ac:dyDescent="0.25">
      <c r="EU45519" s="104"/>
    </row>
    <row r="45520" spans="151:151" ht="14.4" x14ac:dyDescent="0.25">
      <c r="EU45520" s="104"/>
    </row>
    <row r="45521" spans="151:151" ht="14.4" x14ac:dyDescent="0.25">
      <c r="EU45521" s="104"/>
    </row>
    <row r="45522" spans="151:151" ht="14.4" x14ac:dyDescent="0.25">
      <c r="EU45522" s="104"/>
    </row>
    <row r="45523" spans="151:151" ht="14.4" x14ac:dyDescent="0.25">
      <c r="EU45523" s="104"/>
    </row>
    <row r="45524" spans="151:151" ht="14.4" x14ac:dyDescent="0.25">
      <c r="EU45524" s="104"/>
    </row>
    <row r="45525" spans="151:151" ht="14.4" x14ac:dyDescent="0.25">
      <c r="EU45525" s="104"/>
    </row>
    <row r="45526" spans="151:151" ht="14.4" x14ac:dyDescent="0.25">
      <c r="EU45526" s="104"/>
    </row>
    <row r="45527" spans="151:151" ht="14.4" x14ac:dyDescent="0.25">
      <c r="EU45527" s="104"/>
    </row>
    <row r="45528" spans="151:151" ht="14.4" x14ac:dyDescent="0.25">
      <c r="EU45528" s="104"/>
    </row>
    <row r="45529" spans="151:151" ht="14.4" x14ac:dyDescent="0.25">
      <c r="EU45529" s="104"/>
    </row>
    <row r="45530" spans="151:151" ht="14.4" x14ac:dyDescent="0.25">
      <c r="EU45530" s="104"/>
    </row>
    <row r="45531" spans="151:151" ht="14.4" x14ac:dyDescent="0.25">
      <c r="EU45531" s="104"/>
    </row>
    <row r="45532" spans="151:151" ht="14.4" x14ac:dyDescent="0.25">
      <c r="EU45532" s="104"/>
    </row>
    <row r="45533" spans="151:151" ht="14.4" x14ac:dyDescent="0.25">
      <c r="EU45533" s="104"/>
    </row>
    <row r="45534" spans="151:151" ht="14.4" x14ac:dyDescent="0.25">
      <c r="EU45534" s="104"/>
    </row>
    <row r="45535" spans="151:151" ht="14.4" x14ac:dyDescent="0.25">
      <c r="EU45535" s="104"/>
    </row>
    <row r="45536" spans="151:151" ht="14.4" x14ac:dyDescent="0.25">
      <c r="EU45536" s="104"/>
    </row>
    <row r="45537" spans="151:151" ht="14.4" x14ac:dyDescent="0.25">
      <c r="EU45537" s="104"/>
    </row>
    <row r="45538" spans="151:151" ht="14.4" x14ac:dyDescent="0.25">
      <c r="EU45538" s="104"/>
    </row>
    <row r="45539" spans="151:151" ht="14.4" x14ac:dyDescent="0.25">
      <c r="EU45539" s="104"/>
    </row>
    <row r="45540" spans="151:151" ht="14.4" x14ac:dyDescent="0.25">
      <c r="EU45540" s="104"/>
    </row>
    <row r="45541" spans="151:151" ht="14.4" x14ac:dyDescent="0.25">
      <c r="EU45541" s="104"/>
    </row>
    <row r="45542" spans="151:151" ht="14.4" x14ac:dyDescent="0.25">
      <c r="EU45542" s="104"/>
    </row>
    <row r="45543" spans="151:151" ht="14.4" x14ac:dyDescent="0.25">
      <c r="EU45543" s="104"/>
    </row>
    <row r="45544" spans="151:151" ht="14.4" x14ac:dyDescent="0.25">
      <c r="EU45544" s="104"/>
    </row>
    <row r="45545" spans="151:151" ht="14.4" x14ac:dyDescent="0.25">
      <c r="EU45545" s="104"/>
    </row>
    <row r="45546" spans="151:151" ht="14.4" x14ac:dyDescent="0.25">
      <c r="EU45546" s="104"/>
    </row>
    <row r="45547" spans="151:151" ht="14.4" x14ac:dyDescent="0.25">
      <c r="EU45547" s="104"/>
    </row>
    <row r="45548" spans="151:151" ht="14.4" x14ac:dyDescent="0.25">
      <c r="EU45548" s="104"/>
    </row>
    <row r="45549" spans="151:151" ht="14.4" x14ac:dyDescent="0.25">
      <c r="EU45549" s="104"/>
    </row>
    <row r="45550" spans="151:151" ht="14.4" x14ac:dyDescent="0.25">
      <c r="EU45550" s="104"/>
    </row>
    <row r="45551" spans="151:151" ht="14.4" x14ac:dyDescent="0.25">
      <c r="EU45551" s="104"/>
    </row>
    <row r="45552" spans="151:151" ht="14.4" x14ac:dyDescent="0.25">
      <c r="EU45552" s="104"/>
    </row>
    <row r="45553" spans="151:151" ht="14.4" x14ac:dyDescent="0.25">
      <c r="EU45553" s="104"/>
    </row>
    <row r="45554" spans="151:151" ht="14.4" x14ac:dyDescent="0.25">
      <c r="EU45554" s="104"/>
    </row>
    <row r="45555" spans="151:151" ht="14.4" x14ac:dyDescent="0.25">
      <c r="EU45555" s="104"/>
    </row>
    <row r="45556" spans="151:151" ht="14.4" x14ac:dyDescent="0.25">
      <c r="EU45556" s="104"/>
    </row>
    <row r="45557" spans="151:151" ht="14.4" x14ac:dyDescent="0.25">
      <c r="EU45557" s="104"/>
    </row>
    <row r="45558" spans="151:151" ht="14.4" x14ac:dyDescent="0.25">
      <c r="EU45558" s="104"/>
    </row>
    <row r="45559" spans="151:151" ht="14.4" x14ac:dyDescent="0.25">
      <c r="EU45559" s="104"/>
    </row>
    <row r="45560" spans="151:151" ht="14.4" x14ac:dyDescent="0.25">
      <c r="EU45560" s="104"/>
    </row>
    <row r="45561" spans="151:151" ht="14.4" x14ac:dyDescent="0.25">
      <c r="EU45561" s="104"/>
    </row>
    <row r="45562" spans="151:151" ht="14.4" x14ac:dyDescent="0.25">
      <c r="EU45562" s="104"/>
    </row>
    <row r="45563" spans="151:151" ht="14.4" x14ac:dyDescent="0.25">
      <c r="EU45563" s="104"/>
    </row>
    <row r="45564" spans="151:151" ht="14.4" x14ac:dyDescent="0.25">
      <c r="EU45564" s="104"/>
    </row>
    <row r="45565" spans="151:151" ht="14.4" x14ac:dyDescent="0.25">
      <c r="EU45565" s="104"/>
    </row>
    <row r="45566" spans="151:151" ht="14.4" x14ac:dyDescent="0.25">
      <c r="EU45566" s="104"/>
    </row>
    <row r="45567" spans="151:151" ht="14.4" x14ac:dyDescent="0.25">
      <c r="EU45567" s="104"/>
    </row>
    <row r="45568" spans="151:151" ht="14.4" x14ac:dyDescent="0.25">
      <c r="EU45568" s="104"/>
    </row>
    <row r="45569" spans="151:151" ht="14.4" x14ac:dyDescent="0.25">
      <c r="EU45569" s="104"/>
    </row>
    <row r="45570" spans="151:151" ht="14.4" x14ac:dyDescent="0.25">
      <c r="EU45570" s="104"/>
    </row>
    <row r="45571" spans="151:151" ht="14.4" x14ac:dyDescent="0.25">
      <c r="EU45571" s="104"/>
    </row>
    <row r="45572" spans="151:151" ht="14.4" x14ac:dyDescent="0.25">
      <c r="EU45572" s="104"/>
    </row>
    <row r="45573" spans="151:151" ht="14.4" x14ac:dyDescent="0.25">
      <c r="EU45573" s="104"/>
    </row>
    <row r="45574" spans="151:151" ht="14.4" x14ac:dyDescent="0.25">
      <c r="EU45574" s="104"/>
    </row>
    <row r="45575" spans="151:151" ht="14.4" x14ac:dyDescent="0.25">
      <c r="EU45575" s="104"/>
    </row>
    <row r="45576" spans="151:151" ht="14.4" x14ac:dyDescent="0.25">
      <c r="EU45576" s="104"/>
    </row>
    <row r="45577" spans="151:151" ht="14.4" x14ac:dyDescent="0.25">
      <c r="EU45577" s="104"/>
    </row>
    <row r="45578" spans="151:151" ht="14.4" x14ac:dyDescent="0.25">
      <c r="EU45578" s="104"/>
    </row>
    <row r="45579" spans="151:151" ht="14.4" x14ac:dyDescent="0.25">
      <c r="EU45579" s="104"/>
    </row>
    <row r="45580" spans="151:151" ht="14.4" x14ac:dyDescent="0.25">
      <c r="EU45580" s="104"/>
    </row>
    <row r="45581" spans="151:151" ht="14.4" x14ac:dyDescent="0.25">
      <c r="EU45581" s="104"/>
    </row>
    <row r="45582" spans="151:151" ht="14.4" x14ac:dyDescent="0.25">
      <c r="EU45582" s="104"/>
    </row>
    <row r="45583" spans="151:151" ht="14.4" x14ac:dyDescent="0.25">
      <c r="EU45583" s="104"/>
    </row>
    <row r="45584" spans="151:151" ht="14.4" x14ac:dyDescent="0.25">
      <c r="EU45584" s="104"/>
    </row>
    <row r="45585" spans="151:151" ht="14.4" x14ac:dyDescent="0.25">
      <c r="EU45585" s="104"/>
    </row>
    <row r="45586" spans="151:151" ht="14.4" x14ac:dyDescent="0.25">
      <c r="EU45586" s="104"/>
    </row>
    <row r="45587" spans="151:151" ht="14.4" x14ac:dyDescent="0.25">
      <c r="EU45587" s="104"/>
    </row>
    <row r="45588" spans="151:151" ht="14.4" x14ac:dyDescent="0.25">
      <c r="EU45588" s="104"/>
    </row>
    <row r="45589" spans="151:151" ht="14.4" x14ac:dyDescent="0.25">
      <c r="EU45589" s="104"/>
    </row>
    <row r="45590" spans="151:151" ht="14.4" x14ac:dyDescent="0.25">
      <c r="EU45590" s="104"/>
    </row>
    <row r="45591" spans="151:151" ht="14.4" x14ac:dyDescent="0.25">
      <c r="EU45591" s="104"/>
    </row>
    <row r="45592" spans="151:151" ht="14.4" x14ac:dyDescent="0.25">
      <c r="EU45592" s="104"/>
    </row>
    <row r="45593" spans="151:151" ht="14.4" x14ac:dyDescent="0.25">
      <c r="EU45593" s="104"/>
    </row>
    <row r="45594" spans="151:151" ht="14.4" x14ac:dyDescent="0.25">
      <c r="EU45594" s="104"/>
    </row>
    <row r="45595" spans="151:151" ht="14.4" x14ac:dyDescent="0.25">
      <c r="EU45595" s="104"/>
    </row>
    <row r="45596" spans="151:151" ht="14.4" x14ac:dyDescent="0.25">
      <c r="EU45596" s="104"/>
    </row>
    <row r="45597" spans="151:151" ht="14.4" x14ac:dyDescent="0.25">
      <c r="EU45597" s="104"/>
    </row>
    <row r="45598" spans="151:151" ht="14.4" x14ac:dyDescent="0.25">
      <c r="EU45598" s="104"/>
    </row>
    <row r="45599" spans="151:151" ht="14.4" x14ac:dyDescent="0.25">
      <c r="EU45599" s="104"/>
    </row>
    <row r="45600" spans="151:151" ht="14.4" x14ac:dyDescent="0.25">
      <c r="EU45600" s="104"/>
    </row>
    <row r="45601" spans="151:151" ht="14.4" x14ac:dyDescent="0.25">
      <c r="EU45601" s="104"/>
    </row>
    <row r="45602" spans="151:151" ht="14.4" x14ac:dyDescent="0.25">
      <c r="EU45602" s="104"/>
    </row>
    <row r="45603" spans="151:151" ht="14.4" x14ac:dyDescent="0.25">
      <c r="EU45603" s="104"/>
    </row>
    <row r="45604" spans="151:151" ht="14.4" x14ac:dyDescent="0.25">
      <c r="EU45604" s="104"/>
    </row>
    <row r="45605" spans="151:151" ht="14.4" x14ac:dyDescent="0.25">
      <c r="EU45605" s="104"/>
    </row>
    <row r="45606" spans="151:151" ht="14.4" x14ac:dyDescent="0.25">
      <c r="EU45606" s="104"/>
    </row>
    <row r="45607" spans="151:151" ht="14.4" x14ac:dyDescent="0.25">
      <c r="EU45607" s="104"/>
    </row>
    <row r="45608" spans="151:151" ht="14.4" x14ac:dyDescent="0.25">
      <c r="EU45608" s="104"/>
    </row>
    <row r="45609" spans="151:151" ht="14.4" x14ac:dyDescent="0.25">
      <c r="EU45609" s="104"/>
    </row>
    <row r="45610" spans="151:151" ht="14.4" x14ac:dyDescent="0.25">
      <c r="EU45610" s="104"/>
    </row>
    <row r="45611" spans="151:151" ht="14.4" x14ac:dyDescent="0.25">
      <c r="EU45611" s="104"/>
    </row>
    <row r="45612" spans="151:151" ht="14.4" x14ac:dyDescent="0.25">
      <c r="EU45612" s="104"/>
    </row>
    <row r="45613" spans="151:151" ht="14.4" x14ac:dyDescent="0.25">
      <c r="EU45613" s="104"/>
    </row>
    <row r="45614" spans="151:151" ht="14.4" x14ac:dyDescent="0.25">
      <c r="EU45614" s="104"/>
    </row>
    <row r="45615" spans="151:151" ht="14.4" x14ac:dyDescent="0.25">
      <c r="EU45615" s="104"/>
    </row>
    <row r="45616" spans="151:151" ht="14.4" x14ac:dyDescent="0.25">
      <c r="EU45616" s="104"/>
    </row>
    <row r="45617" spans="151:151" ht="14.4" x14ac:dyDescent="0.25">
      <c r="EU45617" s="104"/>
    </row>
    <row r="45618" spans="151:151" ht="14.4" x14ac:dyDescent="0.25">
      <c r="EU45618" s="104"/>
    </row>
    <row r="45619" spans="151:151" ht="14.4" x14ac:dyDescent="0.25">
      <c r="EU45619" s="104"/>
    </row>
    <row r="45620" spans="151:151" ht="14.4" x14ac:dyDescent="0.25">
      <c r="EU45620" s="104"/>
    </row>
    <row r="45621" spans="151:151" ht="14.4" x14ac:dyDescent="0.25">
      <c r="EU45621" s="104"/>
    </row>
    <row r="45622" spans="151:151" ht="14.4" x14ac:dyDescent="0.25">
      <c r="EU45622" s="104"/>
    </row>
    <row r="45623" spans="151:151" ht="14.4" x14ac:dyDescent="0.25">
      <c r="EU45623" s="104"/>
    </row>
    <row r="45624" spans="151:151" ht="14.4" x14ac:dyDescent="0.25">
      <c r="EU45624" s="104"/>
    </row>
    <row r="45625" spans="151:151" ht="14.4" x14ac:dyDescent="0.25">
      <c r="EU45625" s="104"/>
    </row>
    <row r="45626" spans="151:151" ht="14.4" x14ac:dyDescent="0.25">
      <c r="EU45626" s="104"/>
    </row>
    <row r="45627" spans="151:151" ht="14.4" x14ac:dyDescent="0.25">
      <c r="EU45627" s="104"/>
    </row>
    <row r="45628" spans="151:151" ht="14.4" x14ac:dyDescent="0.25">
      <c r="EU45628" s="104"/>
    </row>
    <row r="45629" spans="151:151" ht="14.4" x14ac:dyDescent="0.25">
      <c r="EU45629" s="104"/>
    </row>
    <row r="45630" spans="151:151" ht="14.4" x14ac:dyDescent="0.25">
      <c r="EU45630" s="104"/>
    </row>
    <row r="45631" spans="151:151" ht="14.4" x14ac:dyDescent="0.25">
      <c r="EU45631" s="104"/>
    </row>
    <row r="45632" spans="151:151" ht="14.4" x14ac:dyDescent="0.25">
      <c r="EU45632" s="104"/>
    </row>
    <row r="45633" spans="151:151" ht="14.4" x14ac:dyDescent="0.25">
      <c r="EU45633" s="104"/>
    </row>
    <row r="45634" spans="151:151" ht="14.4" x14ac:dyDescent="0.25">
      <c r="EU45634" s="104"/>
    </row>
    <row r="45635" spans="151:151" ht="14.4" x14ac:dyDescent="0.25">
      <c r="EU45635" s="104"/>
    </row>
    <row r="45636" spans="151:151" ht="14.4" x14ac:dyDescent="0.25">
      <c r="EU45636" s="104"/>
    </row>
    <row r="45637" spans="151:151" ht="14.4" x14ac:dyDescent="0.25">
      <c r="EU45637" s="104"/>
    </row>
    <row r="45638" spans="151:151" ht="14.4" x14ac:dyDescent="0.25">
      <c r="EU45638" s="104"/>
    </row>
    <row r="45639" spans="151:151" ht="14.4" x14ac:dyDescent="0.25">
      <c r="EU45639" s="104"/>
    </row>
    <row r="45640" spans="151:151" ht="14.4" x14ac:dyDescent="0.25">
      <c r="EU45640" s="104"/>
    </row>
    <row r="45641" spans="151:151" ht="14.4" x14ac:dyDescent="0.25">
      <c r="EU45641" s="104"/>
    </row>
    <row r="45642" spans="151:151" ht="14.4" x14ac:dyDescent="0.25">
      <c r="EU45642" s="104"/>
    </row>
    <row r="45643" spans="151:151" ht="14.4" x14ac:dyDescent="0.25">
      <c r="EU45643" s="104"/>
    </row>
    <row r="45644" spans="151:151" ht="14.4" x14ac:dyDescent="0.25">
      <c r="EU45644" s="104"/>
    </row>
    <row r="45645" spans="151:151" ht="14.4" x14ac:dyDescent="0.25">
      <c r="EU45645" s="104"/>
    </row>
    <row r="45646" spans="151:151" ht="14.4" x14ac:dyDescent="0.25">
      <c r="EU45646" s="104"/>
    </row>
    <row r="45647" spans="151:151" ht="14.4" x14ac:dyDescent="0.25">
      <c r="EU45647" s="104"/>
    </row>
    <row r="45648" spans="151:151" ht="14.4" x14ac:dyDescent="0.25">
      <c r="EU45648" s="104"/>
    </row>
    <row r="45649" spans="151:151" ht="14.4" x14ac:dyDescent="0.25">
      <c r="EU45649" s="104"/>
    </row>
    <row r="45650" spans="151:151" ht="14.4" x14ac:dyDescent="0.25">
      <c r="EU45650" s="104"/>
    </row>
    <row r="45651" spans="151:151" ht="14.4" x14ac:dyDescent="0.25">
      <c r="EU45651" s="104"/>
    </row>
    <row r="45652" spans="151:151" ht="14.4" x14ac:dyDescent="0.25">
      <c r="EU45652" s="104"/>
    </row>
    <row r="45653" spans="151:151" ht="14.4" x14ac:dyDescent="0.25">
      <c r="EU45653" s="104"/>
    </row>
    <row r="45654" spans="151:151" ht="14.4" x14ac:dyDescent="0.25">
      <c r="EU45654" s="104"/>
    </row>
    <row r="45655" spans="151:151" ht="14.4" x14ac:dyDescent="0.25">
      <c r="EU45655" s="104"/>
    </row>
    <row r="45656" spans="151:151" ht="14.4" x14ac:dyDescent="0.25">
      <c r="EU45656" s="104"/>
    </row>
    <row r="45657" spans="151:151" ht="14.4" x14ac:dyDescent="0.25">
      <c r="EU45657" s="104"/>
    </row>
    <row r="45658" spans="151:151" ht="14.4" x14ac:dyDescent="0.25">
      <c r="EU45658" s="104"/>
    </row>
    <row r="45659" spans="151:151" ht="14.4" x14ac:dyDescent="0.25">
      <c r="EU45659" s="104"/>
    </row>
    <row r="45660" spans="151:151" ht="14.4" x14ac:dyDescent="0.25">
      <c r="EU45660" s="104"/>
    </row>
    <row r="45661" spans="151:151" ht="14.4" x14ac:dyDescent="0.25">
      <c r="EU45661" s="104"/>
    </row>
    <row r="45662" spans="151:151" ht="14.4" x14ac:dyDescent="0.25">
      <c r="EU45662" s="104"/>
    </row>
    <row r="45663" spans="151:151" ht="14.4" x14ac:dyDescent="0.25">
      <c r="EU45663" s="104"/>
    </row>
    <row r="45664" spans="151:151" ht="14.4" x14ac:dyDescent="0.25">
      <c r="EU45664" s="104"/>
    </row>
    <row r="45665" spans="151:151" ht="14.4" x14ac:dyDescent="0.25">
      <c r="EU45665" s="104"/>
    </row>
    <row r="45666" spans="151:151" ht="14.4" x14ac:dyDescent="0.25">
      <c r="EU45666" s="104"/>
    </row>
    <row r="45667" spans="151:151" ht="14.4" x14ac:dyDescent="0.25">
      <c r="EU45667" s="104"/>
    </row>
    <row r="45668" spans="151:151" ht="14.4" x14ac:dyDescent="0.25">
      <c r="EU45668" s="104"/>
    </row>
    <row r="45669" spans="151:151" ht="14.4" x14ac:dyDescent="0.25">
      <c r="EU45669" s="104"/>
    </row>
    <row r="45670" spans="151:151" ht="14.4" x14ac:dyDescent="0.25">
      <c r="EU45670" s="104"/>
    </row>
    <row r="45671" spans="151:151" ht="14.4" x14ac:dyDescent="0.25">
      <c r="EU45671" s="104"/>
    </row>
    <row r="45672" spans="151:151" ht="14.4" x14ac:dyDescent="0.25">
      <c r="EU45672" s="104"/>
    </row>
    <row r="45673" spans="151:151" ht="14.4" x14ac:dyDescent="0.25">
      <c r="EU45673" s="104"/>
    </row>
    <row r="45674" spans="151:151" ht="14.4" x14ac:dyDescent="0.25">
      <c r="EU45674" s="104"/>
    </row>
    <row r="45675" spans="151:151" ht="14.4" x14ac:dyDescent="0.25">
      <c r="EU45675" s="104"/>
    </row>
    <row r="45676" spans="151:151" ht="14.4" x14ac:dyDescent="0.25">
      <c r="EU45676" s="104"/>
    </row>
    <row r="45677" spans="151:151" ht="14.4" x14ac:dyDescent="0.25">
      <c r="EU45677" s="104"/>
    </row>
    <row r="45678" spans="151:151" ht="14.4" x14ac:dyDescent="0.25">
      <c r="EU45678" s="104"/>
    </row>
    <row r="45679" spans="151:151" ht="14.4" x14ac:dyDescent="0.25">
      <c r="EU45679" s="104"/>
    </row>
    <row r="45680" spans="151:151" ht="14.4" x14ac:dyDescent="0.25">
      <c r="EU45680" s="104"/>
    </row>
    <row r="45681" spans="151:151" ht="14.4" x14ac:dyDescent="0.25">
      <c r="EU45681" s="104"/>
    </row>
    <row r="45682" spans="151:151" ht="14.4" x14ac:dyDescent="0.25">
      <c r="EU45682" s="104"/>
    </row>
    <row r="45683" spans="151:151" ht="14.4" x14ac:dyDescent="0.25">
      <c r="EU45683" s="104"/>
    </row>
    <row r="45684" spans="151:151" ht="14.4" x14ac:dyDescent="0.25">
      <c r="EU45684" s="104"/>
    </row>
    <row r="45685" spans="151:151" ht="14.4" x14ac:dyDescent="0.25">
      <c r="EU45685" s="104"/>
    </row>
    <row r="45686" spans="151:151" ht="14.4" x14ac:dyDescent="0.25">
      <c r="EU45686" s="104"/>
    </row>
    <row r="45687" spans="151:151" ht="14.4" x14ac:dyDescent="0.25">
      <c r="EU45687" s="104"/>
    </row>
    <row r="45688" spans="151:151" ht="14.4" x14ac:dyDescent="0.25">
      <c r="EU45688" s="104"/>
    </row>
    <row r="45689" spans="151:151" ht="14.4" x14ac:dyDescent="0.25">
      <c r="EU45689" s="104"/>
    </row>
    <row r="45690" spans="151:151" ht="14.4" x14ac:dyDescent="0.25">
      <c r="EU45690" s="104"/>
    </row>
    <row r="45691" spans="151:151" ht="14.4" x14ac:dyDescent="0.25">
      <c r="EU45691" s="104"/>
    </row>
    <row r="45692" spans="151:151" ht="14.4" x14ac:dyDescent="0.25">
      <c r="EU45692" s="104"/>
    </row>
    <row r="45693" spans="151:151" ht="14.4" x14ac:dyDescent="0.25">
      <c r="EU45693" s="104"/>
    </row>
    <row r="45694" spans="151:151" ht="14.4" x14ac:dyDescent="0.25">
      <c r="EU45694" s="104"/>
    </row>
    <row r="45695" spans="151:151" ht="14.4" x14ac:dyDescent="0.25">
      <c r="EU45695" s="104"/>
    </row>
    <row r="45696" spans="151:151" ht="14.4" x14ac:dyDescent="0.25">
      <c r="EU45696" s="104"/>
    </row>
    <row r="45697" spans="151:151" ht="14.4" x14ac:dyDescent="0.25">
      <c r="EU45697" s="104"/>
    </row>
    <row r="45698" spans="151:151" ht="14.4" x14ac:dyDescent="0.25">
      <c r="EU45698" s="104"/>
    </row>
    <row r="45699" spans="151:151" ht="14.4" x14ac:dyDescent="0.25">
      <c r="EU45699" s="104"/>
    </row>
    <row r="45700" spans="151:151" ht="14.4" x14ac:dyDescent="0.25">
      <c r="EU45700" s="104"/>
    </row>
    <row r="45701" spans="151:151" ht="14.4" x14ac:dyDescent="0.25">
      <c r="EU45701" s="104"/>
    </row>
    <row r="45702" spans="151:151" ht="14.4" x14ac:dyDescent="0.25">
      <c r="EU45702" s="104"/>
    </row>
    <row r="45703" spans="151:151" ht="14.4" x14ac:dyDescent="0.25">
      <c r="EU45703" s="104"/>
    </row>
    <row r="45704" spans="151:151" ht="14.4" x14ac:dyDescent="0.25">
      <c r="EU45704" s="104"/>
    </row>
    <row r="45705" spans="151:151" ht="14.4" x14ac:dyDescent="0.25">
      <c r="EU45705" s="104"/>
    </row>
    <row r="45706" spans="151:151" ht="14.4" x14ac:dyDescent="0.25">
      <c r="EU45706" s="104"/>
    </row>
    <row r="45707" spans="151:151" ht="14.4" x14ac:dyDescent="0.25">
      <c r="EU45707" s="104"/>
    </row>
    <row r="45708" spans="151:151" ht="14.4" x14ac:dyDescent="0.25">
      <c r="EU45708" s="104"/>
    </row>
    <row r="45709" spans="151:151" ht="14.4" x14ac:dyDescent="0.25">
      <c r="EU45709" s="104"/>
    </row>
    <row r="45710" spans="151:151" ht="14.4" x14ac:dyDescent="0.25">
      <c r="EU45710" s="104"/>
    </row>
    <row r="45711" spans="151:151" ht="14.4" x14ac:dyDescent="0.25">
      <c r="EU45711" s="104"/>
    </row>
    <row r="45712" spans="151:151" ht="14.4" x14ac:dyDescent="0.25">
      <c r="EU45712" s="104"/>
    </row>
    <row r="45713" spans="151:151" ht="14.4" x14ac:dyDescent="0.25">
      <c r="EU45713" s="104"/>
    </row>
    <row r="45714" spans="151:151" ht="14.4" x14ac:dyDescent="0.25">
      <c r="EU45714" s="104"/>
    </row>
    <row r="45715" spans="151:151" ht="14.4" x14ac:dyDescent="0.25">
      <c r="EU45715" s="104"/>
    </row>
    <row r="45716" spans="151:151" ht="14.4" x14ac:dyDescent="0.25">
      <c r="EU45716" s="104"/>
    </row>
    <row r="45717" spans="151:151" ht="14.4" x14ac:dyDescent="0.25">
      <c r="EU45717" s="104"/>
    </row>
    <row r="45718" spans="151:151" ht="14.4" x14ac:dyDescent="0.25">
      <c r="EU45718" s="104"/>
    </row>
    <row r="45719" spans="151:151" ht="14.4" x14ac:dyDescent="0.25">
      <c r="EU45719" s="104"/>
    </row>
    <row r="45720" spans="151:151" ht="14.4" x14ac:dyDescent="0.25">
      <c r="EU45720" s="104"/>
    </row>
    <row r="45721" spans="151:151" ht="14.4" x14ac:dyDescent="0.25">
      <c r="EU45721" s="104"/>
    </row>
    <row r="45722" spans="151:151" ht="14.4" x14ac:dyDescent="0.25">
      <c r="EU45722" s="104"/>
    </row>
    <row r="45723" spans="151:151" ht="14.4" x14ac:dyDescent="0.25">
      <c r="EU45723" s="104"/>
    </row>
    <row r="45724" spans="151:151" ht="14.4" x14ac:dyDescent="0.25">
      <c r="EU45724" s="104"/>
    </row>
    <row r="45725" spans="151:151" ht="14.4" x14ac:dyDescent="0.25">
      <c r="EU45725" s="104"/>
    </row>
    <row r="45726" spans="151:151" ht="14.4" x14ac:dyDescent="0.25">
      <c r="EU45726" s="104"/>
    </row>
    <row r="45727" spans="151:151" ht="14.4" x14ac:dyDescent="0.25">
      <c r="EU45727" s="104"/>
    </row>
    <row r="45728" spans="151:151" ht="14.4" x14ac:dyDescent="0.25">
      <c r="EU45728" s="104"/>
    </row>
    <row r="45729" spans="151:151" ht="14.4" x14ac:dyDescent="0.25">
      <c r="EU45729" s="104"/>
    </row>
    <row r="45730" spans="151:151" ht="14.4" x14ac:dyDescent="0.25">
      <c r="EU45730" s="104"/>
    </row>
    <row r="45731" spans="151:151" ht="14.4" x14ac:dyDescent="0.25">
      <c r="EU45731" s="104"/>
    </row>
    <row r="45732" spans="151:151" ht="14.4" x14ac:dyDescent="0.25">
      <c r="EU45732" s="104"/>
    </row>
    <row r="45733" spans="151:151" ht="14.4" x14ac:dyDescent="0.25">
      <c r="EU45733" s="104"/>
    </row>
    <row r="45734" spans="151:151" ht="14.4" x14ac:dyDescent="0.25">
      <c r="EU45734" s="104"/>
    </row>
    <row r="45735" spans="151:151" ht="14.4" x14ac:dyDescent="0.25">
      <c r="EU45735" s="104"/>
    </row>
    <row r="45736" spans="151:151" ht="14.4" x14ac:dyDescent="0.25">
      <c r="EU45736" s="104"/>
    </row>
    <row r="45737" spans="151:151" ht="14.4" x14ac:dyDescent="0.25">
      <c r="EU45737" s="104"/>
    </row>
    <row r="45738" spans="151:151" ht="14.4" x14ac:dyDescent="0.25">
      <c r="EU45738" s="104"/>
    </row>
    <row r="45739" spans="151:151" ht="14.4" x14ac:dyDescent="0.25">
      <c r="EU45739" s="104"/>
    </row>
    <row r="45740" spans="151:151" ht="14.4" x14ac:dyDescent="0.25">
      <c r="EU45740" s="104"/>
    </row>
    <row r="45741" spans="151:151" ht="14.4" x14ac:dyDescent="0.25">
      <c r="EU45741" s="104"/>
    </row>
    <row r="45742" spans="151:151" ht="14.4" x14ac:dyDescent="0.25">
      <c r="EU45742" s="104"/>
    </row>
    <row r="45743" spans="151:151" ht="14.4" x14ac:dyDescent="0.25">
      <c r="EU45743" s="104"/>
    </row>
    <row r="45744" spans="151:151" ht="14.4" x14ac:dyDescent="0.25">
      <c r="EU45744" s="104"/>
    </row>
    <row r="45745" spans="151:151" ht="14.4" x14ac:dyDescent="0.25">
      <c r="EU45745" s="104"/>
    </row>
    <row r="45746" spans="151:151" ht="14.4" x14ac:dyDescent="0.25">
      <c r="EU45746" s="104"/>
    </row>
    <row r="45747" spans="151:151" ht="14.4" x14ac:dyDescent="0.25">
      <c r="EU45747" s="104"/>
    </row>
    <row r="45748" spans="151:151" ht="14.4" x14ac:dyDescent="0.25">
      <c r="EU45748" s="104"/>
    </row>
    <row r="45749" spans="151:151" ht="14.4" x14ac:dyDescent="0.25">
      <c r="EU45749" s="104"/>
    </row>
    <row r="45750" spans="151:151" ht="14.4" x14ac:dyDescent="0.25">
      <c r="EU45750" s="104"/>
    </row>
    <row r="45751" spans="151:151" ht="14.4" x14ac:dyDescent="0.25">
      <c r="EU45751" s="104"/>
    </row>
    <row r="45752" spans="151:151" ht="14.4" x14ac:dyDescent="0.25">
      <c r="EU45752" s="104"/>
    </row>
    <row r="45753" spans="151:151" ht="14.4" x14ac:dyDescent="0.25">
      <c r="EU45753" s="104"/>
    </row>
    <row r="45754" spans="151:151" ht="14.4" x14ac:dyDescent="0.25">
      <c r="EU45754" s="104"/>
    </row>
    <row r="45755" spans="151:151" ht="14.4" x14ac:dyDescent="0.25">
      <c r="EU45755" s="104"/>
    </row>
    <row r="45756" spans="151:151" ht="14.4" x14ac:dyDescent="0.25">
      <c r="EU45756" s="104"/>
    </row>
    <row r="45757" spans="151:151" ht="14.4" x14ac:dyDescent="0.25">
      <c r="EU45757" s="104"/>
    </row>
    <row r="45758" spans="151:151" ht="14.4" x14ac:dyDescent="0.25">
      <c r="EU45758" s="104"/>
    </row>
    <row r="45759" spans="151:151" ht="14.4" x14ac:dyDescent="0.25">
      <c r="EU45759" s="104"/>
    </row>
    <row r="45760" spans="151:151" ht="14.4" x14ac:dyDescent="0.25">
      <c r="EU45760" s="104"/>
    </row>
    <row r="45761" spans="151:151" ht="14.4" x14ac:dyDescent="0.25">
      <c r="EU45761" s="104"/>
    </row>
    <row r="45762" spans="151:151" ht="14.4" x14ac:dyDescent="0.25">
      <c r="EU45762" s="104"/>
    </row>
    <row r="45763" spans="151:151" ht="14.4" x14ac:dyDescent="0.25">
      <c r="EU45763" s="104"/>
    </row>
    <row r="45764" spans="151:151" ht="14.4" x14ac:dyDescent="0.25">
      <c r="EU45764" s="104"/>
    </row>
    <row r="45765" spans="151:151" ht="14.4" x14ac:dyDescent="0.25">
      <c r="EU45765" s="104"/>
    </row>
    <row r="45766" spans="151:151" ht="14.4" x14ac:dyDescent="0.25">
      <c r="EU45766" s="104"/>
    </row>
    <row r="45767" spans="151:151" ht="14.4" x14ac:dyDescent="0.25">
      <c r="EU45767" s="104"/>
    </row>
    <row r="45768" spans="151:151" ht="14.4" x14ac:dyDescent="0.25">
      <c r="EU45768" s="104"/>
    </row>
    <row r="45769" spans="151:151" ht="14.4" x14ac:dyDescent="0.25">
      <c r="EU45769" s="104"/>
    </row>
    <row r="45770" spans="151:151" ht="14.4" x14ac:dyDescent="0.25">
      <c r="EU45770" s="104"/>
    </row>
    <row r="45771" spans="151:151" ht="14.4" x14ac:dyDescent="0.25">
      <c r="EU45771" s="104"/>
    </row>
    <row r="45772" spans="151:151" ht="14.4" x14ac:dyDescent="0.25">
      <c r="EU45772" s="104"/>
    </row>
    <row r="45773" spans="151:151" ht="14.4" x14ac:dyDescent="0.25">
      <c r="EU45773" s="104"/>
    </row>
    <row r="45774" spans="151:151" ht="14.4" x14ac:dyDescent="0.25">
      <c r="EU45774" s="104"/>
    </row>
    <row r="45775" spans="151:151" ht="14.4" x14ac:dyDescent="0.25">
      <c r="EU45775" s="104"/>
    </row>
    <row r="45776" spans="151:151" ht="14.4" x14ac:dyDescent="0.25">
      <c r="EU45776" s="104"/>
    </row>
    <row r="45777" spans="151:151" ht="14.4" x14ac:dyDescent="0.25">
      <c r="EU45777" s="104"/>
    </row>
    <row r="45778" spans="151:151" ht="14.4" x14ac:dyDescent="0.25">
      <c r="EU45778" s="104"/>
    </row>
    <row r="45779" spans="151:151" ht="14.4" x14ac:dyDescent="0.25">
      <c r="EU45779" s="104"/>
    </row>
    <row r="45780" spans="151:151" ht="14.4" x14ac:dyDescent="0.25">
      <c r="EU45780" s="104"/>
    </row>
    <row r="45781" spans="151:151" ht="14.4" x14ac:dyDescent="0.25">
      <c r="EU45781" s="104"/>
    </row>
    <row r="45782" spans="151:151" ht="14.4" x14ac:dyDescent="0.25">
      <c r="EU45782" s="104"/>
    </row>
    <row r="45783" spans="151:151" ht="14.4" x14ac:dyDescent="0.25">
      <c r="EU45783" s="104"/>
    </row>
    <row r="45784" spans="151:151" ht="14.4" x14ac:dyDescent="0.25">
      <c r="EU45784" s="104"/>
    </row>
    <row r="45785" spans="151:151" ht="14.4" x14ac:dyDescent="0.25">
      <c r="EU45785" s="104"/>
    </row>
    <row r="45786" spans="151:151" ht="14.4" x14ac:dyDescent="0.25">
      <c r="EU45786" s="104"/>
    </row>
    <row r="45787" spans="151:151" ht="14.4" x14ac:dyDescent="0.25">
      <c r="EU45787" s="104"/>
    </row>
    <row r="45788" spans="151:151" ht="14.4" x14ac:dyDescent="0.25">
      <c r="EU45788" s="104"/>
    </row>
    <row r="45789" spans="151:151" ht="14.4" x14ac:dyDescent="0.25">
      <c r="EU45789" s="104"/>
    </row>
    <row r="45790" spans="151:151" ht="14.4" x14ac:dyDescent="0.25">
      <c r="EU45790" s="104"/>
    </row>
    <row r="45791" spans="151:151" ht="14.4" x14ac:dyDescent="0.25">
      <c r="EU45791" s="104"/>
    </row>
    <row r="45792" spans="151:151" ht="14.4" x14ac:dyDescent="0.25">
      <c r="EU45792" s="104"/>
    </row>
    <row r="45793" spans="151:151" ht="14.4" x14ac:dyDescent="0.25">
      <c r="EU45793" s="104"/>
    </row>
    <row r="45794" spans="151:151" ht="14.4" x14ac:dyDescent="0.25">
      <c r="EU45794" s="104"/>
    </row>
    <row r="45795" spans="151:151" ht="14.4" x14ac:dyDescent="0.25">
      <c r="EU45795" s="104"/>
    </row>
    <row r="45796" spans="151:151" ht="14.4" x14ac:dyDescent="0.25">
      <c r="EU45796" s="104"/>
    </row>
    <row r="45797" spans="151:151" ht="14.4" x14ac:dyDescent="0.25">
      <c r="EU45797" s="104"/>
    </row>
    <row r="45798" spans="151:151" ht="14.4" x14ac:dyDescent="0.25">
      <c r="EU45798" s="104"/>
    </row>
    <row r="45799" spans="151:151" ht="14.4" x14ac:dyDescent="0.25">
      <c r="EU45799" s="104"/>
    </row>
    <row r="45800" spans="151:151" ht="14.4" x14ac:dyDescent="0.25">
      <c r="EU45800" s="104"/>
    </row>
    <row r="45801" spans="151:151" ht="14.4" x14ac:dyDescent="0.25">
      <c r="EU45801" s="104"/>
    </row>
    <row r="45802" spans="151:151" ht="14.4" x14ac:dyDescent="0.25">
      <c r="EU45802" s="104"/>
    </row>
    <row r="45803" spans="151:151" ht="14.4" x14ac:dyDescent="0.25">
      <c r="EU45803" s="104"/>
    </row>
    <row r="45804" spans="151:151" ht="14.4" x14ac:dyDescent="0.25">
      <c r="EU45804" s="104"/>
    </row>
    <row r="45805" spans="151:151" ht="14.4" x14ac:dyDescent="0.25">
      <c r="EU45805" s="104"/>
    </row>
    <row r="45806" spans="151:151" ht="14.4" x14ac:dyDescent="0.25">
      <c r="EU45806" s="104"/>
    </row>
    <row r="45807" spans="151:151" ht="14.4" x14ac:dyDescent="0.25">
      <c r="EU45807" s="104"/>
    </row>
    <row r="45808" spans="151:151" ht="14.4" x14ac:dyDescent="0.25">
      <c r="EU45808" s="104"/>
    </row>
    <row r="45809" spans="151:151" ht="14.4" x14ac:dyDescent="0.25">
      <c r="EU45809" s="104"/>
    </row>
    <row r="45810" spans="151:151" ht="14.4" x14ac:dyDescent="0.25">
      <c r="EU45810" s="104"/>
    </row>
    <row r="45811" spans="151:151" ht="14.4" x14ac:dyDescent="0.25">
      <c r="EU45811" s="104"/>
    </row>
    <row r="45812" spans="151:151" ht="14.4" x14ac:dyDescent="0.25">
      <c r="EU45812" s="104"/>
    </row>
    <row r="45813" spans="151:151" ht="14.4" x14ac:dyDescent="0.25">
      <c r="EU45813" s="104"/>
    </row>
    <row r="45814" spans="151:151" ht="14.4" x14ac:dyDescent="0.25">
      <c r="EU45814" s="104"/>
    </row>
    <row r="45815" spans="151:151" ht="14.4" x14ac:dyDescent="0.25">
      <c r="EU45815" s="104"/>
    </row>
    <row r="45816" spans="151:151" ht="14.4" x14ac:dyDescent="0.25">
      <c r="EU45816" s="104"/>
    </row>
    <row r="45817" spans="151:151" ht="14.4" x14ac:dyDescent="0.25">
      <c r="EU45817" s="104"/>
    </row>
    <row r="45818" spans="151:151" ht="14.4" x14ac:dyDescent="0.25">
      <c r="EU45818" s="104"/>
    </row>
    <row r="45819" spans="151:151" ht="14.4" x14ac:dyDescent="0.25">
      <c r="EU45819" s="104"/>
    </row>
    <row r="45820" spans="151:151" ht="14.4" x14ac:dyDescent="0.25">
      <c r="EU45820" s="104"/>
    </row>
    <row r="45821" spans="151:151" ht="14.4" x14ac:dyDescent="0.25">
      <c r="EU45821" s="104"/>
    </row>
    <row r="45822" spans="151:151" ht="14.4" x14ac:dyDescent="0.25">
      <c r="EU45822" s="104"/>
    </row>
    <row r="45823" spans="151:151" ht="14.4" x14ac:dyDescent="0.25">
      <c r="EU45823" s="104"/>
    </row>
    <row r="45824" spans="151:151" ht="14.4" x14ac:dyDescent="0.25">
      <c r="EU45824" s="104"/>
    </row>
    <row r="45825" spans="151:151" ht="14.4" x14ac:dyDescent="0.25">
      <c r="EU45825" s="104"/>
    </row>
    <row r="45826" spans="151:151" ht="14.4" x14ac:dyDescent="0.25">
      <c r="EU45826" s="104"/>
    </row>
    <row r="45827" spans="151:151" ht="14.4" x14ac:dyDescent="0.25">
      <c r="EU45827" s="104"/>
    </row>
    <row r="45828" spans="151:151" ht="14.4" x14ac:dyDescent="0.25">
      <c r="EU45828" s="104"/>
    </row>
    <row r="45829" spans="151:151" ht="14.4" x14ac:dyDescent="0.25">
      <c r="EU45829" s="104"/>
    </row>
    <row r="45830" spans="151:151" ht="14.4" x14ac:dyDescent="0.25">
      <c r="EU45830" s="104"/>
    </row>
    <row r="45831" spans="151:151" ht="14.4" x14ac:dyDescent="0.25">
      <c r="EU45831" s="104"/>
    </row>
    <row r="45832" spans="151:151" ht="14.4" x14ac:dyDescent="0.25">
      <c r="EU45832" s="104"/>
    </row>
    <row r="45833" spans="151:151" ht="14.4" x14ac:dyDescent="0.25">
      <c r="EU45833" s="104"/>
    </row>
    <row r="45834" spans="151:151" ht="14.4" x14ac:dyDescent="0.25">
      <c r="EU45834" s="104"/>
    </row>
    <row r="45835" spans="151:151" ht="14.4" x14ac:dyDescent="0.25">
      <c r="EU45835" s="104"/>
    </row>
    <row r="45836" spans="151:151" ht="14.4" x14ac:dyDescent="0.25">
      <c r="EU45836" s="104"/>
    </row>
    <row r="45837" spans="151:151" ht="14.4" x14ac:dyDescent="0.25">
      <c r="EU45837" s="104"/>
    </row>
    <row r="45838" spans="151:151" ht="14.4" x14ac:dyDescent="0.25">
      <c r="EU45838" s="104"/>
    </row>
    <row r="45839" spans="151:151" ht="14.4" x14ac:dyDescent="0.25">
      <c r="EU45839" s="104"/>
    </row>
    <row r="45840" spans="151:151" ht="14.4" x14ac:dyDescent="0.25">
      <c r="EU45840" s="104"/>
    </row>
    <row r="45841" spans="151:151" ht="14.4" x14ac:dyDescent="0.25">
      <c r="EU45841" s="104"/>
    </row>
    <row r="45842" spans="151:151" ht="14.4" x14ac:dyDescent="0.25">
      <c r="EU45842" s="104"/>
    </row>
    <row r="45843" spans="151:151" ht="14.4" x14ac:dyDescent="0.25">
      <c r="EU45843" s="104"/>
    </row>
    <row r="45844" spans="151:151" ht="14.4" x14ac:dyDescent="0.25">
      <c r="EU45844" s="104"/>
    </row>
    <row r="45845" spans="151:151" ht="14.4" x14ac:dyDescent="0.25">
      <c r="EU45845" s="104"/>
    </row>
    <row r="45846" spans="151:151" ht="14.4" x14ac:dyDescent="0.25">
      <c r="EU45846" s="104"/>
    </row>
    <row r="45847" spans="151:151" ht="14.4" x14ac:dyDescent="0.25">
      <c r="EU45847" s="104"/>
    </row>
    <row r="45848" spans="151:151" ht="14.4" x14ac:dyDescent="0.25">
      <c r="EU45848" s="104"/>
    </row>
    <row r="45849" spans="151:151" ht="14.4" x14ac:dyDescent="0.25">
      <c r="EU45849" s="104"/>
    </row>
    <row r="45850" spans="151:151" ht="14.4" x14ac:dyDescent="0.25">
      <c r="EU45850" s="104"/>
    </row>
    <row r="45851" spans="151:151" ht="14.4" x14ac:dyDescent="0.25">
      <c r="EU45851" s="104"/>
    </row>
    <row r="45852" spans="151:151" ht="14.4" x14ac:dyDescent="0.25">
      <c r="EU45852" s="104"/>
    </row>
    <row r="45853" spans="151:151" ht="14.4" x14ac:dyDescent="0.25">
      <c r="EU45853" s="104"/>
    </row>
    <row r="45854" spans="151:151" ht="14.4" x14ac:dyDescent="0.25">
      <c r="EU45854" s="104"/>
    </row>
    <row r="45855" spans="151:151" ht="14.4" x14ac:dyDescent="0.25">
      <c r="EU45855" s="104"/>
    </row>
    <row r="45856" spans="151:151" ht="14.4" x14ac:dyDescent="0.25">
      <c r="EU45856" s="104"/>
    </row>
    <row r="45857" spans="151:151" ht="14.4" x14ac:dyDescent="0.25">
      <c r="EU45857" s="104"/>
    </row>
    <row r="45858" spans="151:151" ht="14.4" x14ac:dyDescent="0.25">
      <c r="EU45858" s="104"/>
    </row>
    <row r="45859" spans="151:151" ht="14.4" x14ac:dyDescent="0.25">
      <c r="EU45859" s="104"/>
    </row>
    <row r="45860" spans="151:151" ht="14.4" x14ac:dyDescent="0.25">
      <c r="EU45860" s="104"/>
    </row>
    <row r="45861" spans="151:151" ht="14.4" x14ac:dyDescent="0.25">
      <c r="EU45861" s="104"/>
    </row>
    <row r="45862" spans="151:151" ht="14.4" x14ac:dyDescent="0.25">
      <c r="EU45862" s="104"/>
    </row>
    <row r="45863" spans="151:151" ht="14.4" x14ac:dyDescent="0.25">
      <c r="EU45863" s="104"/>
    </row>
    <row r="45864" spans="151:151" ht="14.4" x14ac:dyDescent="0.25">
      <c r="EU45864" s="104"/>
    </row>
    <row r="45865" spans="151:151" ht="14.4" x14ac:dyDescent="0.25">
      <c r="EU45865" s="104"/>
    </row>
    <row r="45866" spans="151:151" ht="14.4" x14ac:dyDescent="0.25">
      <c r="EU45866" s="104"/>
    </row>
    <row r="45867" spans="151:151" ht="14.4" x14ac:dyDescent="0.25">
      <c r="EU45867" s="104"/>
    </row>
    <row r="45868" spans="151:151" ht="14.4" x14ac:dyDescent="0.25">
      <c r="EU45868" s="104"/>
    </row>
    <row r="45869" spans="151:151" ht="14.4" x14ac:dyDescent="0.25">
      <c r="EU45869" s="104"/>
    </row>
    <row r="45870" spans="151:151" ht="14.4" x14ac:dyDescent="0.25">
      <c r="EU45870" s="104"/>
    </row>
    <row r="45871" spans="151:151" ht="14.4" x14ac:dyDescent="0.25">
      <c r="EU45871" s="104"/>
    </row>
    <row r="45872" spans="151:151" ht="14.4" x14ac:dyDescent="0.25">
      <c r="EU45872" s="104"/>
    </row>
    <row r="45873" spans="151:151" ht="14.4" x14ac:dyDescent="0.25">
      <c r="EU45873" s="104"/>
    </row>
    <row r="45874" spans="151:151" ht="14.4" x14ac:dyDescent="0.25">
      <c r="EU45874" s="104"/>
    </row>
    <row r="45875" spans="151:151" ht="14.4" x14ac:dyDescent="0.25">
      <c r="EU45875" s="104"/>
    </row>
    <row r="45876" spans="151:151" ht="14.4" x14ac:dyDescent="0.25">
      <c r="EU45876" s="104"/>
    </row>
    <row r="45877" spans="151:151" ht="14.4" x14ac:dyDescent="0.25">
      <c r="EU45877" s="104"/>
    </row>
    <row r="45878" spans="151:151" ht="14.4" x14ac:dyDescent="0.25">
      <c r="EU45878" s="104"/>
    </row>
    <row r="45879" spans="151:151" ht="14.4" x14ac:dyDescent="0.25">
      <c r="EU45879" s="104"/>
    </row>
    <row r="45880" spans="151:151" ht="14.4" x14ac:dyDescent="0.25">
      <c r="EU45880" s="104"/>
    </row>
    <row r="45881" spans="151:151" ht="14.4" x14ac:dyDescent="0.25">
      <c r="EU45881" s="104"/>
    </row>
    <row r="45882" spans="151:151" ht="14.4" x14ac:dyDescent="0.25">
      <c r="EU45882" s="104"/>
    </row>
    <row r="45883" spans="151:151" ht="14.4" x14ac:dyDescent="0.25">
      <c r="EU45883" s="104"/>
    </row>
    <row r="45884" spans="151:151" ht="14.4" x14ac:dyDescent="0.25">
      <c r="EU45884" s="104"/>
    </row>
    <row r="45885" spans="151:151" ht="14.4" x14ac:dyDescent="0.25">
      <c r="EU45885" s="104"/>
    </row>
    <row r="45886" spans="151:151" ht="14.4" x14ac:dyDescent="0.25">
      <c r="EU45886" s="104"/>
    </row>
    <row r="45887" spans="151:151" ht="14.4" x14ac:dyDescent="0.25">
      <c r="EU45887" s="104"/>
    </row>
    <row r="45888" spans="151:151" ht="14.4" x14ac:dyDescent="0.25">
      <c r="EU45888" s="104"/>
    </row>
    <row r="45889" spans="151:151" ht="14.4" x14ac:dyDescent="0.25">
      <c r="EU45889" s="104"/>
    </row>
    <row r="45890" spans="151:151" ht="14.4" x14ac:dyDescent="0.25">
      <c r="EU45890" s="104"/>
    </row>
    <row r="45891" spans="151:151" ht="14.4" x14ac:dyDescent="0.25">
      <c r="EU45891" s="104"/>
    </row>
    <row r="45892" spans="151:151" ht="14.4" x14ac:dyDescent="0.25">
      <c r="EU45892" s="104"/>
    </row>
    <row r="45893" spans="151:151" ht="14.4" x14ac:dyDescent="0.25">
      <c r="EU45893" s="104"/>
    </row>
    <row r="45894" spans="151:151" ht="14.4" x14ac:dyDescent="0.25">
      <c r="EU45894" s="104"/>
    </row>
    <row r="45895" spans="151:151" ht="14.4" x14ac:dyDescent="0.25">
      <c r="EU45895" s="104"/>
    </row>
    <row r="45896" spans="151:151" ht="14.4" x14ac:dyDescent="0.25">
      <c r="EU45896" s="104"/>
    </row>
    <row r="45897" spans="151:151" ht="14.4" x14ac:dyDescent="0.25">
      <c r="EU45897" s="104"/>
    </row>
    <row r="45898" spans="151:151" ht="14.4" x14ac:dyDescent="0.25">
      <c r="EU45898" s="104"/>
    </row>
    <row r="45899" spans="151:151" ht="14.4" x14ac:dyDescent="0.25">
      <c r="EU45899" s="104"/>
    </row>
    <row r="45900" spans="151:151" ht="14.4" x14ac:dyDescent="0.25">
      <c r="EU45900" s="104"/>
    </row>
    <row r="45901" spans="151:151" ht="14.4" x14ac:dyDescent="0.25">
      <c r="EU45901" s="104"/>
    </row>
    <row r="45902" spans="151:151" ht="14.4" x14ac:dyDescent="0.25">
      <c r="EU45902" s="104"/>
    </row>
    <row r="45903" spans="151:151" ht="14.4" x14ac:dyDescent="0.25">
      <c r="EU45903" s="104"/>
    </row>
    <row r="45904" spans="151:151" ht="14.4" x14ac:dyDescent="0.25">
      <c r="EU45904" s="104"/>
    </row>
    <row r="45905" spans="151:151" ht="14.4" x14ac:dyDescent="0.25">
      <c r="EU45905" s="104"/>
    </row>
    <row r="45906" spans="151:151" ht="14.4" x14ac:dyDescent="0.25">
      <c r="EU45906" s="104"/>
    </row>
    <row r="45907" spans="151:151" ht="14.4" x14ac:dyDescent="0.25">
      <c r="EU45907" s="104"/>
    </row>
    <row r="45908" spans="151:151" ht="14.4" x14ac:dyDescent="0.25">
      <c r="EU45908" s="104"/>
    </row>
    <row r="45909" spans="151:151" ht="14.4" x14ac:dyDescent="0.25">
      <c r="EU45909" s="104"/>
    </row>
    <row r="45910" spans="151:151" ht="14.4" x14ac:dyDescent="0.25">
      <c r="EU45910" s="104"/>
    </row>
    <row r="45911" spans="151:151" ht="14.4" x14ac:dyDescent="0.25">
      <c r="EU45911" s="104"/>
    </row>
    <row r="45912" spans="151:151" ht="14.4" x14ac:dyDescent="0.25">
      <c r="EU45912" s="104"/>
    </row>
    <row r="45913" spans="151:151" ht="14.4" x14ac:dyDescent="0.25">
      <c r="EU45913" s="104"/>
    </row>
    <row r="45914" spans="151:151" ht="14.4" x14ac:dyDescent="0.25">
      <c r="EU45914" s="104"/>
    </row>
    <row r="45915" spans="151:151" ht="14.4" x14ac:dyDescent="0.25">
      <c r="EU45915" s="104"/>
    </row>
    <row r="45916" spans="151:151" ht="14.4" x14ac:dyDescent="0.25">
      <c r="EU45916" s="104"/>
    </row>
    <row r="45917" spans="151:151" ht="14.4" x14ac:dyDescent="0.25">
      <c r="EU45917" s="104"/>
    </row>
    <row r="45918" spans="151:151" ht="14.4" x14ac:dyDescent="0.25">
      <c r="EU45918" s="104"/>
    </row>
    <row r="45919" spans="151:151" ht="14.4" x14ac:dyDescent="0.25">
      <c r="EU45919" s="104"/>
    </row>
    <row r="45920" spans="151:151" ht="14.4" x14ac:dyDescent="0.25">
      <c r="EU45920" s="104"/>
    </row>
    <row r="45921" spans="151:151" ht="14.4" x14ac:dyDescent="0.25">
      <c r="EU45921" s="104"/>
    </row>
    <row r="45922" spans="151:151" ht="14.4" x14ac:dyDescent="0.25">
      <c r="EU45922" s="104"/>
    </row>
    <row r="45923" spans="151:151" ht="14.4" x14ac:dyDescent="0.25">
      <c r="EU45923" s="104"/>
    </row>
    <row r="45924" spans="151:151" ht="14.4" x14ac:dyDescent="0.25">
      <c r="EU45924" s="104"/>
    </row>
    <row r="45925" spans="151:151" ht="14.4" x14ac:dyDescent="0.25">
      <c r="EU45925" s="104"/>
    </row>
    <row r="45926" spans="151:151" ht="14.4" x14ac:dyDescent="0.25">
      <c r="EU45926" s="104"/>
    </row>
    <row r="45927" spans="151:151" ht="14.4" x14ac:dyDescent="0.25">
      <c r="EU45927" s="104"/>
    </row>
    <row r="45928" spans="151:151" ht="14.4" x14ac:dyDescent="0.25">
      <c r="EU45928" s="104"/>
    </row>
    <row r="45929" spans="151:151" ht="14.4" x14ac:dyDescent="0.25">
      <c r="EU45929" s="104"/>
    </row>
    <row r="45930" spans="151:151" ht="14.4" x14ac:dyDescent="0.25">
      <c r="EU45930" s="104"/>
    </row>
    <row r="45931" spans="151:151" ht="14.4" x14ac:dyDescent="0.25">
      <c r="EU45931" s="104"/>
    </row>
    <row r="45932" spans="151:151" ht="14.4" x14ac:dyDescent="0.25">
      <c r="EU45932" s="104"/>
    </row>
    <row r="45933" spans="151:151" ht="14.4" x14ac:dyDescent="0.25">
      <c r="EU45933" s="104"/>
    </row>
    <row r="45934" spans="151:151" ht="14.4" x14ac:dyDescent="0.25">
      <c r="EU45934" s="104"/>
    </row>
    <row r="45935" spans="151:151" ht="14.4" x14ac:dyDescent="0.25">
      <c r="EU45935" s="104"/>
    </row>
    <row r="45936" spans="151:151" ht="14.4" x14ac:dyDescent="0.25">
      <c r="EU45936" s="104"/>
    </row>
    <row r="45937" spans="151:151" ht="14.4" x14ac:dyDescent="0.25">
      <c r="EU45937" s="104"/>
    </row>
    <row r="45938" spans="151:151" ht="14.4" x14ac:dyDescent="0.25">
      <c r="EU45938" s="104"/>
    </row>
    <row r="45939" spans="151:151" ht="14.4" x14ac:dyDescent="0.25">
      <c r="EU45939" s="104"/>
    </row>
    <row r="45940" spans="151:151" ht="14.4" x14ac:dyDescent="0.25">
      <c r="EU45940" s="104"/>
    </row>
    <row r="45941" spans="151:151" ht="14.4" x14ac:dyDescent="0.25">
      <c r="EU45941" s="104"/>
    </row>
    <row r="45942" spans="151:151" ht="14.4" x14ac:dyDescent="0.25">
      <c r="EU45942" s="104"/>
    </row>
    <row r="45943" spans="151:151" ht="14.4" x14ac:dyDescent="0.25">
      <c r="EU45943" s="104"/>
    </row>
    <row r="45944" spans="151:151" ht="14.4" x14ac:dyDescent="0.25">
      <c r="EU45944" s="104"/>
    </row>
    <row r="45945" spans="151:151" ht="14.4" x14ac:dyDescent="0.25">
      <c r="EU45945" s="104"/>
    </row>
    <row r="45946" spans="151:151" ht="14.4" x14ac:dyDescent="0.25">
      <c r="EU45946" s="104"/>
    </row>
    <row r="45947" spans="151:151" ht="14.4" x14ac:dyDescent="0.25">
      <c r="EU45947" s="104"/>
    </row>
    <row r="45948" spans="151:151" ht="14.4" x14ac:dyDescent="0.25">
      <c r="EU45948" s="104"/>
    </row>
    <row r="45949" spans="151:151" ht="14.4" x14ac:dyDescent="0.25">
      <c r="EU45949" s="104"/>
    </row>
    <row r="45950" spans="151:151" ht="14.4" x14ac:dyDescent="0.25">
      <c r="EU45950" s="104"/>
    </row>
    <row r="45951" spans="151:151" ht="14.4" x14ac:dyDescent="0.25">
      <c r="EU45951" s="104"/>
    </row>
    <row r="45952" spans="151:151" ht="14.4" x14ac:dyDescent="0.25">
      <c r="EU45952" s="104"/>
    </row>
    <row r="45953" spans="151:151" ht="14.4" x14ac:dyDescent="0.25">
      <c r="EU45953" s="104"/>
    </row>
    <row r="45954" spans="151:151" ht="14.4" x14ac:dyDescent="0.25">
      <c r="EU45954" s="104"/>
    </row>
    <row r="45955" spans="151:151" ht="14.4" x14ac:dyDescent="0.25">
      <c r="EU45955" s="104"/>
    </row>
    <row r="45956" spans="151:151" ht="14.4" x14ac:dyDescent="0.25">
      <c r="EU45956" s="104"/>
    </row>
    <row r="45957" spans="151:151" ht="14.4" x14ac:dyDescent="0.25">
      <c r="EU45957" s="104"/>
    </row>
    <row r="45958" spans="151:151" ht="14.4" x14ac:dyDescent="0.25">
      <c r="EU45958" s="104"/>
    </row>
    <row r="45959" spans="151:151" ht="14.4" x14ac:dyDescent="0.25">
      <c r="EU45959" s="104"/>
    </row>
    <row r="45960" spans="151:151" ht="14.4" x14ac:dyDescent="0.25">
      <c r="EU45960" s="104"/>
    </row>
    <row r="45961" spans="151:151" ht="14.4" x14ac:dyDescent="0.25">
      <c r="EU45961" s="104"/>
    </row>
    <row r="45962" spans="151:151" ht="14.4" x14ac:dyDescent="0.25">
      <c r="EU45962" s="104"/>
    </row>
    <row r="45963" spans="151:151" ht="14.4" x14ac:dyDescent="0.25">
      <c r="EU45963" s="104"/>
    </row>
    <row r="45964" spans="151:151" ht="14.4" x14ac:dyDescent="0.25">
      <c r="EU45964" s="104"/>
    </row>
    <row r="45965" spans="151:151" ht="14.4" x14ac:dyDescent="0.25">
      <c r="EU45965" s="104"/>
    </row>
    <row r="45966" spans="151:151" ht="14.4" x14ac:dyDescent="0.25">
      <c r="EU45966" s="104"/>
    </row>
    <row r="45967" spans="151:151" ht="14.4" x14ac:dyDescent="0.25">
      <c r="EU45967" s="104"/>
    </row>
    <row r="45968" spans="151:151" ht="14.4" x14ac:dyDescent="0.25">
      <c r="EU45968" s="104"/>
    </row>
    <row r="45969" spans="151:151" ht="14.4" x14ac:dyDescent="0.25">
      <c r="EU45969" s="104"/>
    </row>
    <row r="45970" spans="151:151" ht="14.4" x14ac:dyDescent="0.25">
      <c r="EU45970" s="104"/>
    </row>
    <row r="45971" spans="151:151" ht="14.4" x14ac:dyDescent="0.25">
      <c r="EU45971" s="104"/>
    </row>
    <row r="45972" spans="151:151" ht="14.4" x14ac:dyDescent="0.25">
      <c r="EU45972" s="104"/>
    </row>
    <row r="45973" spans="151:151" ht="14.4" x14ac:dyDescent="0.25">
      <c r="EU45973" s="104"/>
    </row>
    <row r="45974" spans="151:151" ht="14.4" x14ac:dyDescent="0.25">
      <c r="EU45974" s="104"/>
    </row>
    <row r="45975" spans="151:151" ht="14.4" x14ac:dyDescent="0.25">
      <c r="EU45975" s="104"/>
    </row>
    <row r="45976" spans="151:151" ht="14.4" x14ac:dyDescent="0.25">
      <c r="EU45976" s="104"/>
    </row>
    <row r="45977" spans="151:151" ht="14.4" x14ac:dyDescent="0.25">
      <c r="EU45977" s="104"/>
    </row>
    <row r="45978" spans="151:151" ht="14.4" x14ac:dyDescent="0.25">
      <c r="EU45978" s="104"/>
    </row>
    <row r="45979" spans="151:151" ht="14.4" x14ac:dyDescent="0.25">
      <c r="EU45979" s="104"/>
    </row>
    <row r="45980" spans="151:151" ht="14.4" x14ac:dyDescent="0.25">
      <c r="EU45980" s="104"/>
    </row>
    <row r="45981" spans="151:151" ht="14.4" x14ac:dyDescent="0.25">
      <c r="EU45981" s="104"/>
    </row>
    <row r="45982" spans="151:151" ht="14.4" x14ac:dyDescent="0.25">
      <c r="EU45982" s="104"/>
    </row>
    <row r="45983" spans="151:151" ht="14.4" x14ac:dyDescent="0.25">
      <c r="EU45983" s="104"/>
    </row>
    <row r="45984" spans="151:151" ht="14.4" x14ac:dyDescent="0.25">
      <c r="EU45984" s="104"/>
    </row>
    <row r="45985" spans="151:151" ht="14.4" x14ac:dyDescent="0.25">
      <c r="EU45985" s="104"/>
    </row>
    <row r="45986" spans="151:151" ht="14.4" x14ac:dyDescent="0.25">
      <c r="EU45986" s="104"/>
    </row>
    <row r="45987" spans="151:151" ht="14.4" x14ac:dyDescent="0.25">
      <c r="EU45987" s="104"/>
    </row>
    <row r="45988" spans="151:151" ht="14.4" x14ac:dyDescent="0.25">
      <c r="EU45988" s="104"/>
    </row>
    <row r="45989" spans="151:151" ht="14.4" x14ac:dyDescent="0.25">
      <c r="EU45989" s="104"/>
    </row>
    <row r="45990" spans="151:151" ht="14.4" x14ac:dyDescent="0.25">
      <c r="EU45990" s="104"/>
    </row>
    <row r="45991" spans="151:151" ht="14.4" x14ac:dyDescent="0.25">
      <c r="EU45991" s="104"/>
    </row>
    <row r="45992" spans="151:151" ht="14.4" x14ac:dyDescent="0.25">
      <c r="EU45992" s="104"/>
    </row>
    <row r="45993" spans="151:151" ht="14.4" x14ac:dyDescent="0.25">
      <c r="EU45993" s="104"/>
    </row>
    <row r="45994" spans="151:151" ht="14.4" x14ac:dyDescent="0.25">
      <c r="EU45994" s="104"/>
    </row>
    <row r="45995" spans="151:151" ht="14.4" x14ac:dyDescent="0.25">
      <c r="EU45995" s="104"/>
    </row>
    <row r="45996" spans="151:151" ht="14.4" x14ac:dyDescent="0.25">
      <c r="EU45996" s="104"/>
    </row>
    <row r="45997" spans="151:151" ht="14.4" x14ac:dyDescent="0.25">
      <c r="EU45997" s="104"/>
    </row>
    <row r="45998" spans="151:151" ht="14.4" x14ac:dyDescent="0.25">
      <c r="EU45998" s="104"/>
    </row>
    <row r="45999" spans="151:151" ht="14.4" x14ac:dyDescent="0.25">
      <c r="EU45999" s="104"/>
    </row>
    <row r="46000" spans="151:151" ht="14.4" x14ac:dyDescent="0.25">
      <c r="EU46000" s="104"/>
    </row>
    <row r="46001" spans="151:151" ht="14.4" x14ac:dyDescent="0.25">
      <c r="EU46001" s="104"/>
    </row>
    <row r="46002" spans="151:151" ht="14.4" x14ac:dyDescent="0.25">
      <c r="EU46002" s="104"/>
    </row>
    <row r="46003" spans="151:151" ht="14.4" x14ac:dyDescent="0.25">
      <c r="EU46003" s="104"/>
    </row>
    <row r="46004" spans="151:151" ht="14.4" x14ac:dyDescent="0.25">
      <c r="EU46004" s="104"/>
    </row>
    <row r="46005" spans="151:151" ht="14.4" x14ac:dyDescent="0.25">
      <c r="EU46005" s="104"/>
    </row>
    <row r="46006" spans="151:151" ht="14.4" x14ac:dyDescent="0.25">
      <c r="EU46006" s="104"/>
    </row>
    <row r="46007" spans="151:151" ht="14.4" x14ac:dyDescent="0.25">
      <c r="EU46007" s="104"/>
    </row>
    <row r="46008" spans="151:151" ht="14.4" x14ac:dyDescent="0.25">
      <c r="EU46008" s="104"/>
    </row>
    <row r="46009" spans="151:151" ht="14.4" x14ac:dyDescent="0.25">
      <c r="EU46009" s="104"/>
    </row>
    <row r="46010" spans="151:151" ht="14.4" x14ac:dyDescent="0.25">
      <c r="EU46010" s="104"/>
    </row>
    <row r="46011" spans="151:151" ht="14.4" x14ac:dyDescent="0.25">
      <c r="EU46011" s="104"/>
    </row>
    <row r="46012" spans="151:151" ht="14.4" x14ac:dyDescent="0.25">
      <c r="EU46012" s="104"/>
    </row>
    <row r="46013" spans="151:151" ht="14.4" x14ac:dyDescent="0.25">
      <c r="EU46013" s="104"/>
    </row>
    <row r="46014" spans="151:151" ht="14.4" x14ac:dyDescent="0.25">
      <c r="EU46014" s="104"/>
    </row>
    <row r="46015" spans="151:151" ht="14.4" x14ac:dyDescent="0.25">
      <c r="EU46015" s="104"/>
    </row>
    <row r="46016" spans="151:151" ht="14.4" x14ac:dyDescent="0.25">
      <c r="EU46016" s="104"/>
    </row>
    <row r="46017" spans="151:151" ht="14.4" x14ac:dyDescent="0.25">
      <c r="EU46017" s="104"/>
    </row>
    <row r="46018" spans="151:151" ht="14.4" x14ac:dyDescent="0.25">
      <c r="EU46018" s="104"/>
    </row>
    <row r="46019" spans="151:151" ht="14.4" x14ac:dyDescent="0.25">
      <c r="EU46019" s="104"/>
    </row>
    <row r="46020" spans="151:151" ht="14.4" x14ac:dyDescent="0.25">
      <c r="EU46020" s="104"/>
    </row>
    <row r="46021" spans="151:151" ht="14.4" x14ac:dyDescent="0.25">
      <c r="EU46021" s="104"/>
    </row>
    <row r="46022" spans="151:151" ht="14.4" x14ac:dyDescent="0.25">
      <c r="EU46022" s="104"/>
    </row>
    <row r="46023" spans="151:151" ht="14.4" x14ac:dyDescent="0.25">
      <c r="EU46023" s="104"/>
    </row>
    <row r="46024" spans="151:151" ht="14.4" x14ac:dyDescent="0.25">
      <c r="EU46024" s="104"/>
    </row>
    <row r="46025" spans="151:151" ht="14.4" x14ac:dyDescent="0.25">
      <c r="EU46025" s="104"/>
    </row>
    <row r="46026" spans="151:151" ht="14.4" x14ac:dyDescent="0.25">
      <c r="EU46026" s="104"/>
    </row>
    <row r="46027" spans="151:151" ht="14.4" x14ac:dyDescent="0.25">
      <c r="EU46027" s="104"/>
    </row>
    <row r="46028" spans="151:151" ht="14.4" x14ac:dyDescent="0.25">
      <c r="EU46028" s="104"/>
    </row>
    <row r="46029" spans="151:151" ht="14.4" x14ac:dyDescent="0.25">
      <c r="EU46029" s="104"/>
    </row>
    <row r="46030" spans="151:151" ht="14.4" x14ac:dyDescent="0.25">
      <c r="EU46030" s="104"/>
    </row>
    <row r="46031" spans="151:151" ht="14.4" x14ac:dyDescent="0.25">
      <c r="EU46031" s="104"/>
    </row>
    <row r="46032" spans="151:151" ht="14.4" x14ac:dyDescent="0.25">
      <c r="EU46032" s="104"/>
    </row>
    <row r="46033" spans="151:151" ht="14.4" x14ac:dyDescent="0.25">
      <c r="EU46033" s="104"/>
    </row>
    <row r="46034" spans="151:151" ht="14.4" x14ac:dyDescent="0.25">
      <c r="EU46034" s="104"/>
    </row>
    <row r="46035" spans="151:151" ht="14.4" x14ac:dyDescent="0.25">
      <c r="EU46035" s="104"/>
    </row>
    <row r="46036" spans="151:151" ht="14.4" x14ac:dyDescent="0.25">
      <c r="EU46036" s="104"/>
    </row>
    <row r="46037" spans="151:151" ht="14.4" x14ac:dyDescent="0.25">
      <c r="EU46037" s="104"/>
    </row>
    <row r="46038" spans="151:151" ht="14.4" x14ac:dyDescent="0.25">
      <c r="EU46038" s="104"/>
    </row>
    <row r="46039" spans="151:151" ht="14.4" x14ac:dyDescent="0.25">
      <c r="EU46039" s="104"/>
    </row>
    <row r="46040" spans="151:151" ht="14.4" x14ac:dyDescent="0.25">
      <c r="EU46040" s="104"/>
    </row>
    <row r="46041" spans="151:151" ht="14.4" x14ac:dyDescent="0.25">
      <c r="EU46041" s="104"/>
    </row>
    <row r="46042" spans="151:151" ht="14.4" x14ac:dyDescent="0.25">
      <c r="EU46042" s="104"/>
    </row>
    <row r="46043" spans="151:151" ht="14.4" x14ac:dyDescent="0.25">
      <c r="EU46043" s="104"/>
    </row>
    <row r="46044" spans="151:151" ht="14.4" x14ac:dyDescent="0.25">
      <c r="EU46044" s="104"/>
    </row>
    <row r="46045" spans="151:151" ht="14.4" x14ac:dyDescent="0.25">
      <c r="EU46045" s="104"/>
    </row>
    <row r="46046" spans="151:151" ht="14.4" x14ac:dyDescent="0.25">
      <c r="EU46046" s="104"/>
    </row>
    <row r="46047" spans="151:151" ht="14.4" x14ac:dyDescent="0.25">
      <c r="EU46047" s="104"/>
    </row>
    <row r="46048" spans="151:151" ht="14.4" x14ac:dyDescent="0.25">
      <c r="EU46048" s="104"/>
    </row>
    <row r="46049" spans="151:151" ht="14.4" x14ac:dyDescent="0.25">
      <c r="EU46049" s="104"/>
    </row>
    <row r="46050" spans="151:151" ht="14.4" x14ac:dyDescent="0.25">
      <c r="EU46050" s="104"/>
    </row>
    <row r="46051" spans="151:151" ht="14.4" x14ac:dyDescent="0.25">
      <c r="EU46051" s="104"/>
    </row>
    <row r="46052" spans="151:151" ht="14.4" x14ac:dyDescent="0.25">
      <c r="EU46052" s="104"/>
    </row>
    <row r="46053" spans="151:151" ht="14.4" x14ac:dyDescent="0.25">
      <c r="EU46053" s="104"/>
    </row>
    <row r="46054" spans="151:151" ht="14.4" x14ac:dyDescent="0.25">
      <c r="EU46054" s="104"/>
    </row>
    <row r="46055" spans="151:151" ht="14.4" x14ac:dyDescent="0.25">
      <c r="EU46055" s="104"/>
    </row>
    <row r="46056" spans="151:151" ht="14.4" x14ac:dyDescent="0.25">
      <c r="EU46056" s="104"/>
    </row>
    <row r="46057" spans="151:151" ht="14.4" x14ac:dyDescent="0.25">
      <c r="EU46057" s="104"/>
    </row>
    <row r="46058" spans="151:151" ht="14.4" x14ac:dyDescent="0.25">
      <c r="EU46058" s="104"/>
    </row>
    <row r="46059" spans="151:151" ht="14.4" x14ac:dyDescent="0.25">
      <c r="EU46059" s="104"/>
    </row>
    <row r="46060" spans="151:151" ht="14.4" x14ac:dyDescent="0.25">
      <c r="EU46060" s="104"/>
    </row>
    <row r="46061" spans="151:151" ht="14.4" x14ac:dyDescent="0.25">
      <c r="EU46061" s="104"/>
    </row>
    <row r="46062" spans="151:151" ht="14.4" x14ac:dyDescent="0.25">
      <c r="EU46062" s="104"/>
    </row>
    <row r="46063" spans="151:151" ht="14.4" x14ac:dyDescent="0.25">
      <c r="EU46063" s="104"/>
    </row>
    <row r="46064" spans="151:151" ht="14.4" x14ac:dyDescent="0.25">
      <c r="EU46064" s="104"/>
    </row>
    <row r="46065" spans="151:151" ht="14.4" x14ac:dyDescent="0.25">
      <c r="EU46065" s="104"/>
    </row>
    <row r="46066" spans="151:151" ht="14.4" x14ac:dyDescent="0.25">
      <c r="EU46066" s="104"/>
    </row>
    <row r="46067" spans="151:151" ht="14.4" x14ac:dyDescent="0.25">
      <c r="EU46067" s="104"/>
    </row>
    <row r="46068" spans="151:151" ht="14.4" x14ac:dyDescent="0.25">
      <c r="EU46068" s="104"/>
    </row>
    <row r="46069" spans="151:151" ht="14.4" x14ac:dyDescent="0.25">
      <c r="EU46069" s="104"/>
    </row>
    <row r="46070" spans="151:151" ht="14.4" x14ac:dyDescent="0.25">
      <c r="EU46070" s="104"/>
    </row>
    <row r="46071" spans="151:151" ht="14.4" x14ac:dyDescent="0.25">
      <c r="EU46071" s="104"/>
    </row>
    <row r="46072" spans="151:151" ht="14.4" x14ac:dyDescent="0.25">
      <c r="EU46072" s="104"/>
    </row>
    <row r="46073" spans="151:151" ht="14.4" x14ac:dyDescent="0.25">
      <c r="EU46073" s="104"/>
    </row>
    <row r="46074" spans="151:151" ht="14.4" x14ac:dyDescent="0.25">
      <c r="EU46074" s="104"/>
    </row>
    <row r="46075" spans="151:151" ht="14.4" x14ac:dyDescent="0.25">
      <c r="EU46075" s="104"/>
    </row>
    <row r="46076" spans="151:151" ht="14.4" x14ac:dyDescent="0.25">
      <c r="EU46076" s="104"/>
    </row>
    <row r="46077" spans="151:151" ht="14.4" x14ac:dyDescent="0.25">
      <c r="EU46077" s="104"/>
    </row>
    <row r="46078" spans="151:151" ht="14.4" x14ac:dyDescent="0.25">
      <c r="EU46078" s="104"/>
    </row>
    <row r="46079" spans="151:151" ht="14.4" x14ac:dyDescent="0.25">
      <c r="EU46079" s="104"/>
    </row>
    <row r="46080" spans="151:151" ht="14.4" x14ac:dyDescent="0.25">
      <c r="EU46080" s="104"/>
    </row>
    <row r="46081" spans="151:151" ht="14.4" x14ac:dyDescent="0.25">
      <c r="EU46081" s="104"/>
    </row>
    <row r="46082" spans="151:151" ht="14.4" x14ac:dyDescent="0.25">
      <c r="EU46082" s="104"/>
    </row>
    <row r="46083" spans="151:151" ht="14.4" x14ac:dyDescent="0.25">
      <c r="EU46083" s="104"/>
    </row>
    <row r="46084" spans="151:151" ht="14.4" x14ac:dyDescent="0.25">
      <c r="EU46084" s="104"/>
    </row>
    <row r="46085" spans="151:151" ht="14.4" x14ac:dyDescent="0.25">
      <c r="EU46085" s="104"/>
    </row>
    <row r="46086" spans="151:151" ht="14.4" x14ac:dyDescent="0.25">
      <c r="EU46086" s="104"/>
    </row>
    <row r="46087" spans="151:151" ht="14.4" x14ac:dyDescent="0.25">
      <c r="EU46087" s="104"/>
    </row>
    <row r="46088" spans="151:151" ht="14.4" x14ac:dyDescent="0.25">
      <c r="EU46088" s="104"/>
    </row>
    <row r="46089" spans="151:151" ht="14.4" x14ac:dyDescent="0.25">
      <c r="EU46089" s="104"/>
    </row>
    <row r="46090" spans="151:151" ht="14.4" x14ac:dyDescent="0.25">
      <c r="EU46090" s="104"/>
    </row>
    <row r="46091" spans="151:151" ht="14.4" x14ac:dyDescent="0.25">
      <c r="EU46091" s="104"/>
    </row>
    <row r="46092" spans="151:151" ht="14.4" x14ac:dyDescent="0.25">
      <c r="EU46092" s="104"/>
    </row>
    <row r="46093" spans="151:151" ht="14.4" x14ac:dyDescent="0.25">
      <c r="EU46093" s="104"/>
    </row>
    <row r="46094" spans="151:151" ht="14.4" x14ac:dyDescent="0.25">
      <c r="EU46094" s="104"/>
    </row>
    <row r="46095" spans="151:151" ht="14.4" x14ac:dyDescent="0.25">
      <c r="EU46095" s="104"/>
    </row>
    <row r="46096" spans="151:151" ht="14.4" x14ac:dyDescent="0.25">
      <c r="EU46096" s="104"/>
    </row>
    <row r="46097" spans="151:151" ht="14.4" x14ac:dyDescent="0.25">
      <c r="EU46097" s="104"/>
    </row>
    <row r="46098" spans="151:151" ht="14.4" x14ac:dyDescent="0.25">
      <c r="EU46098" s="104"/>
    </row>
    <row r="46099" spans="151:151" ht="14.4" x14ac:dyDescent="0.25">
      <c r="EU46099" s="104"/>
    </row>
    <row r="46100" spans="151:151" ht="14.4" x14ac:dyDescent="0.25">
      <c r="EU46100" s="104"/>
    </row>
    <row r="46101" spans="151:151" ht="14.4" x14ac:dyDescent="0.25">
      <c r="EU46101" s="104"/>
    </row>
    <row r="46102" spans="151:151" ht="14.4" x14ac:dyDescent="0.25">
      <c r="EU46102" s="104"/>
    </row>
    <row r="46103" spans="151:151" ht="14.4" x14ac:dyDescent="0.25">
      <c r="EU46103" s="104"/>
    </row>
    <row r="46104" spans="151:151" ht="14.4" x14ac:dyDescent="0.25">
      <c r="EU46104" s="104"/>
    </row>
    <row r="46105" spans="151:151" ht="14.4" x14ac:dyDescent="0.25">
      <c r="EU46105" s="104"/>
    </row>
    <row r="46106" spans="151:151" ht="14.4" x14ac:dyDescent="0.25">
      <c r="EU46106" s="104"/>
    </row>
    <row r="46107" spans="151:151" ht="14.4" x14ac:dyDescent="0.25">
      <c r="EU46107" s="104"/>
    </row>
    <row r="46108" spans="151:151" ht="14.4" x14ac:dyDescent="0.25">
      <c r="EU46108" s="104"/>
    </row>
    <row r="46109" spans="151:151" ht="14.4" x14ac:dyDescent="0.25">
      <c r="EU46109" s="104"/>
    </row>
    <row r="46110" spans="151:151" ht="14.4" x14ac:dyDescent="0.25">
      <c r="EU46110" s="104"/>
    </row>
    <row r="46111" spans="151:151" ht="14.4" x14ac:dyDescent="0.25">
      <c r="EU46111" s="104"/>
    </row>
    <row r="46112" spans="151:151" ht="14.4" x14ac:dyDescent="0.25">
      <c r="EU46112" s="104"/>
    </row>
    <row r="46113" spans="151:151" ht="14.4" x14ac:dyDescent="0.25">
      <c r="EU46113" s="104"/>
    </row>
    <row r="46114" spans="151:151" ht="14.4" x14ac:dyDescent="0.25">
      <c r="EU46114" s="104"/>
    </row>
    <row r="46115" spans="151:151" ht="14.4" x14ac:dyDescent="0.25">
      <c r="EU46115" s="104"/>
    </row>
    <row r="46116" spans="151:151" ht="14.4" x14ac:dyDescent="0.25">
      <c r="EU46116" s="104"/>
    </row>
    <row r="46117" spans="151:151" ht="14.4" x14ac:dyDescent="0.25">
      <c r="EU46117" s="104"/>
    </row>
    <row r="46118" spans="151:151" ht="14.4" x14ac:dyDescent="0.25">
      <c r="EU46118" s="104"/>
    </row>
    <row r="46119" spans="151:151" ht="14.4" x14ac:dyDescent="0.25">
      <c r="EU46119" s="104"/>
    </row>
    <row r="46120" spans="151:151" ht="14.4" x14ac:dyDescent="0.25">
      <c r="EU46120" s="104"/>
    </row>
    <row r="46121" spans="151:151" ht="14.4" x14ac:dyDescent="0.25">
      <c r="EU46121" s="104"/>
    </row>
    <row r="46122" spans="151:151" ht="14.4" x14ac:dyDescent="0.25">
      <c r="EU46122" s="104"/>
    </row>
    <row r="46123" spans="151:151" ht="14.4" x14ac:dyDescent="0.25">
      <c r="EU46123" s="104"/>
    </row>
    <row r="46124" spans="151:151" ht="14.4" x14ac:dyDescent="0.25">
      <c r="EU46124" s="104"/>
    </row>
    <row r="46125" spans="151:151" ht="14.4" x14ac:dyDescent="0.25">
      <c r="EU46125" s="104"/>
    </row>
    <row r="46126" spans="151:151" ht="14.4" x14ac:dyDescent="0.25">
      <c r="EU46126" s="104"/>
    </row>
    <row r="46127" spans="151:151" ht="14.4" x14ac:dyDescent="0.25">
      <c r="EU46127" s="104"/>
    </row>
    <row r="46128" spans="151:151" ht="14.4" x14ac:dyDescent="0.25">
      <c r="EU46128" s="104"/>
    </row>
    <row r="46129" spans="151:151" ht="14.4" x14ac:dyDescent="0.25">
      <c r="EU46129" s="104"/>
    </row>
    <row r="46130" spans="151:151" ht="14.4" x14ac:dyDescent="0.25">
      <c r="EU46130" s="104"/>
    </row>
    <row r="46131" spans="151:151" ht="14.4" x14ac:dyDescent="0.25">
      <c r="EU46131" s="104"/>
    </row>
    <row r="46132" spans="151:151" ht="14.4" x14ac:dyDescent="0.25">
      <c r="EU46132" s="104"/>
    </row>
    <row r="46133" spans="151:151" ht="14.4" x14ac:dyDescent="0.25">
      <c r="EU46133" s="104"/>
    </row>
    <row r="46134" spans="151:151" ht="14.4" x14ac:dyDescent="0.25">
      <c r="EU46134" s="104"/>
    </row>
    <row r="46135" spans="151:151" ht="14.4" x14ac:dyDescent="0.25">
      <c r="EU46135" s="104"/>
    </row>
    <row r="46136" spans="151:151" ht="14.4" x14ac:dyDescent="0.25">
      <c r="EU46136" s="104"/>
    </row>
    <row r="46137" spans="151:151" ht="14.4" x14ac:dyDescent="0.25">
      <c r="EU46137" s="104"/>
    </row>
    <row r="46138" spans="151:151" ht="14.4" x14ac:dyDescent="0.25">
      <c r="EU46138" s="104"/>
    </row>
    <row r="46139" spans="151:151" ht="14.4" x14ac:dyDescent="0.25">
      <c r="EU46139" s="104"/>
    </row>
    <row r="46140" spans="151:151" ht="14.4" x14ac:dyDescent="0.25">
      <c r="EU46140" s="104"/>
    </row>
    <row r="46141" spans="151:151" ht="14.4" x14ac:dyDescent="0.25">
      <c r="EU46141" s="104"/>
    </row>
    <row r="46142" spans="151:151" ht="14.4" x14ac:dyDescent="0.25">
      <c r="EU46142" s="104"/>
    </row>
    <row r="46143" spans="151:151" ht="14.4" x14ac:dyDescent="0.25">
      <c r="EU46143" s="104"/>
    </row>
    <row r="46144" spans="151:151" ht="14.4" x14ac:dyDescent="0.25">
      <c r="EU46144" s="104"/>
    </row>
    <row r="46145" spans="151:151" ht="14.4" x14ac:dyDescent="0.25">
      <c r="EU46145" s="104"/>
    </row>
    <row r="46146" spans="151:151" ht="14.4" x14ac:dyDescent="0.25">
      <c r="EU46146" s="104"/>
    </row>
    <row r="46147" spans="151:151" ht="14.4" x14ac:dyDescent="0.25">
      <c r="EU46147" s="104"/>
    </row>
    <row r="46148" spans="151:151" ht="14.4" x14ac:dyDescent="0.25">
      <c r="EU46148" s="104"/>
    </row>
    <row r="46149" spans="151:151" ht="14.4" x14ac:dyDescent="0.25">
      <c r="EU46149" s="104"/>
    </row>
    <row r="46150" spans="151:151" ht="14.4" x14ac:dyDescent="0.25">
      <c r="EU46150" s="104"/>
    </row>
    <row r="46151" spans="151:151" ht="14.4" x14ac:dyDescent="0.25">
      <c r="EU46151" s="104"/>
    </row>
    <row r="46152" spans="151:151" ht="14.4" x14ac:dyDescent="0.25">
      <c r="EU46152" s="104"/>
    </row>
    <row r="46153" spans="151:151" ht="14.4" x14ac:dyDescent="0.25">
      <c r="EU46153" s="104"/>
    </row>
    <row r="46154" spans="151:151" ht="14.4" x14ac:dyDescent="0.25">
      <c r="EU46154" s="104"/>
    </row>
    <row r="46155" spans="151:151" ht="14.4" x14ac:dyDescent="0.25">
      <c r="EU46155" s="104"/>
    </row>
    <row r="46156" spans="151:151" ht="14.4" x14ac:dyDescent="0.25">
      <c r="EU46156" s="104"/>
    </row>
    <row r="46157" spans="151:151" ht="14.4" x14ac:dyDescent="0.25">
      <c r="EU46157" s="104"/>
    </row>
    <row r="46158" spans="151:151" ht="14.4" x14ac:dyDescent="0.25">
      <c r="EU46158" s="104"/>
    </row>
    <row r="46159" spans="151:151" ht="14.4" x14ac:dyDescent="0.25">
      <c r="EU46159" s="104"/>
    </row>
    <row r="46160" spans="151:151" ht="14.4" x14ac:dyDescent="0.25">
      <c r="EU46160" s="104"/>
    </row>
    <row r="46161" spans="151:151" ht="14.4" x14ac:dyDescent="0.25">
      <c r="EU46161" s="104"/>
    </row>
    <row r="46162" spans="151:151" ht="14.4" x14ac:dyDescent="0.25">
      <c r="EU46162" s="104"/>
    </row>
    <row r="46163" spans="151:151" ht="14.4" x14ac:dyDescent="0.25">
      <c r="EU46163" s="104"/>
    </row>
    <row r="46164" spans="151:151" ht="14.4" x14ac:dyDescent="0.25">
      <c r="EU46164" s="104"/>
    </row>
    <row r="46165" spans="151:151" ht="14.4" x14ac:dyDescent="0.25">
      <c r="EU46165" s="104"/>
    </row>
    <row r="46166" spans="151:151" ht="14.4" x14ac:dyDescent="0.25">
      <c r="EU46166" s="104"/>
    </row>
    <row r="46167" spans="151:151" ht="14.4" x14ac:dyDescent="0.25">
      <c r="EU46167" s="104"/>
    </row>
    <row r="46168" spans="151:151" ht="14.4" x14ac:dyDescent="0.25">
      <c r="EU46168" s="104"/>
    </row>
    <row r="46169" spans="151:151" ht="14.4" x14ac:dyDescent="0.25">
      <c r="EU46169" s="104"/>
    </row>
    <row r="46170" spans="151:151" ht="14.4" x14ac:dyDescent="0.25">
      <c r="EU46170" s="104"/>
    </row>
    <row r="46171" spans="151:151" ht="14.4" x14ac:dyDescent="0.25">
      <c r="EU46171" s="104"/>
    </row>
    <row r="46172" spans="151:151" ht="14.4" x14ac:dyDescent="0.25">
      <c r="EU46172" s="104"/>
    </row>
    <row r="46173" spans="151:151" ht="14.4" x14ac:dyDescent="0.25">
      <c r="EU46173" s="104"/>
    </row>
    <row r="46174" spans="151:151" ht="14.4" x14ac:dyDescent="0.25">
      <c r="EU46174" s="104"/>
    </row>
    <row r="46175" spans="151:151" ht="14.4" x14ac:dyDescent="0.25">
      <c r="EU46175" s="104"/>
    </row>
    <row r="46176" spans="151:151" ht="14.4" x14ac:dyDescent="0.25">
      <c r="EU46176" s="104"/>
    </row>
    <row r="46177" spans="151:151" ht="14.4" x14ac:dyDescent="0.25">
      <c r="EU46177" s="104"/>
    </row>
    <row r="46178" spans="151:151" ht="14.4" x14ac:dyDescent="0.25">
      <c r="EU46178" s="104"/>
    </row>
    <row r="46179" spans="151:151" ht="14.4" x14ac:dyDescent="0.25">
      <c r="EU46179" s="104"/>
    </row>
    <row r="46180" spans="151:151" ht="14.4" x14ac:dyDescent="0.25">
      <c r="EU46180" s="104"/>
    </row>
    <row r="46181" spans="151:151" ht="14.4" x14ac:dyDescent="0.25">
      <c r="EU46181" s="104"/>
    </row>
    <row r="46182" spans="151:151" ht="14.4" x14ac:dyDescent="0.25">
      <c r="EU46182" s="104"/>
    </row>
    <row r="46183" spans="151:151" ht="14.4" x14ac:dyDescent="0.25">
      <c r="EU46183" s="104"/>
    </row>
    <row r="46184" spans="151:151" ht="14.4" x14ac:dyDescent="0.25">
      <c r="EU46184" s="104"/>
    </row>
    <row r="46185" spans="151:151" ht="14.4" x14ac:dyDescent="0.25">
      <c r="EU46185" s="104"/>
    </row>
    <row r="46186" spans="151:151" ht="14.4" x14ac:dyDescent="0.25">
      <c r="EU46186" s="104"/>
    </row>
    <row r="46187" spans="151:151" ht="14.4" x14ac:dyDescent="0.25">
      <c r="EU46187" s="104"/>
    </row>
    <row r="46188" spans="151:151" ht="14.4" x14ac:dyDescent="0.25">
      <c r="EU46188" s="104"/>
    </row>
    <row r="46189" spans="151:151" ht="14.4" x14ac:dyDescent="0.25">
      <c r="EU46189" s="104"/>
    </row>
    <row r="46190" spans="151:151" ht="14.4" x14ac:dyDescent="0.25">
      <c r="EU46190" s="104"/>
    </row>
    <row r="46191" spans="151:151" ht="14.4" x14ac:dyDescent="0.25">
      <c r="EU46191" s="104"/>
    </row>
    <row r="46192" spans="151:151" ht="14.4" x14ac:dyDescent="0.25">
      <c r="EU46192" s="104"/>
    </row>
    <row r="46193" spans="151:151" ht="14.4" x14ac:dyDescent="0.25">
      <c r="EU46193" s="104"/>
    </row>
    <row r="46194" spans="151:151" ht="14.4" x14ac:dyDescent="0.25">
      <c r="EU46194" s="104"/>
    </row>
    <row r="46195" spans="151:151" ht="14.4" x14ac:dyDescent="0.25">
      <c r="EU46195" s="104"/>
    </row>
    <row r="46196" spans="151:151" ht="14.4" x14ac:dyDescent="0.25">
      <c r="EU46196" s="104"/>
    </row>
    <row r="46197" spans="151:151" ht="14.4" x14ac:dyDescent="0.25">
      <c r="EU46197" s="104"/>
    </row>
    <row r="46198" spans="151:151" ht="14.4" x14ac:dyDescent="0.25">
      <c r="EU46198" s="104"/>
    </row>
    <row r="46199" spans="151:151" ht="14.4" x14ac:dyDescent="0.25">
      <c r="EU46199" s="104"/>
    </row>
    <row r="46200" spans="151:151" ht="14.4" x14ac:dyDescent="0.25">
      <c r="EU46200" s="104"/>
    </row>
    <row r="46201" spans="151:151" ht="14.4" x14ac:dyDescent="0.25">
      <c r="EU46201" s="104"/>
    </row>
    <row r="46202" spans="151:151" ht="14.4" x14ac:dyDescent="0.25">
      <c r="EU46202" s="104"/>
    </row>
    <row r="46203" spans="151:151" ht="14.4" x14ac:dyDescent="0.25">
      <c r="EU46203" s="104"/>
    </row>
    <row r="46204" spans="151:151" ht="14.4" x14ac:dyDescent="0.25">
      <c r="EU46204" s="104"/>
    </row>
    <row r="46205" spans="151:151" ht="14.4" x14ac:dyDescent="0.25">
      <c r="EU46205" s="104"/>
    </row>
    <row r="46206" spans="151:151" ht="14.4" x14ac:dyDescent="0.25">
      <c r="EU46206" s="104"/>
    </row>
    <row r="46207" spans="151:151" ht="14.4" x14ac:dyDescent="0.25">
      <c r="EU46207" s="104"/>
    </row>
    <row r="46208" spans="151:151" ht="14.4" x14ac:dyDescent="0.25">
      <c r="EU46208" s="104"/>
    </row>
    <row r="46209" spans="151:151" ht="14.4" x14ac:dyDescent="0.25">
      <c r="EU46209" s="104"/>
    </row>
    <row r="46210" spans="151:151" ht="14.4" x14ac:dyDescent="0.25">
      <c r="EU46210" s="104"/>
    </row>
    <row r="46211" spans="151:151" ht="14.4" x14ac:dyDescent="0.25">
      <c r="EU46211" s="104"/>
    </row>
    <row r="46212" spans="151:151" ht="14.4" x14ac:dyDescent="0.25">
      <c r="EU46212" s="104"/>
    </row>
    <row r="46213" spans="151:151" ht="14.4" x14ac:dyDescent="0.25">
      <c r="EU46213" s="104"/>
    </row>
    <row r="46214" spans="151:151" ht="14.4" x14ac:dyDescent="0.25">
      <c r="EU46214" s="104"/>
    </row>
    <row r="46215" spans="151:151" ht="14.4" x14ac:dyDescent="0.25">
      <c r="EU46215" s="104"/>
    </row>
    <row r="46216" spans="151:151" ht="14.4" x14ac:dyDescent="0.25">
      <c r="EU46216" s="104"/>
    </row>
    <row r="46217" spans="151:151" ht="14.4" x14ac:dyDescent="0.25">
      <c r="EU46217" s="104"/>
    </row>
    <row r="46218" spans="151:151" ht="14.4" x14ac:dyDescent="0.25">
      <c r="EU46218" s="104"/>
    </row>
    <row r="46219" spans="151:151" ht="14.4" x14ac:dyDescent="0.25">
      <c r="EU46219" s="104"/>
    </row>
    <row r="46220" spans="151:151" ht="14.4" x14ac:dyDescent="0.25">
      <c r="EU46220" s="104"/>
    </row>
    <row r="46221" spans="151:151" ht="14.4" x14ac:dyDescent="0.25">
      <c r="EU46221" s="104"/>
    </row>
    <row r="46222" spans="151:151" ht="14.4" x14ac:dyDescent="0.25">
      <c r="EU46222" s="104"/>
    </row>
    <row r="46223" spans="151:151" ht="14.4" x14ac:dyDescent="0.25">
      <c r="EU46223" s="104"/>
    </row>
    <row r="46224" spans="151:151" ht="14.4" x14ac:dyDescent="0.25">
      <c r="EU46224" s="104"/>
    </row>
    <row r="46225" spans="151:151" ht="14.4" x14ac:dyDescent="0.25">
      <c r="EU46225" s="104"/>
    </row>
    <row r="46226" spans="151:151" ht="14.4" x14ac:dyDescent="0.25">
      <c r="EU46226" s="104"/>
    </row>
    <row r="46227" spans="151:151" ht="14.4" x14ac:dyDescent="0.25">
      <c r="EU46227" s="104"/>
    </row>
    <row r="46228" spans="151:151" ht="14.4" x14ac:dyDescent="0.25">
      <c r="EU46228" s="104"/>
    </row>
    <row r="46229" spans="151:151" ht="14.4" x14ac:dyDescent="0.25">
      <c r="EU46229" s="104"/>
    </row>
    <row r="46230" spans="151:151" ht="14.4" x14ac:dyDescent="0.25">
      <c r="EU46230" s="104"/>
    </row>
    <row r="46231" spans="151:151" ht="14.4" x14ac:dyDescent="0.25">
      <c r="EU46231" s="104"/>
    </row>
    <row r="46232" spans="151:151" ht="14.4" x14ac:dyDescent="0.25">
      <c r="EU46232" s="104"/>
    </row>
    <row r="46233" spans="151:151" ht="14.4" x14ac:dyDescent="0.25">
      <c r="EU46233" s="104"/>
    </row>
    <row r="46234" spans="151:151" ht="14.4" x14ac:dyDescent="0.25">
      <c r="EU46234" s="104"/>
    </row>
    <row r="46235" spans="151:151" ht="14.4" x14ac:dyDescent="0.25">
      <c r="EU46235" s="104"/>
    </row>
    <row r="46236" spans="151:151" ht="14.4" x14ac:dyDescent="0.25">
      <c r="EU46236" s="104"/>
    </row>
    <row r="46237" spans="151:151" ht="14.4" x14ac:dyDescent="0.25">
      <c r="EU46237" s="104"/>
    </row>
    <row r="46238" spans="151:151" ht="14.4" x14ac:dyDescent="0.25">
      <c r="EU46238" s="104"/>
    </row>
    <row r="46239" spans="151:151" ht="14.4" x14ac:dyDescent="0.25">
      <c r="EU46239" s="104"/>
    </row>
    <row r="46240" spans="151:151" ht="14.4" x14ac:dyDescent="0.25">
      <c r="EU46240" s="104"/>
    </row>
    <row r="46241" spans="151:151" ht="14.4" x14ac:dyDescent="0.25">
      <c r="EU46241" s="104"/>
    </row>
    <row r="46242" spans="151:151" ht="14.4" x14ac:dyDescent="0.25">
      <c r="EU46242" s="104"/>
    </row>
    <row r="46243" spans="151:151" ht="14.4" x14ac:dyDescent="0.25">
      <c r="EU46243" s="104"/>
    </row>
    <row r="46244" spans="151:151" ht="14.4" x14ac:dyDescent="0.25">
      <c r="EU46244" s="104"/>
    </row>
    <row r="46245" spans="151:151" ht="14.4" x14ac:dyDescent="0.25">
      <c r="EU46245" s="104"/>
    </row>
    <row r="46246" spans="151:151" ht="14.4" x14ac:dyDescent="0.25">
      <c r="EU46246" s="104"/>
    </row>
    <row r="46247" spans="151:151" ht="14.4" x14ac:dyDescent="0.25">
      <c r="EU46247" s="104"/>
    </row>
    <row r="46248" spans="151:151" ht="14.4" x14ac:dyDescent="0.25">
      <c r="EU46248" s="104"/>
    </row>
    <row r="46249" spans="151:151" ht="14.4" x14ac:dyDescent="0.25">
      <c r="EU46249" s="104"/>
    </row>
    <row r="46250" spans="151:151" ht="14.4" x14ac:dyDescent="0.25">
      <c r="EU46250" s="104"/>
    </row>
    <row r="46251" spans="151:151" ht="14.4" x14ac:dyDescent="0.25">
      <c r="EU46251" s="104"/>
    </row>
    <row r="46252" spans="151:151" ht="14.4" x14ac:dyDescent="0.25">
      <c r="EU46252" s="104"/>
    </row>
    <row r="46253" spans="151:151" ht="14.4" x14ac:dyDescent="0.25">
      <c r="EU46253" s="104"/>
    </row>
    <row r="46254" spans="151:151" ht="14.4" x14ac:dyDescent="0.25">
      <c r="EU46254" s="104"/>
    </row>
    <row r="46255" spans="151:151" ht="14.4" x14ac:dyDescent="0.25">
      <c r="EU46255" s="104"/>
    </row>
    <row r="46256" spans="151:151" ht="14.4" x14ac:dyDescent="0.25">
      <c r="EU46256" s="104"/>
    </row>
    <row r="46257" spans="151:151" ht="14.4" x14ac:dyDescent="0.25">
      <c r="EU46257" s="104"/>
    </row>
    <row r="46258" spans="151:151" ht="14.4" x14ac:dyDescent="0.25">
      <c r="EU46258" s="104"/>
    </row>
    <row r="46259" spans="151:151" ht="14.4" x14ac:dyDescent="0.25">
      <c r="EU46259" s="104"/>
    </row>
    <row r="46260" spans="151:151" ht="14.4" x14ac:dyDescent="0.25">
      <c r="EU46260" s="104"/>
    </row>
    <row r="46261" spans="151:151" ht="14.4" x14ac:dyDescent="0.25">
      <c r="EU46261" s="104"/>
    </row>
    <row r="46262" spans="151:151" ht="14.4" x14ac:dyDescent="0.25">
      <c r="EU46262" s="104"/>
    </row>
    <row r="46263" spans="151:151" ht="14.4" x14ac:dyDescent="0.25">
      <c r="EU46263" s="104"/>
    </row>
    <row r="46264" spans="151:151" ht="14.4" x14ac:dyDescent="0.25">
      <c r="EU46264" s="104"/>
    </row>
    <row r="46265" spans="151:151" ht="14.4" x14ac:dyDescent="0.25">
      <c r="EU46265" s="104"/>
    </row>
    <row r="46266" spans="151:151" ht="14.4" x14ac:dyDescent="0.25">
      <c r="EU46266" s="104"/>
    </row>
    <row r="46267" spans="151:151" ht="14.4" x14ac:dyDescent="0.25">
      <c r="EU46267" s="104"/>
    </row>
    <row r="46268" spans="151:151" ht="14.4" x14ac:dyDescent="0.25">
      <c r="EU46268" s="104"/>
    </row>
    <row r="46269" spans="151:151" ht="14.4" x14ac:dyDescent="0.25">
      <c r="EU46269" s="104"/>
    </row>
    <row r="46270" spans="151:151" ht="14.4" x14ac:dyDescent="0.25">
      <c r="EU46270" s="104"/>
    </row>
    <row r="46271" spans="151:151" ht="14.4" x14ac:dyDescent="0.25">
      <c r="EU46271" s="104"/>
    </row>
    <row r="46272" spans="151:151" ht="14.4" x14ac:dyDescent="0.25">
      <c r="EU46272" s="104"/>
    </row>
    <row r="46273" spans="151:151" ht="14.4" x14ac:dyDescent="0.25">
      <c r="EU46273" s="104"/>
    </row>
    <row r="46274" spans="151:151" ht="14.4" x14ac:dyDescent="0.25">
      <c r="EU46274" s="104"/>
    </row>
    <row r="46275" spans="151:151" ht="14.4" x14ac:dyDescent="0.25">
      <c r="EU46275" s="104"/>
    </row>
    <row r="46276" spans="151:151" ht="14.4" x14ac:dyDescent="0.25">
      <c r="EU46276" s="104"/>
    </row>
    <row r="46277" spans="151:151" ht="14.4" x14ac:dyDescent="0.25">
      <c r="EU46277" s="104"/>
    </row>
    <row r="46278" spans="151:151" ht="14.4" x14ac:dyDescent="0.25">
      <c r="EU46278" s="104"/>
    </row>
    <row r="46279" spans="151:151" ht="14.4" x14ac:dyDescent="0.25">
      <c r="EU46279" s="104"/>
    </row>
    <row r="46280" spans="151:151" ht="14.4" x14ac:dyDescent="0.25">
      <c r="EU46280" s="104"/>
    </row>
    <row r="46281" spans="151:151" ht="14.4" x14ac:dyDescent="0.25">
      <c r="EU46281" s="104"/>
    </row>
    <row r="46282" spans="151:151" ht="14.4" x14ac:dyDescent="0.25">
      <c r="EU46282" s="104"/>
    </row>
    <row r="46283" spans="151:151" ht="14.4" x14ac:dyDescent="0.25">
      <c r="EU46283" s="104"/>
    </row>
    <row r="46284" spans="151:151" ht="14.4" x14ac:dyDescent="0.25">
      <c r="EU46284" s="104"/>
    </row>
    <row r="46285" spans="151:151" ht="14.4" x14ac:dyDescent="0.25">
      <c r="EU46285" s="104"/>
    </row>
    <row r="46286" spans="151:151" ht="14.4" x14ac:dyDescent="0.25">
      <c r="EU46286" s="104"/>
    </row>
    <row r="46287" spans="151:151" ht="14.4" x14ac:dyDescent="0.25">
      <c r="EU46287" s="104"/>
    </row>
    <row r="46288" spans="151:151" ht="14.4" x14ac:dyDescent="0.25">
      <c r="EU46288" s="104"/>
    </row>
    <row r="46289" spans="151:151" ht="14.4" x14ac:dyDescent="0.25">
      <c r="EU46289" s="104"/>
    </row>
    <row r="46290" spans="151:151" ht="14.4" x14ac:dyDescent="0.25">
      <c r="EU46290" s="104"/>
    </row>
    <row r="46291" spans="151:151" ht="14.4" x14ac:dyDescent="0.25">
      <c r="EU46291" s="104"/>
    </row>
    <row r="46292" spans="151:151" ht="14.4" x14ac:dyDescent="0.25">
      <c r="EU46292" s="104"/>
    </row>
    <row r="46293" spans="151:151" ht="14.4" x14ac:dyDescent="0.25">
      <c r="EU46293" s="104"/>
    </row>
    <row r="46294" spans="151:151" ht="14.4" x14ac:dyDescent="0.25">
      <c r="EU46294" s="104"/>
    </row>
    <row r="46295" spans="151:151" ht="14.4" x14ac:dyDescent="0.25">
      <c r="EU46295" s="104"/>
    </row>
    <row r="46296" spans="151:151" ht="14.4" x14ac:dyDescent="0.25">
      <c r="EU46296" s="104"/>
    </row>
    <row r="46297" spans="151:151" ht="14.4" x14ac:dyDescent="0.25">
      <c r="EU46297" s="104"/>
    </row>
    <row r="46298" spans="151:151" ht="14.4" x14ac:dyDescent="0.25">
      <c r="EU46298" s="104"/>
    </row>
    <row r="46299" spans="151:151" ht="14.4" x14ac:dyDescent="0.25">
      <c r="EU46299" s="104"/>
    </row>
    <row r="46300" spans="151:151" ht="14.4" x14ac:dyDescent="0.25">
      <c r="EU46300" s="104"/>
    </row>
    <row r="46301" spans="151:151" ht="14.4" x14ac:dyDescent="0.25">
      <c r="EU46301" s="104"/>
    </row>
    <row r="46302" spans="151:151" ht="14.4" x14ac:dyDescent="0.25">
      <c r="EU46302" s="104"/>
    </row>
    <row r="46303" spans="151:151" ht="14.4" x14ac:dyDescent="0.25">
      <c r="EU46303" s="104"/>
    </row>
    <row r="46304" spans="151:151" ht="14.4" x14ac:dyDescent="0.25">
      <c r="EU46304" s="104"/>
    </row>
    <row r="46305" spans="151:151" ht="14.4" x14ac:dyDescent="0.25">
      <c r="EU46305" s="104"/>
    </row>
    <row r="46306" spans="151:151" ht="14.4" x14ac:dyDescent="0.25">
      <c r="EU46306" s="104"/>
    </row>
    <row r="46307" spans="151:151" ht="14.4" x14ac:dyDescent="0.25">
      <c r="EU46307" s="104"/>
    </row>
    <row r="46308" spans="151:151" ht="14.4" x14ac:dyDescent="0.25">
      <c r="EU46308" s="104"/>
    </row>
    <row r="46309" spans="151:151" ht="14.4" x14ac:dyDescent="0.25">
      <c r="EU46309" s="104"/>
    </row>
    <row r="46310" spans="151:151" ht="14.4" x14ac:dyDescent="0.25">
      <c r="EU46310" s="104"/>
    </row>
    <row r="46311" spans="151:151" ht="14.4" x14ac:dyDescent="0.25">
      <c r="EU46311" s="104"/>
    </row>
    <row r="46312" spans="151:151" ht="14.4" x14ac:dyDescent="0.25">
      <c r="EU46312" s="104"/>
    </row>
    <row r="46313" spans="151:151" ht="14.4" x14ac:dyDescent="0.25">
      <c r="EU46313" s="104"/>
    </row>
    <row r="46314" spans="151:151" ht="14.4" x14ac:dyDescent="0.25">
      <c r="EU46314" s="104"/>
    </row>
    <row r="46315" spans="151:151" ht="14.4" x14ac:dyDescent="0.25">
      <c r="EU46315" s="104"/>
    </row>
    <row r="46316" spans="151:151" ht="14.4" x14ac:dyDescent="0.25">
      <c r="EU46316" s="104"/>
    </row>
    <row r="46317" spans="151:151" ht="14.4" x14ac:dyDescent="0.25">
      <c r="EU46317" s="104"/>
    </row>
    <row r="46318" spans="151:151" ht="14.4" x14ac:dyDescent="0.25">
      <c r="EU46318" s="104"/>
    </row>
    <row r="46319" spans="151:151" ht="14.4" x14ac:dyDescent="0.25">
      <c r="EU46319" s="104"/>
    </row>
    <row r="46320" spans="151:151" ht="14.4" x14ac:dyDescent="0.25">
      <c r="EU46320" s="104"/>
    </row>
    <row r="46321" spans="151:151" ht="14.4" x14ac:dyDescent="0.25">
      <c r="EU46321" s="104"/>
    </row>
    <row r="46322" spans="151:151" ht="14.4" x14ac:dyDescent="0.25">
      <c r="EU46322" s="104"/>
    </row>
    <row r="46323" spans="151:151" ht="14.4" x14ac:dyDescent="0.25">
      <c r="EU46323" s="104"/>
    </row>
    <row r="46324" spans="151:151" ht="14.4" x14ac:dyDescent="0.25">
      <c r="EU46324" s="104"/>
    </row>
    <row r="46325" spans="151:151" ht="14.4" x14ac:dyDescent="0.25">
      <c r="EU46325" s="104"/>
    </row>
    <row r="46326" spans="151:151" ht="14.4" x14ac:dyDescent="0.25">
      <c r="EU46326" s="104"/>
    </row>
    <row r="46327" spans="151:151" ht="14.4" x14ac:dyDescent="0.25">
      <c r="EU46327" s="104"/>
    </row>
    <row r="46328" spans="151:151" ht="14.4" x14ac:dyDescent="0.25">
      <c r="EU46328" s="104"/>
    </row>
    <row r="46329" spans="151:151" ht="14.4" x14ac:dyDescent="0.25">
      <c r="EU46329" s="104"/>
    </row>
    <row r="46330" spans="151:151" ht="14.4" x14ac:dyDescent="0.25">
      <c r="EU46330" s="104"/>
    </row>
    <row r="46331" spans="151:151" ht="14.4" x14ac:dyDescent="0.25">
      <c r="EU46331" s="104"/>
    </row>
    <row r="46332" spans="151:151" ht="14.4" x14ac:dyDescent="0.25">
      <c r="EU46332" s="104"/>
    </row>
    <row r="46333" spans="151:151" ht="14.4" x14ac:dyDescent="0.25">
      <c r="EU46333" s="104"/>
    </row>
    <row r="46334" spans="151:151" ht="14.4" x14ac:dyDescent="0.25">
      <c r="EU46334" s="104"/>
    </row>
    <row r="46335" spans="151:151" ht="14.4" x14ac:dyDescent="0.25">
      <c r="EU46335" s="104"/>
    </row>
    <row r="46336" spans="151:151" ht="14.4" x14ac:dyDescent="0.25">
      <c r="EU46336" s="104"/>
    </row>
    <row r="46337" spans="151:151" ht="14.4" x14ac:dyDescent="0.25">
      <c r="EU46337" s="104"/>
    </row>
    <row r="46338" spans="151:151" ht="14.4" x14ac:dyDescent="0.25">
      <c r="EU46338" s="104"/>
    </row>
    <row r="46339" spans="151:151" ht="14.4" x14ac:dyDescent="0.25">
      <c r="EU46339" s="104"/>
    </row>
    <row r="46340" spans="151:151" ht="14.4" x14ac:dyDescent="0.25">
      <c r="EU46340" s="104"/>
    </row>
    <row r="46341" spans="151:151" ht="14.4" x14ac:dyDescent="0.25">
      <c r="EU46341" s="104"/>
    </row>
    <row r="46342" spans="151:151" ht="14.4" x14ac:dyDescent="0.25">
      <c r="EU46342" s="104"/>
    </row>
    <row r="46343" spans="151:151" ht="14.4" x14ac:dyDescent="0.25">
      <c r="EU46343" s="104"/>
    </row>
    <row r="46344" spans="151:151" ht="14.4" x14ac:dyDescent="0.25">
      <c r="EU46344" s="104"/>
    </row>
    <row r="46345" spans="151:151" ht="14.4" x14ac:dyDescent="0.25">
      <c r="EU46345" s="104"/>
    </row>
    <row r="46346" spans="151:151" ht="14.4" x14ac:dyDescent="0.25">
      <c r="EU46346" s="104"/>
    </row>
    <row r="46347" spans="151:151" ht="14.4" x14ac:dyDescent="0.25">
      <c r="EU46347" s="104"/>
    </row>
    <row r="46348" spans="151:151" ht="14.4" x14ac:dyDescent="0.25">
      <c r="EU46348" s="104"/>
    </row>
    <row r="46349" spans="151:151" ht="14.4" x14ac:dyDescent="0.25">
      <c r="EU46349" s="104"/>
    </row>
    <row r="46350" spans="151:151" ht="14.4" x14ac:dyDescent="0.25">
      <c r="EU46350" s="104"/>
    </row>
    <row r="46351" spans="151:151" ht="14.4" x14ac:dyDescent="0.25">
      <c r="EU46351" s="104"/>
    </row>
    <row r="46352" spans="151:151" ht="14.4" x14ac:dyDescent="0.25">
      <c r="EU46352" s="104"/>
    </row>
    <row r="46353" spans="151:151" ht="14.4" x14ac:dyDescent="0.25">
      <c r="EU46353" s="104"/>
    </row>
    <row r="46354" spans="151:151" ht="14.4" x14ac:dyDescent="0.25">
      <c r="EU46354" s="104"/>
    </row>
    <row r="46355" spans="151:151" ht="14.4" x14ac:dyDescent="0.25">
      <c r="EU46355" s="104"/>
    </row>
    <row r="46356" spans="151:151" ht="14.4" x14ac:dyDescent="0.25">
      <c r="EU46356" s="104"/>
    </row>
    <row r="46357" spans="151:151" ht="14.4" x14ac:dyDescent="0.25">
      <c r="EU46357" s="104"/>
    </row>
    <row r="46358" spans="151:151" ht="14.4" x14ac:dyDescent="0.25">
      <c r="EU46358" s="104"/>
    </row>
    <row r="46359" spans="151:151" ht="14.4" x14ac:dyDescent="0.25">
      <c r="EU46359" s="104"/>
    </row>
    <row r="46360" spans="151:151" ht="14.4" x14ac:dyDescent="0.25">
      <c r="EU46360" s="104"/>
    </row>
    <row r="46361" spans="151:151" ht="14.4" x14ac:dyDescent="0.25">
      <c r="EU46361" s="104"/>
    </row>
    <row r="46362" spans="151:151" ht="14.4" x14ac:dyDescent="0.25">
      <c r="EU46362" s="104"/>
    </row>
    <row r="46363" spans="151:151" ht="14.4" x14ac:dyDescent="0.25">
      <c r="EU46363" s="104"/>
    </row>
    <row r="46364" spans="151:151" ht="14.4" x14ac:dyDescent="0.25">
      <c r="EU46364" s="104"/>
    </row>
    <row r="46365" spans="151:151" ht="14.4" x14ac:dyDescent="0.25">
      <c r="EU46365" s="104"/>
    </row>
    <row r="46366" spans="151:151" ht="14.4" x14ac:dyDescent="0.25">
      <c r="EU46366" s="104"/>
    </row>
    <row r="46367" spans="151:151" ht="14.4" x14ac:dyDescent="0.25">
      <c r="EU46367" s="104"/>
    </row>
    <row r="46368" spans="151:151" ht="14.4" x14ac:dyDescent="0.25">
      <c r="EU46368" s="104"/>
    </row>
    <row r="46369" spans="151:151" ht="14.4" x14ac:dyDescent="0.25">
      <c r="EU46369" s="104"/>
    </row>
    <row r="46370" spans="151:151" ht="14.4" x14ac:dyDescent="0.25">
      <c r="EU46370" s="104"/>
    </row>
    <row r="46371" spans="151:151" ht="14.4" x14ac:dyDescent="0.25">
      <c r="EU46371" s="104"/>
    </row>
    <row r="46372" spans="151:151" ht="14.4" x14ac:dyDescent="0.25">
      <c r="EU46372" s="104"/>
    </row>
    <row r="46373" spans="151:151" ht="14.4" x14ac:dyDescent="0.25">
      <c r="EU46373" s="104"/>
    </row>
    <row r="46374" spans="151:151" ht="14.4" x14ac:dyDescent="0.25">
      <c r="EU46374" s="104"/>
    </row>
    <row r="46375" spans="151:151" ht="14.4" x14ac:dyDescent="0.25">
      <c r="EU46375" s="104"/>
    </row>
    <row r="46376" spans="151:151" ht="14.4" x14ac:dyDescent="0.25">
      <c r="EU46376" s="104"/>
    </row>
    <row r="46377" spans="151:151" ht="14.4" x14ac:dyDescent="0.25">
      <c r="EU46377" s="104"/>
    </row>
    <row r="46378" spans="151:151" ht="14.4" x14ac:dyDescent="0.25">
      <c r="EU46378" s="104"/>
    </row>
    <row r="46379" spans="151:151" ht="14.4" x14ac:dyDescent="0.25">
      <c r="EU46379" s="104"/>
    </row>
    <row r="46380" spans="151:151" ht="14.4" x14ac:dyDescent="0.25">
      <c r="EU46380" s="104"/>
    </row>
    <row r="46381" spans="151:151" ht="14.4" x14ac:dyDescent="0.25">
      <c r="EU46381" s="104"/>
    </row>
    <row r="46382" spans="151:151" ht="14.4" x14ac:dyDescent="0.25">
      <c r="EU46382" s="104"/>
    </row>
    <row r="46383" spans="151:151" ht="14.4" x14ac:dyDescent="0.25">
      <c r="EU46383" s="104"/>
    </row>
    <row r="46384" spans="151:151" ht="14.4" x14ac:dyDescent="0.25">
      <c r="EU46384" s="104"/>
    </row>
    <row r="46385" spans="151:151" ht="14.4" x14ac:dyDescent="0.25">
      <c r="EU46385" s="104"/>
    </row>
    <row r="46386" spans="151:151" ht="14.4" x14ac:dyDescent="0.25">
      <c r="EU46386" s="104"/>
    </row>
    <row r="46387" spans="151:151" ht="14.4" x14ac:dyDescent="0.25">
      <c r="EU46387" s="104"/>
    </row>
    <row r="46388" spans="151:151" ht="14.4" x14ac:dyDescent="0.25">
      <c r="EU46388" s="104"/>
    </row>
    <row r="46389" spans="151:151" ht="14.4" x14ac:dyDescent="0.25">
      <c r="EU46389" s="104"/>
    </row>
    <row r="46390" spans="151:151" ht="14.4" x14ac:dyDescent="0.25">
      <c r="EU46390" s="104"/>
    </row>
    <row r="46391" spans="151:151" ht="14.4" x14ac:dyDescent="0.25">
      <c r="EU46391" s="104"/>
    </row>
    <row r="46392" spans="151:151" ht="14.4" x14ac:dyDescent="0.25">
      <c r="EU46392" s="104"/>
    </row>
    <row r="46393" spans="151:151" ht="14.4" x14ac:dyDescent="0.25">
      <c r="EU46393" s="104"/>
    </row>
    <row r="46394" spans="151:151" ht="14.4" x14ac:dyDescent="0.25">
      <c r="EU46394" s="104"/>
    </row>
    <row r="46395" spans="151:151" ht="14.4" x14ac:dyDescent="0.25">
      <c r="EU46395" s="104"/>
    </row>
    <row r="46396" spans="151:151" ht="14.4" x14ac:dyDescent="0.25">
      <c r="EU46396" s="104"/>
    </row>
    <row r="46397" spans="151:151" ht="14.4" x14ac:dyDescent="0.25">
      <c r="EU46397" s="104"/>
    </row>
    <row r="46398" spans="151:151" ht="14.4" x14ac:dyDescent="0.25">
      <c r="EU46398" s="104"/>
    </row>
    <row r="46399" spans="151:151" ht="14.4" x14ac:dyDescent="0.25">
      <c r="EU46399" s="104"/>
    </row>
    <row r="46400" spans="151:151" ht="14.4" x14ac:dyDescent="0.25">
      <c r="EU46400" s="104"/>
    </row>
    <row r="46401" spans="151:151" ht="14.4" x14ac:dyDescent="0.25">
      <c r="EU46401" s="104"/>
    </row>
    <row r="46402" spans="151:151" ht="14.4" x14ac:dyDescent="0.25">
      <c r="EU46402" s="104"/>
    </row>
    <row r="46403" spans="151:151" ht="14.4" x14ac:dyDescent="0.25">
      <c r="EU46403" s="104"/>
    </row>
    <row r="46404" spans="151:151" ht="14.4" x14ac:dyDescent="0.25">
      <c r="EU46404" s="104"/>
    </row>
    <row r="46405" spans="151:151" ht="14.4" x14ac:dyDescent="0.25">
      <c r="EU46405" s="104"/>
    </row>
    <row r="46406" spans="151:151" ht="14.4" x14ac:dyDescent="0.25">
      <c r="EU46406" s="104"/>
    </row>
    <row r="46407" spans="151:151" ht="14.4" x14ac:dyDescent="0.25">
      <c r="EU46407" s="104"/>
    </row>
    <row r="46408" spans="151:151" ht="14.4" x14ac:dyDescent="0.25">
      <c r="EU46408" s="104"/>
    </row>
    <row r="46409" spans="151:151" ht="14.4" x14ac:dyDescent="0.25">
      <c r="EU46409" s="104"/>
    </row>
    <row r="46410" spans="151:151" ht="14.4" x14ac:dyDescent="0.25">
      <c r="EU46410" s="104"/>
    </row>
    <row r="46411" spans="151:151" ht="14.4" x14ac:dyDescent="0.25">
      <c r="EU46411" s="104"/>
    </row>
    <row r="46412" spans="151:151" ht="14.4" x14ac:dyDescent="0.25">
      <c r="EU46412" s="104"/>
    </row>
    <row r="46413" spans="151:151" ht="14.4" x14ac:dyDescent="0.25">
      <c r="EU46413" s="104"/>
    </row>
    <row r="46414" spans="151:151" ht="14.4" x14ac:dyDescent="0.25">
      <c r="EU46414" s="104"/>
    </row>
    <row r="46415" spans="151:151" ht="14.4" x14ac:dyDescent="0.25">
      <c r="EU46415" s="104"/>
    </row>
    <row r="46416" spans="151:151" ht="14.4" x14ac:dyDescent="0.25">
      <c r="EU46416" s="104"/>
    </row>
    <row r="46417" spans="151:151" ht="14.4" x14ac:dyDescent="0.25">
      <c r="EU46417" s="104"/>
    </row>
    <row r="46418" spans="151:151" ht="14.4" x14ac:dyDescent="0.25">
      <c r="EU46418" s="104"/>
    </row>
    <row r="46419" spans="151:151" ht="14.4" x14ac:dyDescent="0.25">
      <c r="EU46419" s="104"/>
    </row>
    <row r="46420" spans="151:151" ht="14.4" x14ac:dyDescent="0.25">
      <c r="EU46420" s="104"/>
    </row>
    <row r="46421" spans="151:151" ht="14.4" x14ac:dyDescent="0.25">
      <c r="EU46421" s="104"/>
    </row>
    <row r="46422" spans="151:151" ht="14.4" x14ac:dyDescent="0.25">
      <c r="EU46422" s="104"/>
    </row>
    <row r="46423" spans="151:151" ht="14.4" x14ac:dyDescent="0.25">
      <c r="EU46423" s="104"/>
    </row>
    <row r="46424" spans="151:151" ht="14.4" x14ac:dyDescent="0.25">
      <c r="EU46424" s="104"/>
    </row>
    <row r="46425" spans="151:151" ht="14.4" x14ac:dyDescent="0.25">
      <c r="EU46425" s="104"/>
    </row>
    <row r="46426" spans="151:151" ht="14.4" x14ac:dyDescent="0.25">
      <c r="EU46426" s="104"/>
    </row>
    <row r="46427" spans="151:151" ht="14.4" x14ac:dyDescent="0.25">
      <c r="EU46427" s="104"/>
    </row>
    <row r="46428" spans="151:151" ht="14.4" x14ac:dyDescent="0.25">
      <c r="EU46428" s="104"/>
    </row>
    <row r="46429" spans="151:151" ht="14.4" x14ac:dyDescent="0.25">
      <c r="EU46429" s="104"/>
    </row>
    <row r="46430" spans="151:151" ht="14.4" x14ac:dyDescent="0.25">
      <c r="EU46430" s="104"/>
    </row>
    <row r="46431" spans="151:151" ht="14.4" x14ac:dyDescent="0.25">
      <c r="EU46431" s="104"/>
    </row>
    <row r="46432" spans="151:151" ht="14.4" x14ac:dyDescent="0.25">
      <c r="EU46432" s="104"/>
    </row>
    <row r="46433" spans="151:151" ht="14.4" x14ac:dyDescent="0.25">
      <c r="EU46433" s="104"/>
    </row>
    <row r="46434" spans="151:151" ht="14.4" x14ac:dyDescent="0.25">
      <c r="EU46434" s="104"/>
    </row>
    <row r="46435" spans="151:151" ht="14.4" x14ac:dyDescent="0.25">
      <c r="EU46435" s="104"/>
    </row>
    <row r="46436" spans="151:151" ht="14.4" x14ac:dyDescent="0.25">
      <c r="EU46436" s="104"/>
    </row>
    <row r="46437" spans="151:151" ht="14.4" x14ac:dyDescent="0.25">
      <c r="EU46437" s="104"/>
    </row>
    <row r="46438" spans="151:151" ht="14.4" x14ac:dyDescent="0.25">
      <c r="EU46438" s="104"/>
    </row>
    <row r="46439" spans="151:151" ht="14.4" x14ac:dyDescent="0.25">
      <c r="EU46439" s="104"/>
    </row>
    <row r="46440" spans="151:151" ht="14.4" x14ac:dyDescent="0.25">
      <c r="EU46440" s="104"/>
    </row>
    <row r="46441" spans="151:151" ht="14.4" x14ac:dyDescent="0.25">
      <c r="EU46441" s="104"/>
    </row>
    <row r="46442" spans="151:151" ht="14.4" x14ac:dyDescent="0.25">
      <c r="EU46442" s="104"/>
    </row>
    <row r="46443" spans="151:151" ht="14.4" x14ac:dyDescent="0.25">
      <c r="EU46443" s="104"/>
    </row>
    <row r="46444" spans="151:151" ht="14.4" x14ac:dyDescent="0.25">
      <c r="EU46444" s="104"/>
    </row>
    <row r="46445" spans="151:151" ht="14.4" x14ac:dyDescent="0.25">
      <c r="EU46445" s="104"/>
    </row>
    <row r="46446" spans="151:151" ht="14.4" x14ac:dyDescent="0.25">
      <c r="EU46446" s="104"/>
    </row>
    <row r="46447" spans="151:151" ht="14.4" x14ac:dyDescent="0.25">
      <c r="EU46447" s="104"/>
    </row>
    <row r="46448" spans="151:151" ht="14.4" x14ac:dyDescent="0.25">
      <c r="EU46448" s="104"/>
    </row>
    <row r="46449" spans="151:151" ht="14.4" x14ac:dyDescent="0.25">
      <c r="EU46449" s="104"/>
    </row>
    <row r="46450" spans="151:151" ht="14.4" x14ac:dyDescent="0.25">
      <c r="EU46450" s="104"/>
    </row>
    <row r="46451" spans="151:151" ht="14.4" x14ac:dyDescent="0.25">
      <c r="EU46451" s="104"/>
    </row>
    <row r="46452" spans="151:151" ht="14.4" x14ac:dyDescent="0.25">
      <c r="EU46452" s="104"/>
    </row>
    <row r="46453" spans="151:151" ht="14.4" x14ac:dyDescent="0.25">
      <c r="EU46453" s="104"/>
    </row>
    <row r="46454" spans="151:151" ht="14.4" x14ac:dyDescent="0.25">
      <c r="EU46454" s="104"/>
    </row>
    <row r="46455" spans="151:151" ht="14.4" x14ac:dyDescent="0.25">
      <c r="EU46455" s="104"/>
    </row>
    <row r="46456" spans="151:151" ht="14.4" x14ac:dyDescent="0.25">
      <c r="EU46456" s="104"/>
    </row>
    <row r="46457" spans="151:151" ht="14.4" x14ac:dyDescent="0.25">
      <c r="EU46457" s="104"/>
    </row>
    <row r="46458" spans="151:151" ht="14.4" x14ac:dyDescent="0.25">
      <c r="EU46458" s="104"/>
    </row>
    <row r="46459" spans="151:151" ht="14.4" x14ac:dyDescent="0.25">
      <c r="EU46459" s="104"/>
    </row>
    <row r="46460" spans="151:151" ht="14.4" x14ac:dyDescent="0.25">
      <c r="EU46460" s="104"/>
    </row>
    <row r="46461" spans="151:151" ht="14.4" x14ac:dyDescent="0.25">
      <c r="EU46461" s="104"/>
    </row>
    <row r="46462" spans="151:151" ht="14.4" x14ac:dyDescent="0.25">
      <c r="EU46462" s="104"/>
    </row>
    <row r="46463" spans="151:151" ht="14.4" x14ac:dyDescent="0.25">
      <c r="EU46463" s="104"/>
    </row>
    <row r="46464" spans="151:151" ht="14.4" x14ac:dyDescent="0.25">
      <c r="EU46464" s="104"/>
    </row>
    <row r="46465" spans="151:151" ht="14.4" x14ac:dyDescent="0.25">
      <c r="EU46465" s="104"/>
    </row>
    <row r="46466" spans="151:151" ht="14.4" x14ac:dyDescent="0.25">
      <c r="EU46466" s="104"/>
    </row>
    <row r="46467" spans="151:151" ht="14.4" x14ac:dyDescent="0.25">
      <c r="EU46467" s="104"/>
    </row>
    <row r="46468" spans="151:151" ht="14.4" x14ac:dyDescent="0.25">
      <c r="EU46468" s="104"/>
    </row>
    <row r="46469" spans="151:151" ht="14.4" x14ac:dyDescent="0.25">
      <c r="EU46469" s="104"/>
    </row>
    <row r="46470" spans="151:151" ht="14.4" x14ac:dyDescent="0.25">
      <c r="EU46470" s="104"/>
    </row>
    <row r="46471" spans="151:151" ht="14.4" x14ac:dyDescent="0.25">
      <c r="EU46471" s="104"/>
    </row>
    <row r="46472" spans="151:151" ht="14.4" x14ac:dyDescent="0.25">
      <c r="EU46472" s="104"/>
    </row>
    <row r="46473" spans="151:151" ht="14.4" x14ac:dyDescent="0.25">
      <c r="EU46473" s="104"/>
    </row>
    <row r="46474" spans="151:151" ht="14.4" x14ac:dyDescent="0.25">
      <c r="EU46474" s="104"/>
    </row>
    <row r="46475" spans="151:151" ht="14.4" x14ac:dyDescent="0.25">
      <c r="EU46475" s="104"/>
    </row>
    <row r="46476" spans="151:151" ht="14.4" x14ac:dyDescent="0.25">
      <c r="EU46476" s="104"/>
    </row>
    <row r="46477" spans="151:151" ht="14.4" x14ac:dyDescent="0.25">
      <c r="EU46477" s="104"/>
    </row>
    <row r="46478" spans="151:151" ht="14.4" x14ac:dyDescent="0.25">
      <c r="EU46478" s="104"/>
    </row>
    <row r="46479" spans="151:151" ht="14.4" x14ac:dyDescent="0.25">
      <c r="EU46479" s="104"/>
    </row>
    <row r="46480" spans="151:151" ht="14.4" x14ac:dyDescent="0.25">
      <c r="EU46480" s="104"/>
    </row>
    <row r="46481" spans="151:151" ht="14.4" x14ac:dyDescent="0.25">
      <c r="EU46481" s="104"/>
    </row>
    <row r="46482" spans="151:151" ht="14.4" x14ac:dyDescent="0.25">
      <c r="EU46482" s="104"/>
    </row>
    <row r="46483" spans="151:151" ht="14.4" x14ac:dyDescent="0.25">
      <c r="EU46483" s="104"/>
    </row>
    <row r="46484" spans="151:151" ht="14.4" x14ac:dyDescent="0.25">
      <c r="EU46484" s="104"/>
    </row>
    <row r="46485" spans="151:151" ht="14.4" x14ac:dyDescent="0.25">
      <c r="EU46485" s="104"/>
    </row>
    <row r="46486" spans="151:151" ht="14.4" x14ac:dyDescent="0.25">
      <c r="EU46486" s="104"/>
    </row>
    <row r="46487" spans="151:151" ht="14.4" x14ac:dyDescent="0.25">
      <c r="EU46487" s="104"/>
    </row>
    <row r="46488" spans="151:151" ht="14.4" x14ac:dyDescent="0.25">
      <c r="EU46488" s="104"/>
    </row>
    <row r="46489" spans="151:151" ht="14.4" x14ac:dyDescent="0.25">
      <c r="EU46489" s="104"/>
    </row>
    <row r="46490" spans="151:151" ht="14.4" x14ac:dyDescent="0.25">
      <c r="EU46490" s="104"/>
    </row>
    <row r="46491" spans="151:151" ht="14.4" x14ac:dyDescent="0.25">
      <c r="EU46491" s="104"/>
    </row>
    <row r="46492" spans="151:151" ht="14.4" x14ac:dyDescent="0.25">
      <c r="EU46492" s="104"/>
    </row>
    <row r="46493" spans="151:151" ht="14.4" x14ac:dyDescent="0.25">
      <c r="EU46493" s="104"/>
    </row>
    <row r="46494" spans="151:151" ht="14.4" x14ac:dyDescent="0.25">
      <c r="EU46494" s="104"/>
    </row>
    <row r="46495" spans="151:151" ht="14.4" x14ac:dyDescent="0.25">
      <c r="EU46495" s="104"/>
    </row>
    <row r="46496" spans="151:151" ht="14.4" x14ac:dyDescent="0.25">
      <c r="EU46496" s="104"/>
    </row>
    <row r="46497" spans="151:151" ht="14.4" x14ac:dyDescent="0.25">
      <c r="EU46497" s="104"/>
    </row>
    <row r="46498" spans="151:151" ht="14.4" x14ac:dyDescent="0.25">
      <c r="EU46498" s="104"/>
    </row>
    <row r="46499" spans="151:151" ht="14.4" x14ac:dyDescent="0.25">
      <c r="EU46499" s="104"/>
    </row>
    <row r="46500" spans="151:151" ht="14.4" x14ac:dyDescent="0.25">
      <c r="EU46500" s="104"/>
    </row>
    <row r="46501" spans="151:151" ht="14.4" x14ac:dyDescent="0.25">
      <c r="EU46501" s="104"/>
    </row>
    <row r="46502" spans="151:151" ht="14.4" x14ac:dyDescent="0.25">
      <c r="EU46502" s="104"/>
    </row>
    <row r="46503" spans="151:151" ht="14.4" x14ac:dyDescent="0.25">
      <c r="EU46503" s="104"/>
    </row>
    <row r="46504" spans="151:151" ht="14.4" x14ac:dyDescent="0.25">
      <c r="EU46504" s="104"/>
    </row>
    <row r="46505" spans="151:151" ht="14.4" x14ac:dyDescent="0.25">
      <c r="EU46505" s="104"/>
    </row>
    <row r="46506" spans="151:151" ht="14.4" x14ac:dyDescent="0.25">
      <c r="EU46506" s="104"/>
    </row>
    <row r="46507" spans="151:151" ht="14.4" x14ac:dyDescent="0.25">
      <c r="EU46507" s="104"/>
    </row>
    <row r="46508" spans="151:151" ht="14.4" x14ac:dyDescent="0.25">
      <c r="EU46508" s="104"/>
    </row>
    <row r="46509" spans="151:151" ht="14.4" x14ac:dyDescent="0.25">
      <c r="EU46509" s="104"/>
    </row>
    <row r="46510" spans="151:151" ht="14.4" x14ac:dyDescent="0.25">
      <c r="EU46510" s="104"/>
    </row>
    <row r="46511" spans="151:151" ht="14.4" x14ac:dyDescent="0.25">
      <c r="EU46511" s="104"/>
    </row>
    <row r="46512" spans="151:151" ht="14.4" x14ac:dyDescent="0.25">
      <c r="EU46512" s="104"/>
    </row>
    <row r="46513" spans="151:151" ht="14.4" x14ac:dyDescent="0.25">
      <c r="EU46513" s="104"/>
    </row>
    <row r="46514" spans="151:151" ht="14.4" x14ac:dyDescent="0.25">
      <c r="EU46514" s="104"/>
    </row>
    <row r="46515" spans="151:151" ht="14.4" x14ac:dyDescent="0.25">
      <c r="EU46515" s="104"/>
    </row>
    <row r="46516" spans="151:151" ht="14.4" x14ac:dyDescent="0.25">
      <c r="EU46516" s="104"/>
    </row>
    <row r="46517" spans="151:151" ht="14.4" x14ac:dyDescent="0.25">
      <c r="EU46517" s="104"/>
    </row>
    <row r="46518" spans="151:151" ht="14.4" x14ac:dyDescent="0.25">
      <c r="EU46518" s="104"/>
    </row>
    <row r="46519" spans="151:151" ht="14.4" x14ac:dyDescent="0.25">
      <c r="EU46519" s="104"/>
    </row>
    <row r="46520" spans="151:151" ht="14.4" x14ac:dyDescent="0.25">
      <c r="EU46520" s="104"/>
    </row>
    <row r="46521" spans="151:151" ht="14.4" x14ac:dyDescent="0.25">
      <c r="EU46521" s="104"/>
    </row>
    <row r="46522" spans="151:151" ht="14.4" x14ac:dyDescent="0.25">
      <c r="EU46522" s="104"/>
    </row>
    <row r="46523" spans="151:151" ht="14.4" x14ac:dyDescent="0.25">
      <c r="EU46523" s="104"/>
    </row>
    <row r="46524" spans="151:151" ht="14.4" x14ac:dyDescent="0.25">
      <c r="EU46524" s="104"/>
    </row>
    <row r="46525" spans="151:151" ht="14.4" x14ac:dyDescent="0.25">
      <c r="EU46525" s="104"/>
    </row>
    <row r="46526" spans="151:151" ht="14.4" x14ac:dyDescent="0.25">
      <c r="EU46526" s="104"/>
    </row>
    <row r="46527" spans="151:151" ht="14.4" x14ac:dyDescent="0.25">
      <c r="EU46527" s="104"/>
    </row>
    <row r="46528" spans="151:151" ht="14.4" x14ac:dyDescent="0.25">
      <c r="EU46528" s="104"/>
    </row>
    <row r="46529" spans="151:151" ht="14.4" x14ac:dyDescent="0.25">
      <c r="EU46529" s="104"/>
    </row>
    <row r="46530" spans="151:151" ht="14.4" x14ac:dyDescent="0.25">
      <c r="EU46530" s="104"/>
    </row>
    <row r="46531" spans="151:151" ht="14.4" x14ac:dyDescent="0.25">
      <c r="EU46531" s="104"/>
    </row>
    <row r="46532" spans="151:151" ht="14.4" x14ac:dyDescent="0.25">
      <c r="EU46532" s="104"/>
    </row>
    <row r="46533" spans="151:151" ht="14.4" x14ac:dyDescent="0.25">
      <c r="EU46533" s="104"/>
    </row>
    <row r="46534" spans="151:151" ht="14.4" x14ac:dyDescent="0.25">
      <c r="EU46534" s="104"/>
    </row>
    <row r="46535" spans="151:151" ht="14.4" x14ac:dyDescent="0.25">
      <c r="EU46535" s="104"/>
    </row>
    <row r="46536" spans="151:151" ht="14.4" x14ac:dyDescent="0.25">
      <c r="EU46536" s="104"/>
    </row>
    <row r="46537" spans="151:151" ht="14.4" x14ac:dyDescent="0.25">
      <c r="EU46537" s="104"/>
    </row>
    <row r="46538" spans="151:151" ht="14.4" x14ac:dyDescent="0.25">
      <c r="EU46538" s="104"/>
    </row>
    <row r="46539" spans="151:151" ht="14.4" x14ac:dyDescent="0.25">
      <c r="EU46539" s="104"/>
    </row>
    <row r="46540" spans="151:151" ht="14.4" x14ac:dyDescent="0.25">
      <c r="EU46540" s="104"/>
    </row>
    <row r="46541" spans="151:151" ht="14.4" x14ac:dyDescent="0.25">
      <c r="EU46541" s="104"/>
    </row>
    <row r="46542" spans="151:151" ht="14.4" x14ac:dyDescent="0.25">
      <c r="EU46542" s="104"/>
    </row>
    <row r="46543" spans="151:151" ht="14.4" x14ac:dyDescent="0.25">
      <c r="EU46543" s="104"/>
    </row>
    <row r="46544" spans="151:151" ht="14.4" x14ac:dyDescent="0.25">
      <c r="EU46544" s="104"/>
    </row>
    <row r="46545" spans="151:151" ht="14.4" x14ac:dyDescent="0.25">
      <c r="EU46545" s="104"/>
    </row>
    <row r="46546" spans="151:151" ht="14.4" x14ac:dyDescent="0.25">
      <c r="EU46546" s="104"/>
    </row>
    <row r="46547" spans="151:151" ht="14.4" x14ac:dyDescent="0.25">
      <c r="EU46547" s="104"/>
    </row>
    <row r="46548" spans="151:151" ht="14.4" x14ac:dyDescent="0.25">
      <c r="EU46548" s="104"/>
    </row>
    <row r="46549" spans="151:151" ht="14.4" x14ac:dyDescent="0.25">
      <c r="EU46549" s="104"/>
    </row>
    <row r="46550" spans="151:151" ht="14.4" x14ac:dyDescent="0.25">
      <c r="EU46550" s="104"/>
    </row>
    <row r="46551" spans="151:151" ht="14.4" x14ac:dyDescent="0.25">
      <c r="EU46551" s="104"/>
    </row>
    <row r="46552" spans="151:151" ht="14.4" x14ac:dyDescent="0.25">
      <c r="EU46552" s="104"/>
    </row>
    <row r="46553" spans="151:151" ht="14.4" x14ac:dyDescent="0.25">
      <c r="EU46553" s="104"/>
    </row>
    <row r="46554" spans="151:151" ht="14.4" x14ac:dyDescent="0.25">
      <c r="EU46554" s="104"/>
    </row>
    <row r="46555" spans="151:151" ht="14.4" x14ac:dyDescent="0.25">
      <c r="EU46555" s="104"/>
    </row>
    <row r="46556" spans="151:151" ht="14.4" x14ac:dyDescent="0.25">
      <c r="EU46556" s="104"/>
    </row>
    <row r="46557" spans="151:151" ht="14.4" x14ac:dyDescent="0.25">
      <c r="EU46557" s="104"/>
    </row>
    <row r="46558" spans="151:151" ht="14.4" x14ac:dyDescent="0.25">
      <c r="EU46558" s="104"/>
    </row>
    <row r="46559" spans="151:151" ht="14.4" x14ac:dyDescent="0.25">
      <c r="EU46559" s="104"/>
    </row>
    <row r="46560" spans="151:151" ht="14.4" x14ac:dyDescent="0.25">
      <c r="EU46560" s="104"/>
    </row>
    <row r="46561" spans="151:151" ht="14.4" x14ac:dyDescent="0.25">
      <c r="EU46561" s="104"/>
    </row>
    <row r="46562" spans="151:151" ht="14.4" x14ac:dyDescent="0.25">
      <c r="EU46562" s="104"/>
    </row>
    <row r="46563" spans="151:151" ht="14.4" x14ac:dyDescent="0.25">
      <c r="EU46563" s="104"/>
    </row>
    <row r="46564" spans="151:151" ht="14.4" x14ac:dyDescent="0.25">
      <c r="EU46564" s="104"/>
    </row>
    <row r="46565" spans="151:151" ht="14.4" x14ac:dyDescent="0.25">
      <c r="EU46565" s="104"/>
    </row>
    <row r="46566" spans="151:151" ht="14.4" x14ac:dyDescent="0.25">
      <c r="EU46566" s="104"/>
    </row>
    <row r="46567" spans="151:151" ht="14.4" x14ac:dyDescent="0.25">
      <c r="EU46567" s="104"/>
    </row>
    <row r="46568" spans="151:151" ht="14.4" x14ac:dyDescent="0.25">
      <c r="EU46568" s="104"/>
    </row>
    <row r="46569" spans="151:151" ht="14.4" x14ac:dyDescent="0.25">
      <c r="EU46569" s="104"/>
    </row>
    <row r="46570" spans="151:151" ht="14.4" x14ac:dyDescent="0.25">
      <c r="EU46570" s="104"/>
    </row>
    <row r="46571" spans="151:151" ht="14.4" x14ac:dyDescent="0.25">
      <c r="EU46571" s="104"/>
    </row>
    <row r="46572" spans="151:151" ht="14.4" x14ac:dyDescent="0.25">
      <c r="EU46572" s="104"/>
    </row>
    <row r="46573" spans="151:151" ht="14.4" x14ac:dyDescent="0.25">
      <c r="EU46573" s="104"/>
    </row>
    <row r="46574" spans="151:151" ht="14.4" x14ac:dyDescent="0.25">
      <c r="EU46574" s="104"/>
    </row>
    <row r="46575" spans="151:151" ht="14.4" x14ac:dyDescent="0.25">
      <c r="EU46575" s="104"/>
    </row>
    <row r="46576" spans="151:151" ht="14.4" x14ac:dyDescent="0.25">
      <c r="EU46576" s="104"/>
    </row>
    <row r="46577" spans="151:151" ht="14.4" x14ac:dyDescent="0.25">
      <c r="EU46577" s="104"/>
    </row>
    <row r="46578" spans="151:151" ht="14.4" x14ac:dyDescent="0.25">
      <c r="EU46578" s="104"/>
    </row>
    <row r="46579" spans="151:151" ht="14.4" x14ac:dyDescent="0.25">
      <c r="EU46579" s="104"/>
    </row>
    <row r="46580" spans="151:151" ht="14.4" x14ac:dyDescent="0.25">
      <c r="EU46580" s="104"/>
    </row>
    <row r="46581" spans="151:151" ht="14.4" x14ac:dyDescent="0.25">
      <c r="EU46581" s="104"/>
    </row>
    <row r="46582" spans="151:151" ht="14.4" x14ac:dyDescent="0.25">
      <c r="EU46582" s="104"/>
    </row>
    <row r="46583" spans="151:151" ht="14.4" x14ac:dyDescent="0.25">
      <c r="EU46583" s="104"/>
    </row>
    <row r="46584" spans="151:151" ht="14.4" x14ac:dyDescent="0.25">
      <c r="EU46584" s="104"/>
    </row>
    <row r="46585" spans="151:151" ht="14.4" x14ac:dyDescent="0.25">
      <c r="EU46585" s="104"/>
    </row>
    <row r="46586" spans="151:151" ht="14.4" x14ac:dyDescent="0.25">
      <c r="EU46586" s="104"/>
    </row>
    <row r="46587" spans="151:151" ht="14.4" x14ac:dyDescent="0.25">
      <c r="EU46587" s="104"/>
    </row>
    <row r="46588" spans="151:151" ht="14.4" x14ac:dyDescent="0.25">
      <c r="EU46588" s="104"/>
    </row>
    <row r="46589" spans="151:151" ht="14.4" x14ac:dyDescent="0.25">
      <c r="EU46589" s="104"/>
    </row>
    <row r="46590" spans="151:151" ht="14.4" x14ac:dyDescent="0.25">
      <c r="EU46590" s="104"/>
    </row>
    <row r="46591" spans="151:151" ht="14.4" x14ac:dyDescent="0.25">
      <c r="EU46591" s="104"/>
    </row>
    <row r="46592" spans="151:151" ht="14.4" x14ac:dyDescent="0.25">
      <c r="EU46592" s="104"/>
    </row>
    <row r="46593" spans="151:151" ht="14.4" x14ac:dyDescent="0.25">
      <c r="EU46593" s="104"/>
    </row>
    <row r="46594" spans="151:151" ht="14.4" x14ac:dyDescent="0.25">
      <c r="EU46594" s="104"/>
    </row>
    <row r="46595" spans="151:151" ht="14.4" x14ac:dyDescent="0.25">
      <c r="EU46595" s="104"/>
    </row>
    <row r="46596" spans="151:151" ht="14.4" x14ac:dyDescent="0.25">
      <c r="EU46596" s="104"/>
    </row>
    <row r="46597" spans="151:151" ht="14.4" x14ac:dyDescent="0.25">
      <c r="EU46597" s="104"/>
    </row>
    <row r="46598" spans="151:151" ht="14.4" x14ac:dyDescent="0.25">
      <c r="EU46598" s="104"/>
    </row>
    <row r="46599" spans="151:151" ht="14.4" x14ac:dyDescent="0.25">
      <c r="EU46599" s="104"/>
    </row>
    <row r="46600" spans="151:151" ht="14.4" x14ac:dyDescent="0.25">
      <c r="EU46600" s="104"/>
    </row>
    <row r="46601" spans="151:151" ht="14.4" x14ac:dyDescent="0.25">
      <c r="EU46601" s="104"/>
    </row>
    <row r="46602" spans="151:151" ht="14.4" x14ac:dyDescent="0.25">
      <c r="EU46602" s="104"/>
    </row>
    <row r="46603" spans="151:151" ht="14.4" x14ac:dyDescent="0.25">
      <c r="EU46603" s="104"/>
    </row>
    <row r="46604" spans="151:151" ht="14.4" x14ac:dyDescent="0.25">
      <c r="EU46604" s="104"/>
    </row>
    <row r="46605" spans="151:151" ht="14.4" x14ac:dyDescent="0.25">
      <c r="EU46605" s="104"/>
    </row>
    <row r="46606" spans="151:151" ht="14.4" x14ac:dyDescent="0.25">
      <c r="EU46606" s="104"/>
    </row>
    <row r="46607" spans="151:151" ht="14.4" x14ac:dyDescent="0.25">
      <c r="EU46607" s="104"/>
    </row>
    <row r="46608" spans="151:151" ht="14.4" x14ac:dyDescent="0.25">
      <c r="EU46608" s="104"/>
    </row>
    <row r="46609" spans="151:151" ht="14.4" x14ac:dyDescent="0.25">
      <c r="EU46609" s="104"/>
    </row>
    <row r="46610" spans="151:151" ht="14.4" x14ac:dyDescent="0.25">
      <c r="EU46610" s="104"/>
    </row>
    <row r="46611" spans="151:151" ht="14.4" x14ac:dyDescent="0.25">
      <c r="EU46611" s="104"/>
    </row>
    <row r="46612" spans="151:151" ht="14.4" x14ac:dyDescent="0.25">
      <c r="EU46612" s="104"/>
    </row>
    <row r="46613" spans="151:151" ht="14.4" x14ac:dyDescent="0.25">
      <c r="EU46613" s="104"/>
    </row>
    <row r="46614" spans="151:151" ht="14.4" x14ac:dyDescent="0.25">
      <c r="EU46614" s="104"/>
    </row>
    <row r="46615" spans="151:151" ht="14.4" x14ac:dyDescent="0.25">
      <c r="EU46615" s="104"/>
    </row>
    <row r="46616" spans="151:151" ht="14.4" x14ac:dyDescent="0.25">
      <c r="EU46616" s="104"/>
    </row>
    <row r="46617" spans="151:151" ht="14.4" x14ac:dyDescent="0.25">
      <c r="EU46617" s="104"/>
    </row>
    <row r="46618" spans="151:151" ht="14.4" x14ac:dyDescent="0.25">
      <c r="EU46618" s="104"/>
    </row>
    <row r="46619" spans="151:151" ht="14.4" x14ac:dyDescent="0.25">
      <c r="EU46619" s="104"/>
    </row>
    <row r="46620" spans="151:151" ht="14.4" x14ac:dyDescent="0.25">
      <c r="EU46620" s="104"/>
    </row>
    <row r="46621" spans="151:151" ht="14.4" x14ac:dyDescent="0.25">
      <c r="EU46621" s="104"/>
    </row>
    <row r="46622" spans="151:151" ht="14.4" x14ac:dyDescent="0.25">
      <c r="EU46622" s="104"/>
    </row>
    <row r="46623" spans="151:151" ht="14.4" x14ac:dyDescent="0.25">
      <c r="EU46623" s="104"/>
    </row>
    <row r="46624" spans="151:151" ht="14.4" x14ac:dyDescent="0.25">
      <c r="EU46624" s="104"/>
    </row>
    <row r="46625" spans="151:151" ht="14.4" x14ac:dyDescent="0.25">
      <c r="EU46625" s="104"/>
    </row>
    <row r="46626" spans="151:151" ht="14.4" x14ac:dyDescent="0.25">
      <c r="EU46626" s="104"/>
    </row>
    <row r="46627" spans="151:151" ht="14.4" x14ac:dyDescent="0.25">
      <c r="EU46627" s="104"/>
    </row>
    <row r="46628" spans="151:151" ht="14.4" x14ac:dyDescent="0.25">
      <c r="EU46628" s="104"/>
    </row>
    <row r="46629" spans="151:151" ht="14.4" x14ac:dyDescent="0.25">
      <c r="EU46629" s="104"/>
    </row>
    <row r="46630" spans="151:151" ht="14.4" x14ac:dyDescent="0.25">
      <c r="EU46630" s="104"/>
    </row>
    <row r="46631" spans="151:151" ht="14.4" x14ac:dyDescent="0.25">
      <c r="EU46631" s="104"/>
    </row>
    <row r="46632" spans="151:151" ht="14.4" x14ac:dyDescent="0.25">
      <c r="EU46632" s="104"/>
    </row>
    <row r="46633" spans="151:151" ht="14.4" x14ac:dyDescent="0.25">
      <c r="EU46633" s="104"/>
    </row>
    <row r="46634" spans="151:151" ht="14.4" x14ac:dyDescent="0.25">
      <c r="EU46634" s="104"/>
    </row>
    <row r="46635" spans="151:151" ht="14.4" x14ac:dyDescent="0.25">
      <c r="EU46635" s="104"/>
    </row>
    <row r="46636" spans="151:151" ht="14.4" x14ac:dyDescent="0.25">
      <c r="EU46636" s="104"/>
    </row>
    <row r="46637" spans="151:151" ht="14.4" x14ac:dyDescent="0.25">
      <c r="EU46637" s="104"/>
    </row>
    <row r="46638" spans="151:151" ht="14.4" x14ac:dyDescent="0.25">
      <c r="EU46638" s="104"/>
    </row>
    <row r="46639" spans="151:151" ht="14.4" x14ac:dyDescent="0.25">
      <c r="EU46639" s="104"/>
    </row>
    <row r="46640" spans="151:151" ht="14.4" x14ac:dyDescent="0.25">
      <c r="EU46640" s="104"/>
    </row>
    <row r="46641" spans="151:151" ht="14.4" x14ac:dyDescent="0.25">
      <c r="EU46641" s="104"/>
    </row>
    <row r="46642" spans="151:151" ht="14.4" x14ac:dyDescent="0.25">
      <c r="EU46642" s="104"/>
    </row>
    <row r="46643" spans="151:151" ht="14.4" x14ac:dyDescent="0.25">
      <c r="EU46643" s="104"/>
    </row>
    <row r="46644" spans="151:151" ht="14.4" x14ac:dyDescent="0.25">
      <c r="EU46644" s="104"/>
    </row>
    <row r="46645" spans="151:151" ht="14.4" x14ac:dyDescent="0.25">
      <c r="EU46645" s="104"/>
    </row>
    <row r="46646" spans="151:151" ht="14.4" x14ac:dyDescent="0.25">
      <c r="EU46646" s="104"/>
    </row>
    <row r="46647" spans="151:151" ht="14.4" x14ac:dyDescent="0.25">
      <c r="EU46647" s="104"/>
    </row>
    <row r="46648" spans="151:151" ht="14.4" x14ac:dyDescent="0.25">
      <c r="EU46648" s="104"/>
    </row>
    <row r="46649" spans="151:151" ht="14.4" x14ac:dyDescent="0.25">
      <c r="EU46649" s="104"/>
    </row>
    <row r="46650" spans="151:151" ht="14.4" x14ac:dyDescent="0.25">
      <c r="EU46650" s="104"/>
    </row>
    <row r="46651" spans="151:151" ht="14.4" x14ac:dyDescent="0.25">
      <c r="EU46651" s="104"/>
    </row>
    <row r="46652" spans="151:151" ht="14.4" x14ac:dyDescent="0.25">
      <c r="EU46652" s="104"/>
    </row>
    <row r="46653" spans="151:151" ht="14.4" x14ac:dyDescent="0.25">
      <c r="EU46653" s="104"/>
    </row>
    <row r="46654" spans="151:151" ht="14.4" x14ac:dyDescent="0.25">
      <c r="EU46654" s="104"/>
    </row>
    <row r="46655" spans="151:151" ht="14.4" x14ac:dyDescent="0.25">
      <c r="EU46655" s="104"/>
    </row>
    <row r="46656" spans="151:151" ht="14.4" x14ac:dyDescent="0.25">
      <c r="EU46656" s="104"/>
    </row>
    <row r="46657" spans="151:151" ht="14.4" x14ac:dyDescent="0.25">
      <c r="EU46657" s="104"/>
    </row>
    <row r="46658" spans="151:151" ht="14.4" x14ac:dyDescent="0.25">
      <c r="EU46658" s="104"/>
    </row>
    <row r="46659" spans="151:151" ht="14.4" x14ac:dyDescent="0.25">
      <c r="EU46659" s="104"/>
    </row>
    <row r="46660" spans="151:151" ht="14.4" x14ac:dyDescent="0.25">
      <c r="EU46660" s="104"/>
    </row>
    <row r="46661" spans="151:151" ht="14.4" x14ac:dyDescent="0.25">
      <c r="EU46661" s="104"/>
    </row>
    <row r="46662" spans="151:151" ht="14.4" x14ac:dyDescent="0.25">
      <c r="EU46662" s="104"/>
    </row>
    <row r="46663" spans="151:151" ht="14.4" x14ac:dyDescent="0.25">
      <c r="EU46663" s="104"/>
    </row>
    <row r="46664" spans="151:151" ht="14.4" x14ac:dyDescent="0.25">
      <c r="EU46664" s="104"/>
    </row>
    <row r="46665" spans="151:151" ht="14.4" x14ac:dyDescent="0.25">
      <c r="EU46665" s="104"/>
    </row>
    <row r="46666" spans="151:151" ht="14.4" x14ac:dyDescent="0.25">
      <c r="EU46666" s="104"/>
    </row>
    <row r="46667" spans="151:151" ht="14.4" x14ac:dyDescent="0.25">
      <c r="EU46667" s="104"/>
    </row>
    <row r="46668" spans="151:151" ht="14.4" x14ac:dyDescent="0.25">
      <c r="EU46668" s="104"/>
    </row>
    <row r="46669" spans="151:151" ht="14.4" x14ac:dyDescent="0.25">
      <c r="EU46669" s="104"/>
    </row>
    <row r="46670" spans="151:151" ht="14.4" x14ac:dyDescent="0.25">
      <c r="EU46670" s="104"/>
    </row>
    <row r="46671" spans="151:151" ht="14.4" x14ac:dyDescent="0.25">
      <c r="EU46671" s="104"/>
    </row>
    <row r="46672" spans="151:151" ht="14.4" x14ac:dyDescent="0.25">
      <c r="EU46672" s="104"/>
    </row>
    <row r="46673" spans="151:151" ht="14.4" x14ac:dyDescent="0.25">
      <c r="EU46673" s="104"/>
    </row>
    <row r="46674" spans="151:151" ht="14.4" x14ac:dyDescent="0.25">
      <c r="EU46674" s="104"/>
    </row>
    <row r="46675" spans="151:151" ht="14.4" x14ac:dyDescent="0.25">
      <c r="EU46675" s="104"/>
    </row>
    <row r="46676" spans="151:151" ht="14.4" x14ac:dyDescent="0.25">
      <c r="EU46676" s="104"/>
    </row>
    <row r="46677" spans="151:151" ht="14.4" x14ac:dyDescent="0.25">
      <c r="EU46677" s="104"/>
    </row>
    <row r="46678" spans="151:151" ht="14.4" x14ac:dyDescent="0.25">
      <c r="EU46678" s="104"/>
    </row>
    <row r="46679" spans="151:151" ht="14.4" x14ac:dyDescent="0.25">
      <c r="EU46679" s="104"/>
    </row>
    <row r="46680" spans="151:151" ht="14.4" x14ac:dyDescent="0.25">
      <c r="EU46680" s="104"/>
    </row>
    <row r="46681" spans="151:151" ht="14.4" x14ac:dyDescent="0.25">
      <c r="EU46681" s="104"/>
    </row>
    <row r="46682" spans="151:151" ht="14.4" x14ac:dyDescent="0.25">
      <c r="EU46682" s="104"/>
    </row>
    <row r="46683" spans="151:151" ht="14.4" x14ac:dyDescent="0.25">
      <c r="EU46683" s="104"/>
    </row>
    <row r="46684" spans="151:151" ht="14.4" x14ac:dyDescent="0.25">
      <c r="EU46684" s="104"/>
    </row>
    <row r="46685" spans="151:151" ht="14.4" x14ac:dyDescent="0.25">
      <c r="EU46685" s="104"/>
    </row>
    <row r="46686" spans="151:151" ht="14.4" x14ac:dyDescent="0.25">
      <c r="EU46686" s="104"/>
    </row>
    <row r="46687" spans="151:151" ht="14.4" x14ac:dyDescent="0.25">
      <c r="EU46687" s="104"/>
    </row>
    <row r="46688" spans="151:151" ht="14.4" x14ac:dyDescent="0.25">
      <c r="EU46688" s="104"/>
    </row>
    <row r="46689" spans="151:151" ht="14.4" x14ac:dyDescent="0.25">
      <c r="EU46689" s="104"/>
    </row>
    <row r="46690" spans="151:151" ht="14.4" x14ac:dyDescent="0.25">
      <c r="EU46690" s="104"/>
    </row>
    <row r="46691" spans="151:151" ht="14.4" x14ac:dyDescent="0.25">
      <c r="EU46691" s="104"/>
    </row>
    <row r="46692" spans="151:151" ht="14.4" x14ac:dyDescent="0.25">
      <c r="EU46692" s="104"/>
    </row>
    <row r="46693" spans="151:151" ht="14.4" x14ac:dyDescent="0.25">
      <c r="EU46693" s="104"/>
    </row>
    <row r="46694" spans="151:151" ht="14.4" x14ac:dyDescent="0.25">
      <c r="EU46694" s="104"/>
    </row>
    <row r="46695" spans="151:151" ht="14.4" x14ac:dyDescent="0.25">
      <c r="EU46695" s="104"/>
    </row>
    <row r="46696" spans="151:151" ht="14.4" x14ac:dyDescent="0.25">
      <c r="EU46696" s="104"/>
    </row>
    <row r="46697" spans="151:151" ht="14.4" x14ac:dyDescent="0.25">
      <c r="EU46697" s="104"/>
    </row>
    <row r="46698" spans="151:151" ht="14.4" x14ac:dyDescent="0.25">
      <c r="EU46698" s="104"/>
    </row>
    <row r="46699" spans="151:151" ht="14.4" x14ac:dyDescent="0.25">
      <c r="EU46699" s="104"/>
    </row>
    <row r="46700" spans="151:151" ht="14.4" x14ac:dyDescent="0.25">
      <c r="EU46700" s="104"/>
    </row>
    <row r="46701" spans="151:151" ht="14.4" x14ac:dyDescent="0.25">
      <c r="EU46701" s="104"/>
    </row>
    <row r="46702" spans="151:151" ht="14.4" x14ac:dyDescent="0.25">
      <c r="EU46702" s="104"/>
    </row>
    <row r="46703" spans="151:151" ht="14.4" x14ac:dyDescent="0.25">
      <c r="EU46703" s="104"/>
    </row>
    <row r="46704" spans="151:151" ht="14.4" x14ac:dyDescent="0.25">
      <c r="EU46704" s="104"/>
    </row>
    <row r="46705" spans="151:151" ht="14.4" x14ac:dyDescent="0.25">
      <c r="EU46705" s="104"/>
    </row>
    <row r="46706" spans="151:151" ht="14.4" x14ac:dyDescent="0.25">
      <c r="EU46706" s="104"/>
    </row>
    <row r="46707" spans="151:151" ht="14.4" x14ac:dyDescent="0.25">
      <c r="EU46707" s="104"/>
    </row>
    <row r="46708" spans="151:151" ht="14.4" x14ac:dyDescent="0.25">
      <c r="EU46708" s="104"/>
    </row>
    <row r="46709" spans="151:151" ht="14.4" x14ac:dyDescent="0.25">
      <c r="EU46709" s="104"/>
    </row>
    <row r="46710" spans="151:151" ht="14.4" x14ac:dyDescent="0.25">
      <c r="EU46710" s="104"/>
    </row>
    <row r="46711" spans="151:151" ht="14.4" x14ac:dyDescent="0.25">
      <c r="EU46711" s="104"/>
    </row>
    <row r="46712" spans="151:151" ht="14.4" x14ac:dyDescent="0.25">
      <c r="EU46712" s="104"/>
    </row>
    <row r="46713" spans="151:151" ht="14.4" x14ac:dyDescent="0.25">
      <c r="EU46713" s="104"/>
    </row>
    <row r="46714" spans="151:151" ht="14.4" x14ac:dyDescent="0.25">
      <c r="EU46714" s="104"/>
    </row>
    <row r="46715" spans="151:151" ht="14.4" x14ac:dyDescent="0.25">
      <c r="EU46715" s="104"/>
    </row>
    <row r="46716" spans="151:151" ht="14.4" x14ac:dyDescent="0.25">
      <c r="EU46716" s="104"/>
    </row>
    <row r="46717" spans="151:151" ht="14.4" x14ac:dyDescent="0.25">
      <c r="EU46717" s="104"/>
    </row>
    <row r="46718" spans="151:151" ht="14.4" x14ac:dyDescent="0.25">
      <c r="EU46718" s="104"/>
    </row>
    <row r="46719" spans="151:151" ht="14.4" x14ac:dyDescent="0.25">
      <c r="EU46719" s="104"/>
    </row>
    <row r="46720" spans="151:151" ht="14.4" x14ac:dyDescent="0.25">
      <c r="EU46720" s="104"/>
    </row>
    <row r="46721" spans="151:151" ht="14.4" x14ac:dyDescent="0.25">
      <c r="EU46721" s="104"/>
    </row>
    <row r="46722" spans="151:151" ht="14.4" x14ac:dyDescent="0.25">
      <c r="EU46722" s="104"/>
    </row>
    <row r="46723" spans="151:151" ht="14.4" x14ac:dyDescent="0.25">
      <c r="EU46723" s="104"/>
    </row>
    <row r="46724" spans="151:151" ht="14.4" x14ac:dyDescent="0.25">
      <c r="EU46724" s="104"/>
    </row>
    <row r="46725" spans="151:151" ht="14.4" x14ac:dyDescent="0.25">
      <c r="EU46725" s="104"/>
    </row>
    <row r="46726" spans="151:151" ht="14.4" x14ac:dyDescent="0.25">
      <c r="EU46726" s="104"/>
    </row>
    <row r="46727" spans="151:151" ht="14.4" x14ac:dyDescent="0.25">
      <c r="EU46727" s="104"/>
    </row>
    <row r="46728" spans="151:151" ht="14.4" x14ac:dyDescent="0.25">
      <c r="EU46728" s="104"/>
    </row>
    <row r="46729" spans="151:151" ht="14.4" x14ac:dyDescent="0.25">
      <c r="EU46729" s="104"/>
    </row>
    <row r="46730" spans="151:151" ht="14.4" x14ac:dyDescent="0.25">
      <c r="EU46730" s="104"/>
    </row>
    <row r="46731" spans="151:151" ht="14.4" x14ac:dyDescent="0.25">
      <c r="EU46731" s="104"/>
    </row>
    <row r="46732" spans="151:151" ht="14.4" x14ac:dyDescent="0.25">
      <c r="EU46732" s="104"/>
    </row>
    <row r="46733" spans="151:151" ht="14.4" x14ac:dyDescent="0.25">
      <c r="EU46733" s="104"/>
    </row>
    <row r="46734" spans="151:151" ht="14.4" x14ac:dyDescent="0.25">
      <c r="EU46734" s="104"/>
    </row>
    <row r="46735" spans="151:151" ht="14.4" x14ac:dyDescent="0.25">
      <c r="EU46735" s="104"/>
    </row>
    <row r="46736" spans="151:151" ht="14.4" x14ac:dyDescent="0.25">
      <c r="EU46736" s="104"/>
    </row>
    <row r="46737" spans="151:151" ht="14.4" x14ac:dyDescent="0.25">
      <c r="EU46737" s="104"/>
    </row>
    <row r="46738" spans="151:151" ht="14.4" x14ac:dyDescent="0.25">
      <c r="EU46738" s="104"/>
    </row>
    <row r="46739" spans="151:151" ht="14.4" x14ac:dyDescent="0.25">
      <c r="EU46739" s="104"/>
    </row>
    <row r="46740" spans="151:151" ht="14.4" x14ac:dyDescent="0.25">
      <c r="EU46740" s="104"/>
    </row>
    <row r="46741" spans="151:151" ht="14.4" x14ac:dyDescent="0.25">
      <c r="EU46741" s="104"/>
    </row>
    <row r="46742" spans="151:151" ht="14.4" x14ac:dyDescent="0.25">
      <c r="EU46742" s="104"/>
    </row>
    <row r="46743" spans="151:151" ht="14.4" x14ac:dyDescent="0.25">
      <c r="EU46743" s="104"/>
    </row>
    <row r="46744" spans="151:151" ht="14.4" x14ac:dyDescent="0.25">
      <c r="EU46744" s="104"/>
    </row>
    <row r="46745" spans="151:151" ht="14.4" x14ac:dyDescent="0.25">
      <c r="EU46745" s="104"/>
    </row>
    <row r="46746" spans="151:151" ht="14.4" x14ac:dyDescent="0.25">
      <c r="EU46746" s="104"/>
    </row>
    <row r="46747" spans="151:151" ht="14.4" x14ac:dyDescent="0.25">
      <c r="EU46747" s="104"/>
    </row>
    <row r="46748" spans="151:151" ht="14.4" x14ac:dyDescent="0.25">
      <c r="EU46748" s="104"/>
    </row>
    <row r="46749" spans="151:151" ht="14.4" x14ac:dyDescent="0.25">
      <c r="EU46749" s="104"/>
    </row>
    <row r="46750" spans="151:151" ht="14.4" x14ac:dyDescent="0.25">
      <c r="EU46750" s="104"/>
    </row>
    <row r="46751" spans="151:151" ht="14.4" x14ac:dyDescent="0.25">
      <c r="EU46751" s="104"/>
    </row>
    <row r="46752" spans="151:151" ht="14.4" x14ac:dyDescent="0.25">
      <c r="EU46752" s="104"/>
    </row>
    <row r="46753" spans="151:151" ht="14.4" x14ac:dyDescent="0.25">
      <c r="EU46753" s="104"/>
    </row>
    <row r="46754" spans="151:151" ht="14.4" x14ac:dyDescent="0.25">
      <c r="EU46754" s="104"/>
    </row>
    <row r="46755" spans="151:151" ht="14.4" x14ac:dyDescent="0.25">
      <c r="EU46755" s="104"/>
    </row>
    <row r="46756" spans="151:151" ht="14.4" x14ac:dyDescent="0.25">
      <c r="EU46756" s="104"/>
    </row>
    <row r="46757" spans="151:151" ht="14.4" x14ac:dyDescent="0.25">
      <c r="EU46757" s="104"/>
    </row>
    <row r="46758" spans="151:151" ht="14.4" x14ac:dyDescent="0.25">
      <c r="EU46758" s="104"/>
    </row>
    <row r="46759" spans="151:151" ht="14.4" x14ac:dyDescent="0.25">
      <c r="EU46759" s="104"/>
    </row>
    <row r="46760" spans="151:151" ht="14.4" x14ac:dyDescent="0.25">
      <c r="EU46760" s="104"/>
    </row>
    <row r="46761" spans="151:151" ht="14.4" x14ac:dyDescent="0.25">
      <c r="EU46761" s="104"/>
    </row>
    <row r="46762" spans="151:151" ht="14.4" x14ac:dyDescent="0.25">
      <c r="EU46762" s="104"/>
    </row>
    <row r="46763" spans="151:151" ht="14.4" x14ac:dyDescent="0.25">
      <c r="EU46763" s="104"/>
    </row>
    <row r="46764" spans="151:151" ht="14.4" x14ac:dyDescent="0.25">
      <c r="EU46764" s="104"/>
    </row>
    <row r="46765" spans="151:151" ht="14.4" x14ac:dyDescent="0.25">
      <c r="EU46765" s="104"/>
    </row>
    <row r="46766" spans="151:151" ht="14.4" x14ac:dyDescent="0.25">
      <c r="EU46766" s="104"/>
    </row>
    <row r="46767" spans="151:151" ht="14.4" x14ac:dyDescent="0.25">
      <c r="EU46767" s="104"/>
    </row>
    <row r="46768" spans="151:151" ht="14.4" x14ac:dyDescent="0.25">
      <c r="EU46768" s="104"/>
    </row>
    <row r="46769" spans="151:151" ht="14.4" x14ac:dyDescent="0.25">
      <c r="EU46769" s="104"/>
    </row>
    <row r="46770" spans="151:151" ht="14.4" x14ac:dyDescent="0.25">
      <c r="EU46770" s="104"/>
    </row>
    <row r="46771" spans="151:151" ht="14.4" x14ac:dyDescent="0.25">
      <c r="EU46771" s="104"/>
    </row>
    <row r="46772" spans="151:151" ht="14.4" x14ac:dyDescent="0.25">
      <c r="EU46772" s="104"/>
    </row>
    <row r="46773" spans="151:151" ht="14.4" x14ac:dyDescent="0.25">
      <c r="EU46773" s="104"/>
    </row>
    <row r="46774" spans="151:151" ht="14.4" x14ac:dyDescent="0.25">
      <c r="EU46774" s="104"/>
    </row>
    <row r="46775" spans="151:151" ht="14.4" x14ac:dyDescent="0.25">
      <c r="EU46775" s="104"/>
    </row>
    <row r="46776" spans="151:151" ht="14.4" x14ac:dyDescent="0.25">
      <c r="EU46776" s="104"/>
    </row>
    <row r="46777" spans="151:151" ht="14.4" x14ac:dyDescent="0.25">
      <c r="EU46777" s="104"/>
    </row>
    <row r="46778" spans="151:151" ht="14.4" x14ac:dyDescent="0.25">
      <c r="EU46778" s="104"/>
    </row>
    <row r="46779" spans="151:151" ht="14.4" x14ac:dyDescent="0.25">
      <c r="EU46779" s="104"/>
    </row>
    <row r="46780" spans="151:151" ht="14.4" x14ac:dyDescent="0.25">
      <c r="EU46780" s="104"/>
    </row>
    <row r="46781" spans="151:151" ht="14.4" x14ac:dyDescent="0.25">
      <c r="EU46781" s="104"/>
    </row>
    <row r="46782" spans="151:151" ht="14.4" x14ac:dyDescent="0.25">
      <c r="EU46782" s="104"/>
    </row>
    <row r="46783" spans="151:151" ht="14.4" x14ac:dyDescent="0.25">
      <c r="EU46783" s="104"/>
    </row>
    <row r="46784" spans="151:151" ht="14.4" x14ac:dyDescent="0.25">
      <c r="EU46784" s="104"/>
    </row>
    <row r="46785" spans="151:151" ht="14.4" x14ac:dyDescent="0.25">
      <c r="EU46785" s="104"/>
    </row>
    <row r="46786" spans="151:151" ht="14.4" x14ac:dyDescent="0.25">
      <c r="EU46786" s="104"/>
    </row>
    <row r="46787" spans="151:151" ht="14.4" x14ac:dyDescent="0.25">
      <c r="EU46787" s="104"/>
    </row>
    <row r="46788" spans="151:151" ht="14.4" x14ac:dyDescent="0.25">
      <c r="EU46788" s="104"/>
    </row>
    <row r="46789" spans="151:151" ht="14.4" x14ac:dyDescent="0.25">
      <c r="EU46789" s="104"/>
    </row>
    <row r="46790" spans="151:151" ht="14.4" x14ac:dyDescent="0.25">
      <c r="EU46790" s="104"/>
    </row>
    <row r="46791" spans="151:151" ht="14.4" x14ac:dyDescent="0.25">
      <c r="EU46791" s="104"/>
    </row>
    <row r="46792" spans="151:151" ht="14.4" x14ac:dyDescent="0.25">
      <c r="EU46792" s="104"/>
    </row>
    <row r="46793" spans="151:151" ht="14.4" x14ac:dyDescent="0.25">
      <c r="EU46793" s="104"/>
    </row>
    <row r="46794" spans="151:151" ht="14.4" x14ac:dyDescent="0.25">
      <c r="EU46794" s="104"/>
    </row>
    <row r="46795" spans="151:151" ht="14.4" x14ac:dyDescent="0.25">
      <c r="EU46795" s="104"/>
    </row>
    <row r="46796" spans="151:151" ht="14.4" x14ac:dyDescent="0.25">
      <c r="EU46796" s="104"/>
    </row>
    <row r="46797" spans="151:151" ht="14.4" x14ac:dyDescent="0.25">
      <c r="EU46797" s="104"/>
    </row>
    <row r="46798" spans="151:151" ht="14.4" x14ac:dyDescent="0.25">
      <c r="EU46798" s="104"/>
    </row>
    <row r="46799" spans="151:151" ht="14.4" x14ac:dyDescent="0.25">
      <c r="EU46799" s="104"/>
    </row>
    <row r="46800" spans="151:151" ht="14.4" x14ac:dyDescent="0.25">
      <c r="EU46800" s="104"/>
    </row>
    <row r="46801" spans="151:151" ht="14.4" x14ac:dyDescent="0.25">
      <c r="EU46801" s="104"/>
    </row>
    <row r="46802" spans="151:151" ht="14.4" x14ac:dyDescent="0.25">
      <c r="EU46802" s="104"/>
    </row>
    <row r="46803" spans="151:151" ht="14.4" x14ac:dyDescent="0.25">
      <c r="EU46803" s="104"/>
    </row>
    <row r="46804" spans="151:151" ht="14.4" x14ac:dyDescent="0.25">
      <c r="EU46804" s="104"/>
    </row>
    <row r="46805" spans="151:151" ht="14.4" x14ac:dyDescent="0.25">
      <c r="EU46805" s="104"/>
    </row>
    <row r="46806" spans="151:151" ht="14.4" x14ac:dyDescent="0.25">
      <c r="EU46806" s="104"/>
    </row>
    <row r="46807" spans="151:151" ht="14.4" x14ac:dyDescent="0.25">
      <c r="EU46807" s="104"/>
    </row>
    <row r="46808" spans="151:151" ht="14.4" x14ac:dyDescent="0.25">
      <c r="EU46808" s="104"/>
    </row>
    <row r="46809" spans="151:151" ht="14.4" x14ac:dyDescent="0.25">
      <c r="EU46809" s="104"/>
    </row>
    <row r="46810" spans="151:151" ht="14.4" x14ac:dyDescent="0.25">
      <c r="EU46810" s="104"/>
    </row>
    <row r="46811" spans="151:151" ht="14.4" x14ac:dyDescent="0.25">
      <c r="EU46811" s="104"/>
    </row>
    <row r="46812" spans="151:151" ht="14.4" x14ac:dyDescent="0.25">
      <c r="EU46812" s="104"/>
    </row>
    <row r="46813" spans="151:151" ht="14.4" x14ac:dyDescent="0.25">
      <c r="EU46813" s="104"/>
    </row>
    <row r="46814" spans="151:151" ht="14.4" x14ac:dyDescent="0.25">
      <c r="EU46814" s="104"/>
    </row>
    <row r="46815" spans="151:151" ht="14.4" x14ac:dyDescent="0.25">
      <c r="EU46815" s="104"/>
    </row>
    <row r="46816" spans="151:151" ht="14.4" x14ac:dyDescent="0.25">
      <c r="EU46816" s="104"/>
    </row>
    <row r="46817" spans="151:151" ht="14.4" x14ac:dyDescent="0.25">
      <c r="EU46817" s="104"/>
    </row>
    <row r="46818" spans="151:151" ht="14.4" x14ac:dyDescent="0.25">
      <c r="EU46818" s="104"/>
    </row>
    <row r="46819" spans="151:151" ht="14.4" x14ac:dyDescent="0.25">
      <c r="EU46819" s="104"/>
    </row>
    <row r="46820" spans="151:151" ht="14.4" x14ac:dyDescent="0.25">
      <c r="EU46820" s="104"/>
    </row>
    <row r="46821" spans="151:151" ht="14.4" x14ac:dyDescent="0.25">
      <c r="EU46821" s="104"/>
    </row>
    <row r="46822" spans="151:151" ht="14.4" x14ac:dyDescent="0.25">
      <c r="EU46822" s="104"/>
    </row>
    <row r="46823" spans="151:151" ht="14.4" x14ac:dyDescent="0.25">
      <c r="EU46823" s="104"/>
    </row>
    <row r="46824" spans="151:151" ht="14.4" x14ac:dyDescent="0.25">
      <c r="EU46824" s="104"/>
    </row>
    <row r="46825" spans="151:151" ht="14.4" x14ac:dyDescent="0.25">
      <c r="EU46825" s="104"/>
    </row>
    <row r="46826" spans="151:151" ht="14.4" x14ac:dyDescent="0.25">
      <c r="EU46826" s="104"/>
    </row>
    <row r="46827" spans="151:151" ht="14.4" x14ac:dyDescent="0.25">
      <c r="EU46827" s="104"/>
    </row>
    <row r="46828" spans="151:151" ht="14.4" x14ac:dyDescent="0.25">
      <c r="EU46828" s="104"/>
    </row>
    <row r="46829" spans="151:151" ht="14.4" x14ac:dyDescent="0.25">
      <c r="EU46829" s="104"/>
    </row>
    <row r="46830" spans="151:151" ht="14.4" x14ac:dyDescent="0.25">
      <c r="EU46830" s="104"/>
    </row>
    <row r="46831" spans="151:151" ht="14.4" x14ac:dyDescent="0.25">
      <c r="EU46831" s="104"/>
    </row>
    <row r="46832" spans="151:151" ht="14.4" x14ac:dyDescent="0.25">
      <c r="EU46832" s="104"/>
    </row>
    <row r="46833" spans="151:151" ht="14.4" x14ac:dyDescent="0.25">
      <c r="EU46833" s="104"/>
    </row>
    <row r="46834" spans="151:151" ht="14.4" x14ac:dyDescent="0.25">
      <c r="EU46834" s="104"/>
    </row>
    <row r="46835" spans="151:151" ht="14.4" x14ac:dyDescent="0.25">
      <c r="EU46835" s="104"/>
    </row>
    <row r="46836" spans="151:151" ht="14.4" x14ac:dyDescent="0.25">
      <c r="EU46836" s="104"/>
    </row>
    <row r="46837" spans="151:151" ht="14.4" x14ac:dyDescent="0.25">
      <c r="EU46837" s="104"/>
    </row>
    <row r="46838" spans="151:151" ht="14.4" x14ac:dyDescent="0.25">
      <c r="EU46838" s="104"/>
    </row>
    <row r="46839" spans="151:151" ht="14.4" x14ac:dyDescent="0.25">
      <c r="EU46839" s="104"/>
    </row>
    <row r="46840" spans="151:151" ht="14.4" x14ac:dyDescent="0.25">
      <c r="EU46840" s="104"/>
    </row>
    <row r="46841" spans="151:151" ht="14.4" x14ac:dyDescent="0.25">
      <c r="EU46841" s="104"/>
    </row>
    <row r="46842" spans="151:151" ht="14.4" x14ac:dyDescent="0.25">
      <c r="EU46842" s="104"/>
    </row>
    <row r="46843" spans="151:151" ht="14.4" x14ac:dyDescent="0.25">
      <c r="EU46843" s="104"/>
    </row>
    <row r="46844" spans="151:151" ht="14.4" x14ac:dyDescent="0.25">
      <c r="EU46844" s="104"/>
    </row>
    <row r="46845" spans="151:151" ht="14.4" x14ac:dyDescent="0.25">
      <c r="EU46845" s="104"/>
    </row>
    <row r="46846" spans="151:151" ht="14.4" x14ac:dyDescent="0.25">
      <c r="EU46846" s="104"/>
    </row>
    <row r="46847" spans="151:151" ht="14.4" x14ac:dyDescent="0.25">
      <c r="EU46847" s="104"/>
    </row>
    <row r="46848" spans="151:151" ht="14.4" x14ac:dyDescent="0.25">
      <c r="EU46848" s="104"/>
    </row>
    <row r="46849" spans="151:151" ht="14.4" x14ac:dyDescent="0.25">
      <c r="EU46849" s="104"/>
    </row>
    <row r="46850" spans="151:151" ht="14.4" x14ac:dyDescent="0.25">
      <c r="EU46850" s="104"/>
    </row>
    <row r="46851" spans="151:151" ht="14.4" x14ac:dyDescent="0.25">
      <c r="EU46851" s="104"/>
    </row>
    <row r="46852" spans="151:151" ht="14.4" x14ac:dyDescent="0.25">
      <c r="EU46852" s="104"/>
    </row>
    <row r="46853" spans="151:151" ht="14.4" x14ac:dyDescent="0.25">
      <c r="EU46853" s="104"/>
    </row>
    <row r="46854" spans="151:151" ht="14.4" x14ac:dyDescent="0.25">
      <c r="EU46854" s="104"/>
    </row>
    <row r="46855" spans="151:151" ht="14.4" x14ac:dyDescent="0.25">
      <c r="EU46855" s="104"/>
    </row>
    <row r="46856" spans="151:151" ht="14.4" x14ac:dyDescent="0.25">
      <c r="EU46856" s="104"/>
    </row>
    <row r="46857" spans="151:151" ht="14.4" x14ac:dyDescent="0.25">
      <c r="EU46857" s="104"/>
    </row>
    <row r="46858" spans="151:151" ht="14.4" x14ac:dyDescent="0.25">
      <c r="EU46858" s="104"/>
    </row>
    <row r="46859" spans="151:151" ht="14.4" x14ac:dyDescent="0.25">
      <c r="EU46859" s="104"/>
    </row>
    <row r="46860" spans="151:151" ht="14.4" x14ac:dyDescent="0.25">
      <c r="EU46860" s="104"/>
    </row>
    <row r="46861" spans="151:151" ht="14.4" x14ac:dyDescent="0.25">
      <c r="EU46861" s="104"/>
    </row>
    <row r="46862" spans="151:151" ht="14.4" x14ac:dyDescent="0.25">
      <c r="EU46862" s="104"/>
    </row>
    <row r="46863" spans="151:151" ht="14.4" x14ac:dyDescent="0.25">
      <c r="EU46863" s="104"/>
    </row>
    <row r="46864" spans="151:151" ht="14.4" x14ac:dyDescent="0.25">
      <c r="EU46864" s="104"/>
    </row>
    <row r="46865" spans="151:151" ht="14.4" x14ac:dyDescent="0.25">
      <c r="EU46865" s="104"/>
    </row>
    <row r="46866" spans="151:151" ht="14.4" x14ac:dyDescent="0.25">
      <c r="EU46866" s="104"/>
    </row>
    <row r="46867" spans="151:151" ht="14.4" x14ac:dyDescent="0.25">
      <c r="EU46867" s="104"/>
    </row>
    <row r="46868" spans="151:151" ht="14.4" x14ac:dyDescent="0.25">
      <c r="EU46868" s="104"/>
    </row>
    <row r="46869" spans="151:151" ht="14.4" x14ac:dyDescent="0.25">
      <c r="EU46869" s="104"/>
    </row>
    <row r="46870" spans="151:151" ht="14.4" x14ac:dyDescent="0.25">
      <c r="EU46870" s="104"/>
    </row>
    <row r="46871" spans="151:151" ht="14.4" x14ac:dyDescent="0.25">
      <c r="EU46871" s="104"/>
    </row>
    <row r="46872" spans="151:151" ht="14.4" x14ac:dyDescent="0.25">
      <c r="EU46872" s="104"/>
    </row>
    <row r="46873" spans="151:151" ht="14.4" x14ac:dyDescent="0.25">
      <c r="EU46873" s="104"/>
    </row>
    <row r="46874" spans="151:151" ht="14.4" x14ac:dyDescent="0.25">
      <c r="EU46874" s="104"/>
    </row>
    <row r="46875" spans="151:151" ht="14.4" x14ac:dyDescent="0.25">
      <c r="EU46875" s="104"/>
    </row>
    <row r="46876" spans="151:151" ht="14.4" x14ac:dyDescent="0.25">
      <c r="EU46876" s="104"/>
    </row>
    <row r="46877" spans="151:151" ht="14.4" x14ac:dyDescent="0.25">
      <c r="EU46877" s="104"/>
    </row>
    <row r="46878" spans="151:151" ht="14.4" x14ac:dyDescent="0.25">
      <c r="EU46878" s="104"/>
    </row>
    <row r="46879" spans="151:151" ht="14.4" x14ac:dyDescent="0.25">
      <c r="EU46879" s="104"/>
    </row>
    <row r="46880" spans="151:151" ht="14.4" x14ac:dyDescent="0.25">
      <c r="EU46880" s="104"/>
    </row>
    <row r="46881" spans="151:151" ht="14.4" x14ac:dyDescent="0.25">
      <c r="EU46881" s="104"/>
    </row>
    <row r="46882" spans="151:151" ht="14.4" x14ac:dyDescent="0.25">
      <c r="EU46882" s="104"/>
    </row>
    <row r="46883" spans="151:151" ht="14.4" x14ac:dyDescent="0.25">
      <c r="EU46883" s="104"/>
    </row>
    <row r="46884" spans="151:151" ht="14.4" x14ac:dyDescent="0.25">
      <c r="EU46884" s="104"/>
    </row>
    <row r="46885" spans="151:151" ht="14.4" x14ac:dyDescent="0.25">
      <c r="EU46885" s="104"/>
    </row>
    <row r="46886" spans="151:151" ht="14.4" x14ac:dyDescent="0.25">
      <c r="EU46886" s="104"/>
    </row>
    <row r="46887" spans="151:151" ht="14.4" x14ac:dyDescent="0.25">
      <c r="EU46887" s="104"/>
    </row>
    <row r="46888" spans="151:151" ht="14.4" x14ac:dyDescent="0.25">
      <c r="EU46888" s="104"/>
    </row>
    <row r="46889" spans="151:151" ht="14.4" x14ac:dyDescent="0.25">
      <c r="EU46889" s="104"/>
    </row>
    <row r="46890" spans="151:151" ht="14.4" x14ac:dyDescent="0.25">
      <c r="EU46890" s="104"/>
    </row>
    <row r="46891" spans="151:151" ht="14.4" x14ac:dyDescent="0.25">
      <c r="EU46891" s="104"/>
    </row>
    <row r="46892" spans="151:151" ht="14.4" x14ac:dyDescent="0.25">
      <c r="EU46892" s="104"/>
    </row>
    <row r="46893" spans="151:151" ht="14.4" x14ac:dyDescent="0.25">
      <c r="EU46893" s="104"/>
    </row>
    <row r="46894" spans="151:151" ht="14.4" x14ac:dyDescent="0.25">
      <c r="EU46894" s="104"/>
    </row>
    <row r="46895" spans="151:151" ht="14.4" x14ac:dyDescent="0.25">
      <c r="EU46895" s="104"/>
    </row>
    <row r="46896" spans="151:151" ht="14.4" x14ac:dyDescent="0.25">
      <c r="EU46896" s="104"/>
    </row>
    <row r="46897" spans="151:151" ht="14.4" x14ac:dyDescent="0.25">
      <c r="EU46897" s="104"/>
    </row>
    <row r="46898" spans="151:151" ht="14.4" x14ac:dyDescent="0.25">
      <c r="EU46898" s="104"/>
    </row>
    <row r="46899" spans="151:151" ht="14.4" x14ac:dyDescent="0.25">
      <c r="EU46899" s="104"/>
    </row>
    <row r="46900" spans="151:151" ht="14.4" x14ac:dyDescent="0.25">
      <c r="EU46900" s="104"/>
    </row>
    <row r="46901" spans="151:151" ht="14.4" x14ac:dyDescent="0.25">
      <c r="EU46901" s="104"/>
    </row>
    <row r="46902" spans="151:151" ht="14.4" x14ac:dyDescent="0.25">
      <c r="EU46902" s="104"/>
    </row>
    <row r="46903" spans="151:151" ht="14.4" x14ac:dyDescent="0.25">
      <c r="EU46903" s="104"/>
    </row>
    <row r="46904" spans="151:151" ht="14.4" x14ac:dyDescent="0.25">
      <c r="EU46904" s="104"/>
    </row>
    <row r="46905" spans="151:151" ht="14.4" x14ac:dyDescent="0.25">
      <c r="EU46905" s="104"/>
    </row>
    <row r="46906" spans="151:151" ht="14.4" x14ac:dyDescent="0.25">
      <c r="EU46906" s="104"/>
    </row>
    <row r="46907" spans="151:151" ht="14.4" x14ac:dyDescent="0.25">
      <c r="EU46907" s="104"/>
    </row>
    <row r="46908" spans="151:151" ht="14.4" x14ac:dyDescent="0.25">
      <c r="EU46908" s="104"/>
    </row>
    <row r="46909" spans="151:151" ht="14.4" x14ac:dyDescent="0.25">
      <c r="EU46909" s="104"/>
    </row>
    <row r="46910" spans="151:151" ht="14.4" x14ac:dyDescent="0.25">
      <c r="EU46910" s="104"/>
    </row>
    <row r="46911" spans="151:151" ht="14.4" x14ac:dyDescent="0.25">
      <c r="EU46911" s="104"/>
    </row>
    <row r="46912" spans="151:151" ht="14.4" x14ac:dyDescent="0.25">
      <c r="EU46912" s="104"/>
    </row>
    <row r="46913" spans="151:151" ht="14.4" x14ac:dyDescent="0.25">
      <c r="EU46913" s="104"/>
    </row>
    <row r="46914" spans="151:151" ht="14.4" x14ac:dyDescent="0.25">
      <c r="EU46914" s="104"/>
    </row>
    <row r="46915" spans="151:151" ht="14.4" x14ac:dyDescent="0.25">
      <c r="EU46915" s="104"/>
    </row>
    <row r="46916" spans="151:151" ht="14.4" x14ac:dyDescent="0.25">
      <c r="EU46916" s="104"/>
    </row>
    <row r="46917" spans="151:151" ht="14.4" x14ac:dyDescent="0.25">
      <c r="EU46917" s="104"/>
    </row>
    <row r="46918" spans="151:151" ht="14.4" x14ac:dyDescent="0.25">
      <c r="EU46918" s="104"/>
    </row>
    <row r="46919" spans="151:151" ht="14.4" x14ac:dyDescent="0.25">
      <c r="EU46919" s="104"/>
    </row>
    <row r="46920" spans="151:151" ht="14.4" x14ac:dyDescent="0.25">
      <c r="EU46920" s="104"/>
    </row>
    <row r="46921" spans="151:151" ht="14.4" x14ac:dyDescent="0.25">
      <c r="EU46921" s="104"/>
    </row>
    <row r="46922" spans="151:151" ht="14.4" x14ac:dyDescent="0.25">
      <c r="EU46922" s="104"/>
    </row>
    <row r="46923" spans="151:151" ht="14.4" x14ac:dyDescent="0.25">
      <c r="EU46923" s="104"/>
    </row>
    <row r="46924" spans="151:151" ht="14.4" x14ac:dyDescent="0.25">
      <c r="EU46924" s="104"/>
    </row>
    <row r="46925" spans="151:151" ht="14.4" x14ac:dyDescent="0.25">
      <c r="EU46925" s="104"/>
    </row>
    <row r="46926" spans="151:151" ht="14.4" x14ac:dyDescent="0.25">
      <c r="EU46926" s="104"/>
    </row>
    <row r="46927" spans="151:151" ht="14.4" x14ac:dyDescent="0.25">
      <c r="EU46927" s="104"/>
    </row>
    <row r="46928" spans="151:151" ht="14.4" x14ac:dyDescent="0.25">
      <c r="EU46928" s="104"/>
    </row>
    <row r="46929" spans="151:151" ht="14.4" x14ac:dyDescent="0.25">
      <c r="EU46929" s="104"/>
    </row>
    <row r="46930" spans="151:151" ht="14.4" x14ac:dyDescent="0.25">
      <c r="EU46930" s="104"/>
    </row>
    <row r="46931" spans="151:151" ht="14.4" x14ac:dyDescent="0.25">
      <c r="EU46931" s="104"/>
    </row>
    <row r="46932" spans="151:151" ht="14.4" x14ac:dyDescent="0.25">
      <c r="EU46932" s="104"/>
    </row>
    <row r="46933" spans="151:151" ht="14.4" x14ac:dyDescent="0.25">
      <c r="EU46933" s="104"/>
    </row>
    <row r="46934" spans="151:151" ht="14.4" x14ac:dyDescent="0.25">
      <c r="EU46934" s="104"/>
    </row>
    <row r="46935" spans="151:151" ht="14.4" x14ac:dyDescent="0.25">
      <c r="EU46935" s="104"/>
    </row>
    <row r="46936" spans="151:151" ht="14.4" x14ac:dyDescent="0.25">
      <c r="EU46936" s="104"/>
    </row>
    <row r="46937" spans="151:151" ht="14.4" x14ac:dyDescent="0.25">
      <c r="EU46937" s="104"/>
    </row>
    <row r="46938" spans="151:151" ht="14.4" x14ac:dyDescent="0.25">
      <c r="EU46938" s="104"/>
    </row>
    <row r="46939" spans="151:151" ht="14.4" x14ac:dyDescent="0.25">
      <c r="EU46939" s="104"/>
    </row>
    <row r="46940" spans="151:151" ht="14.4" x14ac:dyDescent="0.25">
      <c r="EU46940" s="104"/>
    </row>
    <row r="46941" spans="151:151" ht="14.4" x14ac:dyDescent="0.25">
      <c r="EU46941" s="104"/>
    </row>
    <row r="46942" spans="151:151" ht="14.4" x14ac:dyDescent="0.25">
      <c r="EU46942" s="104"/>
    </row>
    <row r="46943" spans="151:151" ht="14.4" x14ac:dyDescent="0.25">
      <c r="EU46943" s="104"/>
    </row>
    <row r="46944" spans="151:151" ht="14.4" x14ac:dyDescent="0.25">
      <c r="EU46944" s="104"/>
    </row>
    <row r="46945" spans="151:151" ht="14.4" x14ac:dyDescent="0.25">
      <c r="EU46945" s="104"/>
    </row>
    <row r="46946" spans="151:151" ht="14.4" x14ac:dyDescent="0.25">
      <c r="EU46946" s="104"/>
    </row>
    <row r="46947" spans="151:151" ht="14.4" x14ac:dyDescent="0.25">
      <c r="EU46947" s="104"/>
    </row>
    <row r="46948" spans="151:151" ht="14.4" x14ac:dyDescent="0.25">
      <c r="EU46948" s="104"/>
    </row>
    <row r="46949" spans="151:151" ht="14.4" x14ac:dyDescent="0.25">
      <c r="EU46949" s="104"/>
    </row>
    <row r="46950" spans="151:151" ht="14.4" x14ac:dyDescent="0.25">
      <c r="EU46950" s="104"/>
    </row>
    <row r="46951" spans="151:151" ht="14.4" x14ac:dyDescent="0.25">
      <c r="EU46951" s="104"/>
    </row>
    <row r="46952" spans="151:151" ht="14.4" x14ac:dyDescent="0.25">
      <c r="EU46952" s="104"/>
    </row>
    <row r="46953" spans="151:151" ht="14.4" x14ac:dyDescent="0.25">
      <c r="EU46953" s="104"/>
    </row>
    <row r="46954" spans="151:151" ht="14.4" x14ac:dyDescent="0.25">
      <c r="EU46954" s="104"/>
    </row>
    <row r="46955" spans="151:151" ht="14.4" x14ac:dyDescent="0.25">
      <c r="EU46955" s="104"/>
    </row>
    <row r="46956" spans="151:151" ht="14.4" x14ac:dyDescent="0.25">
      <c r="EU46956" s="104"/>
    </row>
    <row r="46957" spans="151:151" ht="14.4" x14ac:dyDescent="0.25">
      <c r="EU46957" s="104"/>
    </row>
    <row r="46958" spans="151:151" ht="14.4" x14ac:dyDescent="0.25">
      <c r="EU46958" s="104"/>
    </row>
    <row r="46959" spans="151:151" ht="14.4" x14ac:dyDescent="0.25">
      <c r="EU46959" s="104"/>
    </row>
    <row r="46960" spans="151:151" ht="14.4" x14ac:dyDescent="0.25">
      <c r="EU46960" s="104"/>
    </row>
    <row r="46961" spans="151:151" ht="14.4" x14ac:dyDescent="0.25">
      <c r="EU46961" s="104"/>
    </row>
    <row r="46962" spans="151:151" ht="14.4" x14ac:dyDescent="0.25">
      <c r="EU46962" s="104"/>
    </row>
    <row r="46963" spans="151:151" ht="14.4" x14ac:dyDescent="0.25">
      <c r="EU46963" s="104"/>
    </row>
    <row r="46964" spans="151:151" ht="14.4" x14ac:dyDescent="0.25">
      <c r="EU46964" s="104"/>
    </row>
    <row r="46965" spans="151:151" ht="14.4" x14ac:dyDescent="0.25">
      <c r="EU46965" s="104"/>
    </row>
    <row r="46966" spans="151:151" ht="14.4" x14ac:dyDescent="0.25">
      <c r="EU46966" s="104"/>
    </row>
    <row r="46967" spans="151:151" ht="14.4" x14ac:dyDescent="0.25">
      <c r="EU46967" s="104"/>
    </row>
    <row r="46968" spans="151:151" ht="14.4" x14ac:dyDescent="0.25">
      <c r="EU46968" s="104"/>
    </row>
    <row r="46969" spans="151:151" ht="14.4" x14ac:dyDescent="0.25">
      <c r="EU46969" s="104"/>
    </row>
    <row r="46970" spans="151:151" ht="14.4" x14ac:dyDescent="0.25">
      <c r="EU46970" s="104"/>
    </row>
    <row r="46971" spans="151:151" ht="14.4" x14ac:dyDescent="0.25">
      <c r="EU46971" s="104"/>
    </row>
    <row r="46972" spans="151:151" ht="14.4" x14ac:dyDescent="0.25">
      <c r="EU46972" s="104"/>
    </row>
    <row r="46973" spans="151:151" ht="14.4" x14ac:dyDescent="0.25">
      <c r="EU46973" s="104"/>
    </row>
    <row r="46974" spans="151:151" ht="14.4" x14ac:dyDescent="0.25">
      <c r="EU46974" s="104"/>
    </row>
    <row r="46975" spans="151:151" ht="14.4" x14ac:dyDescent="0.25">
      <c r="EU46975" s="104"/>
    </row>
    <row r="46976" spans="151:151" ht="14.4" x14ac:dyDescent="0.25">
      <c r="EU46976" s="104"/>
    </row>
    <row r="46977" spans="151:151" ht="14.4" x14ac:dyDescent="0.25">
      <c r="EU46977" s="104"/>
    </row>
    <row r="46978" spans="151:151" ht="14.4" x14ac:dyDescent="0.25">
      <c r="EU46978" s="104"/>
    </row>
    <row r="46979" spans="151:151" ht="14.4" x14ac:dyDescent="0.25">
      <c r="EU46979" s="104"/>
    </row>
    <row r="46980" spans="151:151" ht="14.4" x14ac:dyDescent="0.25">
      <c r="EU46980" s="104"/>
    </row>
    <row r="46981" spans="151:151" ht="14.4" x14ac:dyDescent="0.25">
      <c r="EU46981" s="104"/>
    </row>
    <row r="46982" spans="151:151" ht="14.4" x14ac:dyDescent="0.25">
      <c r="EU46982" s="104"/>
    </row>
    <row r="46983" spans="151:151" ht="14.4" x14ac:dyDescent="0.25">
      <c r="EU46983" s="104"/>
    </row>
    <row r="46984" spans="151:151" ht="14.4" x14ac:dyDescent="0.25">
      <c r="EU46984" s="104"/>
    </row>
    <row r="46985" spans="151:151" ht="14.4" x14ac:dyDescent="0.25">
      <c r="EU46985" s="104"/>
    </row>
    <row r="46986" spans="151:151" ht="14.4" x14ac:dyDescent="0.25">
      <c r="EU46986" s="104"/>
    </row>
    <row r="46987" spans="151:151" ht="14.4" x14ac:dyDescent="0.25">
      <c r="EU46987" s="104"/>
    </row>
    <row r="46988" spans="151:151" ht="14.4" x14ac:dyDescent="0.25">
      <c r="EU46988" s="104"/>
    </row>
    <row r="46989" spans="151:151" ht="14.4" x14ac:dyDescent="0.25">
      <c r="EU46989" s="104"/>
    </row>
    <row r="46990" spans="151:151" ht="14.4" x14ac:dyDescent="0.25">
      <c r="EU46990" s="104"/>
    </row>
    <row r="46991" spans="151:151" ht="14.4" x14ac:dyDescent="0.25">
      <c r="EU46991" s="104"/>
    </row>
    <row r="46992" spans="151:151" ht="14.4" x14ac:dyDescent="0.25">
      <c r="EU46992" s="104"/>
    </row>
    <row r="46993" spans="151:151" ht="14.4" x14ac:dyDescent="0.25">
      <c r="EU46993" s="104"/>
    </row>
    <row r="46994" spans="151:151" ht="14.4" x14ac:dyDescent="0.25">
      <c r="EU46994" s="104"/>
    </row>
    <row r="46995" spans="151:151" ht="14.4" x14ac:dyDescent="0.25">
      <c r="EU46995" s="104"/>
    </row>
    <row r="46996" spans="151:151" ht="14.4" x14ac:dyDescent="0.25">
      <c r="EU46996" s="104"/>
    </row>
    <row r="46997" spans="151:151" ht="14.4" x14ac:dyDescent="0.25">
      <c r="EU46997" s="104"/>
    </row>
    <row r="46998" spans="151:151" ht="14.4" x14ac:dyDescent="0.25">
      <c r="EU46998" s="104"/>
    </row>
    <row r="46999" spans="151:151" ht="14.4" x14ac:dyDescent="0.25">
      <c r="EU46999" s="104"/>
    </row>
    <row r="47000" spans="151:151" ht="14.4" x14ac:dyDescent="0.25">
      <c r="EU47000" s="104"/>
    </row>
    <row r="47001" spans="151:151" ht="14.4" x14ac:dyDescent="0.25">
      <c r="EU47001" s="104"/>
    </row>
    <row r="47002" spans="151:151" ht="14.4" x14ac:dyDescent="0.25">
      <c r="EU47002" s="104"/>
    </row>
    <row r="47003" spans="151:151" ht="14.4" x14ac:dyDescent="0.25">
      <c r="EU47003" s="104"/>
    </row>
    <row r="47004" spans="151:151" ht="14.4" x14ac:dyDescent="0.25">
      <c r="EU47004" s="104"/>
    </row>
    <row r="47005" spans="151:151" ht="14.4" x14ac:dyDescent="0.25">
      <c r="EU47005" s="104"/>
    </row>
    <row r="47006" spans="151:151" ht="14.4" x14ac:dyDescent="0.25">
      <c r="EU47006" s="104"/>
    </row>
    <row r="47007" spans="151:151" ht="14.4" x14ac:dyDescent="0.25">
      <c r="EU47007" s="104"/>
    </row>
    <row r="47008" spans="151:151" ht="14.4" x14ac:dyDescent="0.25">
      <c r="EU47008" s="104"/>
    </row>
    <row r="47009" spans="151:151" ht="14.4" x14ac:dyDescent="0.25">
      <c r="EU47009" s="104"/>
    </row>
    <row r="47010" spans="151:151" ht="14.4" x14ac:dyDescent="0.25">
      <c r="EU47010" s="104"/>
    </row>
    <row r="47011" spans="151:151" ht="14.4" x14ac:dyDescent="0.25">
      <c r="EU47011" s="104"/>
    </row>
    <row r="47012" spans="151:151" ht="14.4" x14ac:dyDescent="0.25">
      <c r="EU47012" s="104"/>
    </row>
    <row r="47013" spans="151:151" ht="14.4" x14ac:dyDescent="0.25">
      <c r="EU47013" s="104"/>
    </row>
    <row r="47014" spans="151:151" ht="14.4" x14ac:dyDescent="0.25">
      <c r="EU47014" s="104"/>
    </row>
    <row r="47015" spans="151:151" ht="14.4" x14ac:dyDescent="0.25">
      <c r="EU47015" s="104"/>
    </row>
    <row r="47016" spans="151:151" ht="14.4" x14ac:dyDescent="0.25">
      <c r="EU47016" s="104"/>
    </row>
    <row r="47017" spans="151:151" ht="14.4" x14ac:dyDescent="0.25">
      <c r="EU47017" s="104"/>
    </row>
    <row r="47018" spans="151:151" ht="14.4" x14ac:dyDescent="0.25">
      <c r="EU47018" s="104"/>
    </row>
    <row r="47019" spans="151:151" ht="14.4" x14ac:dyDescent="0.25">
      <c r="EU47019" s="104"/>
    </row>
    <row r="47020" spans="151:151" ht="14.4" x14ac:dyDescent="0.25">
      <c r="EU47020" s="104"/>
    </row>
    <row r="47021" spans="151:151" ht="14.4" x14ac:dyDescent="0.25">
      <c r="EU47021" s="104"/>
    </row>
    <row r="47022" spans="151:151" ht="14.4" x14ac:dyDescent="0.25">
      <c r="EU47022" s="104"/>
    </row>
    <row r="47023" spans="151:151" ht="14.4" x14ac:dyDescent="0.25">
      <c r="EU47023" s="104"/>
    </row>
    <row r="47024" spans="151:151" ht="14.4" x14ac:dyDescent="0.25">
      <c r="EU47024" s="104"/>
    </row>
    <row r="47025" spans="151:151" ht="14.4" x14ac:dyDescent="0.25">
      <c r="EU47025" s="104"/>
    </row>
    <row r="47026" spans="151:151" ht="14.4" x14ac:dyDescent="0.25">
      <c r="EU47026" s="104"/>
    </row>
    <row r="47027" spans="151:151" ht="14.4" x14ac:dyDescent="0.25">
      <c r="EU47027" s="104"/>
    </row>
    <row r="47028" spans="151:151" ht="14.4" x14ac:dyDescent="0.25">
      <c r="EU47028" s="104"/>
    </row>
    <row r="47029" spans="151:151" ht="14.4" x14ac:dyDescent="0.25">
      <c r="EU47029" s="104"/>
    </row>
    <row r="47030" spans="151:151" ht="14.4" x14ac:dyDescent="0.25">
      <c r="EU47030" s="104"/>
    </row>
    <row r="47031" spans="151:151" ht="14.4" x14ac:dyDescent="0.25">
      <c r="EU47031" s="104"/>
    </row>
    <row r="47032" spans="151:151" ht="14.4" x14ac:dyDescent="0.25">
      <c r="EU47032" s="104"/>
    </row>
    <row r="47033" spans="151:151" ht="14.4" x14ac:dyDescent="0.25">
      <c r="EU47033" s="104"/>
    </row>
    <row r="47034" spans="151:151" ht="14.4" x14ac:dyDescent="0.25">
      <c r="EU47034" s="104"/>
    </row>
    <row r="47035" spans="151:151" ht="14.4" x14ac:dyDescent="0.25">
      <c r="EU47035" s="104"/>
    </row>
    <row r="47036" spans="151:151" ht="14.4" x14ac:dyDescent="0.25">
      <c r="EU47036" s="104"/>
    </row>
    <row r="47037" spans="151:151" ht="14.4" x14ac:dyDescent="0.25">
      <c r="EU47037" s="104"/>
    </row>
    <row r="47038" spans="151:151" ht="14.4" x14ac:dyDescent="0.25">
      <c r="EU47038" s="104"/>
    </row>
    <row r="47039" spans="151:151" ht="14.4" x14ac:dyDescent="0.25">
      <c r="EU47039" s="104"/>
    </row>
    <row r="47040" spans="151:151" ht="14.4" x14ac:dyDescent="0.25">
      <c r="EU47040" s="104"/>
    </row>
    <row r="47041" spans="151:151" ht="14.4" x14ac:dyDescent="0.25">
      <c r="EU47041" s="104"/>
    </row>
    <row r="47042" spans="151:151" ht="14.4" x14ac:dyDescent="0.25">
      <c r="EU47042" s="104"/>
    </row>
    <row r="47043" spans="151:151" ht="14.4" x14ac:dyDescent="0.25">
      <c r="EU47043" s="104"/>
    </row>
    <row r="47044" spans="151:151" ht="14.4" x14ac:dyDescent="0.25">
      <c r="EU47044" s="104"/>
    </row>
    <row r="47045" spans="151:151" ht="14.4" x14ac:dyDescent="0.25">
      <c r="EU47045" s="104"/>
    </row>
    <row r="47046" spans="151:151" ht="14.4" x14ac:dyDescent="0.25">
      <c r="EU47046" s="104"/>
    </row>
    <row r="47047" spans="151:151" ht="14.4" x14ac:dyDescent="0.25">
      <c r="EU47047" s="104"/>
    </row>
    <row r="47048" spans="151:151" ht="14.4" x14ac:dyDescent="0.25">
      <c r="EU47048" s="104"/>
    </row>
    <row r="47049" spans="151:151" ht="14.4" x14ac:dyDescent="0.25">
      <c r="EU47049" s="104"/>
    </row>
    <row r="47050" spans="151:151" ht="14.4" x14ac:dyDescent="0.25">
      <c r="EU47050" s="104"/>
    </row>
    <row r="47051" spans="151:151" ht="14.4" x14ac:dyDescent="0.25">
      <c r="EU47051" s="104"/>
    </row>
    <row r="47052" spans="151:151" ht="14.4" x14ac:dyDescent="0.25">
      <c r="EU47052" s="104"/>
    </row>
    <row r="47053" spans="151:151" ht="14.4" x14ac:dyDescent="0.25">
      <c r="EU47053" s="104"/>
    </row>
    <row r="47054" spans="151:151" ht="14.4" x14ac:dyDescent="0.25">
      <c r="EU47054" s="104"/>
    </row>
    <row r="47055" spans="151:151" ht="14.4" x14ac:dyDescent="0.25">
      <c r="EU47055" s="104"/>
    </row>
    <row r="47056" spans="151:151" ht="14.4" x14ac:dyDescent="0.25">
      <c r="EU47056" s="104"/>
    </row>
    <row r="47057" spans="151:151" ht="14.4" x14ac:dyDescent="0.25">
      <c r="EU47057" s="104"/>
    </row>
    <row r="47058" spans="151:151" ht="14.4" x14ac:dyDescent="0.25">
      <c r="EU47058" s="104"/>
    </row>
    <row r="47059" spans="151:151" ht="14.4" x14ac:dyDescent="0.25">
      <c r="EU47059" s="104"/>
    </row>
    <row r="47060" spans="151:151" ht="14.4" x14ac:dyDescent="0.25">
      <c r="EU47060" s="104"/>
    </row>
    <row r="47061" spans="151:151" ht="14.4" x14ac:dyDescent="0.25">
      <c r="EU47061" s="104"/>
    </row>
    <row r="47062" spans="151:151" ht="14.4" x14ac:dyDescent="0.25">
      <c r="EU47062" s="104"/>
    </row>
    <row r="47063" spans="151:151" ht="14.4" x14ac:dyDescent="0.25">
      <c r="EU47063" s="104"/>
    </row>
    <row r="47064" spans="151:151" ht="14.4" x14ac:dyDescent="0.25">
      <c r="EU47064" s="104"/>
    </row>
    <row r="47065" spans="151:151" ht="14.4" x14ac:dyDescent="0.25">
      <c r="EU47065" s="104"/>
    </row>
    <row r="47066" spans="151:151" ht="14.4" x14ac:dyDescent="0.25">
      <c r="EU47066" s="104"/>
    </row>
    <row r="47067" spans="151:151" ht="14.4" x14ac:dyDescent="0.25">
      <c r="EU47067" s="104"/>
    </row>
    <row r="47068" spans="151:151" ht="14.4" x14ac:dyDescent="0.25">
      <c r="EU47068" s="104"/>
    </row>
    <row r="47069" spans="151:151" ht="14.4" x14ac:dyDescent="0.25">
      <c r="EU47069" s="104"/>
    </row>
    <row r="47070" spans="151:151" ht="14.4" x14ac:dyDescent="0.25">
      <c r="EU47070" s="104"/>
    </row>
    <row r="47071" spans="151:151" ht="14.4" x14ac:dyDescent="0.25">
      <c r="EU47071" s="104"/>
    </row>
    <row r="47072" spans="151:151" ht="14.4" x14ac:dyDescent="0.25">
      <c r="EU47072" s="104"/>
    </row>
    <row r="47073" spans="151:151" ht="14.4" x14ac:dyDescent="0.25">
      <c r="EU47073" s="104"/>
    </row>
    <row r="47074" spans="151:151" ht="14.4" x14ac:dyDescent="0.25">
      <c r="EU47074" s="104"/>
    </row>
    <row r="47075" spans="151:151" ht="14.4" x14ac:dyDescent="0.25">
      <c r="EU47075" s="104"/>
    </row>
    <row r="47076" spans="151:151" ht="14.4" x14ac:dyDescent="0.25">
      <c r="EU47076" s="104"/>
    </row>
    <row r="47077" spans="151:151" ht="14.4" x14ac:dyDescent="0.25">
      <c r="EU47077" s="104"/>
    </row>
    <row r="47078" spans="151:151" ht="14.4" x14ac:dyDescent="0.25">
      <c r="EU47078" s="104"/>
    </row>
    <row r="47079" spans="151:151" ht="14.4" x14ac:dyDescent="0.25">
      <c r="EU47079" s="104"/>
    </row>
    <row r="47080" spans="151:151" ht="14.4" x14ac:dyDescent="0.25">
      <c r="EU47080" s="104"/>
    </row>
    <row r="47081" spans="151:151" ht="14.4" x14ac:dyDescent="0.25">
      <c r="EU47081" s="104"/>
    </row>
    <row r="47082" spans="151:151" ht="14.4" x14ac:dyDescent="0.25">
      <c r="EU47082" s="104"/>
    </row>
    <row r="47083" spans="151:151" ht="14.4" x14ac:dyDescent="0.25">
      <c r="EU47083" s="104"/>
    </row>
    <row r="47084" spans="151:151" ht="14.4" x14ac:dyDescent="0.25">
      <c r="EU47084" s="104"/>
    </row>
    <row r="47085" spans="151:151" ht="14.4" x14ac:dyDescent="0.25">
      <c r="EU47085" s="104"/>
    </row>
    <row r="47086" spans="151:151" ht="14.4" x14ac:dyDescent="0.25">
      <c r="EU47086" s="104"/>
    </row>
    <row r="47087" spans="151:151" ht="14.4" x14ac:dyDescent="0.25">
      <c r="EU47087" s="104"/>
    </row>
    <row r="47088" spans="151:151" ht="14.4" x14ac:dyDescent="0.25">
      <c r="EU47088" s="104"/>
    </row>
    <row r="47089" spans="151:151" ht="14.4" x14ac:dyDescent="0.25">
      <c r="EU47089" s="104"/>
    </row>
    <row r="47090" spans="151:151" ht="14.4" x14ac:dyDescent="0.25">
      <c r="EU47090" s="104"/>
    </row>
    <row r="47091" spans="151:151" ht="14.4" x14ac:dyDescent="0.25">
      <c r="EU47091" s="104"/>
    </row>
    <row r="47092" spans="151:151" ht="14.4" x14ac:dyDescent="0.25">
      <c r="EU47092" s="104"/>
    </row>
    <row r="47093" spans="151:151" ht="14.4" x14ac:dyDescent="0.25">
      <c r="EU47093" s="104"/>
    </row>
    <row r="47094" spans="151:151" ht="14.4" x14ac:dyDescent="0.25">
      <c r="EU47094" s="104"/>
    </row>
    <row r="47095" spans="151:151" ht="14.4" x14ac:dyDescent="0.25">
      <c r="EU47095" s="104"/>
    </row>
    <row r="47096" spans="151:151" ht="14.4" x14ac:dyDescent="0.25">
      <c r="EU47096" s="104"/>
    </row>
    <row r="47097" spans="151:151" ht="14.4" x14ac:dyDescent="0.25">
      <c r="EU47097" s="104"/>
    </row>
    <row r="47098" spans="151:151" ht="14.4" x14ac:dyDescent="0.25">
      <c r="EU47098" s="104"/>
    </row>
    <row r="47099" spans="151:151" ht="14.4" x14ac:dyDescent="0.25">
      <c r="EU47099" s="104"/>
    </row>
    <row r="47100" spans="151:151" ht="14.4" x14ac:dyDescent="0.25">
      <c r="EU47100" s="104"/>
    </row>
    <row r="47101" spans="151:151" ht="14.4" x14ac:dyDescent="0.25">
      <c r="EU47101" s="104"/>
    </row>
    <row r="47102" spans="151:151" ht="14.4" x14ac:dyDescent="0.25">
      <c r="EU47102" s="104"/>
    </row>
    <row r="47103" spans="151:151" ht="14.4" x14ac:dyDescent="0.25">
      <c r="EU47103" s="104"/>
    </row>
    <row r="47104" spans="151:151" ht="14.4" x14ac:dyDescent="0.25">
      <c r="EU47104" s="104"/>
    </row>
    <row r="47105" spans="151:151" ht="14.4" x14ac:dyDescent="0.25">
      <c r="EU47105" s="104"/>
    </row>
    <row r="47106" spans="151:151" ht="14.4" x14ac:dyDescent="0.25">
      <c r="EU47106" s="104"/>
    </row>
    <row r="47107" spans="151:151" ht="14.4" x14ac:dyDescent="0.25">
      <c r="EU47107" s="104"/>
    </row>
    <row r="47108" spans="151:151" ht="14.4" x14ac:dyDescent="0.25">
      <c r="EU47108" s="104"/>
    </row>
    <row r="47109" spans="151:151" ht="14.4" x14ac:dyDescent="0.25">
      <c r="EU47109" s="104"/>
    </row>
    <row r="47110" spans="151:151" ht="14.4" x14ac:dyDescent="0.25">
      <c r="EU47110" s="104"/>
    </row>
    <row r="47111" spans="151:151" ht="14.4" x14ac:dyDescent="0.25">
      <c r="EU47111" s="104"/>
    </row>
    <row r="47112" spans="151:151" ht="14.4" x14ac:dyDescent="0.25">
      <c r="EU47112" s="104"/>
    </row>
    <row r="47113" spans="151:151" ht="14.4" x14ac:dyDescent="0.25">
      <c r="EU47113" s="104"/>
    </row>
    <row r="47114" spans="151:151" ht="14.4" x14ac:dyDescent="0.25">
      <c r="EU47114" s="104"/>
    </row>
    <row r="47115" spans="151:151" ht="14.4" x14ac:dyDescent="0.25">
      <c r="EU47115" s="104"/>
    </row>
    <row r="47116" spans="151:151" ht="14.4" x14ac:dyDescent="0.25">
      <c r="EU47116" s="104"/>
    </row>
    <row r="47117" spans="151:151" ht="14.4" x14ac:dyDescent="0.25">
      <c r="EU47117" s="104"/>
    </row>
    <row r="47118" spans="151:151" ht="14.4" x14ac:dyDescent="0.25">
      <c r="EU47118" s="104"/>
    </row>
    <row r="47119" spans="151:151" ht="14.4" x14ac:dyDescent="0.25">
      <c r="EU47119" s="104"/>
    </row>
    <row r="47120" spans="151:151" ht="14.4" x14ac:dyDescent="0.25">
      <c r="EU47120" s="104"/>
    </row>
    <row r="47121" spans="151:151" ht="14.4" x14ac:dyDescent="0.25">
      <c r="EU47121" s="104"/>
    </row>
    <row r="47122" spans="151:151" ht="14.4" x14ac:dyDescent="0.25">
      <c r="EU47122" s="104"/>
    </row>
    <row r="47123" spans="151:151" ht="14.4" x14ac:dyDescent="0.25">
      <c r="EU47123" s="104"/>
    </row>
    <row r="47124" spans="151:151" ht="14.4" x14ac:dyDescent="0.25">
      <c r="EU47124" s="104"/>
    </row>
    <row r="47125" spans="151:151" ht="14.4" x14ac:dyDescent="0.25">
      <c r="EU47125" s="104"/>
    </row>
    <row r="47126" spans="151:151" ht="14.4" x14ac:dyDescent="0.25">
      <c r="EU47126" s="104"/>
    </row>
    <row r="47127" spans="151:151" ht="14.4" x14ac:dyDescent="0.25">
      <c r="EU47127" s="104"/>
    </row>
    <row r="47128" spans="151:151" ht="14.4" x14ac:dyDescent="0.25">
      <c r="EU47128" s="104"/>
    </row>
    <row r="47129" spans="151:151" ht="14.4" x14ac:dyDescent="0.25">
      <c r="EU47129" s="104"/>
    </row>
    <row r="47130" spans="151:151" ht="14.4" x14ac:dyDescent="0.25">
      <c r="EU47130" s="104"/>
    </row>
    <row r="47131" spans="151:151" ht="14.4" x14ac:dyDescent="0.25">
      <c r="EU47131" s="104"/>
    </row>
    <row r="47132" spans="151:151" ht="14.4" x14ac:dyDescent="0.25">
      <c r="EU47132" s="104"/>
    </row>
    <row r="47133" spans="151:151" ht="14.4" x14ac:dyDescent="0.25">
      <c r="EU47133" s="104"/>
    </row>
    <row r="47134" spans="151:151" ht="14.4" x14ac:dyDescent="0.25">
      <c r="EU47134" s="104"/>
    </row>
    <row r="47135" spans="151:151" ht="14.4" x14ac:dyDescent="0.25">
      <c r="EU47135" s="104"/>
    </row>
    <row r="47136" spans="151:151" ht="14.4" x14ac:dyDescent="0.25">
      <c r="EU47136" s="104"/>
    </row>
    <row r="47137" spans="151:151" ht="14.4" x14ac:dyDescent="0.25">
      <c r="EU47137" s="104"/>
    </row>
    <row r="47138" spans="151:151" ht="14.4" x14ac:dyDescent="0.25">
      <c r="EU47138" s="104"/>
    </row>
    <row r="47139" spans="151:151" ht="14.4" x14ac:dyDescent="0.25">
      <c r="EU47139" s="104"/>
    </row>
    <row r="47140" spans="151:151" ht="14.4" x14ac:dyDescent="0.25">
      <c r="EU47140" s="104"/>
    </row>
    <row r="47141" spans="151:151" ht="14.4" x14ac:dyDescent="0.25">
      <c r="EU47141" s="104"/>
    </row>
    <row r="47142" spans="151:151" ht="14.4" x14ac:dyDescent="0.25">
      <c r="EU47142" s="104"/>
    </row>
    <row r="47143" spans="151:151" ht="14.4" x14ac:dyDescent="0.25">
      <c r="EU47143" s="104"/>
    </row>
    <row r="47144" spans="151:151" ht="14.4" x14ac:dyDescent="0.25">
      <c r="EU47144" s="104"/>
    </row>
    <row r="47145" spans="151:151" ht="14.4" x14ac:dyDescent="0.25">
      <c r="EU47145" s="104"/>
    </row>
    <row r="47146" spans="151:151" ht="14.4" x14ac:dyDescent="0.25">
      <c r="EU47146" s="104"/>
    </row>
    <row r="47147" spans="151:151" ht="14.4" x14ac:dyDescent="0.25">
      <c r="EU47147" s="104"/>
    </row>
    <row r="47148" spans="151:151" ht="14.4" x14ac:dyDescent="0.25">
      <c r="EU47148" s="104"/>
    </row>
    <row r="47149" spans="151:151" ht="14.4" x14ac:dyDescent="0.25">
      <c r="EU47149" s="104"/>
    </row>
    <row r="47150" spans="151:151" ht="14.4" x14ac:dyDescent="0.25">
      <c r="EU47150" s="104"/>
    </row>
    <row r="47151" spans="151:151" ht="14.4" x14ac:dyDescent="0.25">
      <c r="EU47151" s="104"/>
    </row>
    <row r="47152" spans="151:151" ht="14.4" x14ac:dyDescent="0.25">
      <c r="EU47152" s="104"/>
    </row>
    <row r="47153" spans="151:151" ht="14.4" x14ac:dyDescent="0.25">
      <c r="EU47153" s="104"/>
    </row>
    <row r="47154" spans="151:151" ht="14.4" x14ac:dyDescent="0.25">
      <c r="EU47154" s="104"/>
    </row>
    <row r="47155" spans="151:151" ht="14.4" x14ac:dyDescent="0.25">
      <c r="EU47155" s="104"/>
    </row>
    <row r="47156" spans="151:151" ht="14.4" x14ac:dyDescent="0.25">
      <c r="EU47156" s="104"/>
    </row>
    <row r="47157" spans="151:151" ht="14.4" x14ac:dyDescent="0.25">
      <c r="EU47157" s="104"/>
    </row>
    <row r="47158" spans="151:151" ht="14.4" x14ac:dyDescent="0.25">
      <c r="EU47158" s="104"/>
    </row>
    <row r="47159" spans="151:151" ht="14.4" x14ac:dyDescent="0.25">
      <c r="EU47159" s="104"/>
    </row>
    <row r="47160" spans="151:151" ht="14.4" x14ac:dyDescent="0.25">
      <c r="EU47160" s="104"/>
    </row>
    <row r="47161" spans="151:151" ht="14.4" x14ac:dyDescent="0.25">
      <c r="EU47161" s="104"/>
    </row>
    <row r="47162" spans="151:151" ht="14.4" x14ac:dyDescent="0.25">
      <c r="EU47162" s="104"/>
    </row>
    <row r="47163" spans="151:151" ht="14.4" x14ac:dyDescent="0.25">
      <c r="EU47163" s="104"/>
    </row>
    <row r="47164" spans="151:151" ht="14.4" x14ac:dyDescent="0.25">
      <c r="EU47164" s="104"/>
    </row>
    <row r="47165" spans="151:151" ht="14.4" x14ac:dyDescent="0.25">
      <c r="EU47165" s="104"/>
    </row>
    <row r="47166" spans="151:151" ht="14.4" x14ac:dyDescent="0.25">
      <c r="EU47166" s="104"/>
    </row>
    <row r="47167" spans="151:151" ht="14.4" x14ac:dyDescent="0.25">
      <c r="EU47167" s="104"/>
    </row>
    <row r="47168" spans="151:151" ht="14.4" x14ac:dyDescent="0.25">
      <c r="EU47168" s="104"/>
    </row>
    <row r="47169" spans="151:151" ht="14.4" x14ac:dyDescent="0.25">
      <c r="EU47169" s="104"/>
    </row>
    <row r="47170" spans="151:151" ht="14.4" x14ac:dyDescent="0.25">
      <c r="EU47170" s="104"/>
    </row>
    <row r="47171" spans="151:151" ht="14.4" x14ac:dyDescent="0.25">
      <c r="EU47171" s="104"/>
    </row>
    <row r="47172" spans="151:151" ht="14.4" x14ac:dyDescent="0.25">
      <c r="EU47172" s="104"/>
    </row>
    <row r="47173" spans="151:151" ht="14.4" x14ac:dyDescent="0.25">
      <c r="EU47173" s="104"/>
    </row>
    <row r="47174" spans="151:151" ht="14.4" x14ac:dyDescent="0.25">
      <c r="EU47174" s="104"/>
    </row>
    <row r="47175" spans="151:151" ht="14.4" x14ac:dyDescent="0.25">
      <c r="EU47175" s="104"/>
    </row>
    <row r="47176" spans="151:151" ht="14.4" x14ac:dyDescent="0.25">
      <c r="EU47176" s="104"/>
    </row>
    <row r="47177" spans="151:151" ht="14.4" x14ac:dyDescent="0.25">
      <c r="EU47177" s="104"/>
    </row>
    <row r="47178" spans="151:151" ht="14.4" x14ac:dyDescent="0.25">
      <c r="EU47178" s="104"/>
    </row>
    <row r="47179" spans="151:151" ht="14.4" x14ac:dyDescent="0.25">
      <c r="EU47179" s="104"/>
    </row>
    <row r="47180" spans="151:151" ht="14.4" x14ac:dyDescent="0.25">
      <c r="EU47180" s="104"/>
    </row>
    <row r="47181" spans="151:151" ht="14.4" x14ac:dyDescent="0.25">
      <c r="EU47181" s="104"/>
    </row>
    <row r="47182" spans="151:151" ht="14.4" x14ac:dyDescent="0.25">
      <c r="EU47182" s="104"/>
    </row>
    <row r="47183" spans="151:151" ht="14.4" x14ac:dyDescent="0.25">
      <c r="EU47183" s="104"/>
    </row>
    <row r="47184" spans="151:151" ht="14.4" x14ac:dyDescent="0.25">
      <c r="EU47184" s="104"/>
    </row>
    <row r="47185" spans="151:151" ht="14.4" x14ac:dyDescent="0.25">
      <c r="EU47185" s="104"/>
    </row>
    <row r="47186" spans="151:151" ht="14.4" x14ac:dyDescent="0.25">
      <c r="EU47186" s="104"/>
    </row>
    <row r="47187" spans="151:151" ht="14.4" x14ac:dyDescent="0.25">
      <c r="EU47187" s="104"/>
    </row>
    <row r="47188" spans="151:151" ht="14.4" x14ac:dyDescent="0.25">
      <c r="EU47188" s="104"/>
    </row>
    <row r="47189" spans="151:151" ht="14.4" x14ac:dyDescent="0.25">
      <c r="EU47189" s="104"/>
    </row>
    <row r="47190" spans="151:151" ht="14.4" x14ac:dyDescent="0.25">
      <c r="EU47190" s="104"/>
    </row>
    <row r="47191" spans="151:151" ht="14.4" x14ac:dyDescent="0.25">
      <c r="EU47191" s="104"/>
    </row>
    <row r="47192" spans="151:151" ht="14.4" x14ac:dyDescent="0.25">
      <c r="EU47192" s="104"/>
    </row>
    <row r="47193" spans="151:151" ht="14.4" x14ac:dyDescent="0.25">
      <c r="EU47193" s="104"/>
    </row>
    <row r="47194" spans="151:151" ht="14.4" x14ac:dyDescent="0.25">
      <c r="EU47194" s="104"/>
    </row>
    <row r="47195" spans="151:151" ht="14.4" x14ac:dyDescent="0.25">
      <c r="EU47195" s="104"/>
    </row>
    <row r="47196" spans="151:151" ht="14.4" x14ac:dyDescent="0.25">
      <c r="EU47196" s="104"/>
    </row>
    <row r="47197" spans="151:151" ht="14.4" x14ac:dyDescent="0.25">
      <c r="EU47197" s="104"/>
    </row>
    <row r="47198" spans="151:151" ht="14.4" x14ac:dyDescent="0.25">
      <c r="EU47198" s="104"/>
    </row>
    <row r="47199" spans="151:151" ht="14.4" x14ac:dyDescent="0.25">
      <c r="EU47199" s="104"/>
    </row>
    <row r="47200" spans="151:151" ht="14.4" x14ac:dyDescent="0.25">
      <c r="EU47200" s="104"/>
    </row>
    <row r="47201" spans="151:151" ht="14.4" x14ac:dyDescent="0.25">
      <c r="EU47201" s="104"/>
    </row>
    <row r="47202" spans="151:151" ht="14.4" x14ac:dyDescent="0.25">
      <c r="EU47202" s="104"/>
    </row>
    <row r="47203" spans="151:151" ht="14.4" x14ac:dyDescent="0.25">
      <c r="EU47203" s="104"/>
    </row>
    <row r="47204" spans="151:151" ht="14.4" x14ac:dyDescent="0.25">
      <c r="EU47204" s="104"/>
    </row>
    <row r="47205" spans="151:151" ht="14.4" x14ac:dyDescent="0.25">
      <c r="EU47205" s="104"/>
    </row>
    <row r="47206" spans="151:151" ht="14.4" x14ac:dyDescent="0.25">
      <c r="EU47206" s="104"/>
    </row>
    <row r="47207" spans="151:151" ht="14.4" x14ac:dyDescent="0.25">
      <c r="EU47207" s="104"/>
    </row>
    <row r="47208" spans="151:151" ht="14.4" x14ac:dyDescent="0.25">
      <c r="EU47208" s="104"/>
    </row>
    <row r="47209" spans="151:151" ht="14.4" x14ac:dyDescent="0.25">
      <c r="EU47209" s="104"/>
    </row>
    <row r="47210" spans="151:151" ht="14.4" x14ac:dyDescent="0.25">
      <c r="EU47210" s="104"/>
    </row>
    <row r="47211" spans="151:151" ht="14.4" x14ac:dyDescent="0.25">
      <c r="EU47211" s="104"/>
    </row>
    <row r="47212" spans="151:151" ht="14.4" x14ac:dyDescent="0.25">
      <c r="EU47212" s="104"/>
    </row>
    <row r="47213" spans="151:151" ht="14.4" x14ac:dyDescent="0.25">
      <c r="EU47213" s="104"/>
    </row>
    <row r="47214" spans="151:151" ht="14.4" x14ac:dyDescent="0.25">
      <c r="EU47214" s="104"/>
    </row>
    <row r="47215" spans="151:151" ht="14.4" x14ac:dyDescent="0.25">
      <c r="EU47215" s="104"/>
    </row>
    <row r="47216" spans="151:151" ht="14.4" x14ac:dyDescent="0.25">
      <c r="EU47216" s="104"/>
    </row>
    <row r="47217" spans="151:151" ht="14.4" x14ac:dyDescent="0.25">
      <c r="EU47217" s="104"/>
    </row>
    <row r="47218" spans="151:151" ht="14.4" x14ac:dyDescent="0.25">
      <c r="EU47218" s="104"/>
    </row>
    <row r="47219" spans="151:151" ht="14.4" x14ac:dyDescent="0.25">
      <c r="EU47219" s="104"/>
    </row>
    <row r="47220" spans="151:151" ht="14.4" x14ac:dyDescent="0.25">
      <c r="EU47220" s="104"/>
    </row>
    <row r="47221" spans="151:151" ht="14.4" x14ac:dyDescent="0.25">
      <c r="EU47221" s="104"/>
    </row>
    <row r="47222" spans="151:151" ht="14.4" x14ac:dyDescent="0.25">
      <c r="EU47222" s="104"/>
    </row>
    <row r="47223" spans="151:151" ht="14.4" x14ac:dyDescent="0.25">
      <c r="EU47223" s="104"/>
    </row>
    <row r="47224" spans="151:151" ht="14.4" x14ac:dyDescent="0.25">
      <c r="EU47224" s="104"/>
    </row>
    <row r="47225" spans="151:151" ht="14.4" x14ac:dyDescent="0.25">
      <c r="EU47225" s="104"/>
    </row>
    <row r="47226" spans="151:151" ht="14.4" x14ac:dyDescent="0.25">
      <c r="EU47226" s="104"/>
    </row>
    <row r="47227" spans="151:151" ht="14.4" x14ac:dyDescent="0.25">
      <c r="EU47227" s="104"/>
    </row>
    <row r="47228" spans="151:151" ht="14.4" x14ac:dyDescent="0.25">
      <c r="EU47228" s="104"/>
    </row>
    <row r="47229" spans="151:151" ht="14.4" x14ac:dyDescent="0.25">
      <c r="EU47229" s="104"/>
    </row>
    <row r="47230" spans="151:151" ht="14.4" x14ac:dyDescent="0.25">
      <c r="EU47230" s="104"/>
    </row>
    <row r="47231" spans="151:151" ht="14.4" x14ac:dyDescent="0.25">
      <c r="EU47231" s="104"/>
    </row>
    <row r="47232" spans="151:151" ht="14.4" x14ac:dyDescent="0.25">
      <c r="EU47232" s="104"/>
    </row>
    <row r="47233" spans="151:151" ht="14.4" x14ac:dyDescent="0.25">
      <c r="EU47233" s="104"/>
    </row>
    <row r="47234" spans="151:151" ht="14.4" x14ac:dyDescent="0.25">
      <c r="EU47234" s="104"/>
    </row>
    <row r="47235" spans="151:151" ht="14.4" x14ac:dyDescent="0.25">
      <c r="EU47235" s="104"/>
    </row>
    <row r="47236" spans="151:151" ht="14.4" x14ac:dyDescent="0.25">
      <c r="EU47236" s="104"/>
    </row>
    <row r="47237" spans="151:151" ht="14.4" x14ac:dyDescent="0.25">
      <c r="EU47237" s="104"/>
    </row>
    <row r="47238" spans="151:151" ht="14.4" x14ac:dyDescent="0.25">
      <c r="EU47238" s="104"/>
    </row>
    <row r="47239" spans="151:151" ht="14.4" x14ac:dyDescent="0.25">
      <c r="EU47239" s="104"/>
    </row>
    <row r="47240" spans="151:151" ht="14.4" x14ac:dyDescent="0.25">
      <c r="EU47240" s="104"/>
    </row>
    <row r="47241" spans="151:151" ht="14.4" x14ac:dyDescent="0.25">
      <c r="EU47241" s="104"/>
    </row>
    <row r="47242" spans="151:151" ht="14.4" x14ac:dyDescent="0.25">
      <c r="EU47242" s="104"/>
    </row>
    <row r="47243" spans="151:151" ht="14.4" x14ac:dyDescent="0.25">
      <c r="EU47243" s="104"/>
    </row>
    <row r="47244" spans="151:151" ht="14.4" x14ac:dyDescent="0.25">
      <c r="EU47244" s="104"/>
    </row>
    <row r="47245" spans="151:151" ht="14.4" x14ac:dyDescent="0.25">
      <c r="EU47245" s="104"/>
    </row>
    <row r="47246" spans="151:151" ht="14.4" x14ac:dyDescent="0.25">
      <c r="EU47246" s="104"/>
    </row>
    <row r="47247" spans="151:151" ht="14.4" x14ac:dyDescent="0.25">
      <c r="EU47247" s="104"/>
    </row>
    <row r="47248" spans="151:151" ht="14.4" x14ac:dyDescent="0.25">
      <c r="EU47248" s="104"/>
    </row>
    <row r="47249" spans="151:151" ht="14.4" x14ac:dyDescent="0.25">
      <c r="EU47249" s="104"/>
    </row>
    <row r="47250" spans="151:151" ht="14.4" x14ac:dyDescent="0.25">
      <c r="EU47250" s="104"/>
    </row>
    <row r="47251" spans="151:151" ht="14.4" x14ac:dyDescent="0.25">
      <c r="EU47251" s="104"/>
    </row>
    <row r="47252" spans="151:151" ht="14.4" x14ac:dyDescent="0.25">
      <c r="EU47252" s="104"/>
    </row>
    <row r="47253" spans="151:151" ht="14.4" x14ac:dyDescent="0.25">
      <c r="EU47253" s="104"/>
    </row>
    <row r="47254" spans="151:151" ht="14.4" x14ac:dyDescent="0.25">
      <c r="EU47254" s="104"/>
    </row>
    <row r="47255" spans="151:151" ht="14.4" x14ac:dyDescent="0.25">
      <c r="EU47255" s="104"/>
    </row>
    <row r="47256" spans="151:151" ht="14.4" x14ac:dyDescent="0.25">
      <c r="EU47256" s="104"/>
    </row>
    <row r="47257" spans="151:151" ht="14.4" x14ac:dyDescent="0.25">
      <c r="EU47257" s="104"/>
    </row>
    <row r="47258" spans="151:151" ht="14.4" x14ac:dyDescent="0.25">
      <c r="EU47258" s="104"/>
    </row>
    <row r="47259" spans="151:151" ht="14.4" x14ac:dyDescent="0.25">
      <c r="EU47259" s="104"/>
    </row>
    <row r="47260" spans="151:151" ht="14.4" x14ac:dyDescent="0.25">
      <c r="EU47260" s="104"/>
    </row>
    <row r="47261" spans="151:151" ht="14.4" x14ac:dyDescent="0.25">
      <c r="EU47261" s="104"/>
    </row>
    <row r="47262" spans="151:151" ht="14.4" x14ac:dyDescent="0.25">
      <c r="EU47262" s="104"/>
    </row>
    <row r="47263" spans="151:151" ht="14.4" x14ac:dyDescent="0.25">
      <c r="EU47263" s="104"/>
    </row>
    <row r="47264" spans="151:151" ht="14.4" x14ac:dyDescent="0.25">
      <c r="EU47264" s="104"/>
    </row>
    <row r="47265" spans="151:151" ht="14.4" x14ac:dyDescent="0.25">
      <c r="EU47265" s="104"/>
    </row>
    <row r="47266" spans="151:151" ht="14.4" x14ac:dyDescent="0.25">
      <c r="EU47266" s="104"/>
    </row>
    <row r="47267" spans="151:151" ht="14.4" x14ac:dyDescent="0.25">
      <c r="EU47267" s="104"/>
    </row>
    <row r="47268" spans="151:151" ht="14.4" x14ac:dyDescent="0.25">
      <c r="EU47268" s="104"/>
    </row>
    <row r="47269" spans="151:151" ht="14.4" x14ac:dyDescent="0.25">
      <c r="EU47269" s="104"/>
    </row>
    <row r="47270" spans="151:151" ht="14.4" x14ac:dyDescent="0.25">
      <c r="EU47270" s="104"/>
    </row>
    <row r="47271" spans="151:151" ht="14.4" x14ac:dyDescent="0.25">
      <c r="EU47271" s="104"/>
    </row>
    <row r="47272" spans="151:151" ht="14.4" x14ac:dyDescent="0.25">
      <c r="EU47272" s="104"/>
    </row>
    <row r="47273" spans="151:151" ht="14.4" x14ac:dyDescent="0.25">
      <c r="EU47273" s="104"/>
    </row>
    <row r="47274" spans="151:151" ht="14.4" x14ac:dyDescent="0.25">
      <c r="EU47274" s="104"/>
    </row>
    <row r="47275" spans="151:151" ht="14.4" x14ac:dyDescent="0.25">
      <c r="EU47275" s="104"/>
    </row>
    <row r="47276" spans="151:151" ht="14.4" x14ac:dyDescent="0.25">
      <c r="EU47276" s="104"/>
    </row>
    <row r="47277" spans="151:151" ht="14.4" x14ac:dyDescent="0.25">
      <c r="EU47277" s="104"/>
    </row>
    <row r="47278" spans="151:151" ht="14.4" x14ac:dyDescent="0.25">
      <c r="EU47278" s="104"/>
    </row>
    <row r="47279" spans="151:151" ht="14.4" x14ac:dyDescent="0.25">
      <c r="EU47279" s="104"/>
    </row>
    <row r="47280" spans="151:151" ht="14.4" x14ac:dyDescent="0.25">
      <c r="EU47280" s="104"/>
    </row>
    <row r="47281" spans="151:151" ht="14.4" x14ac:dyDescent="0.25">
      <c r="EU47281" s="104"/>
    </row>
    <row r="47282" spans="151:151" ht="14.4" x14ac:dyDescent="0.25">
      <c r="EU47282" s="104"/>
    </row>
    <row r="47283" spans="151:151" ht="14.4" x14ac:dyDescent="0.25">
      <c r="EU47283" s="104"/>
    </row>
    <row r="47284" spans="151:151" ht="14.4" x14ac:dyDescent="0.25">
      <c r="EU47284" s="104"/>
    </row>
    <row r="47285" spans="151:151" ht="14.4" x14ac:dyDescent="0.25">
      <c r="EU47285" s="104"/>
    </row>
    <row r="47286" spans="151:151" ht="14.4" x14ac:dyDescent="0.25">
      <c r="EU47286" s="104"/>
    </row>
    <row r="47287" spans="151:151" ht="14.4" x14ac:dyDescent="0.25">
      <c r="EU47287" s="104"/>
    </row>
    <row r="47288" spans="151:151" ht="14.4" x14ac:dyDescent="0.25">
      <c r="EU47288" s="104"/>
    </row>
    <row r="47289" spans="151:151" ht="14.4" x14ac:dyDescent="0.25">
      <c r="EU47289" s="104"/>
    </row>
    <row r="47290" spans="151:151" ht="14.4" x14ac:dyDescent="0.25">
      <c r="EU47290" s="104"/>
    </row>
    <row r="47291" spans="151:151" ht="14.4" x14ac:dyDescent="0.25">
      <c r="EU47291" s="104"/>
    </row>
    <row r="47292" spans="151:151" ht="14.4" x14ac:dyDescent="0.25">
      <c r="EU47292" s="104"/>
    </row>
    <row r="47293" spans="151:151" ht="14.4" x14ac:dyDescent="0.25">
      <c r="EU47293" s="104"/>
    </row>
    <row r="47294" spans="151:151" ht="14.4" x14ac:dyDescent="0.25">
      <c r="EU47294" s="104"/>
    </row>
    <row r="47295" spans="151:151" ht="14.4" x14ac:dyDescent="0.25">
      <c r="EU47295" s="104"/>
    </row>
    <row r="47296" spans="151:151" ht="14.4" x14ac:dyDescent="0.25">
      <c r="EU47296" s="104"/>
    </row>
    <row r="47297" spans="151:151" ht="14.4" x14ac:dyDescent="0.25">
      <c r="EU47297" s="104"/>
    </row>
    <row r="47298" spans="151:151" ht="14.4" x14ac:dyDescent="0.25">
      <c r="EU47298" s="104"/>
    </row>
    <row r="47299" spans="151:151" ht="14.4" x14ac:dyDescent="0.25">
      <c r="EU47299" s="104"/>
    </row>
    <row r="47300" spans="151:151" ht="14.4" x14ac:dyDescent="0.25">
      <c r="EU47300" s="104"/>
    </row>
    <row r="47301" spans="151:151" ht="14.4" x14ac:dyDescent="0.25">
      <c r="EU47301" s="104"/>
    </row>
    <row r="47302" spans="151:151" ht="14.4" x14ac:dyDescent="0.25">
      <c r="EU47302" s="104"/>
    </row>
    <row r="47303" spans="151:151" ht="14.4" x14ac:dyDescent="0.25">
      <c r="EU47303" s="104"/>
    </row>
    <row r="47304" spans="151:151" ht="14.4" x14ac:dyDescent="0.25">
      <c r="EU47304" s="104"/>
    </row>
    <row r="47305" spans="151:151" ht="14.4" x14ac:dyDescent="0.25">
      <c r="EU47305" s="104"/>
    </row>
    <row r="47306" spans="151:151" ht="14.4" x14ac:dyDescent="0.25">
      <c r="EU47306" s="104"/>
    </row>
    <row r="47307" spans="151:151" ht="14.4" x14ac:dyDescent="0.25">
      <c r="EU47307" s="104"/>
    </row>
    <row r="47308" spans="151:151" ht="14.4" x14ac:dyDescent="0.25">
      <c r="EU47308" s="104"/>
    </row>
    <row r="47309" spans="151:151" ht="14.4" x14ac:dyDescent="0.25">
      <c r="EU47309" s="104"/>
    </row>
    <row r="47310" spans="151:151" ht="14.4" x14ac:dyDescent="0.25">
      <c r="EU47310" s="104"/>
    </row>
    <row r="47311" spans="151:151" ht="14.4" x14ac:dyDescent="0.25">
      <c r="EU47311" s="104"/>
    </row>
    <row r="47312" spans="151:151" ht="14.4" x14ac:dyDescent="0.25">
      <c r="EU47312" s="104"/>
    </row>
    <row r="47313" spans="151:151" ht="14.4" x14ac:dyDescent="0.25">
      <c r="EU47313" s="104"/>
    </row>
    <row r="47314" spans="151:151" ht="14.4" x14ac:dyDescent="0.25">
      <c r="EU47314" s="104"/>
    </row>
    <row r="47315" spans="151:151" ht="14.4" x14ac:dyDescent="0.25">
      <c r="EU47315" s="104"/>
    </row>
    <row r="47316" spans="151:151" ht="14.4" x14ac:dyDescent="0.25">
      <c r="EU47316" s="104"/>
    </row>
    <row r="47317" spans="151:151" ht="14.4" x14ac:dyDescent="0.25">
      <c r="EU47317" s="104"/>
    </row>
    <row r="47318" spans="151:151" ht="14.4" x14ac:dyDescent="0.25">
      <c r="EU47318" s="104"/>
    </row>
    <row r="47319" spans="151:151" ht="14.4" x14ac:dyDescent="0.25">
      <c r="EU47319" s="104"/>
    </row>
    <row r="47320" spans="151:151" ht="14.4" x14ac:dyDescent="0.25">
      <c r="EU47320" s="104"/>
    </row>
    <row r="47321" spans="151:151" ht="14.4" x14ac:dyDescent="0.25">
      <c r="EU47321" s="104"/>
    </row>
    <row r="47322" spans="151:151" ht="14.4" x14ac:dyDescent="0.25">
      <c r="EU47322" s="104"/>
    </row>
    <row r="47323" spans="151:151" ht="14.4" x14ac:dyDescent="0.25">
      <c r="EU47323" s="104"/>
    </row>
    <row r="47324" spans="151:151" ht="14.4" x14ac:dyDescent="0.25">
      <c r="EU47324" s="104"/>
    </row>
    <row r="47325" spans="151:151" ht="14.4" x14ac:dyDescent="0.25">
      <c r="EU47325" s="104"/>
    </row>
    <row r="47326" spans="151:151" ht="14.4" x14ac:dyDescent="0.25">
      <c r="EU47326" s="104"/>
    </row>
    <row r="47327" spans="151:151" ht="14.4" x14ac:dyDescent="0.25">
      <c r="EU47327" s="104"/>
    </row>
    <row r="47328" spans="151:151" ht="14.4" x14ac:dyDescent="0.25">
      <c r="EU47328" s="104"/>
    </row>
    <row r="47329" spans="151:151" ht="14.4" x14ac:dyDescent="0.25">
      <c r="EU47329" s="104"/>
    </row>
    <row r="47330" spans="151:151" ht="14.4" x14ac:dyDescent="0.25">
      <c r="EU47330" s="104"/>
    </row>
    <row r="47331" spans="151:151" ht="14.4" x14ac:dyDescent="0.25">
      <c r="EU47331" s="104"/>
    </row>
    <row r="47332" spans="151:151" ht="14.4" x14ac:dyDescent="0.25">
      <c r="EU47332" s="104"/>
    </row>
    <row r="47333" spans="151:151" ht="14.4" x14ac:dyDescent="0.25">
      <c r="EU47333" s="104"/>
    </row>
    <row r="47334" spans="151:151" ht="14.4" x14ac:dyDescent="0.25">
      <c r="EU47334" s="104"/>
    </row>
    <row r="47335" spans="151:151" ht="14.4" x14ac:dyDescent="0.25">
      <c r="EU47335" s="104"/>
    </row>
    <row r="47336" spans="151:151" ht="14.4" x14ac:dyDescent="0.25">
      <c r="EU47336" s="104"/>
    </row>
    <row r="47337" spans="151:151" ht="14.4" x14ac:dyDescent="0.25">
      <c r="EU47337" s="104"/>
    </row>
    <row r="47338" spans="151:151" ht="14.4" x14ac:dyDescent="0.25">
      <c r="EU47338" s="104"/>
    </row>
    <row r="47339" spans="151:151" ht="14.4" x14ac:dyDescent="0.25">
      <c r="EU47339" s="104"/>
    </row>
    <row r="47340" spans="151:151" ht="14.4" x14ac:dyDescent="0.25">
      <c r="EU47340" s="104"/>
    </row>
    <row r="47341" spans="151:151" ht="14.4" x14ac:dyDescent="0.25">
      <c r="EU47341" s="104"/>
    </row>
    <row r="47342" spans="151:151" ht="14.4" x14ac:dyDescent="0.25">
      <c r="EU47342" s="104"/>
    </row>
    <row r="47343" spans="151:151" ht="14.4" x14ac:dyDescent="0.25">
      <c r="EU47343" s="104"/>
    </row>
    <row r="47344" spans="151:151" ht="14.4" x14ac:dyDescent="0.25">
      <c r="EU47344" s="104"/>
    </row>
    <row r="47345" spans="151:151" ht="14.4" x14ac:dyDescent="0.25">
      <c r="EU47345" s="104"/>
    </row>
    <row r="47346" spans="151:151" ht="14.4" x14ac:dyDescent="0.25">
      <c r="EU47346" s="104"/>
    </row>
    <row r="47347" spans="151:151" ht="14.4" x14ac:dyDescent="0.25">
      <c r="EU47347" s="104"/>
    </row>
    <row r="47348" spans="151:151" ht="14.4" x14ac:dyDescent="0.25">
      <c r="EU47348" s="104"/>
    </row>
    <row r="47349" spans="151:151" ht="14.4" x14ac:dyDescent="0.25">
      <c r="EU47349" s="104"/>
    </row>
    <row r="47350" spans="151:151" ht="14.4" x14ac:dyDescent="0.25">
      <c r="EU47350" s="104"/>
    </row>
    <row r="47351" spans="151:151" ht="14.4" x14ac:dyDescent="0.25">
      <c r="EU47351" s="104"/>
    </row>
    <row r="47352" spans="151:151" ht="14.4" x14ac:dyDescent="0.25">
      <c r="EU47352" s="104"/>
    </row>
    <row r="47353" spans="151:151" ht="14.4" x14ac:dyDescent="0.25">
      <c r="EU47353" s="104"/>
    </row>
    <row r="47354" spans="151:151" ht="14.4" x14ac:dyDescent="0.25">
      <c r="EU47354" s="104"/>
    </row>
    <row r="47355" spans="151:151" ht="14.4" x14ac:dyDescent="0.25">
      <c r="EU47355" s="104"/>
    </row>
    <row r="47356" spans="151:151" ht="14.4" x14ac:dyDescent="0.25">
      <c r="EU47356" s="104"/>
    </row>
    <row r="47357" spans="151:151" ht="14.4" x14ac:dyDescent="0.25">
      <c r="EU47357" s="104"/>
    </row>
    <row r="47358" spans="151:151" ht="14.4" x14ac:dyDescent="0.25">
      <c r="EU47358" s="104"/>
    </row>
    <row r="47359" spans="151:151" ht="14.4" x14ac:dyDescent="0.25">
      <c r="EU47359" s="104"/>
    </row>
    <row r="47360" spans="151:151" ht="14.4" x14ac:dyDescent="0.25">
      <c r="EU47360" s="104"/>
    </row>
    <row r="47361" spans="151:151" ht="14.4" x14ac:dyDescent="0.25">
      <c r="EU47361" s="104"/>
    </row>
    <row r="47362" spans="151:151" ht="14.4" x14ac:dyDescent="0.25">
      <c r="EU47362" s="104"/>
    </row>
    <row r="47363" spans="151:151" ht="14.4" x14ac:dyDescent="0.25">
      <c r="EU47363" s="104"/>
    </row>
    <row r="47364" spans="151:151" ht="14.4" x14ac:dyDescent="0.25">
      <c r="EU47364" s="104"/>
    </row>
    <row r="47365" spans="151:151" ht="14.4" x14ac:dyDescent="0.25">
      <c r="EU47365" s="104"/>
    </row>
    <row r="47366" spans="151:151" ht="14.4" x14ac:dyDescent="0.25">
      <c r="EU47366" s="104"/>
    </row>
    <row r="47367" spans="151:151" ht="14.4" x14ac:dyDescent="0.25">
      <c r="EU47367" s="104"/>
    </row>
    <row r="47368" spans="151:151" ht="14.4" x14ac:dyDescent="0.25">
      <c r="EU47368" s="104"/>
    </row>
    <row r="47369" spans="151:151" ht="14.4" x14ac:dyDescent="0.25">
      <c r="EU47369" s="104"/>
    </row>
    <row r="47370" spans="151:151" ht="14.4" x14ac:dyDescent="0.25">
      <c r="EU47370" s="104"/>
    </row>
    <row r="47371" spans="151:151" ht="14.4" x14ac:dyDescent="0.25">
      <c r="EU47371" s="104"/>
    </row>
    <row r="47372" spans="151:151" ht="14.4" x14ac:dyDescent="0.25">
      <c r="EU47372" s="104"/>
    </row>
    <row r="47373" spans="151:151" ht="14.4" x14ac:dyDescent="0.25">
      <c r="EU47373" s="104"/>
    </row>
    <row r="47374" spans="151:151" ht="14.4" x14ac:dyDescent="0.25">
      <c r="EU47374" s="104"/>
    </row>
    <row r="47375" spans="151:151" ht="14.4" x14ac:dyDescent="0.25">
      <c r="EU47375" s="104"/>
    </row>
    <row r="47376" spans="151:151" ht="14.4" x14ac:dyDescent="0.25">
      <c r="EU47376" s="104"/>
    </row>
    <row r="47377" spans="151:151" ht="14.4" x14ac:dyDescent="0.25">
      <c r="EU47377" s="104"/>
    </row>
    <row r="47378" spans="151:151" ht="14.4" x14ac:dyDescent="0.25">
      <c r="EU47378" s="104"/>
    </row>
    <row r="47379" spans="151:151" ht="14.4" x14ac:dyDescent="0.25">
      <c r="EU47379" s="104"/>
    </row>
    <row r="47380" spans="151:151" ht="14.4" x14ac:dyDescent="0.25">
      <c r="EU47380" s="104"/>
    </row>
    <row r="47381" spans="151:151" ht="14.4" x14ac:dyDescent="0.25">
      <c r="EU47381" s="104"/>
    </row>
    <row r="47382" spans="151:151" ht="14.4" x14ac:dyDescent="0.25">
      <c r="EU47382" s="104"/>
    </row>
    <row r="47383" spans="151:151" ht="14.4" x14ac:dyDescent="0.25">
      <c r="EU47383" s="104"/>
    </row>
    <row r="47384" spans="151:151" ht="14.4" x14ac:dyDescent="0.25">
      <c r="EU47384" s="104"/>
    </row>
    <row r="47385" spans="151:151" ht="14.4" x14ac:dyDescent="0.25">
      <c r="EU47385" s="104"/>
    </row>
    <row r="47386" spans="151:151" ht="14.4" x14ac:dyDescent="0.25">
      <c r="EU47386" s="104"/>
    </row>
    <row r="47387" spans="151:151" ht="14.4" x14ac:dyDescent="0.25">
      <c r="EU47387" s="104"/>
    </row>
    <row r="47388" spans="151:151" ht="14.4" x14ac:dyDescent="0.25">
      <c r="EU47388" s="104"/>
    </row>
    <row r="47389" spans="151:151" ht="14.4" x14ac:dyDescent="0.25">
      <c r="EU47389" s="104"/>
    </row>
    <row r="47390" spans="151:151" ht="14.4" x14ac:dyDescent="0.25">
      <c r="EU47390" s="104"/>
    </row>
    <row r="47391" spans="151:151" ht="14.4" x14ac:dyDescent="0.25">
      <c r="EU47391" s="104"/>
    </row>
    <row r="47392" spans="151:151" ht="14.4" x14ac:dyDescent="0.25">
      <c r="EU47392" s="104"/>
    </row>
    <row r="47393" spans="151:151" ht="14.4" x14ac:dyDescent="0.25">
      <c r="EU47393" s="104"/>
    </row>
    <row r="47394" spans="151:151" ht="14.4" x14ac:dyDescent="0.25">
      <c r="EU47394" s="104"/>
    </row>
    <row r="47395" spans="151:151" ht="14.4" x14ac:dyDescent="0.25">
      <c r="EU47395" s="104"/>
    </row>
    <row r="47396" spans="151:151" ht="14.4" x14ac:dyDescent="0.25">
      <c r="EU47396" s="104"/>
    </row>
    <row r="47397" spans="151:151" ht="14.4" x14ac:dyDescent="0.25">
      <c r="EU47397" s="104"/>
    </row>
    <row r="47398" spans="151:151" ht="14.4" x14ac:dyDescent="0.25">
      <c r="EU47398" s="104"/>
    </row>
    <row r="47399" spans="151:151" ht="14.4" x14ac:dyDescent="0.25">
      <c r="EU47399" s="104"/>
    </row>
    <row r="47400" spans="151:151" ht="14.4" x14ac:dyDescent="0.25">
      <c r="EU47400" s="104"/>
    </row>
    <row r="47401" spans="151:151" ht="14.4" x14ac:dyDescent="0.25">
      <c r="EU47401" s="104"/>
    </row>
    <row r="47402" spans="151:151" ht="14.4" x14ac:dyDescent="0.25">
      <c r="EU47402" s="104"/>
    </row>
    <row r="47403" spans="151:151" ht="14.4" x14ac:dyDescent="0.25">
      <c r="EU47403" s="104"/>
    </row>
    <row r="47404" spans="151:151" ht="14.4" x14ac:dyDescent="0.25">
      <c r="EU47404" s="104"/>
    </row>
    <row r="47405" spans="151:151" ht="14.4" x14ac:dyDescent="0.25">
      <c r="EU47405" s="104"/>
    </row>
    <row r="47406" spans="151:151" ht="14.4" x14ac:dyDescent="0.25">
      <c r="EU47406" s="104"/>
    </row>
    <row r="47407" spans="151:151" ht="14.4" x14ac:dyDescent="0.25">
      <c r="EU47407" s="104"/>
    </row>
    <row r="47408" spans="151:151" ht="14.4" x14ac:dyDescent="0.25">
      <c r="EU47408" s="104"/>
    </row>
    <row r="47409" spans="151:151" ht="14.4" x14ac:dyDescent="0.25">
      <c r="EU47409" s="104"/>
    </row>
    <row r="47410" spans="151:151" ht="14.4" x14ac:dyDescent="0.25">
      <c r="EU47410" s="104"/>
    </row>
    <row r="47411" spans="151:151" ht="14.4" x14ac:dyDescent="0.25">
      <c r="EU47411" s="104"/>
    </row>
    <row r="47412" spans="151:151" ht="14.4" x14ac:dyDescent="0.25">
      <c r="EU47412" s="104"/>
    </row>
    <row r="47413" spans="151:151" ht="14.4" x14ac:dyDescent="0.25">
      <c r="EU47413" s="104"/>
    </row>
    <row r="47414" spans="151:151" ht="14.4" x14ac:dyDescent="0.25">
      <c r="EU47414" s="104"/>
    </row>
    <row r="47415" spans="151:151" ht="14.4" x14ac:dyDescent="0.25">
      <c r="EU47415" s="104"/>
    </row>
    <row r="47416" spans="151:151" ht="14.4" x14ac:dyDescent="0.25">
      <c r="EU47416" s="104"/>
    </row>
    <row r="47417" spans="151:151" ht="14.4" x14ac:dyDescent="0.25">
      <c r="EU47417" s="104"/>
    </row>
    <row r="47418" spans="151:151" ht="14.4" x14ac:dyDescent="0.25">
      <c r="EU47418" s="104"/>
    </row>
    <row r="47419" spans="151:151" ht="14.4" x14ac:dyDescent="0.25">
      <c r="EU47419" s="104"/>
    </row>
    <row r="47420" spans="151:151" ht="14.4" x14ac:dyDescent="0.25">
      <c r="EU47420" s="104"/>
    </row>
    <row r="47421" spans="151:151" ht="14.4" x14ac:dyDescent="0.25">
      <c r="EU47421" s="104"/>
    </row>
    <row r="47422" spans="151:151" ht="14.4" x14ac:dyDescent="0.25">
      <c r="EU47422" s="104"/>
    </row>
    <row r="47423" spans="151:151" ht="14.4" x14ac:dyDescent="0.25">
      <c r="EU47423" s="104"/>
    </row>
    <row r="47424" spans="151:151" ht="14.4" x14ac:dyDescent="0.25">
      <c r="EU47424" s="104"/>
    </row>
    <row r="47425" spans="151:151" ht="14.4" x14ac:dyDescent="0.25">
      <c r="EU47425" s="104"/>
    </row>
    <row r="47426" spans="151:151" ht="14.4" x14ac:dyDescent="0.25">
      <c r="EU47426" s="104"/>
    </row>
    <row r="47427" spans="151:151" ht="14.4" x14ac:dyDescent="0.25">
      <c r="EU47427" s="104"/>
    </row>
    <row r="47428" spans="151:151" ht="14.4" x14ac:dyDescent="0.25">
      <c r="EU47428" s="104"/>
    </row>
    <row r="47429" spans="151:151" ht="14.4" x14ac:dyDescent="0.25">
      <c r="EU47429" s="104"/>
    </row>
    <row r="47430" spans="151:151" ht="14.4" x14ac:dyDescent="0.25">
      <c r="EU47430" s="104"/>
    </row>
    <row r="47431" spans="151:151" ht="14.4" x14ac:dyDescent="0.25">
      <c r="EU47431" s="104"/>
    </row>
    <row r="47432" spans="151:151" ht="14.4" x14ac:dyDescent="0.25">
      <c r="EU47432" s="104"/>
    </row>
    <row r="47433" spans="151:151" ht="14.4" x14ac:dyDescent="0.25">
      <c r="EU47433" s="104"/>
    </row>
    <row r="47434" spans="151:151" ht="14.4" x14ac:dyDescent="0.25">
      <c r="EU47434" s="104"/>
    </row>
    <row r="47435" spans="151:151" ht="14.4" x14ac:dyDescent="0.25">
      <c r="EU47435" s="104"/>
    </row>
    <row r="47436" spans="151:151" ht="14.4" x14ac:dyDescent="0.25">
      <c r="EU47436" s="104"/>
    </row>
    <row r="47437" spans="151:151" ht="14.4" x14ac:dyDescent="0.25">
      <c r="EU47437" s="104"/>
    </row>
    <row r="47438" spans="151:151" ht="14.4" x14ac:dyDescent="0.25">
      <c r="EU47438" s="104"/>
    </row>
    <row r="47439" spans="151:151" ht="14.4" x14ac:dyDescent="0.25">
      <c r="EU47439" s="104"/>
    </row>
    <row r="47440" spans="151:151" ht="14.4" x14ac:dyDescent="0.25">
      <c r="EU47440" s="104"/>
    </row>
    <row r="47441" spans="151:151" ht="14.4" x14ac:dyDescent="0.25">
      <c r="EU47441" s="104"/>
    </row>
    <row r="47442" spans="151:151" ht="14.4" x14ac:dyDescent="0.25">
      <c r="EU47442" s="104"/>
    </row>
    <row r="47443" spans="151:151" ht="14.4" x14ac:dyDescent="0.25">
      <c r="EU47443" s="104"/>
    </row>
    <row r="47444" spans="151:151" ht="14.4" x14ac:dyDescent="0.25">
      <c r="EU47444" s="104"/>
    </row>
    <row r="47445" spans="151:151" ht="14.4" x14ac:dyDescent="0.25">
      <c r="EU47445" s="104"/>
    </row>
    <row r="47446" spans="151:151" ht="14.4" x14ac:dyDescent="0.25">
      <c r="EU47446" s="104"/>
    </row>
    <row r="47447" spans="151:151" ht="14.4" x14ac:dyDescent="0.25">
      <c r="EU47447" s="104"/>
    </row>
    <row r="47448" spans="151:151" ht="14.4" x14ac:dyDescent="0.25">
      <c r="EU47448" s="104"/>
    </row>
    <row r="47449" spans="151:151" ht="14.4" x14ac:dyDescent="0.25">
      <c r="EU47449" s="104"/>
    </row>
    <row r="47450" spans="151:151" ht="14.4" x14ac:dyDescent="0.25">
      <c r="EU47450" s="104"/>
    </row>
    <row r="47451" spans="151:151" ht="14.4" x14ac:dyDescent="0.25">
      <c r="EU47451" s="104"/>
    </row>
    <row r="47452" spans="151:151" ht="14.4" x14ac:dyDescent="0.25">
      <c r="EU47452" s="104"/>
    </row>
    <row r="47453" spans="151:151" ht="14.4" x14ac:dyDescent="0.25">
      <c r="EU47453" s="104"/>
    </row>
    <row r="47454" spans="151:151" ht="14.4" x14ac:dyDescent="0.25">
      <c r="EU47454" s="104"/>
    </row>
    <row r="47455" spans="151:151" ht="14.4" x14ac:dyDescent="0.25">
      <c r="EU47455" s="104"/>
    </row>
    <row r="47456" spans="151:151" ht="14.4" x14ac:dyDescent="0.25">
      <c r="EU47456" s="104"/>
    </row>
    <row r="47457" spans="151:151" ht="14.4" x14ac:dyDescent="0.25">
      <c r="EU47457" s="104"/>
    </row>
    <row r="47458" spans="151:151" ht="14.4" x14ac:dyDescent="0.25">
      <c r="EU47458" s="104"/>
    </row>
    <row r="47459" spans="151:151" ht="14.4" x14ac:dyDescent="0.25">
      <c r="EU47459" s="104"/>
    </row>
    <row r="47460" spans="151:151" ht="14.4" x14ac:dyDescent="0.25">
      <c r="EU47460" s="104"/>
    </row>
    <row r="47461" spans="151:151" ht="14.4" x14ac:dyDescent="0.25">
      <c r="EU47461" s="104"/>
    </row>
    <row r="47462" spans="151:151" ht="14.4" x14ac:dyDescent="0.25">
      <c r="EU47462" s="104"/>
    </row>
    <row r="47463" spans="151:151" ht="14.4" x14ac:dyDescent="0.25">
      <c r="EU47463" s="104"/>
    </row>
    <row r="47464" spans="151:151" ht="14.4" x14ac:dyDescent="0.25">
      <c r="EU47464" s="104"/>
    </row>
    <row r="47465" spans="151:151" ht="14.4" x14ac:dyDescent="0.25">
      <c r="EU47465" s="104"/>
    </row>
    <row r="47466" spans="151:151" ht="14.4" x14ac:dyDescent="0.25">
      <c r="EU47466" s="104"/>
    </row>
    <row r="47467" spans="151:151" ht="14.4" x14ac:dyDescent="0.25">
      <c r="EU47467" s="104"/>
    </row>
    <row r="47468" spans="151:151" ht="14.4" x14ac:dyDescent="0.25">
      <c r="EU47468" s="104"/>
    </row>
    <row r="47469" spans="151:151" ht="14.4" x14ac:dyDescent="0.25">
      <c r="EU47469" s="104"/>
    </row>
    <row r="47470" spans="151:151" ht="14.4" x14ac:dyDescent="0.25">
      <c r="EU47470" s="104"/>
    </row>
    <row r="47471" spans="151:151" ht="14.4" x14ac:dyDescent="0.25">
      <c r="EU47471" s="104"/>
    </row>
    <row r="47472" spans="151:151" ht="14.4" x14ac:dyDescent="0.25">
      <c r="EU47472" s="104"/>
    </row>
    <row r="47473" spans="151:151" ht="14.4" x14ac:dyDescent="0.25">
      <c r="EU47473" s="104"/>
    </row>
    <row r="47474" spans="151:151" ht="14.4" x14ac:dyDescent="0.25">
      <c r="EU47474" s="104"/>
    </row>
    <row r="47475" spans="151:151" ht="14.4" x14ac:dyDescent="0.25">
      <c r="EU47475" s="104"/>
    </row>
    <row r="47476" spans="151:151" ht="14.4" x14ac:dyDescent="0.25">
      <c r="EU47476" s="104"/>
    </row>
    <row r="47477" spans="151:151" ht="14.4" x14ac:dyDescent="0.25">
      <c r="EU47477" s="104"/>
    </row>
    <row r="47478" spans="151:151" ht="14.4" x14ac:dyDescent="0.25">
      <c r="EU47478" s="104"/>
    </row>
    <row r="47479" spans="151:151" ht="14.4" x14ac:dyDescent="0.25">
      <c r="EU47479" s="104"/>
    </row>
    <row r="47480" spans="151:151" ht="14.4" x14ac:dyDescent="0.25">
      <c r="EU47480" s="104"/>
    </row>
    <row r="47481" spans="151:151" ht="14.4" x14ac:dyDescent="0.25">
      <c r="EU47481" s="104"/>
    </row>
    <row r="47482" spans="151:151" ht="14.4" x14ac:dyDescent="0.25">
      <c r="EU47482" s="104"/>
    </row>
    <row r="47483" spans="151:151" ht="14.4" x14ac:dyDescent="0.25">
      <c r="EU47483" s="104"/>
    </row>
    <row r="47484" spans="151:151" ht="14.4" x14ac:dyDescent="0.25">
      <c r="EU47484" s="104"/>
    </row>
    <row r="47485" spans="151:151" ht="14.4" x14ac:dyDescent="0.25">
      <c r="EU47485" s="104"/>
    </row>
    <row r="47486" spans="151:151" ht="14.4" x14ac:dyDescent="0.25">
      <c r="EU47486" s="104"/>
    </row>
    <row r="47487" spans="151:151" ht="14.4" x14ac:dyDescent="0.25">
      <c r="EU47487" s="104"/>
    </row>
    <row r="47488" spans="151:151" ht="14.4" x14ac:dyDescent="0.25">
      <c r="EU47488" s="104"/>
    </row>
    <row r="47489" spans="151:151" ht="14.4" x14ac:dyDescent="0.25">
      <c r="EU47489" s="104"/>
    </row>
    <row r="47490" spans="151:151" ht="14.4" x14ac:dyDescent="0.25">
      <c r="EU47490" s="104"/>
    </row>
    <row r="47491" spans="151:151" ht="14.4" x14ac:dyDescent="0.25">
      <c r="EU47491" s="104"/>
    </row>
    <row r="47492" spans="151:151" ht="14.4" x14ac:dyDescent="0.25">
      <c r="EU47492" s="104"/>
    </row>
    <row r="47493" spans="151:151" ht="14.4" x14ac:dyDescent="0.25">
      <c r="EU47493" s="104"/>
    </row>
    <row r="47494" spans="151:151" ht="14.4" x14ac:dyDescent="0.25">
      <c r="EU47494" s="104"/>
    </row>
    <row r="47495" spans="151:151" ht="14.4" x14ac:dyDescent="0.25">
      <c r="EU47495" s="104"/>
    </row>
    <row r="47496" spans="151:151" ht="14.4" x14ac:dyDescent="0.25">
      <c r="EU47496" s="104"/>
    </row>
    <row r="47497" spans="151:151" ht="14.4" x14ac:dyDescent="0.25">
      <c r="EU47497" s="104"/>
    </row>
    <row r="47498" spans="151:151" ht="14.4" x14ac:dyDescent="0.25">
      <c r="EU47498" s="104"/>
    </row>
    <row r="47499" spans="151:151" ht="14.4" x14ac:dyDescent="0.25">
      <c r="EU47499" s="104"/>
    </row>
    <row r="47500" spans="151:151" ht="14.4" x14ac:dyDescent="0.25">
      <c r="EU47500" s="104"/>
    </row>
    <row r="47501" spans="151:151" ht="14.4" x14ac:dyDescent="0.25">
      <c r="EU47501" s="104"/>
    </row>
    <row r="47502" spans="151:151" ht="14.4" x14ac:dyDescent="0.25">
      <c r="EU47502" s="104"/>
    </row>
    <row r="47503" spans="151:151" ht="14.4" x14ac:dyDescent="0.25">
      <c r="EU47503" s="104"/>
    </row>
    <row r="47504" spans="151:151" ht="14.4" x14ac:dyDescent="0.25">
      <c r="EU47504" s="104"/>
    </row>
    <row r="47505" spans="151:151" ht="14.4" x14ac:dyDescent="0.25">
      <c r="EU47505" s="104"/>
    </row>
    <row r="47506" spans="151:151" ht="14.4" x14ac:dyDescent="0.25">
      <c r="EU47506" s="104"/>
    </row>
    <row r="47507" spans="151:151" ht="14.4" x14ac:dyDescent="0.25">
      <c r="EU47507" s="104"/>
    </row>
    <row r="47508" spans="151:151" ht="14.4" x14ac:dyDescent="0.25">
      <c r="EU47508" s="104"/>
    </row>
    <row r="47509" spans="151:151" ht="14.4" x14ac:dyDescent="0.25">
      <c r="EU47509" s="104"/>
    </row>
    <row r="47510" spans="151:151" ht="14.4" x14ac:dyDescent="0.25">
      <c r="EU47510" s="104"/>
    </row>
    <row r="47511" spans="151:151" ht="14.4" x14ac:dyDescent="0.25">
      <c r="EU47511" s="104"/>
    </row>
    <row r="47512" spans="151:151" ht="14.4" x14ac:dyDescent="0.25">
      <c r="EU47512" s="104"/>
    </row>
    <row r="47513" spans="151:151" ht="14.4" x14ac:dyDescent="0.25">
      <c r="EU47513" s="104"/>
    </row>
    <row r="47514" spans="151:151" ht="14.4" x14ac:dyDescent="0.25">
      <c r="EU47514" s="104"/>
    </row>
    <row r="47515" spans="151:151" ht="14.4" x14ac:dyDescent="0.25">
      <c r="EU47515" s="104"/>
    </row>
    <row r="47516" spans="151:151" ht="14.4" x14ac:dyDescent="0.25">
      <c r="EU47516" s="104"/>
    </row>
    <row r="47517" spans="151:151" ht="14.4" x14ac:dyDescent="0.25">
      <c r="EU47517" s="104"/>
    </row>
    <row r="47518" spans="151:151" ht="14.4" x14ac:dyDescent="0.25">
      <c r="EU47518" s="104"/>
    </row>
    <row r="47519" spans="151:151" ht="14.4" x14ac:dyDescent="0.25">
      <c r="EU47519" s="104"/>
    </row>
    <row r="47520" spans="151:151" ht="14.4" x14ac:dyDescent="0.25">
      <c r="EU47520" s="104"/>
    </row>
    <row r="47521" spans="151:151" ht="14.4" x14ac:dyDescent="0.25">
      <c r="EU47521" s="104"/>
    </row>
    <row r="47522" spans="151:151" ht="14.4" x14ac:dyDescent="0.25">
      <c r="EU47522" s="104"/>
    </row>
    <row r="47523" spans="151:151" ht="14.4" x14ac:dyDescent="0.25">
      <c r="EU47523" s="104"/>
    </row>
    <row r="47524" spans="151:151" ht="14.4" x14ac:dyDescent="0.25">
      <c r="EU47524" s="104"/>
    </row>
    <row r="47525" spans="151:151" ht="14.4" x14ac:dyDescent="0.25">
      <c r="EU47525" s="104"/>
    </row>
    <row r="47526" spans="151:151" ht="14.4" x14ac:dyDescent="0.25">
      <c r="EU47526" s="104"/>
    </row>
    <row r="47527" spans="151:151" ht="14.4" x14ac:dyDescent="0.25">
      <c r="EU47527" s="104"/>
    </row>
    <row r="47528" spans="151:151" ht="14.4" x14ac:dyDescent="0.25">
      <c r="EU47528" s="104"/>
    </row>
    <row r="47529" spans="151:151" ht="14.4" x14ac:dyDescent="0.25">
      <c r="EU47529" s="104"/>
    </row>
    <row r="47530" spans="151:151" ht="14.4" x14ac:dyDescent="0.25">
      <c r="EU47530" s="104"/>
    </row>
    <row r="47531" spans="151:151" ht="14.4" x14ac:dyDescent="0.25">
      <c r="EU47531" s="104"/>
    </row>
    <row r="47532" spans="151:151" ht="14.4" x14ac:dyDescent="0.25">
      <c r="EU47532" s="104"/>
    </row>
    <row r="47533" spans="151:151" ht="14.4" x14ac:dyDescent="0.25">
      <c r="EU47533" s="104"/>
    </row>
    <row r="47534" spans="151:151" ht="14.4" x14ac:dyDescent="0.25">
      <c r="EU47534" s="104"/>
    </row>
    <row r="47535" spans="151:151" ht="14.4" x14ac:dyDescent="0.25">
      <c r="EU47535" s="104"/>
    </row>
    <row r="47536" spans="151:151" ht="14.4" x14ac:dyDescent="0.25">
      <c r="EU47536" s="104"/>
    </row>
    <row r="47537" spans="151:151" ht="14.4" x14ac:dyDescent="0.25">
      <c r="EU47537" s="104"/>
    </row>
    <row r="47538" spans="151:151" ht="14.4" x14ac:dyDescent="0.25">
      <c r="EU47538" s="104"/>
    </row>
    <row r="47539" spans="151:151" ht="14.4" x14ac:dyDescent="0.25">
      <c r="EU47539" s="104"/>
    </row>
    <row r="47540" spans="151:151" ht="14.4" x14ac:dyDescent="0.25">
      <c r="EU47540" s="104"/>
    </row>
    <row r="47541" spans="151:151" ht="14.4" x14ac:dyDescent="0.25">
      <c r="EU47541" s="104"/>
    </row>
    <row r="47542" spans="151:151" ht="14.4" x14ac:dyDescent="0.25">
      <c r="EU47542" s="104"/>
    </row>
    <row r="47543" spans="151:151" ht="14.4" x14ac:dyDescent="0.25">
      <c r="EU47543" s="104"/>
    </row>
    <row r="47544" spans="151:151" ht="14.4" x14ac:dyDescent="0.25">
      <c r="EU47544" s="104"/>
    </row>
    <row r="47545" spans="151:151" ht="14.4" x14ac:dyDescent="0.25">
      <c r="EU47545" s="104"/>
    </row>
    <row r="47546" spans="151:151" ht="14.4" x14ac:dyDescent="0.25">
      <c r="EU47546" s="104"/>
    </row>
    <row r="47547" spans="151:151" ht="14.4" x14ac:dyDescent="0.25">
      <c r="EU47547" s="104"/>
    </row>
    <row r="47548" spans="151:151" ht="14.4" x14ac:dyDescent="0.25">
      <c r="EU47548" s="104"/>
    </row>
    <row r="47549" spans="151:151" ht="14.4" x14ac:dyDescent="0.25">
      <c r="EU47549" s="104"/>
    </row>
    <row r="47550" spans="151:151" ht="14.4" x14ac:dyDescent="0.25">
      <c r="EU47550" s="104"/>
    </row>
    <row r="47551" spans="151:151" ht="14.4" x14ac:dyDescent="0.25">
      <c r="EU47551" s="104"/>
    </row>
    <row r="47552" spans="151:151" ht="14.4" x14ac:dyDescent="0.25">
      <c r="EU47552" s="104"/>
    </row>
    <row r="47553" spans="151:151" ht="14.4" x14ac:dyDescent="0.25">
      <c r="EU47553" s="104"/>
    </row>
    <row r="47554" spans="151:151" ht="14.4" x14ac:dyDescent="0.25">
      <c r="EU47554" s="104"/>
    </row>
    <row r="47555" spans="151:151" ht="14.4" x14ac:dyDescent="0.25">
      <c r="EU47555" s="104"/>
    </row>
    <row r="47556" spans="151:151" ht="14.4" x14ac:dyDescent="0.25">
      <c r="EU47556" s="104"/>
    </row>
    <row r="47557" spans="151:151" ht="14.4" x14ac:dyDescent="0.25">
      <c r="EU47557" s="104"/>
    </row>
    <row r="47558" spans="151:151" ht="14.4" x14ac:dyDescent="0.25">
      <c r="EU47558" s="104"/>
    </row>
    <row r="47559" spans="151:151" ht="14.4" x14ac:dyDescent="0.25">
      <c r="EU47559" s="104"/>
    </row>
    <row r="47560" spans="151:151" ht="14.4" x14ac:dyDescent="0.25">
      <c r="EU47560" s="104"/>
    </row>
    <row r="47561" spans="151:151" ht="14.4" x14ac:dyDescent="0.25">
      <c r="EU47561" s="104"/>
    </row>
    <row r="47562" spans="151:151" ht="14.4" x14ac:dyDescent="0.25">
      <c r="EU47562" s="104"/>
    </row>
    <row r="47563" spans="151:151" ht="14.4" x14ac:dyDescent="0.25">
      <c r="EU47563" s="104"/>
    </row>
    <row r="47564" spans="151:151" ht="14.4" x14ac:dyDescent="0.25">
      <c r="EU47564" s="104"/>
    </row>
    <row r="47565" spans="151:151" ht="14.4" x14ac:dyDescent="0.25">
      <c r="EU47565" s="104"/>
    </row>
    <row r="47566" spans="151:151" ht="14.4" x14ac:dyDescent="0.25">
      <c r="EU47566" s="104"/>
    </row>
    <row r="47567" spans="151:151" ht="14.4" x14ac:dyDescent="0.25">
      <c r="EU47567" s="104"/>
    </row>
    <row r="47568" spans="151:151" ht="14.4" x14ac:dyDescent="0.25">
      <c r="EU47568" s="104"/>
    </row>
    <row r="47569" spans="151:151" ht="14.4" x14ac:dyDescent="0.25">
      <c r="EU47569" s="104"/>
    </row>
    <row r="47570" spans="151:151" ht="14.4" x14ac:dyDescent="0.25">
      <c r="EU47570" s="104"/>
    </row>
    <row r="47571" spans="151:151" ht="14.4" x14ac:dyDescent="0.25">
      <c r="EU47571" s="104"/>
    </row>
    <row r="47572" spans="151:151" ht="14.4" x14ac:dyDescent="0.25">
      <c r="EU47572" s="104"/>
    </row>
    <row r="47573" spans="151:151" ht="14.4" x14ac:dyDescent="0.25">
      <c r="EU47573" s="104"/>
    </row>
    <row r="47574" spans="151:151" ht="14.4" x14ac:dyDescent="0.25">
      <c r="EU47574" s="104"/>
    </row>
    <row r="47575" spans="151:151" ht="14.4" x14ac:dyDescent="0.25">
      <c r="EU47575" s="104"/>
    </row>
    <row r="47576" spans="151:151" ht="14.4" x14ac:dyDescent="0.25">
      <c r="EU47576" s="104"/>
    </row>
    <row r="47577" spans="151:151" ht="14.4" x14ac:dyDescent="0.25">
      <c r="EU47577" s="104"/>
    </row>
    <row r="47578" spans="151:151" ht="14.4" x14ac:dyDescent="0.25">
      <c r="EU47578" s="104"/>
    </row>
    <row r="47579" spans="151:151" ht="14.4" x14ac:dyDescent="0.25">
      <c r="EU47579" s="104"/>
    </row>
    <row r="47580" spans="151:151" ht="14.4" x14ac:dyDescent="0.25">
      <c r="EU47580" s="104"/>
    </row>
    <row r="47581" spans="151:151" ht="14.4" x14ac:dyDescent="0.25">
      <c r="EU47581" s="104"/>
    </row>
    <row r="47582" spans="151:151" ht="14.4" x14ac:dyDescent="0.25">
      <c r="EU47582" s="104"/>
    </row>
    <row r="47583" spans="151:151" ht="14.4" x14ac:dyDescent="0.25">
      <c r="EU47583" s="104"/>
    </row>
    <row r="47584" spans="151:151" ht="14.4" x14ac:dyDescent="0.25">
      <c r="EU47584" s="104"/>
    </row>
    <row r="47585" spans="151:151" ht="14.4" x14ac:dyDescent="0.25">
      <c r="EU47585" s="104"/>
    </row>
    <row r="47586" spans="151:151" ht="14.4" x14ac:dyDescent="0.25">
      <c r="EU47586" s="104"/>
    </row>
    <row r="47587" spans="151:151" ht="14.4" x14ac:dyDescent="0.25">
      <c r="EU47587" s="104"/>
    </row>
    <row r="47588" spans="151:151" ht="14.4" x14ac:dyDescent="0.25">
      <c r="EU47588" s="104"/>
    </row>
    <row r="47589" spans="151:151" ht="14.4" x14ac:dyDescent="0.25">
      <c r="EU47589" s="104"/>
    </row>
    <row r="47590" spans="151:151" ht="14.4" x14ac:dyDescent="0.25">
      <c r="EU47590" s="104"/>
    </row>
    <row r="47591" spans="151:151" ht="14.4" x14ac:dyDescent="0.25">
      <c r="EU47591" s="104"/>
    </row>
    <row r="47592" spans="151:151" ht="14.4" x14ac:dyDescent="0.25">
      <c r="EU47592" s="104"/>
    </row>
    <row r="47593" spans="151:151" ht="14.4" x14ac:dyDescent="0.25">
      <c r="EU47593" s="104"/>
    </row>
    <row r="47594" spans="151:151" ht="14.4" x14ac:dyDescent="0.25">
      <c r="EU47594" s="104"/>
    </row>
    <row r="47595" spans="151:151" ht="14.4" x14ac:dyDescent="0.25">
      <c r="EU47595" s="104"/>
    </row>
    <row r="47596" spans="151:151" ht="14.4" x14ac:dyDescent="0.25">
      <c r="EU47596" s="104"/>
    </row>
    <row r="47597" spans="151:151" ht="14.4" x14ac:dyDescent="0.25">
      <c r="EU47597" s="104"/>
    </row>
    <row r="47598" spans="151:151" ht="14.4" x14ac:dyDescent="0.25">
      <c r="EU47598" s="104"/>
    </row>
    <row r="47599" spans="151:151" ht="14.4" x14ac:dyDescent="0.25">
      <c r="EU47599" s="104"/>
    </row>
    <row r="47600" spans="151:151" ht="14.4" x14ac:dyDescent="0.25">
      <c r="EU47600" s="104"/>
    </row>
    <row r="47601" spans="151:151" ht="14.4" x14ac:dyDescent="0.25">
      <c r="EU47601" s="104"/>
    </row>
    <row r="47602" spans="151:151" ht="14.4" x14ac:dyDescent="0.25">
      <c r="EU47602" s="104"/>
    </row>
    <row r="47603" spans="151:151" ht="14.4" x14ac:dyDescent="0.25">
      <c r="EU47603" s="104"/>
    </row>
    <row r="47604" spans="151:151" ht="14.4" x14ac:dyDescent="0.25">
      <c r="EU47604" s="104"/>
    </row>
    <row r="47605" spans="151:151" ht="14.4" x14ac:dyDescent="0.25">
      <c r="EU47605" s="104"/>
    </row>
    <row r="47606" spans="151:151" ht="14.4" x14ac:dyDescent="0.25">
      <c r="EU47606" s="104"/>
    </row>
    <row r="47607" spans="151:151" ht="14.4" x14ac:dyDescent="0.25">
      <c r="EU47607" s="104"/>
    </row>
    <row r="47608" spans="151:151" ht="14.4" x14ac:dyDescent="0.25">
      <c r="EU47608" s="104"/>
    </row>
    <row r="47609" spans="151:151" ht="14.4" x14ac:dyDescent="0.25">
      <c r="EU47609" s="104"/>
    </row>
    <row r="47610" spans="151:151" ht="14.4" x14ac:dyDescent="0.25">
      <c r="EU47610" s="104"/>
    </row>
    <row r="47611" spans="151:151" ht="14.4" x14ac:dyDescent="0.25">
      <c r="EU47611" s="104"/>
    </row>
    <row r="47612" spans="151:151" ht="14.4" x14ac:dyDescent="0.25">
      <c r="EU47612" s="104"/>
    </row>
    <row r="47613" spans="151:151" ht="14.4" x14ac:dyDescent="0.25">
      <c r="EU47613" s="104"/>
    </row>
    <row r="47614" spans="151:151" ht="14.4" x14ac:dyDescent="0.25">
      <c r="EU47614" s="104"/>
    </row>
    <row r="47615" spans="151:151" ht="14.4" x14ac:dyDescent="0.25">
      <c r="EU47615" s="104"/>
    </row>
    <row r="47616" spans="151:151" ht="14.4" x14ac:dyDescent="0.25">
      <c r="EU47616" s="104"/>
    </row>
    <row r="47617" spans="151:151" ht="14.4" x14ac:dyDescent="0.25">
      <c r="EU47617" s="104"/>
    </row>
    <row r="47618" spans="151:151" ht="14.4" x14ac:dyDescent="0.25">
      <c r="EU47618" s="104"/>
    </row>
    <row r="47619" spans="151:151" ht="14.4" x14ac:dyDescent="0.25">
      <c r="EU47619" s="104"/>
    </row>
    <row r="47620" spans="151:151" ht="14.4" x14ac:dyDescent="0.25">
      <c r="EU47620" s="104"/>
    </row>
    <row r="47621" spans="151:151" ht="14.4" x14ac:dyDescent="0.25">
      <c r="EU47621" s="104"/>
    </row>
    <row r="47622" spans="151:151" ht="14.4" x14ac:dyDescent="0.25">
      <c r="EU47622" s="104"/>
    </row>
    <row r="47623" spans="151:151" ht="14.4" x14ac:dyDescent="0.25">
      <c r="EU47623" s="104"/>
    </row>
    <row r="47624" spans="151:151" ht="14.4" x14ac:dyDescent="0.25">
      <c r="EU47624" s="104"/>
    </row>
    <row r="47625" spans="151:151" ht="14.4" x14ac:dyDescent="0.25">
      <c r="EU47625" s="104"/>
    </row>
    <row r="47626" spans="151:151" ht="14.4" x14ac:dyDescent="0.25">
      <c r="EU47626" s="104"/>
    </row>
    <row r="47627" spans="151:151" ht="14.4" x14ac:dyDescent="0.25">
      <c r="EU47627" s="104"/>
    </row>
    <row r="47628" spans="151:151" ht="14.4" x14ac:dyDescent="0.25">
      <c r="EU47628" s="104"/>
    </row>
    <row r="47629" spans="151:151" ht="14.4" x14ac:dyDescent="0.25">
      <c r="EU47629" s="104"/>
    </row>
    <row r="47630" spans="151:151" ht="14.4" x14ac:dyDescent="0.25">
      <c r="EU47630" s="104"/>
    </row>
    <row r="47631" spans="151:151" ht="14.4" x14ac:dyDescent="0.25">
      <c r="EU47631" s="104"/>
    </row>
    <row r="47632" spans="151:151" ht="14.4" x14ac:dyDescent="0.25">
      <c r="EU47632" s="104"/>
    </row>
    <row r="47633" spans="151:151" ht="14.4" x14ac:dyDescent="0.25">
      <c r="EU47633" s="104"/>
    </row>
    <row r="47634" spans="151:151" ht="14.4" x14ac:dyDescent="0.25">
      <c r="EU47634" s="104"/>
    </row>
    <row r="47635" spans="151:151" ht="14.4" x14ac:dyDescent="0.25">
      <c r="EU47635" s="104"/>
    </row>
    <row r="47636" spans="151:151" ht="14.4" x14ac:dyDescent="0.25">
      <c r="EU47636" s="104"/>
    </row>
    <row r="47637" spans="151:151" ht="14.4" x14ac:dyDescent="0.25">
      <c r="EU47637" s="104"/>
    </row>
    <row r="47638" spans="151:151" ht="14.4" x14ac:dyDescent="0.25">
      <c r="EU47638" s="104"/>
    </row>
    <row r="47639" spans="151:151" ht="14.4" x14ac:dyDescent="0.25">
      <c r="EU47639" s="104"/>
    </row>
    <row r="47640" spans="151:151" ht="14.4" x14ac:dyDescent="0.25">
      <c r="EU47640" s="104"/>
    </row>
    <row r="47641" spans="151:151" ht="14.4" x14ac:dyDescent="0.25">
      <c r="EU47641" s="104"/>
    </row>
    <row r="47642" spans="151:151" ht="14.4" x14ac:dyDescent="0.25">
      <c r="EU47642" s="104"/>
    </row>
    <row r="47643" spans="151:151" ht="14.4" x14ac:dyDescent="0.25">
      <c r="EU47643" s="104"/>
    </row>
    <row r="47644" spans="151:151" ht="14.4" x14ac:dyDescent="0.25">
      <c r="EU47644" s="104"/>
    </row>
    <row r="47645" spans="151:151" ht="14.4" x14ac:dyDescent="0.25">
      <c r="EU47645" s="104"/>
    </row>
    <row r="47646" spans="151:151" ht="14.4" x14ac:dyDescent="0.25">
      <c r="EU47646" s="104"/>
    </row>
    <row r="47647" spans="151:151" ht="14.4" x14ac:dyDescent="0.25">
      <c r="EU47647" s="104"/>
    </row>
    <row r="47648" spans="151:151" ht="14.4" x14ac:dyDescent="0.25">
      <c r="EU47648" s="104"/>
    </row>
    <row r="47649" spans="151:151" ht="14.4" x14ac:dyDescent="0.25">
      <c r="EU47649" s="104"/>
    </row>
    <row r="47650" spans="151:151" ht="14.4" x14ac:dyDescent="0.25">
      <c r="EU47650" s="104"/>
    </row>
    <row r="47651" spans="151:151" ht="14.4" x14ac:dyDescent="0.25">
      <c r="EU47651" s="104"/>
    </row>
    <row r="47652" spans="151:151" ht="14.4" x14ac:dyDescent="0.25">
      <c r="EU47652" s="104"/>
    </row>
    <row r="47653" spans="151:151" ht="14.4" x14ac:dyDescent="0.25">
      <c r="EU47653" s="104"/>
    </row>
    <row r="47654" spans="151:151" ht="14.4" x14ac:dyDescent="0.25">
      <c r="EU47654" s="104"/>
    </row>
    <row r="47655" spans="151:151" ht="14.4" x14ac:dyDescent="0.25">
      <c r="EU47655" s="104"/>
    </row>
    <row r="47656" spans="151:151" ht="14.4" x14ac:dyDescent="0.25">
      <c r="EU47656" s="104"/>
    </row>
    <row r="47657" spans="151:151" ht="14.4" x14ac:dyDescent="0.25">
      <c r="EU47657" s="104"/>
    </row>
    <row r="47658" spans="151:151" ht="14.4" x14ac:dyDescent="0.25">
      <c r="EU47658" s="104"/>
    </row>
    <row r="47659" spans="151:151" ht="14.4" x14ac:dyDescent="0.25">
      <c r="EU47659" s="104"/>
    </row>
    <row r="47660" spans="151:151" ht="14.4" x14ac:dyDescent="0.25">
      <c r="EU47660" s="104"/>
    </row>
    <row r="47661" spans="151:151" ht="14.4" x14ac:dyDescent="0.25">
      <c r="EU47661" s="104"/>
    </row>
    <row r="47662" spans="151:151" ht="14.4" x14ac:dyDescent="0.25">
      <c r="EU47662" s="104"/>
    </row>
    <row r="47663" spans="151:151" ht="14.4" x14ac:dyDescent="0.25">
      <c r="EU47663" s="104"/>
    </row>
    <row r="47664" spans="151:151" ht="14.4" x14ac:dyDescent="0.25">
      <c r="EU47664" s="104"/>
    </row>
    <row r="47665" spans="151:151" ht="14.4" x14ac:dyDescent="0.25">
      <c r="EU47665" s="104"/>
    </row>
    <row r="47666" spans="151:151" ht="14.4" x14ac:dyDescent="0.25">
      <c r="EU47666" s="104"/>
    </row>
    <row r="47667" spans="151:151" ht="14.4" x14ac:dyDescent="0.25">
      <c r="EU47667" s="104"/>
    </row>
    <row r="47668" spans="151:151" ht="14.4" x14ac:dyDescent="0.25">
      <c r="EU47668" s="104"/>
    </row>
    <row r="47669" spans="151:151" ht="14.4" x14ac:dyDescent="0.25">
      <c r="EU47669" s="104"/>
    </row>
    <row r="47670" spans="151:151" ht="14.4" x14ac:dyDescent="0.25">
      <c r="EU47670" s="104"/>
    </row>
    <row r="47671" spans="151:151" ht="14.4" x14ac:dyDescent="0.25">
      <c r="EU47671" s="104"/>
    </row>
    <row r="47672" spans="151:151" ht="14.4" x14ac:dyDescent="0.25">
      <c r="EU47672" s="104"/>
    </row>
    <row r="47673" spans="151:151" ht="14.4" x14ac:dyDescent="0.25">
      <c r="EU47673" s="104"/>
    </row>
    <row r="47674" spans="151:151" ht="14.4" x14ac:dyDescent="0.25">
      <c r="EU47674" s="104"/>
    </row>
    <row r="47675" spans="151:151" ht="14.4" x14ac:dyDescent="0.25">
      <c r="EU47675" s="104"/>
    </row>
    <row r="47676" spans="151:151" ht="14.4" x14ac:dyDescent="0.25">
      <c r="EU47676" s="104"/>
    </row>
    <row r="47677" spans="151:151" ht="14.4" x14ac:dyDescent="0.25">
      <c r="EU47677" s="104"/>
    </row>
    <row r="47678" spans="151:151" ht="14.4" x14ac:dyDescent="0.25">
      <c r="EU47678" s="104"/>
    </row>
    <row r="47679" spans="151:151" ht="14.4" x14ac:dyDescent="0.25">
      <c r="EU47679" s="104"/>
    </row>
    <row r="47680" spans="151:151" ht="14.4" x14ac:dyDescent="0.25">
      <c r="EU47680" s="104"/>
    </row>
    <row r="47681" spans="151:151" ht="14.4" x14ac:dyDescent="0.25">
      <c r="EU47681" s="104"/>
    </row>
    <row r="47682" spans="151:151" ht="14.4" x14ac:dyDescent="0.25">
      <c r="EU47682" s="104"/>
    </row>
    <row r="47683" spans="151:151" ht="14.4" x14ac:dyDescent="0.25">
      <c r="EU47683" s="104"/>
    </row>
    <row r="47684" spans="151:151" ht="14.4" x14ac:dyDescent="0.25">
      <c r="EU47684" s="104"/>
    </row>
    <row r="47685" spans="151:151" ht="14.4" x14ac:dyDescent="0.25">
      <c r="EU47685" s="104"/>
    </row>
    <row r="47686" spans="151:151" ht="14.4" x14ac:dyDescent="0.25">
      <c r="EU47686" s="104"/>
    </row>
    <row r="47687" spans="151:151" ht="14.4" x14ac:dyDescent="0.25">
      <c r="EU47687" s="104"/>
    </row>
    <row r="47688" spans="151:151" ht="14.4" x14ac:dyDescent="0.25">
      <c r="EU47688" s="104"/>
    </row>
    <row r="47689" spans="151:151" ht="14.4" x14ac:dyDescent="0.25">
      <c r="EU47689" s="104"/>
    </row>
    <row r="47690" spans="151:151" ht="14.4" x14ac:dyDescent="0.25">
      <c r="EU47690" s="104"/>
    </row>
    <row r="47691" spans="151:151" ht="14.4" x14ac:dyDescent="0.25">
      <c r="EU47691" s="104"/>
    </row>
    <row r="47692" spans="151:151" ht="14.4" x14ac:dyDescent="0.25">
      <c r="EU47692" s="104"/>
    </row>
    <row r="47693" spans="151:151" ht="14.4" x14ac:dyDescent="0.25">
      <c r="EU47693" s="104"/>
    </row>
    <row r="47694" spans="151:151" ht="14.4" x14ac:dyDescent="0.25">
      <c r="EU47694" s="104"/>
    </row>
    <row r="47695" spans="151:151" ht="14.4" x14ac:dyDescent="0.25">
      <c r="EU47695" s="104"/>
    </row>
    <row r="47696" spans="151:151" ht="14.4" x14ac:dyDescent="0.25">
      <c r="EU47696" s="104"/>
    </row>
    <row r="47697" spans="151:151" ht="14.4" x14ac:dyDescent="0.25">
      <c r="EU47697" s="104"/>
    </row>
    <row r="47698" spans="151:151" ht="14.4" x14ac:dyDescent="0.25">
      <c r="EU47698" s="104"/>
    </row>
    <row r="47699" spans="151:151" ht="14.4" x14ac:dyDescent="0.25">
      <c r="EU47699" s="104"/>
    </row>
    <row r="47700" spans="151:151" ht="14.4" x14ac:dyDescent="0.25">
      <c r="EU47700" s="104"/>
    </row>
    <row r="47701" spans="151:151" ht="14.4" x14ac:dyDescent="0.25">
      <c r="EU47701" s="104"/>
    </row>
    <row r="47702" spans="151:151" ht="14.4" x14ac:dyDescent="0.25">
      <c r="EU47702" s="104"/>
    </row>
    <row r="47703" spans="151:151" ht="14.4" x14ac:dyDescent="0.25">
      <c r="EU47703" s="104"/>
    </row>
    <row r="47704" spans="151:151" ht="14.4" x14ac:dyDescent="0.25">
      <c r="EU47704" s="104"/>
    </row>
    <row r="47705" spans="151:151" ht="14.4" x14ac:dyDescent="0.25">
      <c r="EU47705" s="104"/>
    </row>
    <row r="47706" spans="151:151" ht="14.4" x14ac:dyDescent="0.25">
      <c r="EU47706" s="104"/>
    </row>
    <row r="47707" spans="151:151" ht="14.4" x14ac:dyDescent="0.25">
      <c r="EU47707" s="104"/>
    </row>
    <row r="47708" spans="151:151" ht="14.4" x14ac:dyDescent="0.25">
      <c r="EU47708" s="104"/>
    </row>
    <row r="47709" spans="151:151" ht="14.4" x14ac:dyDescent="0.25">
      <c r="EU47709" s="104"/>
    </row>
    <row r="47710" spans="151:151" ht="14.4" x14ac:dyDescent="0.25">
      <c r="EU47710" s="104"/>
    </row>
    <row r="47711" spans="151:151" ht="14.4" x14ac:dyDescent="0.25">
      <c r="EU47711" s="104"/>
    </row>
    <row r="47712" spans="151:151" ht="14.4" x14ac:dyDescent="0.25">
      <c r="EU47712" s="104"/>
    </row>
    <row r="47713" spans="151:151" ht="14.4" x14ac:dyDescent="0.25">
      <c r="EU47713" s="104"/>
    </row>
    <row r="47714" spans="151:151" ht="14.4" x14ac:dyDescent="0.25">
      <c r="EU47714" s="104"/>
    </row>
    <row r="47715" spans="151:151" ht="14.4" x14ac:dyDescent="0.25">
      <c r="EU47715" s="104"/>
    </row>
    <row r="47716" spans="151:151" ht="14.4" x14ac:dyDescent="0.25">
      <c r="EU47716" s="104"/>
    </row>
    <row r="47717" spans="151:151" ht="14.4" x14ac:dyDescent="0.25">
      <c r="EU47717" s="104"/>
    </row>
    <row r="47718" spans="151:151" ht="14.4" x14ac:dyDescent="0.25">
      <c r="EU47718" s="104"/>
    </row>
    <row r="47719" spans="151:151" ht="14.4" x14ac:dyDescent="0.25">
      <c r="EU47719" s="104"/>
    </row>
    <row r="47720" spans="151:151" ht="14.4" x14ac:dyDescent="0.25">
      <c r="EU47720" s="104"/>
    </row>
    <row r="47721" spans="151:151" ht="14.4" x14ac:dyDescent="0.25">
      <c r="EU47721" s="104"/>
    </row>
    <row r="47722" spans="151:151" ht="14.4" x14ac:dyDescent="0.25">
      <c r="EU47722" s="104"/>
    </row>
    <row r="47723" spans="151:151" ht="14.4" x14ac:dyDescent="0.25">
      <c r="EU47723" s="104"/>
    </row>
    <row r="47724" spans="151:151" ht="14.4" x14ac:dyDescent="0.25">
      <c r="EU47724" s="104"/>
    </row>
    <row r="47725" spans="151:151" ht="14.4" x14ac:dyDescent="0.25">
      <c r="EU47725" s="104"/>
    </row>
    <row r="47726" spans="151:151" ht="14.4" x14ac:dyDescent="0.25">
      <c r="EU47726" s="104"/>
    </row>
    <row r="47727" spans="151:151" ht="14.4" x14ac:dyDescent="0.25">
      <c r="EU47727" s="104"/>
    </row>
    <row r="47728" spans="151:151" ht="14.4" x14ac:dyDescent="0.25">
      <c r="EU47728" s="104"/>
    </row>
    <row r="47729" spans="151:151" ht="14.4" x14ac:dyDescent="0.25">
      <c r="EU47729" s="104"/>
    </row>
    <row r="47730" spans="151:151" ht="14.4" x14ac:dyDescent="0.25">
      <c r="EU47730" s="104"/>
    </row>
    <row r="47731" spans="151:151" ht="14.4" x14ac:dyDescent="0.25">
      <c r="EU47731" s="104"/>
    </row>
    <row r="47732" spans="151:151" ht="14.4" x14ac:dyDescent="0.25">
      <c r="EU47732" s="104"/>
    </row>
    <row r="47733" spans="151:151" ht="14.4" x14ac:dyDescent="0.25">
      <c r="EU47733" s="104"/>
    </row>
    <row r="47734" spans="151:151" ht="14.4" x14ac:dyDescent="0.25">
      <c r="EU47734" s="104"/>
    </row>
    <row r="47735" spans="151:151" ht="14.4" x14ac:dyDescent="0.25">
      <c r="EU47735" s="104"/>
    </row>
    <row r="47736" spans="151:151" ht="14.4" x14ac:dyDescent="0.25">
      <c r="EU47736" s="104"/>
    </row>
    <row r="47737" spans="151:151" ht="14.4" x14ac:dyDescent="0.25">
      <c r="EU47737" s="104"/>
    </row>
    <row r="47738" spans="151:151" ht="14.4" x14ac:dyDescent="0.25">
      <c r="EU47738" s="104"/>
    </row>
    <row r="47739" spans="151:151" ht="14.4" x14ac:dyDescent="0.25">
      <c r="EU47739" s="104"/>
    </row>
    <row r="47740" spans="151:151" ht="14.4" x14ac:dyDescent="0.25">
      <c r="EU47740" s="104"/>
    </row>
    <row r="47741" spans="151:151" ht="14.4" x14ac:dyDescent="0.25">
      <c r="EU47741" s="104"/>
    </row>
    <row r="47742" spans="151:151" ht="14.4" x14ac:dyDescent="0.25">
      <c r="EU47742" s="104"/>
    </row>
    <row r="47743" spans="151:151" ht="14.4" x14ac:dyDescent="0.25">
      <c r="EU47743" s="104"/>
    </row>
    <row r="47744" spans="151:151" ht="14.4" x14ac:dyDescent="0.25">
      <c r="EU47744" s="104"/>
    </row>
    <row r="47745" spans="151:151" ht="14.4" x14ac:dyDescent="0.25">
      <c r="EU47745" s="104"/>
    </row>
    <row r="47746" spans="151:151" ht="14.4" x14ac:dyDescent="0.25">
      <c r="EU47746" s="104"/>
    </row>
    <row r="47747" spans="151:151" ht="14.4" x14ac:dyDescent="0.25">
      <c r="EU47747" s="104"/>
    </row>
    <row r="47748" spans="151:151" ht="14.4" x14ac:dyDescent="0.25">
      <c r="EU47748" s="104"/>
    </row>
    <row r="47749" spans="151:151" ht="14.4" x14ac:dyDescent="0.25">
      <c r="EU47749" s="104"/>
    </row>
    <row r="47750" spans="151:151" ht="14.4" x14ac:dyDescent="0.25">
      <c r="EU47750" s="104"/>
    </row>
    <row r="47751" spans="151:151" ht="14.4" x14ac:dyDescent="0.25">
      <c r="EU47751" s="104"/>
    </row>
    <row r="47752" spans="151:151" ht="14.4" x14ac:dyDescent="0.25">
      <c r="EU47752" s="104"/>
    </row>
    <row r="47753" spans="151:151" ht="14.4" x14ac:dyDescent="0.25">
      <c r="EU47753" s="104"/>
    </row>
    <row r="47754" spans="151:151" ht="14.4" x14ac:dyDescent="0.25">
      <c r="EU47754" s="104"/>
    </row>
    <row r="47755" spans="151:151" ht="14.4" x14ac:dyDescent="0.25">
      <c r="EU47755" s="104"/>
    </row>
    <row r="47756" spans="151:151" ht="14.4" x14ac:dyDescent="0.25">
      <c r="EU47756" s="104"/>
    </row>
    <row r="47757" spans="151:151" ht="14.4" x14ac:dyDescent="0.25">
      <c r="EU47757" s="104"/>
    </row>
    <row r="47758" spans="151:151" ht="14.4" x14ac:dyDescent="0.25">
      <c r="EU47758" s="104"/>
    </row>
    <row r="47759" spans="151:151" ht="14.4" x14ac:dyDescent="0.25">
      <c r="EU47759" s="104"/>
    </row>
    <row r="47760" spans="151:151" ht="14.4" x14ac:dyDescent="0.25">
      <c r="EU47760" s="104"/>
    </row>
    <row r="47761" spans="151:151" ht="14.4" x14ac:dyDescent="0.25">
      <c r="EU47761" s="104"/>
    </row>
    <row r="47762" spans="151:151" ht="14.4" x14ac:dyDescent="0.25">
      <c r="EU47762" s="104"/>
    </row>
    <row r="47763" spans="151:151" ht="14.4" x14ac:dyDescent="0.25">
      <c r="EU47763" s="104"/>
    </row>
    <row r="47764" spans="151:151" ht="14.4" x14ac:dyDescent="0.25">
      <c r="EU47764" s="104"/>
    </row>
    <row r="47765" spans="151:151" ht="14.4" x14ac:dyDescent="0.25">
      <c r="EU47765" s="104"/>
    </row>
    <row r="47766" spans="151:151" ht="14.4" x14ac:dyDescent="0.25">
      <c r="EU47766" s="104"/>
    </row>
    <row r="47767" spans="151:151" ht="14.4" x14ac:dyDescent="0.25">
      <c r="EU47767" s="104"/>
    </row>
    <row r="47768" spans="151:151" ht="14.4" x14ac:dyDescent="0.25">
      <c r="EU47768" s="104"/>
    </row>
    <row r="47769" spans="151:151" ht="14.4" x14ac:dyDescent="0.25">
      <c r="EU47769" s="104"/>
    </row>
    <row r="47770" spans="151:151" ht="14.4" x14ac:dyDescent="0.25">
      <c r="EU47770" s="104"/>
    </row>
    <row r="47771" spans="151:151" ht="14.4" x14ac:dyDescent="0.25">
      <c r="EU47771" s="104"/>
    </row>
    <row r="47772" spans="151:151" ht="14.4" x14ac:dyDescent="0.25">
      <c r="EU47772" s="104"/>
    </row>
    <row r="47773" spans="151:151" ht="14.4" x14ac:dyDescent="0.25">
      <c r="EU47773" s="104"/>
    </row>
    <row r="47774" spans="151:151" ht="14.4" x14ac:dyDescent="0.25">
      <c r="EU47774" s="104"/>
    </row>
    <row r="47775" spans="151:151" ht="14.4" x14ac:dyDescent="0.25">
      <c r="EU47775" s="104"/>
    </row>
    <row r="47776" spans="151:151" ht="14.4" x14ac:dyDescent="0.25">
      <c r="EU47776" s="104"/>
    </row>
    <row r="47777" spans="151:151" ht="14.4" x14ac:dyDescent="0.25">
      <c r="EU47777" s="104"/>
    </row>
    <row r="47778" spans="151:151" ht="14.4" x14ac:dyDescent="0.25">
      <c r="EU47778" s="104"/>
    </row>
    <row r="47779" spans="151:151" ht="14.4" x14ac:dyDescent="0.25">
      <c r="EU47779" s="104"/>
    </row>
    <row r="47780" spans="151:151" ht="14.4" x14ac:dyDescent="0.25">
      <c r="EU47780" s="104"/>
    </row>
    <row r="47781" spans="151:151" ht="14.4" x14ac:dyDescent="0.25">
      <c r="EU47781" s="104"/>
    </row>
    <row r="47782" spans="151:151" ht="14.4" x14ac:dyDescent="0.25">
      <c r="EU47782" s="104"/>
    </row>
    <row r="47783" spans="151:151" ht="14.4" x14ac:dyDescent="0.25">
      <c r="EU47783" s="104"/>
    </row>
    <row r="47784" spans="151:151" ht="14.4" x14ac:dyDescent="0.25">
      <c r="EU47784" s="104"/>
    </row>
    <row r="47785" spans="151:151" ht="14.4" x14ac:dyDescent="0.25">
      <c r="EU47785" s="104"/>
    </row>
    <row r="47786" spans="151:151" ht="14.4" x14ac:dyDescent="0.25">
      <c r="EU47786" s="104"/>
    </row>
    <row r="47787" spans="151:151" ht="14.4" x14ac:dyDescent="0.25">
      <c r="EU47787" s="104"/>
    </row>
    <row r="47788" spans="151:151" ht="14.4" x14ac:dyDescent="0.25">
      <c r="EU47788" s="104"/>
    </row>
    <row r="47789" spans="151:151" ht="14.4" x14ac:dyDescent="0.25">
      <c r="EU47789" s="104"/>
    </row>
    <row r="47790" spans="151:151" ht="14.4" x14ac:dyDescent="0.25">
      <c r="EU47790" s="104"/>
    </row>
    <row r="47791" spans="151:151" ht="14.4" x14ac:dyDescent="0.25">
      <c r="EU47791" s="104"/>
    </row>
    <row r="47792" spans="151:151" ht="14.4" x14ac:dyDescent="0.25">
      <c r="EU47792" s="104"/>
    </row>
    <row r="47793" spans="151:151" ht="14.4" x14ac:dyDescent="0.25">
      <c r="EU47793" s="104"/>
    </row>
    <row r="47794" spans="151:151" ht="14.4" x14ac:dyDescent="0.25">
      <c r="EU47794" s="104"/>
    </row>
    <row r="47795" spans="151:151" ht="14.4" x14ac:dyDescent="0.25">
      <c r="EU47795" s="104"/>
    </row>
    <row r="47796" spans="151:151" ht="14.4" x14ac:dyDescent="0.25">
      <c r="EU47796" s="104"/>
    </row>
    <row r="47797" spans="151:151" ht="14.4" x14ac:dyDescent="0.25">
      <c r="EU47797" s="104"/>
    </row>
    <row r="47798" spans="151:151" ht="14.4" x14ac:dyDescent="0.25">
      <c r="EU47798" s="104"/>
    </row>
    <row r="47799" spans="151:151" ht="14.4" x14ac:dyDescent="0.25">
      <c r="EU47799" s="104"/>
    </row>
    <row r="47800" spans="151:151" ht="14.4" x14ac:dyDescent="0.25">
      <c r="EU47800" s="104"/>
    </row>
    <row r="47801" spans="151:151" ht="14.4" x14ac:dyDescent="0.25">
      <c r="EU47801" s="104"/>
    </row>
    <row r="47802" spans="151:151" ht="14.4" x14ac:dyDescent="0.25">
      <c r="EU47802" s="104"/>
    </row>
    <row r="47803" spans="151:151" ht="14.4" x14ac:dyDescent="0.25">
      <c r="EU47803" s="104"/>
    </row>
    <row r="47804" spans="151:151" ht="14.4" x14ac:dyDescent="0.25">
      <c r="EU47804" s="104"/>
    </row>
    <row r="47805" spans="151:151" ht="14.4" x14ac:dyDescent="0.25">
      <c r="EU47805" s="104"/>
    </row>
    <row r="47806" spans="151:151" ht="14.4" x14ac:dyDescent="0.25">
      <c r="EU47806" s="104"/>
    </row>
    <row r="47807" spans="151:151" ht="14.4" x14ac:dyDescent="0.25">
      <c r="EU47807" s="104"/>
    </row>
    <row r="47808" spans="151:151" ht="14.4" x14ac:dyDescent="0.25">
      <c r="EU47808" s="104"/>
    </row>
    <row r="47809" spans="151:151" ht="14.4" x14ac:dyDescent="0.25">
      <c r="EU47809" s="104"/>
    </row>
    <row r="47810" spans="151:151" ht="14.4" x14ac:dyDescent="0.25">
      <c r="EU47810" s="104"/>
    </row>
    <row r="47811" spans="151:151" ht="14.4" x14ac:dyDescent="0.25">
      <c r="EU47811" s="104"/>
    </row>
    <row r="47812" spans="151:151" ht="14.4" x14ac:dyDescent="0.25">
      <c r="EU47812" s="104"/>
    </row>
    <row r="47813" spans="151:151" ht="14.4" x14ac:dyDescent="0.25">
      <c r="EU47813" s="104"/>
    </row>
    <row r="47814" spans="151:151" ht="14.4" x14ac:dyDescent="0.25">
      <c r="EU47814" s="104"/>
    </row>
    <row r="47815" spans="151:151" ht="14.4" x14ac:dyDescent="0.25">
      <c r="EU47815" s="104"/>
    </row>
    <row r="47816" spans="151:151" ht="14.4" x14ac:dyDescent="0.25">
      <c r="EU47816" s="104"/>
    </row>
    <row r="47817" spans="151:151" ht="14.4" x14ac:dyDescent="0.25">
      <c r="EU47817" s="104"/>
    </row>
    <row r="47818" spans="151:151" ht="14.4" x14ac:dyDescent="0.25">
      <c r="EU47818" s="104"/>
    </row>
    <row r="47819" spans="151:151" ht="14.4" x14ac:dyDescent="0.25">
      <c r="EU47819" s="104"/>
    </row>
    <row r="47820" spans="151:151" ht="14.4" x14ac:dyDescent="0.25">
      <c r="EU47820" s="104"/>
    </row>
    <row r="47821" spans="151:151" ht="14.4" x14ac:dyDescent="0.25">
      <c r="EU47821" s="104"/>
    </row>
    <row r="47822" spans="151:151" ht="14.4" x14ac:dyDescent="0.25">
      <c r="EU47822" s="104"/>
    </row>
    <row r="47823" spans="151:151" ht="14.4" x14ac:dyDescent="0.25">
      <c r="EU47823" s="104"/>
    </row>
    <row r="47824" spans="151:151" ht="14.4" x14ac:dyDescent="0.25">
      <c r="EU47824" s="104"/>
    </row>
    <row r="47825" spans="151:151" ht="14.4" x14ac:dyDescent="0.25">
      <c r="EU47825" s="104"/>
    </row>
    <row r="47826" spans="151:151" ht="14.4" x14ac:dyDescent="0.25">
      <c r="EU47826" s="104"/>
    </row>
    <row r="47827" spans="151:151" ht="14.4" x14ac:dyDescent="0.25">
      <c r="EU47827" s="104"/>
    </row>
    <row r="47828" spans="151:151" ht="14.4" x14ac:dyDescent="0.25">
      <c r="EU47828" s="104"/>
    </row>
    <row r="47829" spans="151:151" ht="14.4" x14ac:dyDescent="0.25">
      <c r="EU47829" s="104"/>
    </row>
    <row r="47830" spans="151:151" ht="14.4" x14ac:dyDescent="0.25">
      <c r="EU47830" s="104"/>
    </row>
    <row r="47831" spans="151:151" ht="14.4" x14ac:dyDescent="0.25">
      <c r="EU47831" s="104"/>
    </row>
    <row r="47832" spans="151:151" ht="14.4" x14ac:dyDescent="0.25">
      <c r="EU47832" s="104"/>
    </row>
    <row r="47833" spans="151:151" ht="14.4" x14ac:dyDescent="0.25">
      <c r="EU47833" s="104"/>
    </row>
    <row r="47834" spans="151:151" ht="14.4" x14ac:dyDescent="0.25">
      <c r="EU47834" s="104"/>
    </row>
    <row r="47835" spans="151:151" ht="14.4" x14ac:dyDescent="0.25">
      <c r="EU47835" s="104"/>
    </row>
    <row r="47836" spans="151:151" ht="14.4" x14ac:dyDescent="0.25">
      <c r="EU47836" s="104"/>
    </row>
    <row r="47837" spans="151:151" ht="14.4" x14ac:dyDescent="0.25">
      <c r="EU47837" s="104"/>
    </row>
    <row r="47838" spans="151:151" ht="14.4" x14ac:dyDescent="0.25">
      <c r="EU47838" s="104"/>
    </row>
    <row r="47839" spans="151:151" ht="14.4" x14ac:dyDescent="0.25">
      <c r="EU47839" s="104"/>
    </row>
    <row r="47840" spans="151:151" ht="14.4" x14ac:dyDescent="0.25">
      <c r="EU47840" s="104"/>
    </row>
    <row r="47841" spans="151:151" ht="14.4" x14ac:dyDescent="0.25">
      <c r="EU47841" s="104"/>
    </row>
    <row r="47842" spans="151:151" ht="14.4" x14ac:dyDescent="0.25">
      <c r="EU47842" s="104"/>
    </row>
    <row r="47843" spans="151:151" ht="14.4" x14ac:dyDescent="0.25">
      <c r="EU47843" s="104"/>
    </row>
    <row r="47844" spans="151:151" ht="14.4" x14ac:dyDescent="0.25">
      <c r="EU47844" s="104"/>
    </row>
    <row r="47845" spans="151:151" ht="14.4" x14ac:dyDescent="0.25">
      <c r="EU47845" s="104"/>
    </row>
    <row r="47846" spans="151:151" ht="14.4" x14ac:dyDescent="0.25">
      <c r="EU47846" s="104"/>
    </row>
    <row r="47847" spans="151:151" ht="14.4" x14ac:dyDescent="0.25">
      <c r="EU47847" s="104"/>
    </row>
    <row r="47848" spans="151:151" ht="14.4" x14ac:dyDescent="0.25">
      <c r="EU47848" s="104"/>
    </row>
    <row r="47849" spans="151:151" ht="14.4" x14ac:dyDescent="0.25">
      <c r="EU47849" s="104"/>
    </row>
    <row r="47850" spans="151:151" ht="14.4" x14ac:dyDescent="0.25">
      <c r="EU47850" s="104"/>
    </row>
    <row r="47851" spans="151:151" ht="14.4" x14ac:dyDescent="0.25">
      <c r="EU47851" s="104"/>
    </row>
    <row r="47852" spans="151:151" ht="14.4" x14ac:dyDescent="0.25">
      <c r="EU47852" s="104"/>
    </row>
    <row r="47853" spans="151:151" ht="14.4" x14ac:dyDescent="0.25">
      <c r="EU47853" s="104"/>
    </row>
    <row r="47854" spans="151:151" ht="14.4" x14ac:dyDescent="0.25">
      <c r="EU47854" s="104"/>
    </row>
    <row r="47855" spans="151:151" ht="14.4" x14ac:dyDescent="0.25">
      <c r="EU47855" s="104"/>
    </row>
    <row r="47856" spans="151:151" ht="14.4" x14ac:dyDescent="0.25">
      <c r="EU47856" s="104"/>
    </row>
    <row r="47857" spans="151:151" ht="14.4" x14ac:dyDescent="0.25">
      <c r="EU47857" s="104"/>
    </row>
    <row r="47858" spans="151:151" ht="14.4" x14ac:dyDescent="0.25">
      <c r="EU47858" s="104"/>
    </row>
    <row r="47859" spans="151:151" ht="14.4" x14ac:dyDescent="0.25">
      <c r="EU47859" s="104"/>
    </row>
    <row r="47860" spans="151:151" ht="14.4" x14ac:dyDescent="0.25">
      <c r="EU47860" s="104"/>
    </row>
    <row r="47861" spans="151:151" ht="14.4" x14ac:dyDescent="0.25">
      <c r="EU47861" s="104"/>
    </row>
    <row r="47862" spans="151:151" ht="14.4" x14ac:dyDescent="0.25">
      <c r="EU47862" s="104"/>
    </row>
    <row r="47863" spans="151:151" ht="14.4" x14ac:dyDescent="0.25">
      <c r="EU47863" s="104"/>
    </row>
    <row r="47864" spans="151:151" ht="14.4" x14ac:dyDescent="0.25">
      <c r="EU47864" s="104"/>
    </row>
    <row r="47865" spans="151:151" ht="14.4" x14ac:dyDescent="0.25">
      <c r="EU47865" s="104"/>
    </row>
    <row r="47866" spans="151:151" ht="14.4" x14ac:dyDescent="0.25">
      <c r="EU47866" s="104"/>
    </row>
    <row r="47867" spans="151:151" ht="14.4" x14ac:dyDescent="0.25">
      <c r="EU47867" s="104"/>
    </row>
    <row r="47868" spans="151:151" ht="14.4" x14ac:dyDescent="0.25">
      <c r="EU47868" s="104"/>
    </row>
    <row r="47869" spans="151:151" ht="14.4" x14ac:dyDescent="0.25">
      <c r="EU47869" s="104"/>
    </row>
    <row r="47870" spans="151:151" ht="14.4" x14ac:dyDescent="0.25">
      <c r="EU47870" s="104"/>
    </row>
    <row r="47871" spans="151:151" ht="14.4" x14ac:dyDescent="0.25">
      <c r="EU47871" s="104"/>
    </row>
    <row r="47872" spans="151:151" ht="14.4" x14ac:dyDescent="0.25">
      <c r="EU47872" s="104"/>
    </row>
    <row r="47873" spans="151:151" ht="14.4" x14ac:dyDescent="0.25">
      <c r="EU47873" s="104"/>
    </row>
    <row r="47874" spans="151:151" ht="14.4" x14ac:dyDescent="0.25">
      <c r="EU47874" s="104"/>
    </row>
    <row r="47875" spans="151:151" ht="14.4" x14ac:dyDescent="0.25">
      <c r="EU47875" s="104"/>
    </row>
    <row r="47876" spans="151:151" ht="14.4" x14ac:dyDescent="0.25">
      <c r="EU47876" s="104"/>
    </row>
    <row r="47877" spans="151:151" ht="14.4" x14ac:dyDescent="0.25">
      <c r="EU47877" s="104"/>
    </row>
    <row r="47878" spans="151:151" ht="14.4" x14ac:dyDescent="0.25">
      <c r="EU47878" s="104"/>
    </row>
    <row r="47879" spans="151:151" ht="14.4" x14ac:dyDescent="0.25">
      <c r="EU47879" s="104"/>
    </row>
    <row r="47880" spans="151:151" ht="14.4" x14ac:dyDescent="0.25">
      <c r="EU47880" s="104"/>
    </row>
    <row r="47881" spans="151:151" ht="14.4" x14ac:dyDescent="0.25">
      <c r="EU47881" s="104"/>
    </row>
    <row r="47882" spans="151:151" ht="14.4" x14ac:dyDescent="0.25">
      <c r="EU47882" s="104"/>
    </row>
    <row r="47883" spans="151:151" ht="14.4" x14ac:dyDescent="0.25">
      <c r="EU47883" s="104"/>
    </row>
    <row r="47884" spans="151:151" ht="14.4" x14ac:dyDescent="0.25">
      <c r="EU47884" s="104"/>
    </row>
    <row r="47885" spans="151:151" ht="14.4" x14ac:dyDescent="0.25">
      <c r="EU47885" s="104"/>
    </row>
    <row r="47886" spans="151:151" ht="14.4" x14ac:dyDescent="0.25">
      <c r="EU47886" s="104"/>
    </row>
    <row r="47887" spans="151:151" ht="14.4" x14ac:dyDescent="0.25">
      <c r="EU47887" s="104"/>
    </row>
    <row r="47888" spans="151:151" ht="14.4" x14ac:dyDescent="0.25">
      <c r="EU47888" s="104"/>
    </row>
    <row r="47889" spans="151:151" ht="14.4" x14ac:dyDescent="0.25">
      <c r="EU47889" s="104"/>
    </row>
    <row r="47890" spans="151:151" ht="14.4" x14ac:dyDescent="0.25">
      <c r="EU47890" s="104"/>
    </row>
    <row r="47891" spans="151:151" ht="14.4" x14ac:dyDescent="0.25">
      <c r="EU47891" s="104"/>
    </row>
    <row r="47892" spans="151:151" ht="14.4" x14ac:dyDescent="0.25">
      <c r="EU47892" s="104"/>
    </row>
    <row r="47893" spans="151:151" ht="14.4" x14ac:dyDescent="0.25">
      <c r="EU47893" s="104"/>
    </row>
    <row r="47894" spans="151:151" ht="14.4" x14ac:dyDescent="0.25">
      <c r="EU47894" s="104"/>
    </row>
    <row r="47895" spans="151:151" ht="14.4" x14ac:dyDescent="0.25">
      <c r="EU47895" s="104"/>
    </row>
    <row r="47896" spans="151:151" ht="14.4" x14ac:dyDescent="0.25">
      <c r="EU47896" s="104"/>
    </row>
    <row r="47897" spans="151:151" ht="14.4" x14ac:dyDescent="0.25">
      <c r="EU47897" s="104"/>
    </row>
    <row r="47898" spans="151:151" ht="14.4" x14ac:dyDescent="0.25">
      <c r="EU47898" s="104"/>
    </row>
    <row r="47899" spans="151:151" ht="14.4" x14ac:dyDescent="0.25">
      <c r="EU47899" s="104"/>
    </row>
    <row r="47900" spans="151:151" ht="14.4" x14ac:dyDescent="0.25">
      <c r="EU47900" s="104"/>
    </row>
    <row r="47901" spans="151:151" ht="14.4" x14ac:dyDescent="0.25">
      <c r="EU47901" s="104"/>
    </row>
    <row r="47902" spans="151:151" ht="14.4" x14ac:dyDescent="0.25">
      <c r="EU47902" s="104"/>
    </row>
    <row r="47903" spans="151:151" ht="14.4" x14ac:dyDescent="0.25">
      <c r="EU47903" s="104"/>
    </row>
    <row r="47904" spans="151:151" ht="14.4" x14ac:dyDescent="0.25">
      <c r="EU47904" s="104"/>
    </row>
    <row r="47905" spans="151:151" ht="14.4" x14ac:dyDescent="0.25">
      <c r="EU47905" s="104"/>
    </row>
    <row r="47906" spans="151:151" ht="14.4" x14ac:dyDescent="0.25">
      <c r="EU47906" s="104"/>
    </row>
    <row r="47907" spans="151:151" ht="14.4" x14ac:dyDescent="0.25">
      <c r="EU47907" s="104"/>
    </row>
    <row r="47908" spans="151:151" ht="14.4" x14ac:dyDescent="0.25">
      <c r="EU47908" s="104"/>
    </row>
    <row r="47909" spans="151:151" ht="14.4" x14ac:dyDescent="0.25">
      <c r="EU47909" s="104"/>
    </row>
    <row r="47910" spans="151:151" ht="14.4" x14ac:dyDescent="0.25">
      <c r="EU47910" s="104"/>
    </row>
    <row r="47911" spans="151:151" ht="14.4" x14ac:dyDescent="0.25">
      <c r="EU47911" s="104"/>
    </row>
    <row r="47912" spans="151:151" ht="14.4" x14ac:dyDescent="0.25">
      <c r="EU47912" s="104"/>
    </row>
    <row r="47913" spans="151:151" ht="14.4" x14ac:dyDescent="0.25">
      <c r="EU47913" s="104"/>
    </row>
    <row r="47914" spans="151:151" ht="14.4" x14ac:dyDescent="0.25">
      <c r="EU47914" s="104"/>
    </row>
    <row r="47915" spans="151:151" ht="14.4" x14ac:dyDescent="0.25">
      <c r="EU47915" s="104"/>
    </row>
    <row r="47916" spans="151:151" ht="14.4" x14ac:dyDescent="0.25">
      <c r="EU47916" s="104"/>
    </row>
    <row r="47917" spans="151:151" ht="14.4" x14ac:dyDescent="0.25">
      <c r="EU47917" s="104"/>
    </row>
    <row r="47918" spans="151:151" ht="14.4" x14ac:dyDescent="0.25">
      <c r="EU47918" s="104"/>
    </row>
    <row r="47919" spans="151:151" ht="14.4" x14ac:dyDescent="0.25">
      <c r="EU47919" s="104"/>
    </row>
    <row r="47920" spans="151:151" ht="14.4" x14ac:dyDescent="0.25">
      <c r="EU47920" s="104"/>
    </row>
    <row r="47921" spans="151:151" ht="14.4" x14ac:dyDescent="0.25">
      <c r="EU47921" s="104"/>
    </row>
    <row r="47922" spans="151:151" ht="14.4" x14ac:dyDescent="0.25">
      <c r="EU47922" s="104"/>
    </row>
    <row r="47923" spans="151:151" ht="14.4" x14ac:dyDescent="0.25">
      <c r="EU47923" s="104"/>
    </row>
    <row r="47924" spans="151:151" ht="14.4" x14ac:dyDescent="0.25">
      <c r="EU47924" s="104"/>
    </row>
    <row r="47925" spans="151:151" ht="14.4" x14ac:dyDescent="0.25">
      <c r="EU47925" s="104"/>
    </row>
    <row r="47926" spans="151:151" ht="14.4" x14ac:dyDescent="0.25">
      <c r="EU47926" s="104"/>
    </row>
    <row r="47927" spans="151:151" ht="14.4" x14ac:dyDescent="0.25">
      <c r="EU47927" s="104"/>
    </row>
    <row r="47928" spans="151:151" ht="14.4" x14ac:dyDescent="0.25">
      <c r="EU47928" s="104"/>
    </row>
    <row r="47929" spans="151:151" ht="14.4" x14ac:dyDescent="0.25">
      <c r="EU47929" s="104"/>
    </row>
    <row r="47930" spans="151:151" ht="14.4" x14ac:dyDescent="0.25">
      <c r="EU47930" s="104"/>
    </row>
    <row r="47931" spans="151:151" ht="14.4" x14ac:dyDescent="0.25">
      <c r="EU47931" s="104"/>
    </row>
    <row r="47932" spans="151:151" ht="14.4" x14ac:dyDescent="0.25">
      <c r="EU47932" s="104"/>
    </row>
    <row r="47933" spans="151:151" ht="14.4" x14ac:dyDescent="0.25">
      <c r="EU47933" s="104"/>
    </row>
    <row r="47934" spans="151:151" ht="14.4" x14ac:dyDescent="0.25">
      <c r="EU47934" s="104"/>
    </row>
    <row r="47935" spans="151:151" ht="14.4" x14ac:dyDescent="0.25">
      <c r="EU47935" s="104"/>
    </row>
    <row r="47936" spans="151:151" ht="14.4" x14ac:dyDescent="0.25">
      <c r="EU47936" s="104"/>
    </row>
    <row r="47937" spans="151:151" ht="14.4" x14ac:dyDescent="0.25">
      <c r="EU47937" s="104"/>
    </row>
    <row r="47938" spans="151:151" ht="14.4" x14ac:dyDescent="0.25">
      <c r="EU47938" s="104"/>
    </row>
    <row r="47939" spans="151:151" ht="14.4" x14ac:dyDescent="0.25">
      <c r="EU47939" s="104"/>
    </row>
    <row r="47940" spans="151:151" ht="14.4" x14ac:dyDescent="0.25">
      <c r="EU47940" s="104"/>
    </row>
    <row r="47941" spans="151:151" ht="14.4" x14ac:dyDescent="0.25">
      <c r="EU47941" s="104"/>
    </row>
    <row r="47942" spans="151:151" ht="14.4" x14ac:dyDescent="0.25">
      <c r="EU47942" s="104"/>
    </row>
    <row r="47943" spans="151:151" ht="14.4" x14ac:dyDescent="0.25">
      <c r="EU47943" s="104"/>
    </row>
    <row r="47944" spans="151:151" ht="14.4" x14ac:dyDescent="0.25">
      <c r="EU47944" s="104"/>
    </row>
    <row r="47945" spans="151:151" ht="14.4" x14ac:dyDescent="0.25">
      <c r="EU47945" s="104"/>
    </row>
    <row r="47946" spans="151:151" ht="14.4" x14ac:dyDescent="0.25">
      <c r="EU47946" s="104"/>
    </row>
    <row r="47947" spans="151:151" ht="14.4" x14ac:dyDescent="0.25">
      <c r="EU47947" s="104"/>
    </row>
    <row r="47948" spans="151:151" ht="14.4" x14ac:dyDescent="0.25">
      <c r="EU47948" s="104"/>
    </row>
    <row r="47949" spans="151:151" ht="14.4" x14ac:dyDescent="0.25">
      <c r="EU47949" s="104"/>
    </row>
    <row r="47950" spans="151:151" ht="14.4" x14ac:dyDescent="0.25">
      <c r="EU47950" s="104"/>
    </row>
    <row r="47951" spans="151:151" ht="14.4" x14ac:dyDescent="0.25">
      <c r="EU47951" s="104"/>
    </row>
    <row r="47952" spans="151:151" ht="14.4" x14ac:dyDescent="0.25">
      <c r="EU47952" s="104"/>
    </row>
    <row r="47953" spans="151:151" ht="14.4" x14ac:dyDescent="0.25">
      <c r="EU47953" s="104"/>
    </row>
    <row r="47954" spans="151:151" ht="14.4" x14ac:dyDescent="0.25">
      <c r="EU47954" s="104"/>
    </row>
    <row r="47955" spans="151:151" ht="14.4" x14ac:dyDescent="0.25">
      <c r="EU47955" s="104"/>
    </row>
    <row r="47956" spans="151:151" ht="14.4" x14ac:dyDescent="0.25">
      <c r="EU47956" s="104"/>
    </row>
    <row r="47957" spans="151:151" ht="14.4" x14ac:dyDescent="0.25">
      <c r="EU47957" s="104"/>
    </row>
    <row r="47958" spans="151:151" ht="14.4" x14ac:dyDescent="0.25">
      <c r="EU47958" s="104"/>
    </row>
    <row r="47959" spans="151:151" ht="14.4" x14ac:dyDescent="0.25">
      <c r="EU47959" s="104"/>
    </row>
    <row r="47960" spans="151:151" ht="14.4" x14ac:dyDescent="0.25">
      <c r="EU47960" s="104"/>
    </row>
    <row r="47961" spans="151:151" ht="14.4" x14ac:dyDescent="0.25">
      <c r="EU47961" s="104"/>
    </row>
    <row r="47962" spans="151:151" ht="14.4" x14ac:dyDescent="0.25">
      <c r="EU47962" s="104"/>
    </row>
    <row r="47963" spans="151:151" ht="14.4" x14ac:dyDescent="0.25">
      <c r="EU47963" s="104"/>
    </row>
    <row r="47964" spans="151:151" ht="14.4" x14ac:dyDescent="0.25">
      <c r="EU47964" s="104"/>
    </row>
    <row r="47965" spans="151:151" ht="14.4" x14ac:dyDescent="0.25">
      <c r="EU47965" s="104"/>
    </row>
    <row r="47966" spans="151:151" ht="14.4" x14ac:dyDescent="0.25">
      <c r="EU47966" s="104"/>
    </row>
    <row r="47967" spans="151:151" ht="14.4" x14ac:dyDescent="0.25">
      <c r="EU47967" s="104"/>
    </row>
    <row r="47968" spans="151:151" ht="14.4" x14ac:dyDescent="0.25">
      <c r="EU47968" s="104"/>
    </row>
    <row r="47969" spans="151:151" ht="14.4" x14ac:dyDescent="0.25">
      <c r="EU47969" s="104"/>
    </row>
    <row r="47970" spans="151:151" ht="14.4" x14ac:dyDescent="0.25">
      <c r="EU47970" s="104"/>
    </row>
    <row r="47971" spans="151:151" ht="14.4" x14ac:dyDescent="0.25">
      <c r="EU47971" s="104"/>
    </row>
    <row r="47972" spans="151:151" ht="14.4" x14ac:dyDescent="0.25">
      <c r="EU47972" s="104"/>
    </row>
    <row r="47973" spans="151:151" ht="14.4" x14ac:dyDescent="0.25">
      <c r="EU47973" s="104"/>
    </row>
    <row r="47974" spans="151:151" ht="14.4" x14ac:dyDescent="0.25">
      <c r="EU47974" s="104"/>
    </row>
    <row r="47975" spans="151:151" ht="14.4" x14ac:dyDescent="0.25">
      <c r="EU47975" s="104"/>
    </row>
    <row r="47976" spans="151:151" ht="14.4" x14ac:dyDescent="0.25">
      <c r="EU47976" s="104"/>
    </row>
    <row r="47977" spans="151:151" ht="14.4" x14ac:dyDescent="0.25">
      <c r="EU47977" s="104"/>
    </row>
    <row r="47978" spans="151:151" ht="14.4" x14ac:dyDescent="0.25">
      <c r="EU47978" s="104"/>
    </row>
    <row r="47979" spans="151:151" ht="14.4" x14ac:dyDescent="0.25">
      <c r="EU47979" s="104"/>
    </row>
    <row r="47980" spans="151:151" ht="14.4" x14ac:dyDescent="0.25">
      <c r="EU47980" s="104"/>
    </row>
    <row r="47981" spans="151:151" ht="14.4" x14ac:dyDescent="0.25">
      <c r="EU47981" s="104"/>
    </row>
    <row r="47982" spans="151:151" ht="14.4" x14ac:dyDescent="0.25">
      <c r="EU47982" s="104"/>
    </row>
    <row r="47983" spans="151:151" ht="14.4" x14ac:dyDescent="0.25">
      <c r="EU47983" s="104"/>
    </row>
    <row r="47984" spans="151:151" ht="14.4" x14ac:dyDescent="0.25">
      <c r="EU47984" s="104"/>
    </row>
    <row r="47985" spans="151:151" ht="14.4" x14ac:dyDescent="0.25">
      <c r="EU47985" s="104"/>
    </row>
    <row r="47986" spans="151:151" ht="14.4" x14ac:dyDescent="0.25">
      <c r="EU47986" s="104"/>
    </row>
    <row r="47987" spans="151:151" ht="14.4" x14ac:dyDescent="0.25">
      <c r="EU47987" s="104"/>
    </row>
    <row r="47988" spans="151:151" ht="14.4" x14ac:dyDescent="0.25">
      <c r="EU47988" s="104"/>
    </row>
    <row r="47989" spans="151:151" ht="14.4" x14ac:dyDescent="0.25">
      <c r="EU47989" s="104"/>
    </row>
    <row r="47990" spans="151:151" ht="14.4" x14ac:dyDescent="0.25">
      <c r="EU47990" s="104"/>
    </row>
    <row r="47991" spans="151:151" ht="14.4" x14ac:dyDescent="0.25">
      <c r="EU47991" s="104"/>
    </row>
    <row r="47992" spans="151:151" ht="14.4" x14ac:dyDescent="0.25">
      <c r="EU47992" s="104"/>
    </row>
    <row r="47993" spans="151:151" ht="14.4" x14ac:dyDescent="0.25">
      <c r="EU47993" s="104"/>
    </row>
    <row r="47994" spans="151:151" ht="14.4" x14ac:dyDescent="0.25">
      <c r="EU47994" s="104"/>
    </row>
    <row r="47995" spans="151:151" ht="14.4" x14ac:dyDescent="0.25">
      <c r="EU47995" s="104"/>
    </row>
    <row r="47996" spans="151:151" ht="14.4" x14ac:dyDescent="0.25">
      <c r="EU47996" s="104"/>
    </row>
    <row r="47997" spans="151:151" ht="14.4" x14ac:dyDescent="0.25">
      <c r="EU47997" s="104"/>
    </row>
    <row r="47998" spans="151:151" ht="14.4" x14ac:dyDescent="0.25">
      <c r="EU47998" s="104"/>
    </row>
    <row r="47999" spans="151:151" ht="14.4" x14ac:dyDescent="0.25">
      <c r="EU47999" s="104"/>
    </row>
    <row r="48000" spans="151:151" ht="14.4" x14ac:dyDescent="0.25">
      <c r="EU48000" s="104"/>
    </row>
    <row r="48001" spans="151:151" ht="14.4" x14ac:dyDescent="0.25">
      <c r="EU48001" s="104"/>
    </row>
    <row r="48002" spans="151:151" ht="14.4" x14ac:dyDescent="0.25">
      <c r="EU48002" s="104"/>
    </row>
    <row r="48003" spans="151:151" ht="14.4" x14ac:dyDescent="0.25">
      <c r="EU48003" s="104"/>
    </row>
    <row r="48004" spans="151:151" ht="14.4" x14ac:dyDescent="0.25">
      <c r="EU48004" s="104"/>
    </row>
    <row r="48005" spans="151:151" ht="14.4" x14ac:dyDescent="0.25">
      <c r="EU48005" s="104"/>
    </row>
    <row r="48006" spans="151:151" ht="14.4" x14ac:dyDescent="0.25">
      <c r="EU48006" s="104"/>
    </row>
    <row r="48007" spans="151:151" ht="14.4" x14ac:dyDescent="0.25">
      <c r="EU48007" s="104"/>
    </row>
    <row r="48008" spans="151:151" ht="14.4" x14ac:dyDescent="0.25">
      <c r="EU48008" s="104"/>
    </row>
    <row r="48009" spans="151:151" ht="14.4" x14ac:dyDescent="0.25">
      <c r="EU48009" s="104"/>
    </row>
    <row r="48010" spans="151:151" ht="14.4" x14ac:dyDescent="0.25">
      <c r="EU48010" s="104"/>
    </row>
    <row r="48011" spans="151:151" ht="14.4" x14ac:dyDescent="0.25">
      <c r="EU48011" s="104"/>
    </row>
    <row r="48012" spans="151:151" ht="14.4" x14ac:dyDescent="0.25">
      <c r="EU48012" s="104"/>
    </row>
    <row r="48013" spans="151:151" ht="14.4" x14ac:dyDescent="0.25">
      <c r="EU48013" s="104"/>
    </row>
    <row r="48014" spans="151:151" ht="14.4" x14ac:dyDescent="0.25">
      <c r="EU48014" s="104"/>
    </row>
    <row r="48015" spans="151:151" ht="14.4" x14ac:dyDescent="0.25">
      <c r="EU48015" s="104"/>
    </row>
    <row r="48016" spans="151:151" ht="14.4" x14ac:dyDescent="0.25">
      <c r="EU48016" s="104"/>
    </row>
    <row r="48017" spans="151:151" ht="14.4" x14ac:dyDescent="0.25">
      <c r="EU48017" s="104"/>
    </row>
    <row r="48018" spans="151:151" ht="14.4" x14ac:dyDescent="0.25">
      <c r="EU48018" s="104"/>
    </row>
    <row r="48019" spans="151:151" ht="14.4" x14ac:dyDescent="0.25">
      <c r="EU48019" s="104"/>
    </row>
    <row r="48020" spans="151:151" ht="14.4" x14ac:dyDescent="0.25">
      <c r="EU48020" s="104"/>
    </row>
    <row r="48021" spans="151:151" ht="14.4" x14ac:dyDescent="0.25">
      <c r="EU48021" s="104"/>
    </row>
    <row r="48022" spans="151:151" ht="14.4" x14ac:dyDescent="0.25">
      <c r="EU48022" s="104"/>
    </row>
    <row r="48023" spans="151:151" ht="14.4" x14ac:dyDescent="0.25">
      <c r="EU48023" s="104"/>
    </row>
    <row r="48024" spans="151:151" ht="14.4" x14ac:dyDescent="0.25">
      <c r="EU48024" s="104"/>
    </row>
    <row r="48025" spans="151:151" ht="14.4" x14ac:dyDescent="0.25">
      <c r="EU48025" s="104"/>
    </row>
    <row r="48026" spans="151:151" ht="14.4" x14ac:dyDescent="0.25">
      <c r="EU48026" s="104"/>
    </row>
    <row r="48027" spans="151:151" ht="14.4" x14ac:dyDescent="0.25">
      <c r="EU48027" s="104"/>
    </row>
    <row r="48028" spans="151:151" ht="14.4" x14ac:dyDescent="0.25">
      <c r="EU48028" s="104"/>
    </row>
    <row r="48029" spans="151:151" ht="14.4" x14ac:dyDescent="0.25">
      <c r="EU48029" s="104"/>
    </row>
    <row r="48030" spans="151:151" ht="14.4" x14ac:dyDescent="0.25">
      <c r="EU48030" s="104"/>
    </row>
    <row r="48031" spans="151:151" ht="14.4" x14ac:dyDescent="0.25">
      <c r="EU48031" s="104"/>
    </row>
    <row r="48032" spans="151:151" ht="14.4" x14ac:dyDescent="0.25">
      <c r="EU48032" s="104"/>
    </row>
    <row r="48033" spans="151:151" ht="14.4" x14ac:dyDescent="0.25">
      <c r="EU48033" s="104"/>
    </row>
    <row r="48034" spans="151:151" ht="14.4" x14ac:dyDescent="0.25">
      <c r="EU48034" s="104"/>
    </row>
    <row r="48035" spans="151:151" ht="14.4" x14ac:dyDescent="0.25">
      <c r="EU48035" s="104"/>
    </row>
    <row r="48036" spans="151:151" ht="14.4" x14ac:dyDescent="0.25">
      <c r="EU48036" s="104"/>
    </row>
    <row r="48037" spans="151:151" ht="14.4" x14ac:dyDescent="0.25">
      <c r="EU48037" s="104"/>
    </row>
    <row r="48038" spans="151:151" ht="14.4" x14ac:dyDescent="0.25">
      <c r="EU48038" s="104"/>
    </row>
    <row r="48039" spans="151:151" ht="14.4" x14ac:dyDescent="0.25">
      <c r="EU48039" s="104"/>
    </row>
    <row r="48040" spans="151:151" ht="14.4" x14ac:dyDescent="0.25">
      <c r="EU48040" s="104"/>
    </row>
    <row r="48041" spans="151:151" ht="14.4" x14ac:dyDescent="0.25">
      <c r="EU48041" s="104"/>
    </row>
    <row r="48042" spans="151:151" ht="14.4" x14ac:dyDescent="0.25">
      <c r="EU48042" s="104"/>
    </row>
    <row r="48043" spans="151:151" ht="14.4" x14ac:dyDescent="0.25">
      <c r="EU48043" s="104"/>
    </row>
    <row r="48044" spans="151:151" ht="14.4" x14ac:dyDescent="0.25">
      <c r="EU48044" s="104"/>
    </row>
    <row r="48045" spans="151:151" ht="14.4" x14ac:dyDescent="0.25">
      <c r="EU48045" s="104"/>
    </row>
    <row r="48046" spans="151:151" ht="14.4" x14ac:dyDescent="0.25">
      <c r="EU48046" s="104"/>
    </row>
    <row r="48047" spans="151:151" ht="14.4" x14ac:dyDescent="0.25">
      <c r="EU48047" s="104"/>
    </row>
    <row r="48048" spans="151:151" ht="14.4" x14ac:dyDescent="0.25">
      <c r="EU48048" s="104"/>
    </row>
    <row r="48049" spans="151:151" ht="14.4" x14ac:dyDescent="0.25">
      <c r="EU48049" s="104"/>
    </row>
    <row r="48050" spans="151:151" ht="14.4" x14ac:dyDescent="0.25">
      <c r="EU48050" s="104"/>
    </row>
    <row r="48051" spans="151:151" ht="14.4" x14ac:dyDescent="0.25">
      <c r="EU48051" s="104"/>
    </row>
    <row r="48052" spans="151:151" ht="14.4" x14ac:dyDescent="0.25">
      <c r="EU48052" s="104"/>
    </row>
    <row r="48053" spans="151:151" ht="14.4" x14ac:dyDescent="0.25">
      <c r="EU48053" s="104"/>
    </row>
    <row r="48054" spans="151:151" ht="14.4" x14ac:dyDescent="0.25">
      <c r="EU48054" s="104"/>
    </row>
    <row r="48055" spans="151:151" ht="14.4" x14ac:dyDescent="0.25">
      <c r="EU48055" s="104"/>
    </row>
    <row r="48056" spans="151:151" ht="14.4" x14ac:dyDescent="0.25">
      <c r="EU48056" s="104"/>
    </row>
    <row r="48057" spans="151:151" ht="14.4" x14ac:dyDescent="0.25">
      <c r="EU48057" s="104"/>
    </row>
    <row r="48058" spans="151:151" ht="14.4" x14ac:dyDescent="0.25">
      <c r="EU48058" s="104"/>
    </row>
    <row r="48059" spans="151:151" ht="14.4" x14ac:dyDescent="0.25">
      <c r="EU48059" s="104"/>
    </row>
    <row r="48060" spans="151:151" ht="14.4" x14ac:dyDescent="0.25">
      <c r="EU48060" s="104"/>
    </row>
    <row r="48061" spans="151:151" ht="14.4" x14ac:dyDescent="0.25">
      <c r="EU48061" s="104"/>
    </row>
    <row r="48062" spans="151:151" ht="14.4" x14ac:dyDescent="0.25">
      <c r="EU48062" s="104"/>
    </row>
    <row r="48063" spans="151:151" ht="14.4" x14ac:dyDescent="0.25">
      <c r="EU48063" s="104"/>
    </row>
    <row r="48064" spans="151:151" ht="14.4" x14ac:dyDescent="0.25">
      <c r="EU48064" s="104"/>
    </row>
    <row r="48065" spans="151:151" ht="14.4" x14ac:dyDescent="0.25">
      <c r="EU48065" s="104"/>
    </row>
    <row r="48066" spans="151:151" ht="14.4" x14ac:dyDescent="0.25">
      <c r="EU48066" s="104"/>
    </row>
    <row r="48067" spans="151:151" ht="14.4" x14ac:dyDescent="0.25">
      <c r="EU48067" s="104"/>
    </row>
    <row r="48068" spans="151:151" ht="14.4" x14ac:dyDescent="0.25">
      <c r="EU48068" s="104"/>
    </row>
    <row r="48069" spans="151:151" ht="14.4" x14ac:dyDescent="0.25">
      <c r="EU48069" s="104"/>
    </row>
    <row r="48070" spans="151:151" ht="14.4" x14ac:dyDescent="0.25">
      <c r="EU48070" s="104"/>
    </row>
    <row r="48071" spans="151:151" ht="14.4" x14ac:dyDescent="0.25">
      <c r="EU48071" s="104"/>
    </row>
    <row r="48072" spans="151:151" ht="14.4" x14ac:dyDescent="0.25">
      <c r="EU48072" s="104"/>
    </row>
    <row r="48073" spans="151:151" ht="14.4" x14ac:dyDescent="0.25">
      <c r="EU48073" s="104"/>
    </row>
    <row r="48074" spans="151:151" ht="14.4" x14ac:dyDescent="0.25">
      <c r="EU48074" s="104"/>
    </row>
    <row r="48075" spans="151:151" ht="14.4" x14ac:dyDescent="0.25">
      <c r="EU48075" s="104"/>
    </row>
    <row r="48076" spans="151:151" ht="14.4" x14ac:dyDescent="0.25">
      <c r="EU48076" s="104"/>
    </row>
    <row r="48077" spans="151:151" ht="14.4" x14ac:dyDescent="0.25">
      <c r="EU48077" s="104"/>
    </row>
    <row r="48078" spans="151:151" ht="14.4" x14ac:dyDescent="0.25">
      <c r="EU48078" s="104"/>
    </row>
    <row r="48079" spans="151:151" ht="14.4" x14ac:dyDescent="0.25">
      <c r="EU48079" s="104"/>
    </row>
    <row r="48080" spans="151:151" ht="14.4" x14ac:dyDescent="0.25">
      <c r="EU48080" s="104"/>
    </row>
    <row r="48081" spans="151:151" ht="14.4" x14ac:dyDescent="0.25">
      <c r="EU48081" s="104"/>
    </row>
    <row r="48082" spans="151:151" ht="14.4" x14ac:dyDescent="0.25">
      <c r="EU48082" s="104"/>
    </row>
    <row r="48083" spans="151:151" ht="14.4" x14ac:dyDescent="0.25">
      <c r="EU48083" s="104"/>
    </row>
    <row r="48084" spans="151:151" ht="14.4" x14ac:dyDescent="0.25">
      <c r="EU48084" s="104"/>
    </row>
    <row r="48085" spans="151:151" ht="14.4" x14ac:dyDescent="0.25">
      <c r="EU48085" s="104"/>
    </row>
    <row r="48086" spans="151:151" ht="14.4" x14ac:dyDescent="0.25">
      <c r="EU48086" s="104"/>
    </row>
    <row r="48087" spans="151:151" ht="14.4" x14ac:dyDescent="0.25">
      <c r="EU48087" s="104"/>
    </row>
    <row r="48088" spans="151:151" ht="14.4" x14ac:dyDescent="0.25">
      <c r="EU48088" s="104"/>
    </row>
    <row r="48089" spans="151:151" ht="14.4" x14ac:dyDescent="0.25">
      <c r="EU48089" s="104"/>
    </row>
    <row r="48090" spans="151:151" ht="14.4" x14ac:dyDescent="0.25">
      <c r="EU48090" s="104"/>
    </row>
    <row r="48091" spans="151:151" ht="14.4" x14ac:dyDescent="0.25">
      <c r="EU48091" s="104"/>
    </row>
    <row r="48092" spans="151:151" ht="14.4" x14ac:dyDescent="0.25">
      <c r="EU48092" s="104"/>
    </row>
    <row r="48093" spans="151:151" ht="14.4" x14ac:dyDescent="0.25">
      <c r="EU48093" s="104"/>
    </row>
    <row r="48094" spans="151:151" ht="14.4" x14ac:dyDescent="0.25">
      <c r="EU48094" s="104"/>
    </row>
    <row r="48095" spans="151:151" ht="14.4" x14ac:dyDescent="0.25">
      <c r="EU48095" s="104"/>
    </row>
    <row r="48096" spans="151:151" ht="14.4" x14ac:dyDescent="0.25">
      <c r="EU48096" s="104"/>
    </row>
    <row r="48097" spans="151:151" ht="14.4" x14ac:dyDescent="0.25">
      <c r="EU48097" s="104"/>
    </row>
    <row r="48098" spans="151:151" ht="14.4" x14ac:dyDescent="0.25">
      <c r="EU48098" s="104"/>
    </row>
    <row r="48099" spans="151:151" ht="14.4" x14ac:dyDescent="0.25">
      <c r="EU48099" s="104"/>
    </row>
    <row r="48100" spans="151:151" ht="14.4" x14ac:dyDescent="0.25">
      <c r="EU48100" s="104"/>
    </row>
    <row r="48101" spans="151:151" ht="14.4" x14ac:dyDescent="0.25">
      <c r="EU48101" s="104"/>
    </row>
    <row r="48102" spans="151:151" ht="14.4" x14ac:dyDescent="0.25">
      <c r="EU48102" s="104"/>
    </row>
    <row r="48103" spans="151:151" ht="14.4" x14ac:dyDescent="0.25">
      <c r="EU48103" s="104"/>
    </row>
    <row r="48104" spans="151:151" ht="14.4" x14ac:dyDescent="0.25">
      <c r="EU48104" s="104"/>
    </row>
    <row r="48105" spans="151:151" ht="14.4" x14ac:dyDescent="0.25">
      <c r="EU48105" s="104"/>
    </row>
    <row r="48106" spans="151:151" ht="14.4" x14ac:dyDescent="0.25">
      <c r="EU48106" s="104"/>
    </row>
    <row r="48107" spans="151:151" ht="14.4" x14ac:dyDescent="0.25">
      <c r="EU48107" s="104"/>
    </row>
    <row r="48108" spans="151:151" ht="14.4" x14ac:dyDescent="0.25">
      <c r="EU48108" s="104"/>
    </row>
    <row r="48109" spans="151:151" ht="14.4" x14ac:dyDescent="0.25">
      <c r="EU48109" s="104"/>
    </row>
    <row r="48110" spans="151:151" ht="14.4" x14ac:dyDescent="0.25">
      <c r="EU48110" s="104"/>
    </row>
    <row r="48111" spans="151:151" ht="14.4" x14ac:dyDescent="0.25">
      <c r="EU48111" s="104"/>
    </row>
    <row r="48112" spans="151:151" ht="14.4" x14ac:dyDescent="0.25">
      <c r="EU48112" s="104"/>
    </row>
    <row r="48113" spans="151:151" ht="14.4" x14ac:dyDescent="0.25">
      <c r="EU48113" s="104"/>
    </row>
    <row r="48114" spans="151:151" ht="14.4" x14ac:dyDescent="0.25">
      <c r="EU48114" s="104"/>
    </row>
    <row r="48115" spans="151:151" ht="14.4" x14ac:dyDescent="0.25">
      <c r="EU48115" s="104"/>
    </row>
    <row r="48116" spans="151:151" ht="14.4" x14ac:dyDescent="0.25">
      <c r="EU48116" s="104"/>
    </row>
    <row r="48117" spans="151:151" ht="14.4" x14ac:dyDescent="0.25">
      <c r="EU48117" s="104"/>
    </row>
    <row r="48118" spans="151:151" ht="14.4" x14ac:dyDescent="0.25">
      <c r="EU48118" s="104"/>
    </row>
    <row r="48119" spans="151:151" ht="14.4" x14ac:dyDescent="0.25">
      <c r="EU48119" s="104"/>
    </row>
    <row r="48120" spans="151:151" ht="14.4" x14ac:dyDescent="0.25">
      <c r="EU48120" s="104"/>
    </row>
    <row r="48121" spans="151:151" ht="14.4" x14ac:dyDescent="0.25">
      <c r="EU48121" s="104"/>
    </row>
    <row r="48122" spans="151:151" ht="14.4" x14ac:dyDescent="0.25">
      <c r="EU48122" s="104"/>
    </row>
    <row r="48123" spans="151:151" ht="14.4" x14ac:dyDescent="0.25">
      <c r="EU48123" s="104"/>
    </row>
    <row r="48124" spans="151:151" ht="14.4" x14ac:dyDescent="0.25">
      <c r="EU48124" s="104"/>
    </row>
    <row r="48125" spans="151:151" ht="14.4" x14ac:dyDescent="0.25">
      <c r="EU48125" s="104"/>
    </row>
    <row r="48126" spans="151:151" ht="14.4" x14ac:dyDescent="0.25">
      <c r="EU48126" s="104"/>
    </row>
    <row r="48127" spans="151:151" ht="14.4" x14ac:dyDescent="0.25">
      <c r="EU48127" s="104"/>
    </row>
    <row r="48128" spans="151:151" ht="14.4" x14ac:dyDescent="0.25">
      <c r="EU48128" s="104"/>
    </row>
    <row r="48129" spans="151:151" ht="14.4" x14ac:dyDescent="0.25">
      <c r="EU48129" s="104"/>
    </row>
    <row r="48130" spans="151:151" ht="14.4" x14ac:dyDescent="0.25">
      <c r="EU48130" s="104"/>
    </row>
    <row r="48131" spans="151:151" ht="14.4" x14ac:dyDescent="0.25">
      <c r="EU48131" s="104"/>
    </row>
    <row r="48132" spans="151:151" ht="14.4" x14ac:dyDescent="0.25">
      <c r="EU48132" s="104"/>
    </row>
    <row r="48133" spans="151:151" ht="14.4" x14ac:dyDescent="0.25">
      <c r="EU48133" s="104"/>
    </row>
    <row r="48134" spans="151:151" ht="14.4" x14ac:dyDescent="0.25">
      <c r="EU48134" s="104"/>
    </row>
    <row r="48135" spans="151:151" ht="14.4" x14ac:dyDescent="0.25">
      <c r="EU48135" s="104"/>
    </row>
    <row r="48136" spans="151:151" ht="14.4" x14ac:dyDescent="0.25">
      <c r="EU48136" s="104"/>
    </row>
    <row r="48137" spans="151:151" ht="14.4" x14ac:dyDescent="0.25">
      <c r="EU48137" s="104"/>
    </row>
    <row r="48138" spans="151:151" ht="14.4" x14ac:dyDescent="0.25">
      <c r="EU48138" s="104"/>
    </row>
    <row r="48139" spans="151:151" ht="14.4" x14ac:dyDescent="0.25">
      <c r="EU48139" s="104"/>
    </row>
    <row r="48140" spans="151:151" ht="14.4" x14ac:dyDescent="0.25">
      <c r="EU48140" s="104"/>
    </row>
    <row r="48141" spans="151:151" ht="14.4" x14ac:dyDescent="0.25">
      <c r="EU48141" s="104"/>
    </row>
    <row r="48142" spans="151:151" ht="14.4" x14ac:dyDescent="0.25">
      <c r="EU48142" s="104"/>
    </row>
    <row r="48143" spans="151:151" ht="14.4" x14ac:dyDescent="0.25">
      <c r="EU48143" s="104"/>
    </row>
    <row r="48144" spans="151:151" ht="14.4" x14ac:dyDescent="0.25">
      <c r="EU48144" s="104"/>
    </row>
    <row r="48145" spans="151:151" ht="14.4" x14ac:dyDescent="0.25">
      <c r="EU48145" s="104"/>
    </row>
    <row r="48146" spans="151:151" ht="14.4" x14ac:dyDescent="0.25">
      <c r="EU48146" s="104"/>
    </row>
    <row r="48147" spans="151:151" ht="14.4" x14ac:dyDescent="0.25">
      <c r="EU48147" s="104"/>
    </row>
    <row r="48148" spans="151:151" ht="14.4" x14ac:dyDescent="0.25">
      <c r="EU48148" s="104"/>
    </row>
    <row r="48149" spans="151:151" ht="14.4" x14ac:dyDescent="0.25">
      <c r="EU48149" s="104"/>
    </row>
    <row r="48150" spans="151:151" ht="14.4" x14ac:dyDescent="0.25">
      <c r="EU48150" s="104"/>
    </row>
    <row r="48151" spans="151:151" ht="14.4" x14ac:dyDescent="0.25">
      <c r="EU48151" s="104"/>
    </row>
    <row r="48152" spans="151:151" ht="14.4" x14ac:dyDescent="0.25">
      <c r="EU48152" s="104"/>
    </row>
    <row r="48153" spans="151:151" ht="14.4" x14ac:dyDescent="0.25">
      <c r="EU48153" s="104"/>
    </row>
    <row r="48154" spans="151:151" ht="14.4" x14ac:dyDescent="0.25">
      <c r="EU48154" s="104"/>
    </row>
    <row r="48155" spans="151:151" ht="14.4" x14ac:dyDescent="0.25">
      <c r="EU48155" s="104"/>
    </row>
    <row r="48156" spans="151:151" ht="14.4" x14ac:dyDescent="0.25">
      <c r="EU48156" s="104"/>
    </row>
    <row r="48157" spans="151:151" ht="14.4" x14ac:dyDescent="0.25">
      <c r="EU48157" s="104"/>
    </row>
    <row r="48158" spans="151:151" ht="14.4" x14ac:dyDescent="0.25">
      <c r="EU48158" s="104"/>
    </row>
    <row r="48159" spans="151:151" ht="14.4" x14ac:dyDescent="0.25">
      <c r="EU48159" s="104"/>
    </row>
    <row r="48160" spans="151:151" ht="14.4" x14ac:dyDescent="0.25">
      <c r="EU48160" s="104"/>
    </row>
    <row r="48161" spans="151:151" ht="14.4" x14ac:dyDescent="0.25">
      <c r="EU48161" s="104"/>
    </row>
    <row r="48162" spans="151:151" ht="14.4" x14ac:dyDescent="0.25">
      <c r="EU48162" s="104"/>
    </row>
    <row r="48163" spans="151:151" ht="14.4" x14ac:dyDescent="0.25">
      <c r="EU48163" s="104"/>
    </row>
    <row r="48164" spans="151:151" ht="14.4" x14ac:dyDescent="0.25">
      <c r="EU48164" s="104"/>
    </row>
    <row r="48165" spans="151:151" ht="14.4" x14ac:dyDescent="0.25">
      <c r="EU48165" s="104"/>
    </row>
    <row r="48166" spans="151:151" ht="14.4" x14ac:dyDescent="0.25">
      <c r="EU48166" s="104"/>
    </row>
    <row r="48167" spans="151:151" ht="14.4" x14ac:dyDescent="0.25">
      <c r="EU48167" s="104"/>
    </row>
    <row r="48168" spans="151:151" ht="14.4" x14ac:dyDescent="0.25">
      <c r="EU48168" s="104"/>
    </row>
    <row r="48169" spans="151:151" ht="14.4" x14ac:dyDescent="0.25">
      <c r="EU48169" s="104"/>
    </row>
    <row r="48170" spans="151:151" ht="14.4" x14ac:dyDescent="0.25">
      <c r="EU48170" s="104"/>
    </row>
    <row r="48171" spans="151:151" ht="14.4" x14ac:dyDescent="0.25">
      <c r="EU48171" s="104"/>
    </row>
    <row r="48172" spans="151:151" ht="14.4" x14ac:dyDescent="0.25">
      <c r="EU48172" s="104"/>
    </row>
    <row r="48173" spans="151:151" ht="14.4" x14ac:dyDescent="0.25">
      <c r="EU48173" s="104"/>
    </row>
    <row r="48174" spans="151:151" ht="14.4" x14ac:dyDescent="0.25">
      <c r="EU48174" s="104"/>
    </row>
    <row r="48175" spans="151:151" ht="14.4" x14ac:dyDescent="0.25">
      <c r="EU48175" s="104"/>
    </row>
    <row r="48176" spans="151:151" ht="14.4" x14ac:dyDescent="0.25">
      <c r="EU48176" s="104"/>
    </row>
    <row r="48177" spans="151:151" ht="14.4" x14ac:dyDescent="0.25">
      <c r="EU48177" s="104"/>
    </row>
    <row r="48178" spans="151:151" ht="14.4" x14ac:dyDescent="0.25">
      <c r="EU48178" s="104"/>
    </row>
    <row r="48179" spans="151:151" ht="14.4" x14ac:dyDescent="0.25">
      <c r="EU48179" s="104"/>
    </row>
    <row r="48180" spans="151:151" ht="14.4" x14ac:dyDescent="0.25">
      <c r="EU48180" s="104"/>
    </row>
    <row r="48181" spans="151:151" ht="14.4" x14ac:dyDescent="0.25">
      <c r="EU48181" s="104"/>
    </row>
    <row r="48182" spans="151:151" ht="14.4" x14ac:dyDescent="0.25">
      <c r="EU48182" s="104"/>
    </row>
    <row r="48183" spans="151:151" ht="14.4" x14ac:dyDescent="0.25">
      <c r="EU48183" s="104"/>
    </row>
    <row r="48184" spans="151:151" ht="14.4" x14ac:dyDescent="0.25">
      <c r="EU48184" s="104"/>
    </row>
    <row r="48185" spans="151:151" ht="14.4" x14ac:dyDescent="0.25">
      <c r="EU48185" s="104"/>
    </row>
    <row r="48186" spans="151:151" ht="14.4" x14ac:dyDescent="0.25">
      <c r="EU48186" s="104"/>
    </row>
    <row r="48187" spans="151:151" ht="14.4" x14ac:dyDescent="0.25">
      <c r="EU48187" s="104"/>
    </row>
    <row r="48188" spans="151:151" ht="14.4" x14ac:dyDescent="0.25">
      <c r="EU48188" s="104"/>
    </row>
    <row r="48189" spans="151:151" ht="14.4" x14ac:dyDescent="0.25">
      <c r="EU48189" s="104"/>
    </row>
    <row r="48190" spans="151:151" ht="14.4" x14ac:dyDescent="0.25">
      <c r="EU48190" s="104"/>
    </row>
    <row r="48191" spans="151:151" ht="14.4" x14ac:dyDescent="0.25">
      <c r="EU48191" s="104"/>
    </row>
    <row r="48192" spans="151:151" ht="14.4" x14ac:dyDescent="0.25">
      <c r="EU48192" s="104"/>
    </row>
    <row r="48193" spans="151:151" ht="14.4" x14ac:dyDescent="0.25">
      <c r="EU48193" s="104"/>
    </row>
    <row r="48194" spans="151:151" ht="14.4" x14ac:dyDescent="0.25">
      <c r="EU48194" s="104"/>
    </row>
    <row r="48195" spans="151:151" ht="14.4" x14ac:dyDescent="0.25">
      <c r="EU48195" s="104"/>
    </row>
    <row r="48196" spans="151:151" ht="14.4" x14ac:dyDescent="0.25">
      <c r="EU48196" s="104"/>
    </row>
    <row r="48197" spans="151:151" ht="14.4" x14ac:dyDescent="0.25">
      <c r="EU48197" s="104"/>
    </row>
    <row r="48198" spans="151:151" ht="14.4" x14ac:dyDescent="0.25">
      <c r="EU48198" s="104"/>
    </row>
    <row r="48199" spans="151:151" ht="14.4" x14ac:dyDescent="0.25">
      <c r="EU48199" s="104"/>
    </row>
    <row r="48200" spans="151:151" ht="14.4" x14ac:dyDescent="0.25">
      <c r="EU48200" s="104"/>
    </row>
    <row r="48201" spans="151:151" ht="14.4" x14ac:dyDescent="0.25">
      <c r="EU48201" s="104"/>
    </row>
    <row r="48202" spans="151:151" ht="14.4" x14ac:dyDescent="0.25">
      <c r="EU48202" s="104"/>
    </row>
    <row r="48203" spans="151:151" ht="14.4" x14ac:dyDescent="0.25">
      <c r="EU48203" s="104"/>
    </row>
    <row r="48204" spans="151:151" ht="14.4" x14ac:dyDescent="0.25">
      <c r="EU48204" s="104"/>
    </row>
    <row r="48205" spans="151:151" ht="14.4" x14ac:dyDescent="0.25">
      <c r="EU48205" s="104"/>
    </row>
    <row r="48206" spans="151:151" ht="14.4" x14ac:dyDescent="0.25">
      <c r="EU48206" s="104"/>
    </row>
    <row r="48207" spans="151:151" ht="14.4" x14ac:dyDescent="0.25">
      <c r="EU48207" s="104"/>
    </row>
    <row r="48208" spans="151:151" ht="14.4" x14ac:dyDescent="0.25">
      <c r="EU48208" s="104"/>
    </row>
    <row r="48209" spans="151:151" ht="14.4" x14ac:dyDescent="0.25">
      <c r="EU48209" s="104"/>
    </row>
    <row r="48210" spans="151:151" ht="14.4" x14ac:dyDescent="0.25">
      <c r="EU48210" s="104"/>
    </row>
    <row r="48211" spans="151:151" ht="14.4" x14ac:dyDescent="0.25">
      <c r="EU48211" s="104"/>
    </row>
    <row r="48212" spans="151:151" ht="14.4" x14ac:dyDescent="0.25">
      <c r="EU48212" s="104"/>
    </row>
    <row r="48213" spans="151:151" ht="14.4" x14ac:dyDescent="0.25">
      <c r="EU48213" s="104"/>
    </row>
    <row r="48214" spans="151:151" ht="14.4" x14ac:dyDescent="0.25">
      <c r="EU48214" s="104"/>
    </row>
    <row r="48215" spans="151:151" ht="14.4" x14ac:dyDescent="0.25">
      <c r="EU48215" s="104"/>
    </row>
    <row r="48216" spans="151:151" ht="14.4" x14ac:dyDescent="0.25">
      <c r="EU48216" s="104"/>
    </row>
    <row r="48217" spans="151:151" ht="14.4" x14ac:dyDescent="0.25">
      <c r="EU48217" s="104"/>
    </row>
    <row r="48218" spans="151:151" ht="14.4" x14ac:dyDescent="0.25">
      <c r="EU48218" s="104"/>
    </row>
    <row r="48219" spans="151:151" ht="14.4" x14ac:dyDescent="0.25">
      <c r="EU48219" s="104"/>
    </row>
    <row r="48220" spans="151:151" ht="14.4" x14ac:dyDescent="0.25">
      <c r="EU48220" s="104"/>
    </row>
    <row r="48221" spans="151:151" ht="14.4" x14ac:dyDescent="0.25">
      <c r="EU48221" s="104"/>
    </row>
    <row r="48222" spans="151:151" ht="14.4" x14ac:dyDescent="0.25">
      <c r="EU48222" s="104"/>
    </row>
    <row r="48223" spans="151:151" ht="14.4" x14ac:dyDescent="0.25">
      <c r="EU48223" s="104"/>
    </row>
    <row r="48224" spans="151:151" ht="14.4" x14ac:dyDescent="0.25">
      <c r="EU48224" s="104"/>
    </row>
    <row r="48225" spans="151:151" ht="14.4" x14ac:dyDescent="0.25">
      <c r="EU48225" s="104"/>
    </row>
    <row r="48226" spans="151:151" ht="14.4" x14ac:dyDescent="0.25">
      <c r="EU48226" s="104"/>
    </row>
    <row r="48227" spans="151:151" ht="14.4" x14ac:dyDescent="0.25">
      <c r="EU48227" s="104"/>
    </row>
    <row r="48228" spans="151:151" ht="14.4" x14ac:dyDescent="0.25">
      <c r="EU48228" s="104"/>
    </row>
    <row r="48229" spans="151:151" ht="14.4" x14ac:dyDescent="0.25">
      <c r="EU48229" s="104"/>
    </row>
    <row r="48230" spans="151:151" ht="14.4" x14ac:dyDescent="0.25">
      <c r="EU48230" s="104"/>
    </row>
    <row r="48231" spans="151:151" ht="14.4" x14ac:dyDescent="0.25">
      <c r="EU48231" s="104"/>
    </row>
    <row r="48232" spans="151:151" ht="14.4" x14ac:dyDescent="0.25">
      <c r="EU48232" s="104"/>
    </row>
    <row r="48233" spans="151:151" ht="14.4" x14ac:dyDescent="0.25">
      <c r="EU48233" s="104"/>
    </row>
    <row r="48234" spans="151:151" ht="14.4" x14ac:dyDescent="0.25">
      <c r="EU48234" s="104"/>
    </row>
    <row r="48235" spans="151:151" ht="14.4" x14ac:dyDescent="0.25">
      <c r="EU48235" s="104"/>
    </row>
    <row r="48236" spans="151:151" ht="14.4" x14ac:dyDescent="0.25">
      <c r="EU48236" s="104"/>
    </row>
    <row r="48237" spans="151:151" ht="14.4" x14ac:dyDescent="0.25">
      <c r="EU48237" s="104"/>
    </row>
    <row r="48238" spans="151:151" ht="14.4" x14ac:dyDescent="0.25">
      <c r="EU48238" s="104"/>
    </row>
    <row r="48239" spans="151:151" ht="14.4" x14ac:dyDescent="0.25">
      <c r="EU48239" s="104"/>
    </row>
    <row r="48240" spans="151:151" ht="14.4" x14ac:dyDescent="0.25">
      <c r="EU48240" s="104"/>
    </row>
    <row r="48241" spans="151:151" ht="14.4" x14ac:dyDescent="0.25">
      <c r="EU48241" s="104"/>
    </row>
    <row r="48242" spans="151:151" ht="14.4" x14ac:dyDescent="0.25">
      <c r="EU48242" s="104"/>
    </row>
    <row r="48243" spans="151:151" ht="14.4" x14ac:dyDescent="0.25">
      <c r="EU48243" s="104"/>
    </row>
    <row r="48244" spans="151:151" ht="14.4" x14ac:dyDescent="0.25">
      <c r="EU48244" s="104"/>
    </row>
    <row r="48245" spans="151:151" ht="14.4" x14ac:dyDescent="0.25">
      <c r="EU48245" s="104"/>
    </row>
    <row r="48246" spans="151:151" ht="14.4" x14ac:dyDescent="0.25">
      <c r="EU48246" s="104"/>
    </row>
    <row r="48247" spans="151:151" ht="14.4" x14ac:dyDescent="0.25">
      <c r="EU48247" s="104"/>
    </row>
    <row r="48248" spans="151:151" ht="14.4" x14ac:dyDescent="0.25">
      <c r="EU48248" s="104"/>
    </row>
    <row r="48249" spans="151:151" ht="14.4" x14ac:dyDescent="0.25">
      <c r="EU48249" s="104"/>
    </row>
    <row r="48250" spans="151:151" ht="14.4" x14ac:dyDescent="0.25">
      <c r="EU48250" s="104"/>
    </row>
    <row r="48251" spans="151:151" ht="14.4" x14ac:dyDescent="0.25">
      <c r="EU48251" s="104"/>
    </row>
    <row r="48252" spans="151:151" ht="14.4" x14ac:dyDescent="0.25">
      <c r="EU48252" s="104"/>
    </row>
    <row r="48253" spans="151:151" ht="14.4" x14ac:dyDescent="0.25">
      <c r="EU48253" s="104"/>
    </row>
    <row r="48254" spans="151:151" ht="14.4" x14ac:dyDescent="0.25">
      <c r="EU48254" s="104"/>
    </row>
    <row r="48255" spans="151:151" ht="14.4" x14ac:dyDescent="0.25">
      <c r="EU48255" s="104"/>
    </row>
    <row r="48256" spans="151:151" ht="14.4" x14ac:dyDescent="0.25">
      <c r="EU48256" s="104"/>
    </row>
    <row r="48257" spans="151:151" ht="14.4" x14ac:dyDescent="0.25">
      <c r="EU48257" s="104"/>
    </row>
    <row r="48258" spans="151:151" ht="14.4" x14ac:dyDescent="0.25">
      <c r="EU48258" s="104"/>
    </row>
    <row r="48259" spans="151:151" ht="14.4" x14ac:dyDescent="0.25">
      <c r="EU48259" s="104"/>
    </row>
    <row r="48260" spans="151:151" ht="14.4" x14ac:dyDescent="0.25">
      <c r="EU48260" s="104"/>
    </row>
    <row r="48261" spans="151:151" ht="14.4" x14ac:dyDescent="0.25">
      <c r="EU48261" s="104"/>
    </row>
    <row r="48262" spans="151:151" ht="14.4" x14ac:dyDescent="0.25">
      <c r="EU48262" s="104"/>
    </row>
    <row r="48263" spans="151:151" ht="14.4" x14ac:dyDescent="0.25">
      <c r="EU48263" s="104"/>
    </row>
    <row r="48264" spans="151:151" ht="14.4" x14ac:dyDescent="0.25">
      <c r="EU48264" s="104"/>
    </row>
    <row r="48265" spans="151:151" ht="14.4" x14ac:dyDescent="0.25">
      <c r="EU48265" s="104"/>
    </row>
    <row r="48266" spans="151:151" ht="14.4" x14ac:dyDescent="0.25">
      <c r="EU48266" s="104"/>
    </row>
    <row r="48267" spans="151:151" ht="14.4" x14ac:dyDescent="0.25">
      <c r="EU48267" s="104"/>
    </row>
    <row r="48268" spans="151:151" ht="14.4" x14ac:dyDescent="0.25">
      <c r="EU48268" s="104"/>
    </row>
    <row r="48269" spans="151:151" ht="14.4" x14ac:dyDescent="0.25">
      <c r="EU48269" s="104"/>
    </row>
    <row r="48270" spans="151:151" ht="14.4" x14ac:dyDescent="0.25">
      <c r="EU48270" s="104"/>
    </row>
    <row r="48271" spans="151:151" ht="14.4" x14ac:dyDescent="0.25">
      <c r="EU48271" s="104"/>
    </row>
    <row r="48272" spans="151:151" ht="14.4" x14ac:dyDescent="0.25">
      <c r="EU48272" s="104"/>
    </row>
    <row r="48273" spans="151:151" ht="14.4" x14ac:dyDescent="0.25">
      <c r="EU48273" s="104"/>
    </row>
    <row r="48274" spans="151:151" ht="14.4" x14ac:dyDescent="0.25">
      <c r="EU48274" s="104"/>
    </row>
    <row r="48275" spans="151:151" ht="14.4" x14ac:dyDescent="0.25">
      <c r="EU48275" s="104"/>
    </row>
    <row r="48276" spans="151:151" ht="14.4" x14ac:dyDescent="0.25">
      <c r="EU48276" s="104"/>
    </row>
    <row r="48277" spans="151:151" ht="14.4" x14ac:dyDescent="0.25">
      <c r="EU48277" s="104"/>
    </row>
    <row r="48278" spans="151:151" ht="14.4" x14ac:dyDescent="0.25">
      <c r="EU48278" s="104"/>
    </row>
    <row r="48279" spans="151:151" ht="14.4" x14ac:dyDescent="0.25">
      <c r="EU48279" s="104"/>
    </row>
    <row r="48280" spans="151:151" ht="14.4" x14ac:dyDescent="0.25">
      <c r="EU48280" s="104"/>
    </row>
    <row r="48281" spans="151:151" ht="14.4" x14ac:dyDescent="0.25">
      <c r="EU48281" s="104"/>
    </row>
    <row r="48282" spans="151:151" ht="14.4" x14ac:dyDescent="0.25">
      <c r="EU48282" s="104"/>
    </row>
    <row r="48283" spans="151:151" ht="14.4" x14ac:dyDescent="0.25">
      <c r="EU48283" s="104"/>
    </row>
    <row r="48284" spans="151:151" ht="14.4" x14ac:dyDescent="0.25">
      <c r="EU48284" s="104"/>
    </row>
    <row r="48285" spans="151:151" ht="14.4" x14ac:dyDescent="0.25">
      <c r="EU48285" s="104"/>
    </row>
    <row r="48286" spans="151:151" ht="14.4" x14ac:dyDescent="0.25">
      <c r="EU48286" s="104"/>
    </row>
    <row r="48287" spans="151:151" ht="14.4" x14ac:dyDescent="0.25">
      <c r="EU48287" s="104"/>
    </row>
    <row r="48288" spans="151:151" ht="14.4" x14ac:dyDescent="0.25">
      <c r="EU48288" s="104"/>
    </row>
    <row r="48289" spans="151:151" ht="14.4" x14ac:dyDescent="0.25">
      <c r="EU48289" s="104"/>
    </row>
    <row r="48290" spans="151:151" ht="14.4" x14ac:dyDescent="0.25">
      <c r="EU48290" s="104"/>
    </row>
    <row r="48291" spans="151:151" ht="14.4" x14ac:dyDescent="0.25">
      <c r="EU48291" s="104"/>
    </row>
    <row r="48292" spans="151:151" ht="14.4" x14ac:dyDescent="0.25">
      <c r="EU48292" s="104"/>
    </row>
    <row r="48293" spans="151:151" ht="14.4" x14ac:dyDescent="0.25">
      <c r="EU48293" s="104"/>
    </row>
    <row r="48294" spans="151:151" ht="14.4" x14ac:dyDescent="0.25">
      <c r="EU48294" s="104"/>
    </row>
    <row r="48295" spans="151:151" ht="14.4" x14ac:dyDescent="0.25">
      <c r="EU48295" s="104"/>
    </row>
    <row r="48296" spans="151:151" ht="14.4" x14ac:dyDescent="0.25">
      <c r="EU48296" s="104"/>
    </row>
    <row r="48297" spans="151:151" ht="14.4" x14ac:dyDescent="0.25">
      <c r="EU48297" s="104"/>
    </row>
    <row r="48298" spans="151:151" ht="14.4" x14ac:dyDescent="0.25">
      <c r="EU48298" s="104"/>
    </row>
    <row r="48299" spans="151:151" ht="14.4" x14ac:dyDescent="0.25">
      <c r="EU48299" s="104"/>
    </row>
    <row r="48300" spans="151:151" ht="14.4" x14ac:dyDescent="0.25">
      <c r="EU48300" s="104"/>
    </row>
    <row r="48301" spans="151:151" ht="14.4" x14ac:dyDescent="0.25">
      <c r="EU48301" s="104"/>
    </row>
    <row r="48302" spans="151:151" ht="14.4" x14ac:dyDescent="0.25">
      <c r="EU48302" s="104"/>
    </row>
    <row r="48303" spans="151:151" ht="14.4" x14ac:dyDescent="0.25">
      <c r="EU48303" s="104"/>
    </row>
    <row r="48304" spans="151:151" ht="14.4" x14ac:dyDescent="0.25">
      <c r="EU48304" s="104"/>
    </row>
    <row r="48305" spans="151:151" ht="14.4" x14ac:dyDescent="0.25">
      <c r="EU48305" s="104"/>
    </row>
    <row r="48306" spans="151:151" ht="14.4" x14ac:dyDescent="0.25">
      <c r="EU48306" s="104"/>
    </row>
    <row r="48307" spans="151:151" ht="14.4" x14ac:dyDescent="0.25">
      <c r="EU48307" s="104"/>
    </row>
    <row r="48308" spans="151:151" ht="14.4" x14ac:dyDescent="0.25">
      <c r="EU48308" s="104"/>
    </row>
    <row r="48309" spans="151:151" ht="14.4" x14ac:dyDescent="0.25">
      <c r="EU48309" s="104"/>
    </row>
    <row r="48310" spans="151:151" ht="14.4" x14ac:dyDescent="0.25">
      <c r="EU48310" s="104"/>
    </row>
    <row r="48311" spans="151:151" ht="14.4" x14ac:dyDescent="0.25">
      <c r="EU48311" s="104"/>
    </row>
    <row r="48312" spans="151:151" ht="14.4" x14ac:dyDescent="0.25">
      <c r="EU48312" s="104"/>
    </row>
    <row r="48313" spans="151:151" ht="14.4" x14ac:dyDescent="0.25">
      <c r="EU48313" s="104"/>
    </row>
    <row r="48314" spans="151:151" ht="14.4" x14ac:dyDescent="0.25">
      <c r="EU48314" s="104"/>
    </row>
    <row r="48315" spans="151:151" ht="14.4" x14ac:dyDescent="0.25">
      <c r="EU48315" s="104"/>
    </row>
    <row r="48316" spans="151:151" ht="14.4" x14ac:dyDescent="0.25">
      <c r="EU48316" s="104"/>
    </row>
    <row r="48317" spans="151:151" ht="14.4" x14ac:dyDescent="0.25">
      <c r="EU48317" s="104"/>
    </row>
    <row r="48318" spans="151:151" ht="14.4" x14ac:dyDescent="0.25">
      <c r="EU48318" s="104"/>
    </row>
    <row r="48319" spans="151:151" ht="14.4" x14ac:dyDescent="0.25">
      <c r="EU48319" s="104"/>
    </row>
    <row r="48320" spans="151:151" ht="14.4" x14ac:dyDescent="0.25">
      <c r="EU48320" s="104"/>
    </row>
    <row r="48321" spans="151:151" ht="14.4" x14ac:dyDescent="0.25">
      <c r="EU48321" s="104"/>
    </row>
    <row r="48322" spans="151:151" ht="14.4" x14ac:dyDescent="0.25">
      <c r="EU48322" s="104"/>
    </row>
    <row r="48323" spans="151:151" ht="14.4" x14ac:dyDescent="0.25">
      <c r="EU48323" s="104"/>
    </row>
    <row r="48324" spans="151:151" ht="14.4" x14ac:dyDescent="0.25">
      <c r="EU48324" s="104"/>
    </row>
    <row r="48325" spans="151:151" ht="14.4" x14ac:dyDescent="0.25">
      <c r="EU48325" s="104"/>
    </row>
    <row r="48326" spans="151:151" ht="14.4" x14ac:dyDescent="0.25">
      <c r="EU48326" s="104"/>
    </row>
    <row r="48327" spans="151:151" ht="14.4" x14ac:dyDescent="0.25">
      <c r="EU48327" s="104"/>
    </row>
    <row r="48328" spans="151:151" ht="14.4" x14ac:dyDescent="0.25">
      <c r="EU48328" s="104"/>
    </row>
    <row r="48329" spans="151:151" ht="14.4" x14ac:dyDescent="0.25">
      <c r="EU48329" s="104"/>
    </row>
    <row r="48330" spans="151:151" ht="14.4" x14ac:dyDescent="0.25">
      <c r="EU48330" s="104"/>
    </row>
    <row r="48331" spans="151:151" ht="14.4" x14ac:dyDescent="0.25">
      <c r="EU48331" s="104"/>
    </row>
    <row r="48332" spans="151:151" ht="14.4" x14ac:dyDescent="0.25">
      <c r="EU48332" s="104"/>
    </row>
    <row r="48333" spans="151:151" ht="14.4" x14ac:dyDescent="0.25">
      <c r="EU48333" s="104"/>
    </row>
    <row r="48334" spans="151:151" ht="14.4" x14ac:dyDescent="0.25">
      <c r="EU48334" s="104"/>
    </row>
    <row r="48335" spans="151:151" ht="14.4" x14ac:dyDescent="0.25">
      <c r="EU48335" s="104"/>
    </row>
    <row r="48336" spans="151:151" ht="14.4" x14ac:dyDescent="0.25">
      <c r="EU48336" s="104"/>
    </row>
    <row r="48337" spans="151:151" ht="14.4" x14ac:dyDescent="0.25">
      <c r="EU48337" s="104"/>
    </row>
    <row r="48338" spans="151:151" ht="14.4" x14ac:dyDescent="0.25">
      <c r="EU48338" s="104"/>
    </row>
    <row r="48339" spans="151:151" ht="14.4" x14ac:dyDescent="0.25">
      <c r="EU48339" s="104"/>
    </row>
    <row r="48340" spans="151:151" ht="14.4" x14ac:dyDescent="0.25">
      <c r="EU48340" s="104"/>
    </row>
    <row r="48341" spans="151:151" ht="14.4" x14ac:dyDescent="0.25">
      <c r="EU48341" s="104"/>
    </row>
    <row r="48342" spans="151:151" ht="14.4" x14ac:dyDescent="0.25">
      <c r="EU48342" s="104"/>
    </row>
    <row r="48343" spans="151:151" ht="14.4" x14ac:dyDescent="0.25">
      <c r="EU48343" s="104"/>
    </row>
    <row r="48344" spans="151:151" ht="14.4" x14ac:dyDescent="0.25">
      <c r="EU48344" s="104"/>
    </row>
    <row r="48345" spans="151:151" ht="14.4" x14ac:dyDescent="0.25">
      <c r="EU48345" s="104"/>
    </row>
    <row r="48346" spans="151:151" ht="14.4" x14ac:dyDescent="0.25">
      <c r="EU48346" s="104"/>
    </row>
    <row r="48347" spans="151:151" ht="14.4" x14ac:dyDescent="0.25">
      <c r="EU48347" s="104"/>
    </row>
    <row r="48348" spans="151:151" ht="14.4" x14ac:dyDescent="0.25">
      <c r="EU48348" s="104"/>
    </row>
    <row r="48349" spans="151:151" ht="14.4" x14ac:dyDescent="0.25">
      <c r="EU48349" s="104"/>
    </row>
    <row r="48350" spans="151:151" ht="14.4" x14ac:dyDescent="0.25">
      <c r="EU48350" s="104"/>
    </row>
    <row r="48351" spans="151:151" ht="14.4" x14ac:dyDescent="0.25">
      <c r="EU48351" s="104"/>
    </row>
    <row r="48352" spans="151:151" ht="14.4" x14ac:dyDescent="0.25">
      <c r="EU48352" s="104"/>
    </row>
    <row r="48353" spans="151:151" ht="14.4" x14ac:dyDescent="0.25">
      <c r="EU48353" s="104"/>
    </row>
    <row r="48354" spans="151:151" ht="14.4" x14ac:dyDescent="0.25">
      <c r="EU48354" s="104"/>
    </row>
    <row r="48355" spans="151:151" ht="14.4" x14ac:dyDescent="0.25">
      <c r="EU48355" s="104"/>
    </row>
    <row r="48356" spans="151:151" ht="14.4" x14ac:dyDescent="0.25">
      <c r="EU48356" s="104"/>
    </row>
    <row r="48357" spans="151:151" ht="14.4" x14ac:dyDescent="0.25">
      <c r="EU48357" s="104"/>
    </row>
    <row r="48358" spans="151:151" ht="14.4" x14ac:dyDescent="0.25">
      <c r="EU48358" s="104"/>
    </row>
    <row r="48359" spans="151:151" ht="14.4" x14ac:dyDescent="0.25">
      <c r="EU48359" s="104"/>
    </row>
    <row r="48360" spans="151:151" ht="14.4" x14ac:dyDescent="0.25">
      <c r="EU48360" s="104"/>
    </row>
    <row r="48361" spans="151:151" ht="14.4" x14ac:dyDescent="0.25">
      <c r="EU48361" s="104"/>
    </row>
    <row r="48362" spans="151:151" ht="14.4" x14ac:dyDescent="0.25">
      <c r="EU48362" s="104"/>
    </row>
    <row r="48363" spans="151:151" ht="14.4" x14ac:dyDescent="0.25">
      <c r="EU48363" s="104"/>
    </row>
    <row r="48364" spans="151:151" ht="14.4" x14ac:dyDescent="0.25">
      <c r="EU48364" s="104"/>
    </row>
    <row r="48365" spans="151:151" ht="14.4" x14ac:dyDescent="0.25">
      <c r="EU48365" s="104"/>
    </row>
    <row r="48366" spans="151:151" ht="14.4" x14ac:dyDescent="0.25">
      <c r="EU48366" s="104"/>
    </row>
    <row r="48367" spans="151:151" ht="14.4" x14ac:dyDescent="0.25">
      <c r="EU48367" s="104"/>
    </row>
    <row r="48368" spans="151:151" ht="14.4" x14ac:dyDescent="0.25">
      <c r="EU48368" s="104"/>
    </row>
    <row r="48369" spans="151:151" ht="14.4" x14ac:dyDescent="0.25">
      <c r="EU48369" s="104"/>
    </row>
    <row r="48370" spans="151:151" ht="14.4" x14ac:dyDescent="0.25">
      <c r="EU48370" s="104"/>
    </row>
    <row r="48371" spans="151:151" ht="14.4" x14ac:dyDescent="0.25">
      <c r="EU48371" s="104"/>
    </row>
    <row r="48372" spans="151:151" ht="14.4" x14ac:dyDescent="0.25">
      <c r="EU48372" s="104"/>
    </row>
    <row r="48373" spans="151:151" ht="14.4" x14ac:dyDescent="0.25">
      <c r="EU48373" s="104"/>
    </row>
    <row r="48374" spans="151:151" ht="14.4" x14ac:dyDescent="0.25">
      <c r="EU48374" s="104"/>
    </row>
    <row r="48375" spans="151:151" ht="14.4" x14ac:dyDescent="0.25">
      <c r="EU48375" s="104"/>
    </row>
    <row r="48376" spans="151:151" ht="14.4" x14ac:dyDescent="0.25">
      <c r="EU48376" s="104"/>
    </row>
    <row r="48377" spans="151:151" ht="14.4" x14ac:dyDescent="0.25">
      <c r="EU48377" s="104"/>
    </row>
    <row r="48378" spans="151:151" ht="14.4" x14ac:dyDescent="0.25">
      <c r="EU48378" s="104"/>
    </row>
    <row r="48379" spans="151:151" ht="14.4" x14ac:dyDescent="0.25">
      <c r="EU48379" s="104"/>
    </row>
    <row r="48380" spans="151:151" ht="14.4" x14ac:dyDescent="0.25">
      <c r="EU48380" s="104"/>
    </row>
    <row r="48381" spans="151:151" ht="14.4" x14ac:dyDescent="0.25">
      <c r="EU48381" s="104"/>
    </row>
    <row r="48382" spans="151:151" ht="14.4" x14ac:dyDescent="0.25">
      <c r="EU48382" s="104"/>
    </row>
    <row r="48383" spans="151:151" ht="14.4" x14ac:dyDescent="0.25">
      <c r="EU48383" s="104"/>
    </row>
    <row r="48384" spans="151:151" ht="14.4" x14ac:dyDescent="0.25">
      <c r="EU48384" s="104"/>
    </row>
    <row r="48385" spans="151:151" ht="14.4" x14ac:dyDescent="0.25">
      <c r="EU48385" s="104"/>
    </row>
    <row r="48386" spans="151:151" ht="14.4" x14ac:dyDescent="0.25">
      <c r="EU48386" s="104"/>
    </row>
    <row r="48387" spans="151:151" ht="14.4" x14ac:dyDescent="0.25">
      <c r="EU48387" s="104"/>
    </row>
    <row r="48388" spans="151:151" ht="14.4" x14ac:dyDescent="0.25">
      <c r="EU48388" s="104"/>
    </row>
    <row r="48389" spans="151:151" ht="14.4" x14ac:dyDescent="0.25">
      <c r="EU48389" s="104"/>
    </row>
    <row r="48390" spans="151:151" ht="14.4" x14ac:dyDescent="0.25">
      <c r="EU48390" s="104"/>
    </row>
    <row r="48391" spans="151:151" ht="14.4" x14ac:dyDescent="0.25">
      <c r="EU48391" s="104"/>
    </row>
    <row r="48392" spans="151:151" ht="14.4" x14ac:dyDescent="0.25">
      <c r="EU48392" s="104"/>
    </row>
    <row r="48393" spans="151:151" ht="14.4" x14ac:dyDescent="0.25">
      <c r="EU48393" s="104"/>
    </row>
    <row r="48394" spans="151:151" ht="14.4" x14ac:dyDescent="0.25">
      <c r="EU48394" s="104"/>
    </row>
    <row r="48395" spans="151:151" ht="14.4" x14ac:dyDescent="0.25">
      <c r="EU48395" s="104"/>
    </row>
    <row r="48396" spans="151:151" ht="14.4" x14ac:dyDescent="0.25">
      <c r="EU48396" s="104"/>
    </row>
    <row r="48397" spans="151:151" ht="14.4" x14ac:dyDescent="0.25">
      <c r="EU48397" s="104"/>
    </row>
    <row r="48398" spans="151:151" ht="14.4" x14ac:dyDescent="0.25">
      <c r="EU48398" s="104"/>
    </row>
    <row r="48399" spans="151:151" ht="14.4" x14ac:dyDescent="0.25">
      <c r="EU48399" s="104"/>
    </row>
    <row r="48400" spans="151:151" ht="14.4" x14ac:dyDescent="0.25">
      <c r="EU48400" s="104"/>
    </row>
    <row r="48401" spans="151:151" ht="14.4" x14ac:dyDescent="0.25">
      <c r="EU48401" s="104"/>
    </row>
    <row r="48402" spans="151:151" ht="14.4" x14ac:dyDescent="0.25">
      <c r="EU48402" s="104"/>
    </row>
    <row r="48403" spans="151:151" ht="14.4" x14ac:dyDescent="0.25">
      <c r="EU48403" s="104"/>
    </row>
    <row r="48404" spans="151:151" ht="14.4" x14ac:dyDescent="0.25">
      <c r="EU48404" s="104"/>
    </row>
    <row r="48405" spans="151:151" ht="14.4" x14ac:dyDescent="0.25">
      <c r="EU48405" s="104"/>
    </row>
    <row r="48406" spans="151:151" ht="14.4" x14ac:dyDescent="0.25">
      <c r="EU48406" s="104"/>
    </row>
    <row r="48407" spans="151:151" ht="14.4" x14ac:dyDescent="0.25">
      <c r="EU48407" s="104"/>
    </row>
    <row r="48408" spans="151:151" ht="14.4" x14ac:dyDescent="0.25">
      <c r="EU48408" s="104"/>
    </row>
    <row r="48409" spans="151:151" ht="14.4" x14ac:dyDescent="0.25">
      <c r="EU48409" s="104"/>
    </row>
    <row r="48410" spans="151:151" ht="14.4" x14ac:dyDescent="0.25">
      <c r="EU48410" s="104"/>
    </row>
    <row r="48411" spans="151:151" ht="14.4" x14ac:dyDescent="0.25">
      <c r="EU48411" s="104"/>
    </row>
    <row r="48412" spans="151:151" ht="14.4" x14ac:dyDescent="0.25">
      <c r="EU48412" s="104"/>
    </row>
    <row r="48413" spans="151:151" ht="14.4" x14ac:dyDescent="0.25">
      <c r="EU48413" s="104"/>
    </row>
    <row r="48414" spans="151:151" ht="14.4" x14ac:dyDescent="0.25">
      <c r="EU48414" s="104"/>
    </row>
    <row r="48415" spans="151:151" ht="14.4" x14ac:dyDescent="0.25">
      <c r="EU48415" s="104"/>
    </row>
    <row r="48416" spans="151:151" ht="14.4" x14ac:dyDescent="0.25">
      <c r="EU48416" s="104"/>
    </row>
    <row r="48417" spans="151:151" ht="14.4" x14ac:dyDescent="0.25">
      <c r="EU48417" s="104"/>
    </row>
    <row r="48418" spans="151:151" ht="14.4" x14ac:dyDescent="0.25">
      <c r="EU48418" s="104"/>
    </row>
    <row r="48419" spans="151:151" ht="14.4" x14ac:dyDescent="0.25">
      <c r="EU48419" s="104"/>
    </row>
    <row r="48420" spans="151:151" ht="14.4" x14ac:dyDescent="0.25">
      <c r="EU48420" s="104"/>
    </row>
    <row r="48421" spans="151:151" ht="14.4" x14ac:dyDescent="0.25">
      <c r="EU48421" s="104"/>
    </row>
    <row r="48422" spans="151:151" ht="14.4" x14ac:dyDescent="0.25">
      <c r="EU48422" s="104"/>
    </row>
    <row r="48423" spans="151:151" ht="14.4" x14ac:dyDescent="0.25">
      <c r="EU48423" s="104"/>
    </row>
    <row r="48424" spans="151:151" ht="14.4" x14ac:dyDescent="0.25">
      <c r="EU48424" s="104"/>
    </row>
    <row r="48425" spans="151:151" ht="14.4" x14ac:dyDescent="0.25">
      <c r="EU48425" s="104"/>
    </row>
    <row r="48426" spans="151:151" ht="14.4" x14ac:dyDescent="0.25">
      <c r="EU48426" s="104"/>
    </row>
    <row r="48427" spans="151:151" ht="14.4" x14ac:dyDescent="0.25">
      <c r="EU48427" s="104"/>
    </row>
    <row r="48428" spans="151:151" ht="14.4" x14ac:dyDescent="0.25">
      <c r="EU48428" s="104"/>
    </row>
    <row r="48429" spans="151:151" ht="14.4" x14ac:dyDescent="0.25">
      <c r="EU48429" s="104"/>
    </row>
    <row r="48430" spans="151:151" ht="14.4" x14ac:dyDescent="0.25">
      <c r="EU48430" s="104"/>
    </row>
    <row r="48431" spans="151:151" ht="14.4" x14ac:dyDescent="0.25">
      <c r="EU48431" s="104"/>
    </row>
    <row r="48432" spans="151:151" ht="14.4" x14ac:dyDescent="0.25">
      <c r="EU48432" s="104"/>
    </row>
    <row r="48433" spans="151:151" ht="14.4" x14ac:dyDescent="0.25">
      <c r="EU48433" s="104"/>
    </row>
    <row r="48434" spans="151:151" ht="14.4" x14ac:dyDescent="0.25">
      <c r="EU48434" s="104"/>
    </row>
    <row r="48435" spans="151:151" ht="14.4" x14ac:dyDescent="0.25">
      <c r="EU48435" s="104"/>
    </row>
    <row r="48436" spans="151:151" ht="14.4" x14ac:dyDescent="0.25">
      <c r="EU48436" s="104"/>
    </row>
    <row r="48437" spans="151:151" ht="14.4" x14ac:dyDescent="0.25">
      <c r="EU48437" s="104"/>
    </row>
    <row r="48438" spans="151:151" ht="14.4" x14ac:dyDescent="0.25">
      <c r="EU48438" s="104"/>
    </row>
    <row r="48439" spans="151:151" ht="14.4" x14ac:dyDescent="0.25">
      <c r="EU48439" s="104"/>
    </row>
    <row r="48440" spans="151:151" ht="14.4" x14ac:dyDescent="0.25">
      <c r="EU48440" s="104"/>
    </row>
    <row r="48441" spans="151:151" ht="14.4" x14ac:dyDescent="0.25">
      <c r="EU48441" s="104"/>
    </row>
    <row r="48442" spans="151:151" ht="14.4" x14ac:dyDescent="0.25">
      <c r="EU48442" s="104"/>
    </row>
    <row r="48443" spans="151:151" ht="14.4" x14ac:dyDescent="0.25">
      <c r="EU48443" s="104"/>
    </row>
    <row r="48444" spans="151:151" ht="14.4" x14ac:dyDescent="0.25">
      <c r="EU48444" s="104"/>
    </row>
    <row r="48445" spans="151:151" ht="14.4" x14ac:dyDescent="0.25">
      <c r="EU48445" s="104"/>
    </row>
    <row r="48446" spans="151:151" ht="14.4" x14ac:dyDescent="0.25">
      <c r="EU48446" s="104"/>
    </row>
    <row r="48447" spans="151:151" ht="14.4" x14ac:dyDescent="0.25">
      <c r="EU48447" s="104"/>
    </row>
    <row r="48448" spans="151:151" ht="14.4" x14ac:dyDescent="0.25">
      <c r="EU48448" s="104"/>
    </row>
    <row r="48449" spans="151:151" ht="14.4" x14ac:dyDescent="0.25">
      <c r="EU48449" s="104"/>
    </row>
    <row r="48450" spans="151:151" ht="14.4" x14ac:dyDescent="0.25">
      <c r="EU48450" s="104"/>
    </row>
    <row r="48451" spans="151:151" ht="14.4" x14ac:dyDescent="0.25">
      <c r="EU48451" s="104"/>
    </row>
    <row r="48452" spans="151:151" ht="14.4" x14ac:dyDescent="0.25">
      <c r="EU48452" s="104"/>
    </row>
    <row r="48453" spans="151:151" ht="14.4" x14ac:dyDescent="0.25">
      <c r="EU48453" s="104"/>
    </row>
    <row r="48454" spans="151:151" ht="14.4" x14ac:dyDescent="0.25">
      <c r="EU48454" s="104"/>
    </row>
    <row r="48455" spans="151:151" ht="14.4" x14ac:dyDescent="0.25">
      <c r="EU48455" s="104"/>
    </row>
    <row r="48456" spans="151:151" ht="14.4" x14ac:dyDescent="0.25">
      <c r="EU48456" s="104"/>
    </row>
    <row r="48457" spans="151:151" ht="14.4" x14ac:dyDescent="0.25">
      <c r="EU48457" s="104"/>
    </row>
    <row r="48458" spans="151:151" ht="14.4" x14ac:dyDescent="0.25">
      <c r="EU48458" s="104"/>
    </row>
    <row r="48459" spans="151:151" ht="14.4" x14ac:dyDescent="0.25">
      <c r="EU48459" s="104"/>
    </row>
    <row r="48460" spans="151:151" ht="14.4" x14ac:dyDescent="0.25">
      <c r="EU48460" s="104"/>
    </row>
    <row r="48461" spans="151:151" ht="14.4" x14ac:dyDescent="0.25">
      <c r="EU48461" s="104"/>
    </row>
    <row r="48462" spans="151:151" ht="14.4" x14ac:dyDescent="0.25">
      <c r="EU48462" s="104"/>
    </row>
    <row r="48463" spans="151:151" ht="14.4" x14ac:dyDescent="0.25">
      <c r="EU48463" s="104"/>
    </row>
    <row r="48464" spans="151:151" ht="14.4" x14ac:dyDescent="0.25">
      <c r="EU48464" s="104"/>
    </row>
    <row r="48465" spans="151:151" ht="14.4" x14ac:dyDescent="0.25">
      <c r="EU48465" s="104"/>
    </row>
    <row r="48466" spans="151:151" ht="14.4" x14ac:dyDescent="0.25">
      <c r="EU48466" s="104"/>
    </row>
    <row r="48467" spans="151:151" ht="14.4" x14ac:dyDescent="0.25">
      <c r="EU48467" s="104"/>
    </row>
    <row r="48468" spans="151:151" ht="14.4" x14ac:dyDescent="0.25">
      <c r="EU48468" s="104"/>
    </row>
    <row r="48469" spans="151:151" ht="14.4" x14ac:dyDescent="0.25">
      <c r="EU48469" s="104"/>
    </row>
    <row r="48470" spans="151:151" ht="14.4" x14ac:dyDescent="0.25">
      <c r="EU48470" s="104"/>
    </row>
    <row r="48471" spans="151:151" ht="14.4" x14ac:dyDescent="0.25">
      <c r="EU48471" s="104"/>
    </row>
    <row r="48472" spans="151:151" ht="14.4" x14ac:dyDescent="0.25">
      <c r="EU48472" s="104"/>
    </row>
    <row r="48473" spans="151:151" ht="14.4" x14ac:dyDescent="0.25">
      <c r="EU48473" s="104"/>
    </row>
    <row r="48474" spans="151:151" ht="14.4" x14ac:dyDescent="0.25">
      <c r="EU48474" s="104"/>
    </row>
    <row r="48475" spans="151:151" ht="14.4" x14ac:dyDescent="0.25">
      <c r="EU48475" s="104"/>
    </row>
    <row r="48476" spans="151:151" ht="14.4" x14ac:dyDescent="0.25">
      <c r="EU48476" s="104"/>
    </row>
    <row r="48477" spans="151:151" ht="14.4" x14ac:dyDescent="0.25">
      <c r="EU48477" s="104"/>
    </row>
    <row r="48478" spans="151:151" ht="14.4" x14ac:dyDescent="0.25">
      <c r="EU48478" s="104"/>
    </row>
    <row r="48479" spans="151:151" ht="14.4" x14ac:dyDescent="0.25">
      <c r="EU48479" s="104"/>
    </row>
    <row r="48480" spans="151:151" ht="14.4" x14ac:dyDescent="0.25">
      <c r="EU48480" s="104"/>
    </row>
    <row r="48481" spans="151:151" ht="14.4" x14ac:dyDescent="0.25">
      <c r="EU48481" s="104"/>
    </row>
    <row r="48482" spans="151:151" ht="14.4" x14ac:dyDescent="0.25">
      <c r="EU48482" s="104"/>
    </row>
    <row r="48483" spans="151:151" ht="14.4" x14ac:dyDescent="0.25">
      <c r="EU48483" s="104"/>
    </row>
    <row r="48484" spans="151:151" ht="14.4" x14ac:dyDescent="0.25">
      <c r="EU48484" s="104"/>
    </row>
    <row r="48485" spans="151:151" ht="14.4" x14ac:dyDescent="0.25">
      <c r="EU48485" s="104"/>
    </row>
    <row r="48486" spans="151:151" ht="14.4" x14ac:dyDescent="0.25">
      <c r="EU48486" s="104"/>
    </row>
    <row r="48487" spans="151:151" ht="14.4" x14ac:dyDescent="0.25">
      <c r="EU48487" s="104"/>
    </row>
    <row r="48488" spans="151:151" ht="14.4" x14ac:dyDescent="0.25">
      <c r="EU48488" s="104"/>
    </row>
    <row r="48489" spans="151:151" ht="14.4" x14ac:dyDescent="0.25">
      <c r="EU48489" s="104"/>
    </row>
    <row r="48490" spans="151:151" ht="14.4" x14ac:dyDescent="0.25">
      <c r="EU48490" s="104"/>
    </row>
    <row r="48491" spans="151:151" ht="14.4" x14ac:dyDescent="0.25">
      <c r="EU48491" s="104"/>
    </row>
    <row r="48492" spans="151:151" ht="14.4" x14ac:dyDescent="0.25">
      <c r="EU48492" s="104"/>
    </row>
    <row r="48493" spans="151:151" ht="14.4" x14ac:dyDescent="0.25">
      <c r="EU48493" s="104"/>
    </row>
    <row r="48494" spans="151:151" ht="14.4" x14ac:dyDescent="0.25">
      <c r="EU48494" s="104"/>
    </row>
    <row r="48495" spans="151:151" ht="14.4" x14ac:dyDescent="0.25">
      <c r="EU48495" s="104"/>
    </row>
    <row r="48496" spans="151:151" ht="14.4" x14ac:dyDescent="0.25">
      <c r="EU48496" s="104"/>
    </row>
    <row r="48497" spans="151:151" ht="14.4" x14ac:dyDescent="0.25">
      <c r="EU48497" s="104"/>
    </row>
    <row r="48498" spans="151:151" ht="14.4" x14ac:dyDescent="0.25">
      <c r="EU48498" s="104"/>
    </row>
    <row r="48499" spans="151:151" ht="14.4" x14ac:dyDescent="0.25">
      <c r="EU48499" s="104"/>
    </row>
    <row r="48500" spans="151:151" ht="14.4" x14ac:dyDescent="0.25">
      <c r="EU48500" s="104"/>
    </row>
    <row r="48501" spans="151:151" ht="14.4" x14ac:dyDescent="0.25">
      <c r="EU48501" s="104"/>
    </row>
    <row r="48502" spans="151:151" ht="14.4" x14ac:dyDescent="0.25">
      <c r="EU48502" s="104"/>
    </row>
    <row r="48503" spans="151:151" ht="14.4" x14ac:dyDescent="0.25">
      <c r="EU48503" s="104"/>
    </row>
    <row r="48504" spans="151:151" ht="14.4" x14ac:dyDescent="0.25">
      <c r="EU48504" s="104"/>
    </row>
    <row r="48505" spans="151:151" ht="14.4" x14ac:dyDescent="0.25">
      <c r="EU48505" s="104"/>
    </row>
    <row r="48506" spans="151:151" ht="14.4" x14ac:dyDescent="0.25">
      <c r="EU48506" s="104"/>
    </row>
    <row r="48507" spans="151:151" ht="14.4" x14ac:dyDescent="0.25">
      <c r="EU48507" s="104"/>
    </row>
    <row r="48508" spans="151:151" ht="14.4" x14ac:dyDescent="0.25">
      <c r="EU48508" s="104"/>
    </row>
    <row r="48509" spans="151:151" ht="14.4" x14ac:dyDescent="0.25">
      <c r="EU48509" s="104"/>
    </row>
    <row r="48510" spans="151:151" ht="14.4" x14ac:dyDescent="0.25">
      <c r="EU48510" s="104"/>
    </row>
    <row r="48511" spans="151:151" ht="14.4" x14ac:dyDescent="0.25">
      <c r="EU48511" s="104"/>
    </row>
    <row r="48512" spans="151:151" ht="14.4" x14ac:dyDescent="0.25">
      <c r="EU48512" s="104"/>
    </row>
    <row r="48513" spans="151:151" ht="14.4" x14ac:dyDescent="0.25">
      <c r="EU48513" s="104"/>
    </row>
    <row r="48514" spans="151:151" ht="14.4" x14ac:dyDescent="0.25">
      <c r="EU48514" s="104"/>
    </row>
    <row r="48515" spans="151:151" ht="14.4" x14ac:dyDescent="0.25">
      <c r="EU48515" s="104"/>
    </row>
    <row r="48516" spans="151:151" ht="14.4" x14ac:dyDescent="0.25">
      <c r="EU48516" s="104"/>
    </row>
    <row r="48517" spans="151:151" ht="14.4" x14ac:dyDescent="0.25">
      <c r="EU48517" s="104"/>
    </row>
    <row r="48518" spans="151:151" ht="14.4" x14ac:dyDescent="0.25">
      <c r="EU48518" s="104"/>
    </row>
    <row r="48519" spans="151:151" ht="14.4" x14ac:dyDescent="0.25">
      <c r="EU48519" s="104"/>
    </row>
    <row r="48520" spans="151:151" ht="14.4" x14ac:dyDescent="0.25">
      <c r="EU48520" s="104"/>
    </row>
    <row r="48521" spans="151:151" ht="14.4" x14ac:dyDescent="0.25">
      <c r="EU48521" s="104"/>
    </row>
    <row r="48522" spans="151:151" ht="14.4" x14ac:dyDescent="0.25">
      <c r="EU48522" s="104"/>
    </row>
    <row r="48523" spans="151:151" ht="14.4" x14ac:dyDescent="0.25">
      <c r="EU48523" s="104"/>
    </row>
    <row r="48524" spans="151:151" ht="14.4" x14ac:dyDescent="0.25">
      <c r="EU48524" s="104"/>
    </row>
    <row r="48525" spans="151:151" ht="14.4" x14ac:dyDescent="0.25">
      <c r="EU48525" s="104"/>
    </row>
    <row r="48526" spans="151:151" ht="14.4" x14ac:dyDescent="0.25">
      <c r="EU48526" s="104"/>
    </row>
    <row r="48527" spans="151:151" ht="14.4" x14ac:dyDescent="0.25">
      <c r="EU48527" s="104"/>
    </row>
    <row r="48528" spans="151:151" ht="14.4" x14ac:dyDescent="0.25">
      <c r="EU48528" s="104"/>
    </row>
    <row r="48529" spans="151:151" ht="14.4" x14ac:dyDescent="0.25">
      <c r="EU48529" s="104"/>
    </row>
    <row r="48530" spans="151:151" ht="14.4" x14ac:dyDescent="0.25">
      <c r="EU48530" s="104"/>
    </row>
    <row r="48531" spans="151:151" ht="14.4" x14ac:dyDescent="0.25">
      <c r="EU48531" s="104"/>
    </row>
    <row r="48532" spans="151:151" ht="14.4" x14ac:dyDescent="0.25">
      <c r="EU48532" s="104"/>
    </row>
    <row r="48533" spans="151:151" ht="14.4" x14ac:dyDescent="0.25">
      <c r="EU48533" s="104"/>
    </row>
    <row r="48534" spans="151:151" ht="14.4" x14ac:dyDescent="0.25">
      <c r="EU48534" s="104"/>
    </row>
    <row r="48535" spans="151:151" ht="14.4" x14ac:dyDescent="0.25">
      <c r="EU48535" s="104"/>
    </row>
    <row r="48536" spans="151:151" ht="14.4" x14ac:dyDescent="0.25">
      <c r="EU48536" s="104"/>
    </row>
    <row r="48537" spans="151:151" ht="14.4" x14ac:dyDescent="0.25">
      <c r="EU48537" s="104"/>
    </row>
    <row r="48538" spans="151:151" ht="14.4" x14ac:dyDescent="0.25">
      <c r="EU48538" s="104"/>
    </row>
    <row r="48539" spans="151:151" ht="14.4" x14ac:dyDescent="0.25">
      <c r="EU48539" s="104"/>
    </row>
    <row r="48540" spans="151:151" ht="14.4" x14ac:dyDescent="0.25">
      <c r="EU48540" s="104"/>
    </row>
    <row r="48541" spans="151:151" ht="14.4" x14ac:dyDescent="0.25">
      <c r="EU48541" s="104"/>
    </row>
    <row r="48542" spans="151:151" ht="14.4" x14ac:dyDescent="0.25">
      <c r="EU48542" s="104"/>
    </row>
    <row r="48543" spans="151:151" ht="14.4" x14ac:dyDescent="0.25">
      <c r="EU48543" s="104"/>
    </row>
    <row r="48544" spans="151:151" ht="14.4" x14ac:dyDescent="0.25">
      <c r="EU48544" s="104"/>
    </row>
    <row r="48545" spans="151:151" ht="14.4" x14ac:dyDescent="0.25">
      <c r="EU48545" s="104"/>
    </row>
    <row r="48546" spans="151:151" ht="14.4" x14ac:dyDescent="0.25">
      <c r="EU48546" s="104"/>
    </row>
    <row r="48547" spans="151:151" ht="14.4" x14ac:dyDescent="0.25">
      <c r="EU48547" s="104"/>
    </row>
    <row r="48548" spans="151:151" ht="14.4" x14ac:dyDescent="0.25">
      <c r="EU48548" s="104"/>
    </row>
    <row r="48549" spans="151:151" ht="14.4" x14ac:dyDescent="0.25">
      <c r="EU48549" s="104"/>
    </row>
    <row r="48550" spans="151:151" ht="14.4" x14ac:dyDescent="0.25">
      <c r="EU48550" s="104"/>
    </row>
    <row r="48551" spans="151:151" ht="14.4" x14ac:dyDescent="0.25">
      <c r="EU48551" s="104"/>
    </row>
    <row r="48552" spans="151:151" ht="14.4" x14ac:dyDescent="0.25">
      <c r="EU48552" s="104"/>
    </row>
    <row r="48553" spans="151:151" ht="14.4" x14ac:dyDescent="0.25">
      <c r="EU48553" s="104"/>
    </row>
    <row r="48554" spans="151:151" ht="14.4" x14ac:dyDescent="0.25">
      <c r="EU48554" s="104"/>
    </row>
    <row r="48555" spans="151:151" ht="14.4" x14ac:dyDescent="0.25">
      <c r="EU48555" s="104"/>
    </row>
    <row r="48556" spans="151:151" ht="14.4" x14ac:dyDescent="0.25">
      <c r="EU48556" s="104"/>
    </row>
    <row r="48557" spans="151:151" ht="14.4" x14ac:dyDescent="0.25">
      <c r="EU48557" s="104"/>
    </row>
    <row r="48558" spans="151:151" ht="14.4" x14ac:dyDescent="0.25">
      <c r="EU48558" s="104"/>
    </row>
    <row r="48559" spans="151:151" ht="14.4" x14ac:dyDescent="0.25">
      <c r="EU48559" s="104"/>
    </row>
    <row r="48560" spans="151:151" ht="14.4" x14ac:dyDescent="0.25">
      <c r="EU48560" s="104"/>
    </row>
    <row r="48561" spans="151:151" ht="14.4" x14ac:dyDescent="0.25">
      <c r="EU48561" s="104"/>
    </row>
    <row r="48562" spans="151:151" ht="14.4" x14ac:dyDescent="0.25">
      <c r="EU48562" s="104"/>
    </row>
    <row r="48563" spans="151:151" ht="14.4" x14ac:dyDescent="0.25">
      <c r="EU48563" s="104"/>
    </row>
    <row r="48564" spans="151:151" ht="14.4" x14ac:dyDescent="0.25">
      <c r="EU48564" s="104"/>
    </row>
    <row r="48565" spans="151:151" ht="14.4" x14ac:dyDescent="0.25">
      <c r="EU48565" s="104"/>
    </row>
    <row r="48566" spans="151:151" ht="14.4" x14ac:dyDescent="0.25">
      <c r="EU48566" s="104"/>
    </row>
    <row r="48567" spans="151:151" ht="14.4" x14ac:dyDescent="0.25">
      <c r="EU48567" s="104"/>
    </row>
    <row r="48568" spans="151:151" ht="14.4" x14ac:dyDescent="0.25">
      <c r="EU48568" s="104"/>
    </row>
    <row r="48569" spans="151:151" ht="14.4" x14ac:dyDescent="0.25">
      <c r="EU48569" s="104"/>
    </row>
    <row r="48570" spans="151:151" ht="14.4" x14ac:dyDescent="0.25">
      <c r="EU48570" s="104"/>
    </row>
    <row r="48571" spans="151:151" ht="14.4" x14ac:dyDescent="0.25">
      <c r="EU48571" s="104"/>
    </row>
    <row r="48572" spans="151:151" ht="14.4" x14ac:dyDescent="0.25">
      <c r="EU48572" s="104"/>
    </row>
    <row r="48573" spans="151:151" ht="14.4" x14ac:dyDescent="0.25">
      <c r="EU48573" s="104"/>
    </row>
    <row r="48574" spans="151:151" ht="14.4" x14ac:dyDescent="0.25">
      <c r="EU48574" s="104"/>
    </row>
    <row r="48575" spans="151:151" ht="14.4" x14ac:dyDescent="0.25">
      <c r="EU48575" s="104"/>
    </row>
    <row r="48576" spans="151:151" ht="14.4" x14ac:dyDescent="0.25">
      <c r="EU48576" s="104"/>
    </row>
    <row r="48577" spans="151:151" ht="14.4" x14ac:dyDescent="0.25">
      <c r="EU48577" s="104"/>
    </row>
    <row r="48578" spans="151:151" ht="14.4" x14ac:dyDescent="0.25">
      <c r="EU48578" s="104"/>
    </row>
    <row r="48579" spans="151:151" ht="14.4" x14ac:dyDescent="0.25">
      <c r="EU48579" s="104"/>
    </row>
    <row r="48580" spans="151:151" ht="14.4" x14ac:dyDescent="0.25">
      <c r="EU48580" s="104"/>
    </row>
    <row r="48581" spans="151:151" ht="14.4" x14ac:dyDescent="0.25">
      <c r="EU48581" s="104"/>
    </row>
    <row r="48582" spans="151:151" ht="14.4" x14ac:dyDescent="0.25">
      <c r="EU48582" s="104"/>
    </row>
    <row r="48583" spans="151:151" ht="14.4" x14ac:dyDescent="0.25">
      <c r="EU48583" s="104"/>
    </row>
    <row r="48584" spans="151:151" ht="14.4" x14ac:dyDescent="0.25">
      <c r="EU48584" s="104"/>
    </row>
    <row r="48585" spans="151:151" ht="14.4" x14ac:dyDescent="0.25">
      <c r="EU48585" s="104"/>
    </row>
    <row r="48586" spans="151:151" ht="14.4" x14ac:dyDescent="0.25">
      <c r="EU48586" s="104"/>
    </row>
    <row r="48587" spans="151:151" ht="14.4" x14ac:dyDescent="0.25">
      <c r="EU48587" s="104"/>
    </row>
    <row r="48588" spans="151:151" ht="14.4" x14ac:dyDescent="0.25">
      <c r="EU48588" s="104"/>
    </row>
    <row r="48589" spans="151:151" ht="14.4" x14ac:dyDescent="0.25">
      <c r="EU48589" s="104"/>
    </row>
    <row r="48590" spans="151:151" ht="14.4" x14ac:dyDescent="0.25">
      <c r="EU48590" s="104"/>
    </row>
    <row r="48591" spans="151:151" ht="14.4" x14ac:dyDescent="0.25">
      <c r="EU48591" s="104"/>
    </row>
    <row r="48592" spans="151:151" ht="14.4" x14ac:dyDescent="0.25">
      <c r="EU48592" s="104"/>
    </row>
    <row r="48593" spans="151:151" ht="14.4" x14ac:dyDescent="0.25">
      <c r="EU48593" s="104"/>
    </row>
    <row r="48594" spans="151:151" ht="14.4" x14ac:dyDescent="0.25">
      <c r="EU48594" s="104"/>
    </row>
    <row r="48595" spans="151:151" ht="14.4" x14ac:dyDescent="0.25">
      <c r="EU48595" s="104"/>
    </row>
    <row r="48596" spans="151:151" ht="14.4" x14ac:dyDescent="0.25">
      <c r="EU48596" s="104"/>
    </row>
    <row r="48597" spans="151:151" ht="14.4" x14ac:dyDescent="0.25">
      <c r="EU48597" s="104"/>
    </row>
    <row r="48598" spans="151:151" ht="14.4" x14ac:dyDescent="0.25">
      <c r="EU48598" s="104"/>
    </row>
    <row r="48599" spans="151:151" ht="14.4" x14ac:dyDescent="0.25">
      <c r="EU48599" s="104"/>
    </row>
    <row r="48600" spans="151:151" ht="14.4" x14ac:dyDescent="0.25">
      <c r="EU48600" s="104"/>
    </row>
    <row r="48601" spans="151:151" ht="14.4" x14ac:dyDescent="0.25">
      <c r="EU48601" s="104"/>
    </row>
    <row r="48602" spans="151:151" ht="14.4" x14ac:dyDescent="0.25">
      <c r="EU48602" s="104"/>
    </row>
    <row r="48603" spans="151:151" ht="14.4" x14ac:dyDescent="0.25">
      <c r="EU48603" s="104"/>
    </row>
    <row r="48604" spans="151:151" ht="14.4" x14ac:dyDescent="0.25">
      <c r="EU48604" s="104"/>
    </row>
    <row r="48605" spans="151:151" ht="14.4" x14ac:dyDescent="0.25">
      <c r="EU48605" s="104"/>
    </row>
    <row r="48606" spans="151:151" ht="14.4" x14ac:dyDescent="0.25">
      <c r="EU48606" s="104"/>
    </row>
    <row r="48607" spans="151:151" ht="14.4" x14ac:dyDescent="0.25">
      <c r="EU48607" s="104"/>
    </row>
    <row r="48608" spans="151:151" ht="14.4" x14ac:dyDescent="0.25">
      <c r="EU48608" s="104"/>
    </row>
    <row r="48609" spans="151:151" ht="14.4" x14ac:dyDescent="0.25">
      <c r="EU48609" s="104"/>
    </row>
    <row r="48610" spans="151:151" ht="14.4" x14ac:dyDescent="0.25">
      <c r="EU48610" s="104"/>
    </row>
    <row r="48611" spans="151:151" ht="14.4" x14ac:dyDescent="0.25">
      <c r="EU48611" s="104"/>
    </row>
    <row r="48612" spans="151:151" ht="14.4" x14ac:dyDescent="0.25">
      <c r="EU48612" s="104"/>
    </row>
    <row r="48613" spans="151:151" ht="14.4" x14ac:dyDescent="0.25">
      <c r="EU48613" s="104"/>
    </row>
    <row r="48614" spans="151:151" ht="14.4" x14ac:dyDescent="0.25">
      <c r="EU48614" s="104"/>
    </row>
    <row r="48615" spans="151:151" ht="14.4" x14ac:dyDescent="0.25">
      <c r="EU48615" s="104"/>
    </row>
    <row r="48616" spans="151:151" ht="14.4" x14ac:dyDescent="0.25">
      <c r="EU48616" s="104"/>
    </row>
    <row r="48617" spans="151:151" ht="14.4" x14ac:dyDescent="0.25">
      <c r="EU48617" s="104"/>
    </row>
    <row r="48618" spans="151:151" ht="14.4" x14ac:dyDescent="0.25">
      <c r="EU48618" s="104"/>
    </row>
    <row r="48619" spans="151:151" ht="14.4" x14ac:dyDescent="0.25">
      <c r="EU48619" s="104"/>
    </row>
    <row r="48620" spans="151:151" ht="14.4" x14ac:dyDescent="0.25">
      <c r="EU48620" s="104"/>
    </row>
    <row r="48621" spans="151:151" ht="14.4" x14ac:dyDescent="0.25">
      <c r="EU48621" s="104"/>
    </row>
    <row r="48622" spans="151:151" ht="14.4" x14ac:dyDescent="0.25">
      <c r="EU48622" s="104"/>
    </row>
    <row r="48623" spans="151:151" ht="14.4" x14ac:dyDescent="0.25">
      <c r="EU48623" s="104"/>
    </row>
    <row r="48624" spans="151:151" ht="14.4" x14ac:dyDescent="0.25">
      <c r="EU48624" s="104"/>
    </row>
    <row r="48625" spans="151:151" ht="14.4" x14ac:dyDescent="0.25">
      <c r="EU48625" s="104"/>
    </row>
    <row r="48626" spans="151:151" ht="14.4" x14ac:dyDescent="0.25">
      <c r="EU48626" s="104"/>
    </row>
    <row r="48627" spans="151:151" ht="14.4" x14ac:dyDescent="0.25">
      <c r="EU48627" s="104"/>
    </row>
    <row r="48628" spans="151:151" ht="14.4" x14ac:dyDescent="0.25">
      <c r="EU48628" s="104"/>
    </row>
    <row r="48629" spans="151:151" ht="14.4" x14ac:dyDescent="0.25">
      <c r="EU48629" s="104"/>
    </row>
    <row r="48630" spans="151:151" ht="14.4" x14ac:dyDescent="0.25">
      <c r="EU48630" s="104"/>
    </row>
    <row r="48631" spans="151:151" ht="14.4" x14ac:dyDescent="0.25">
      <c r="EU48631" s="104"/>
    </row>
    <row r="48632" spans="151:151" ht="14.4" x14ac:dyDescent="0.25">
      <c r="EU48632" s="104"/>
    </row>
    <row r="48633" spans="151:151" ht="14.4" x14ac:dyDescent="0.25">
      <c r="EU48633" s="104"/>
    </row>
    <row r="48634" spans="151:151" ht="14.4" x14ac:dyDescent="0.25">
      <c r="EU48634" s="104"/>
    </row>
    <row r="48635" spans="151:151" ht="14.4" x14ac:dyDescent="0.25">
      <c r="EU48635" s="104"/>
    </row>
    <row r="48636" spans="151:151" ht="14.4" x14ac:dyDescent="0.25">
      <c r="EU48636" s="104"/>
    </row>
    <row r="48637" spans="151:151" ht="14.4" x14ac:dyDescent="0.25">
      <c r="EU48637" s="104"/>
    </row>
    <row r="48638" spans="151:151" ht="14.4" x14ac:dyDescent="0.25">
      <c r="EU48638" s="104"/>
    </row>
    <row r="48639" spans="151:151" ht="14.4" x14ac:dyDescent="0.25">
      <c r="EU48639" s="104"/>
    </row>
    <row r="48640" spans="151:151" ht="14.4" x14ac:dyDescent="0.25">
      <c r="EU48640" s="104"/>
    </row>
    <row r="48641" spans="151:151" ht="14.4" x14ac:dyDescent="0.25">
      <c r="EU48641" s="104"/>
    </row>
    <row r="48642" spans="151:151" ht="14.4" x14ac:dyDescent="0.25">
      <c r="EU48642" s="104"/>
    </row>
    <row r="48643" spans="151:151" ht="14.4" x14ac:dyDescent="0.25">
      <c r="EU48643" s="104"/>
    </row>
    <row r="48644" spans="151:151" ht="14.4" x14ac:dyDescent="0.25">
      <c r="EU48644" s="104"/>
    </row>
    <row r="48645" spans="151:151" ht="14.4" x14ac:dyDescent="0.25">
      <c r="EU48645" s="104"/>
    </row>
    <row r="48646" spans="151:151" ht="14.4" x14ac:dyDescent="0.25">
      <c r="EU48646" s="104"/>
    </row>
    <row r="48647" spans="151:151" ht="14.4" x14ac:dyDescent="0.25">
      <c r="EU48647" s="104"/>
    </row>
    <row r="48648" spans="151:151" ht="14.4" x14ac:dyDescent="0.25">
      <c r="EU48648" s="104"/>
    </row>
    <row r="48649" spans="151:151" ht="14.4" x14ac:dyDescent="0.25">
      <c r="EU48649" s="104"/>
    </row>
    <row r="48650" spans="151:151" ht="14.4" x14ac:dyDescent="0.25">
      <c r="EU48650" s="104"/>
    </row>
    <row r="48651" spans="151:151" ht="14.4" x14ac:dyDescent="0.25">
      <c r="EU48651" s="104"/>
    </row>
    <row r="48652" spans="151:151" ht="14.4" x14ac:dyDescent="0.25">
      <c r="EU48652" s="104"/>
    </row>
    <row r="48653" spans="151:151" ht="14.4" x14ac:dyDescent="0.25">
      <c r="EU48653" s="104"/>
    </row>
    <row r="48654" spans="151:151" ht="14.4" x14ac:dyDescent="0.25">
      <c r="EU48654" s="104"/>
    </row>
    <row r="48655" spans="151:151" ht="14.4" x14ac:dyDescent="0.25">
      <c r="EU48655" s="104"/>
    </row>
    <row r="48656" spans="151:151" ht="14.4" x14ac:dyDescent="0.25">
      <c r="EU48656" s="104"/>
    </row>
    <row r="48657" spans="151:151" ht="14.4" x14ac:dyDescent="0.25">
      <c r="EU48657" s="104"/>
    </row>
    <row r="48658" spans="151:151" ht="14.4" x14ac:dyDescent="0.25">
      <c r="EU48658" s="104"/>
    </row>
    <row r="48659" spans="151:151" ht="14.4" x14ac:dyDescent="0.25">
      <c r="EU48659" s="104"/>
    </row>
    <row r="48660" spans="151:151" ht="14.4" x14ac:dyDescent="0.25">
      <c r="EU48660" s="104"/>
    </row>
    <row r="48661" spans="151:151" ht="14.4" x14ac:dyDescent="0.25">
      <c r="EU48661" s="104"/>
    </row>
    <row r="48662" spans="151:151" ht="14.4" x14ac:dyDescent="0.25">
      <c r="EU48662" s="104"/>
    </row>
    <row r="48663" spans="151:151" ht="14.4" x14ac:dyDescent="0.25">
      <c r="EU48663" s="104"/>
    </row>
    <row r="48664" spans="151:151" ht="14.4" x14ac:dyDescent="0.25">
      <c r="EU48664" s="104"/>
    </row>
    <row r="48665" spans="151:151" ht="14.4" x14ac:dyDescent="0.25">
      <c r="EU48665" s="104"/>
    </row>
    <row r="48666" spans="151:151" ht="14.4" x14ac:dyDescent="0.25">
      <c r="EU48666" s="104"/>
    </row>
    <row r="48667" spans="151:151" ht="14.4" x14ac:dyDescent="0.25">
      <c r="EU48667" s="104"/>
    </row>
    <row r="48668" spans="151:151" ht="14.4" x14ac:dyDescent="0.25">
      <c r="EU48668" s="104"/>
    </row>
    <row r="48669" spans="151:151" ht="14.4" x14ac:dyDescent="0.25">
      <c r="EU48669" s="104"/>
    </row>
    <row r="48670" spans="151:151" ht="14.4" x14ac:dyDescent="0.25">
      <c r="EU48670" s="104"/>
    </row>
    <row r="48671" spans="151:151" ht="14.4" x14ac:dyDescent="0.25">
      <c r="EU48671" s="104"/>
    </row>
    <row r="48672" spans="151:151" ht="14.4" x14ac:dyDescent="0.25">
      <c r="EU48672" s="104"/>
    </row>
    <row r="48673" spans="151:151" ht="14.4" x14ac:dyDescent="0.25">
      <c r="EU48673" s="104"/>
    </row>
    <row r="48674" spans="151:151" ht="14.4" x14ac:dyDescent="0.25">
      <c r="EU48674" s="104"/>
    </row>
    <row r="48675" spans="151:151" ht="14.4" x14ac:dyDescent="0.25">
      <c r="EU48675" s="104"/>
    </row>
    <row r="48676" spans="151:151" ht="14.4" x14ac:dyDescent="0.25">
      <c r="EU48676" s="104"/>
    </row>
    <row r="48677" spans="151:151" ht="14.4" x14ac:dyDescent="0.25">
      <c r="EU48677" s="104"/>
    </row>
    <row r="48678" spans="151:151" ht="14.4" x14ac:dyDescent="0.25">
      <c r="EU48678" s="104"/>
    </row>
    <row r="48679" spans="151:151" ht="14.4" x14ac:dyDescent="0.25">
      <c r="EU48679" s="104"/>
    </row>
    <row r="48680" spans="151:151" ht="14.4" x14ac:dyDescent="0.25">
      <c r="EU48680" s="104"/>
    </row>
    <row r="48681" spans="151:151" ht="14.4" x14ac:dyDescent="0.25">
      <c r="EU48681" s="104"/>
    </row>
    <row r="48682" spans="151:151" ht="14.4" x14ac:dyDescent="0.25">
      <c r="EU48682" s="104"/>
    </row>
    <row r="48683" spans="151:151" ht="14.4" x14ac:dyDescent="0.25">
      <c r="EU48683" s="104"/>
    </row>
    <row r="48684" spans="151:151" ht="14.4" x14ac:dyDescent="0.25">
      <c r="EU48684" s="104"/>
    </row>
    <row r="48685" spans="151:151" ht="14.4" x14ac:dyDescent="0.25">
      <c r="EU48685" s="104"/>
    </row>
    <row r="48686" spans="151:151" ht="14.4" x14ac:dyDescent="0.25">
      <c r="EU48686" s="104"/>
    </row>
    <row r="48687" spans="151:151" ht="14.4" x14ac:dyDescent="0.25">
      <c r="EU48687" s="104"/>
    </row>
    <row r="48688" spans="151:151" ht="14.4" x14ac:dyDescent="0.25">
      <c r="EU48688" s="104"/>
    </row>
    <row r="48689" spans="151:151" ht="14.4" x14ac:dyDescent="0.25">
      <c r="EU48689" s="104"/>
    </row>
    <row r="48690" spans="151:151" ht="14.4" x14ac:dyDescent="0.25">
      <c r="EU48690" s="104"/>
    </row>
    <row r="48691" spans="151:151" ht="14.4" x14ac:dyDescent="0.25">
      <c r="EU48691" s="104"/>
    </row>
    <row r="48692" spans="151:151" ht="14.4" x14ac:dyDescent="0.25">
      <c r="EU48692" s="104"/>
    </row>
    <row r="48693" spans="151:151" ht="14.4" x14ac:dyDescent="0.25">
      <c r="EU48693" s="104"/>
    </row>
    <row r="48694" spans="151:151" ht="14.4" x14ac:dyDescent="0.25">
      <c r="EU48694" s="104"/>
    </row>
    <row r="48695" spans="151:151" ht="14.4" x14ac:dyDescent="0.25">
      <c r="EU48695" s="104"/>
    </row>
    <row r="48696" spans="151:151" ht="14.4" x14ac:dyDescent="0.25">
      <c r="EU48696" s="104"/>
    </row>
    <row r="48697" spans="151:151" ht="14.4" x14ac:dyDescent="0.25">
      <c r="EU48697" s="104"/>
    </row>
    <row r="48698" spans="151:151" ht="14.4" x14ac:dyDescent="0.25">
      <c r="EU48698" s="104"/>
    </row>
    <row r="48699" spans="151:151" ht="14.4" x14ac:dyDescent="0.25">
      <c r="EU48699" s="104"/>
    </row>
    <row r="48700" spans="151:151" ht="14.4" x14ac:dyDescent="0.25">
      <c r="EU48700" s="104"/>
    </row>
    <row r="48701" spans="151:151" ht="14.4" x14ac:dyDescent="0.25">
      <c r="EU48701" s="104"/>
    </row>
    <row r="48702" spans="151:151" ht="14.4" x14ac:dyDescent="0.25">
      <c r="EU48702" s="104"/>
    </row>
    <row r="48703" spans="151:151" ht="14.4" x14ac:dyDescent="0.25">
      <c r="EU48703" s="104"/>
    </row>
    <row r="48704" spans="151:151" ht="14.4" x14ac:dyDescent="0.25">
      <c r="EU48704" s="104"/>
    </row>
    <row r="48705" spans="151:151" ht="14.4" x14ac:dyDescent="0.25">
      <c r="EU48705" s="104"/>
    </row>
    <row r="48706" spans="151:151" ht="14.4" x14ac:dyDescent="0.25">
      <c r="EU48706" s="104"/>
    </row>
    <row r="48707" spans="151:151" ht="14.4" x14ac:dyDescent="0.25">
      <c r="EU48707" s="104"/>
    </row>
    <row r="48708" spans="151:151" ht="14.4" x14ac:dyDescent="0.25">
      <c r="EU48708" s="104"/>
    </row>
    <row r="48709" spans="151:151" ht="14.4" x14ac:dyDescent="0.25">
      <c r="EU48709" s="104"/>
    </row>
    <row r="48710" spans="151:151" ht="14.4" x14ac:dyDescent="0.25">
      <c r="EU48710" s="104"/>
    </row>
    <row r="48711" spans="151:151" ht="14.4" x14ac:dyDescent="0.25">
      <c r="EU48711" s="104"/>
    </row>
    <row r="48712" spans="151:151" ht="14.4" x14ac:dyDescent="0.25">
      <c r="EU48712" s="104"/>
    </row>
    <row r="48713" spans="151:151" ht="14.4" x14ac:dyDescent="0.25">
      <c r="EU48713" s="104"/>
    </row>
    <row r="48714" spans="151:151" ht="14.4" x14ac:dyDescent="0.25">
      <c r="EU48714" s="104"/>
    </row>
    <row r="48715" spans="151:151" ht="14.4" x14ac:dyDescent="0.25">
      <c r="EU48715" s="104"/>
    </row>
    <row r="48716" spans="151:151" ht="14.4" x14ac:dyDescent="0.25">
      <c r="EU48716" s="104"/>
    </row>
    <row r="48717" spans="151:151" ht="14.4" x14ac:dyDescent="0.25">
      <c r="EU48717" s="104"/>
    </row>
    <row r="48718" spans="151:151" ht="14.4" x14ac:dyDescent="0.25">
      <c r="EU48718" s="104"/>
    </row>
    <row r="48719" spans="151:151" ht="14.4" x14ac:dyDescent="0.25">
      <c r="EU48719" s="104"/>
    </row>
    <row r="48720" spans="151:151" ht="14.4" x14ac:dyDescent="0.25">
      <c r="EU48720" s="104"/>
    </row>
    <row r="48721" spans="151:151" ht="14.4" x14ac:dyDescent="0.25">
      <c r="EU48721" s="104"/>
    </row>
    <row r="48722" spans="151:151" ht="14.4" x14ac:dyDescent="0.25">
      <c r="EU48722" s="104"/>
    </row>
    <row r="48723" spans="151:151" ht="14.4" x14ac:dyDescent="0.25">
      <c r="EU48723" s="104"/>
    </row>
    <row r="48724" spans="151:151" ht="14.4" x14ac:dyDescent="0.25">
      <c r="EU48724" s="104"/>
    </row>
    <row r="48725" spans="151:151" ht="14.4" x14ac:dyDescent="0.25">
      <c r="EU48725" s="104"/>
    </row>
    <row r="48726" spans="151:151" ht="14.4" x14ac:dyDescent="0.25">
      <c r="EU48726" s="104"/>
    </row>
    <row r="48727" spans="151:151" ht="14.4" x14ac:dyDescent="0.25">
      <c r="EU48727" s="104"/>
    </row>
    <row r="48728" spans="151:151" ht="14.4" x14ac:dyDescent="0.25">
      <c r="EU48728" s="104"/>
    </row>
    <row r="48729" spans="151:151" ht="14.4" x14ac:dyDescent="0.25">
      <c r="EU48729" s="104"/>
    </row>
    <row r="48730" spans="151:151" ht="14.4" x14ac:dyDescent="0.25">
      <c r="EU48730" s="104"/>
    </row>
    <row r="48731" spans="151:151" ht="14.4" x14ac:dyDescent="0.25">
      <c r="EU48731" s="104"/>
    </row>
    <row r="48732" spans="151:151" ht="14.4" x14ac:dyDescent="0.25">
      <c r="EU48732" s="104"/>
    </row>
    <row r="48733" spans="151:151" ht="14.4" x14ac:dyDescent="0.25">
      <c r="EU48733" s="104"/>
    </row>
    <row r="48734" spans="151:151" ht="14.4" x14ac:dyDescent="0.25">
      <c r="EU48734" s="104"/>
    </row>
    <row r="48735" spans="151:151" ht="14.4" x14ac:dyDescent="0.25">
      <c r="EU48735" s="104"/>
    </row>
    <row r="48736" spans="151:151" ht="14.4" x14ac:dyDescent="0.25">
      <c r="EU48736" s="104"/>
    </row>
    <row r="48737" spans="151:151" ht="14.4" x14ac:dyDescent="0.25">
      <c r="EU48737" s="104"/>
    </row>
    <row r="48738" spans="151:151" ht="14.4" x14ac:dyDescent="0.25">
      <c r="EU48738" s="104"/>
    </row>
    <row r="48739" spans="151:151" ht="14.4" x14ac:dyDescent="0.25">
      <c r="EU48739" s="104"/>
    </row>
    <row r="48740" spans="151:151" ht="14.4" x14ac:dyDescent="0.25">
      <c r="EU48740" s="104"/>
    </row>
    <row r="48741" spans="151:151" ht="14.4" x14ac:dyDescent="0.25">
      <c r="EU48741" s="104"/>
    </row>
    <row r="48742" spans="151:151" ht="14.4" x14ac:dyDescent="0.25">
      <c r="EU48742" s="104"/>
    </row>
    <row r="48743" spans="151:151" ht="14.4" x14ac:dyDescent="0.25">
      <c r="EU48743" s="104"/>
    </row>
    <row r="48744" spans="151:151" ht="14.4" x14ac:dyDescent="0.25">
      <c r="EU48744" s="104"/>
    </row>
    <row r="48745" spans="151:151" ht="14.4" x14ac:dyDescent="0.25">
      <c r="EU48745" s="104"/>
    </row>
    <row r="48746" spans="151:151" ht="14.4" x14ac:dyDescent="0.25">
      <c r="EU48746" s="104"/>
    </row>
    <row r="48747" spans="151:151" ht="14.4" x14ac:dyDescent="0.25">
      <c r="EU48747" s="104"/>
    </row>
    <row r="48748" spans="151:151" ht="14.4" x14ac:dyDescent="0.25">
      <c r="EU48748" s="104"/>
    </row>
    <row r="48749" spans="151:151" ht="14.4" x14ac:dyDescent="0.25">
      <c r="EU48749" s="104"/>
    </row>
    <row r="48750" spans="151:151" ht="14.4" x14ac:dyDescent="0.25">
      <c r="EU48750" s="104"/>
    </row>
    <row r="48751" spans="151:151" ht="14.4" x14ac:dyDescent="0.25">
      <c r="EU48751" s="104"/>
    </row>
    <row r="48752" spans="151:151" ht="14.4" x14ac:dyDescent="0.25">
      <c r="EU48752" s="104"/>
    </row>
    <row r="48753" spans="151:151" ht="14.4" x14ac:dyDescent="0.25">
      <c r="EU48753" s="104"/>
    </row>
    <row r="48754" spans="151:151" ht="14.4" x14ac:dyDescent="0.25">
      <c r="EU48754" s="104"/>
    </row>
    <row r="48755" spans="151:151" ht="14.4" x14ac:dyDescent="0.25">
      <c r="EU48755" s="104"/>
    </row>
    <row r="48756" spans="151:151" ht="14.4" x14ac:dyDescent="0.25">
      <c r="EU48756" s="104"/>
    </row>
    <row r="48757" spans="151:151" ht="14.4" x14ac:dyDescent="0.25">
      <c r="EU48757" s="104"/>
    </row>
    <row r="48758" spans="151:151" ht="14.4" x14ac:dyDescent="0.25">
      <c r="EU48758" s="104"/>
    </row>
    <row r="48759" spans="151:151" ht="14.4" x14ac:dyDescent="0.25">
      <c r="EU48759" s="104"/>
    </row>
    <row r="48760" spans="151:151" ht="14.4" x14ac:dyDescent="0.25">
      <c r="EU48760" s="104"/>
    </row>
    <row r="48761" spans="151:151" ht="14.4" x14ac:dyDescent="0.25">
      <c r="EU48761" s="104"/>
    </row>
    <row r="48762" spans="151:151" ht="14.4" x14ac:dyDescent="0.25">
      <c r="EU48762" s="104"/>
    </row>
    <row r="48763" spans="151:151" ht="14.4" x14ac:dyDescent="0.25">
      <c r="EU48763" s="104"/>
    </row>
    <row r="48764" spans="151:151" ht="14.4" x14ac:dyDescent="0.25">
      <c r="EU48764" s="104"/>
    </row>
    <row r="48765" spans="151:151" ht="14.4" x14ac:dyDescent="0.25">
      <c r="EU48765" s="104"/>
    </row>
    <row r="48766" spans="151:151" ht="14.4" x14ac:dyDescent="0.25">
      <c r="EU48766" s="104"/>
    </row>
    <row r="48767" spans="151:151" ht="14.4" x14ac:dyDescent="0.25">
      <c r="EU48767" s="104"/>
    </row>
    <row r="48768" spans="151:151" ht="14.4" x14ac:dyDescent="0.25">
      <c r="EU48768" s="104"/>
    </row>
    <row r="48769" spans="151:151" ht="14.4" x14ac:dyDescent="0.25">
      <c r="EU48769" s="104"/>
    </row>
    <row r="48770" spans="151:151" ht="14.4" x14ac:dyDescent="0.25">
      <c r="EU48770" s="104"/>
    </row>
    <row r="48771" spans="151:151" ht="14.4" x14ac:dyDescent="0.25">
      <c r="EU48771" s="104"/>
    </row>
    <row r="48772" spans="151:151" ht="14.4" x14ac:dyDescent="0.25">
      <c r="EU48772" s="104"/>
    </row>
    <row r="48773" spans="151:151" ht="14.4" x14ac:dyDescent="0.25">
      <c r="EU48773" s="104"/>
    </row>
    <row r="48774" spans="151:151" ht="14.4" x14ac:dyDescent="0.25">
      <c r="EU48774" s="104"/>
    </row>
    <row r="48775" spans="151:151" ht="14.4" x14ac:dyDescent="0.25">
      <c r="EU48775" s="104"/>
    </row>
    <row r="48776" spans="151:151" ht="14.4" x14ac:dyDescent="0.25">
      <c r="EU48776" s="104"/>
    </row>
    <row r="48777" spans="151:151" ht="14.4" x14ac:dyDescent="0.25">
      <c r="EU48777" s="104"/>
    </row>
    <row r="48778" spans="151:151" ht="14.4" x14ac:dyDescent="0.25">
      <c r="EU48778" s="104"/>
    </row>
    <row r="48779" spans="151:151" ht="14.4" x14ac:dyDescent="0.25">
      <c r="EU48779" s="104"/>
    </row>
    <row r="48780" spans="151:151" ht="14.4" x14ac:dyDescent="0.25">
      <c r="EU48780" s="104"/>
    </row>
    <row r="48781" spans="151:151" ht="14.4" x14ac:dyDescent="0.25">
      <c r="EU48781" s="104"/>
    </row>
    <row r="48782" spans="151:151" ht="14.4" x14ac:dyDescent="0.25">
      <c r="EU48782" s="104"/>
    </row>
    <row r="48783" spans="151:151" ht="14.4" x14ac:dyDescent="0.25">
      <c r="EU48783" s="104"/>
    </row>
    <row r="48784" spans="151:151" ht="14.4" x14ac:dyDescent="0.25">
      <c r="EU48784" s="104"/>
    </row>
    <row r="48785" spans="151:151" ht="14.4" x14ac:dyDescent="0.25">
      <c r="EU48785" s="104"/>
    </row>
    <row r="48786" spans="151:151" ht="14.4" x14ac:dyDescent="0.25">
      <c r="EU48786" s="104"/>
    </row>
    <row r="48787" spans="151:151" ht="14.4" x14ac:dyDescent="0.25">
      <c r="EU48787" s="104"/>
    </row>
    <row r="48788" spans="151:151" ht="14.4" x14ac:dyDescent="0.25">
      <c r="EU48788" s="104"/>
    </row>
    <row r="48789" spans="151:151" ht="14.4" x14ac:dyDescent="0.25">
      <c r="EU48789" s="104"/>
    </row>
    <row r="48790" spans="151:151" ht="14.4" x14ac:dyDescent="0.25">
      <c r="EU48790" s="104"/>
    </row>
    <row r="48791" spans="151:151" ht="14.4" x14ac:dyDescent="0.25">
      <c r="EU48791" s="104"/>
    </row>
    <row r="48792" spans="151:151" ht="14.4" x14ac:dyDescent="0.25">
      <c r="EU48792" s="104"/>
    </row>
    <row r="48793" spans="151:151" ht="14.4" x14ac:dyDescent="0.25">
      <c r="EU48793" s="104"/>
    </row>
    <row r="48794" spans="151:151" ht="14.4" x14ac:dyDescent="0.25">
      <c r="EU48794" s="104"/>
    </row>
    <row r="48795" spans="151:151" ht="14.4" x14ac:dyDescent="0.25">
      <c r="EU48795" s="104"/>
    </row>
    <row r="48796" spans="151:151" ht="14.4" x14ac:dyDescent="0.25">
      <c r="EU48796" s="104"/>
    </row>
    <row r="48797" spans="151:151" ht="14.4" x14ac:dyDescent="0.25">
      <c r="EU48797" s="104"/>
    </row>
    <row r="48798" spans="151:151" ht="14.4" x14ac:dyDescent="0.25">
      <c r="EU48798" s="104"/>
    </row>
    <row r="48799" spans="151:151" ht="14.4" x14ac:dyDescent="0.25">
      <c r="EU48799" s="104"/>
    </row>
    <row r="48800" spans="151:151" ht="14.4" x14ac:dyDescent="0.25">
      <c r="EU48800" s="104"/>
    </row>
    <row r="48801" spans="151:151" ht="14.4" x14ac:dyDescent="0.25">
      <c r="EU48801" s="104"/>
    </row>
    <row r="48802" spans="151:151" ht="14.4" x14ac:dyDescent="0.25">
      <c r="EU48802" s="104"/>
    </row>
    <row r="48803" spans="151:151" ht="14.4" x14ac:dyDescent="0.25">
      <c r="EU48803" s="104"/>
    </row>
    <row r="48804" spans="151:151" ht="14.4" x14ac:dyDescent="0.25">
      <c r="EU48804" s="104"/>
    </row>
    <row r="48805" spans="151:151" ht="14.4" x14ac:dyDescent="0.25">
      <c r="EU48805" s="104"/>
    </row>
    <row r="48806" spans="151:151" ht="14.4" x14ac:dyDescent="0.25">
      <c r="EU48806" s="104"/>
    </row>
    <row r="48807" spans="151:151" ht="14.4" x14ac:dyDescent="0.25">
      <c r="EU48807" s="104"/>
    </row>
    <row r="48808" spans="151:151" ht="14.4" x14ac:dyDescent="0.25">
      <c r="EU48808" s="104"/>
    </row>
    <row r="48809" spans="151:151" ht="14.4" x14ac:dyDescent="0.25">
      <c r="EU48809" s="104"/>
    </row>
    <row r="48810" spans="151:151" ht="14.4" x14ac:dyDescent="0.25">
      <c r="EU48810" s="104"/>
    </row>
    <row r="48811" spans="151:151" ht="14.4" x14ac:dyDescent="0.25">
      <c r="EU48811" s="104"/>
    </row>
    <row r="48812" spans="151:151" ht="14.4" x14ac:dyDescent="0.25">
      <c r="EU48812" s="104"/>
    </row>
    <row r="48813" spans="151:151" ht="14.4" x14ac:dyDescent="0.25">
      <c r="EU48813" s="104"/>
    </row>
    <row r="48814" spans="151:151" ht="14.4" x14ac:dyDescent="0.25">
      <c r="EU48814" s="104"/>
    </row>
    <row r="48815" spans="151:151" ht="14.4" x14ac:dyDescent="0.25">
      <c r="EU48815" s="104"/>
    </row>
    <row r="48816" spans="151:151" ht="14.4" x14ac:dyDescent="0.25">
      <c r="EU48816" s="104"/>
    </row>
    <row r="48817" spans="151:151" ht="14.4" x14ac:dyDescent="0.25">
      <c r="EU48817" s="104"/>
    </row>
    <row r="48818" spans="151:151" ht="14.4" x14ac:dyDescent="0.25">
      <c r="EU48818" s="104"/>
    </row>
    <row r="48819" spans="151:151" ht="14.4" x14ac:dyDescent="0.25">
      <c r="EU48819" s="104"/>
    </row>
    <row r="48820" spans="151:151" ht="14.4" x14ac:dyDescent="0.25">
      <c r="EU48820" s="104"/>
    </row>
    <row r="48821" spans="151:151" ht="14.4" x14ac:dyDescent="0.25">
      <c r="EU48821" s="104"/>
    </row>
    <row r="48822" spans="151:151" ht="14.4" x14ac:dyDescent="0.25">
      <c r="EU48822" s="104"/>
    </row>
    <row r="48823" spans="151:151" ht="14.4" x14ac:dyDescent="0.25">
      <c r="EU48823" s="104"/>
    </row>
    <row r="48824" spans="151:151" ht="14.4" x14ac:dyDescent="0.25">
      <c r="EU48824" s="104"/>
    </row>
    <row r="48825" spans="151:151" ht="14.4" x14ac:dyDescent="0.25">
      <c r="EU48825" s="104"/>
    </row>
    <row r="48826" spans="151:151" ht="14.4" x14ac:dyDescent="0.25">
      <c r="EU48826" s="104"/>
    </row>
    <row r="48827" spans="151:151" ht="14.4" x14ac:dyDescent="0.25">
      <c r="EU48827" s="104"/>
    </row>
    <row r="48828" spans="151:151" ht="14.4" x14ac:dyDescent="0.25">
      <c r="EU48828" s="104"/>
    </row>
    <row r="48829" spans="151:151" ht="14.4" x14ac:dyDescent="0.25">
      <c r="EU48829" s="104"/>
    </row>
    <row r="48830" spans="151:151" ht="14.4" x14ac:dyDescent="0.25">
      <c r="EU48830" s="104"/>
    </row>
    <row r="48831" spans="151:151" ht="14.4" x14ac:dyDescent="0.25">
      <c r="EU48831" s="104"/>
    </row>
    <row r="48832" spans="151:151" ht="14.4" x14ac:dyDescent="0.25">
      <c r="EU48832" s="104"/>
    </row>
    <row r="48833" spans="151:151" ht="14.4" x14ac:dyDescent="0.25">
      <c r="EU48833" s="104"/>
    </row>
    <row r="48834" spans="151:151" ht="14.4" x14ac:dyDescent="0.25">
      <c r="EU48834" s="104"/>
    </row>
    <row r="48835" spans="151:151" ht="14.4" x14ac:dyDescent="0.25">
      <c r="EU48835" s="104"/>
    </row>
    <row r="48836" spans="151:151" ht="14.4" x14ac:dyDescent="0.25">
      <c r="EU48836" s="104"/>
    </row>
    <row r="48837" spans="151:151" ht="14.4" x14ac:dyDescent="0.25">
      <c r="EU48837" s="104"/>
    </row>
    <row r="48838" spans="151:151" ht="14.4" x14ac:dyDescent="0.25">
      <c r="EU48838" s="104"/>
    </row>
    <row r="48839" spans="151:151" ht="14.4" x14ac:dyDescent="0.25">
      <c r="EU48839" s="104"/>
    </row>
    <row r="48840" spans="151:151" ht="14.4" x14ac:dyDescent="0.25">
      <c r="EU48840" s="104"/>
    </row>
    <row r="48841" spans="151:151" ht="14.4" x14ac:dyDescent="0.25">
      <c r="EU48841" s="104"/>
    </row>
    <row r="48842" spans="151:151" ht="14.4" x14ac:dyDescent="0.25">
      <c r="EU48842" s="104"/>
    </row>
    <row r="48843" spans="151:151" ht="14.4" x14ac:dyDescent="0.25">
      <c r="EU48843" s="104"/>
    </row>
    <row r="48844" spans="151:151" ht="14.4" x14ac:dyDescent="0.25">
      <c r="EU48844" s="104"/>
    </row>
    <row r="48845" spans="151:151" ht="14.4" x14ac:dyDescent="0.25">
      <c r="EU48845" s="104"/>
    </row>
    <row r="48846" spans="151:151" ht="14.4" x14ac:dyDescent="0.25">
      <c r="EU48846" s="104"/>
    </row>
    <row r="48847" spans="151:151" ht="14.4" x14ac:dyDescent="0.25">
      <c r="EU48847" s="104"/>
    </row>
    <row r="48848" spans="151:151" ht="14.4" x14ac:dyDescent="0.25">
      <c r="EU48848" s="104"/>
    </row>
    <row r="48849" spans="151:151" ht="14.4" x14ac:dyDescent="0.25">
      <c r="EU48849" s="104"/>
    </row>
    <row r="48850" spans="151:151" ht="14.4" x14ac:dyDescent="0.25">
      <c r="EU48850" s="104"/>
    </row>
    <row r="48851" spans="151:151" ht="14.4" x14ac:dyDescent="0.25">
      <c r="EU48851" s="104"/>
    </row>
    <row r="48852" spans="151:151" ht="14.4" x14ac:dyDescent="0.25">
      <c r="EU48852" s="104"/>
    </row>
    <row r="48853" spans="151:151" ht="14.4" x14ac:dyDescent="0.25">
      <c r="EU48853" s="104"/>
    </row>
    <row r="48854" spans="151:151" ht="14.4" x14ac:dyDescent="0.25">
      <c r="EU48854" s="104"/>
    </row>
    <row r="48855" spans="151:151" ht="14.4" x14ac:dyDescent="0.25">
      <c r="EU48855" s="104"/>
    </row>
    <row r="48856" spans="151:151" ht="14.4" x14ac:dyDescent="0.25">
      <c r="EU48856" s="104"/>
    </row>
    <row r="48857" spans="151:151" ht="14.4" x14ac:dyDescent="0.25">
      <c r="EU48857" s="104"/>
    </row>
    <row r="48858" spans="151:151" ht="14.4" x14ac:dyDescent="0.25">
      <c r="EU48858" s="104"/>
    </row>
    <row r="48859" spans="151:151" ht="14.4" x14ac:dyDescent="0.25">
      <c r="EU48859" s="104"/>
    </row>
    <row r="48860" spans="151:151" ht="14.4" x14ac:dyDescent="0.25">
      <c r="EU48860" s="104"/>
    </row>
    <row r="48861" spans="151:151" ht="14.4" x14ac:dyDescent="0.25">
      <c r="EU48861" s="104"/>
    </row>
    <row r="48862" spans="151:151" ht="14.4" x14ac:dyDescent="0.25">
      <c r="EU48862" s="104"/>
    </row>
    <row r="48863" spans="151:151" ht="14.4" x14ac:dyDescent="0.25">
      <c r="EU48863" s="104"/>
    </row>
    <row r="48864" spans="151:151" ht="14.4" x14ac:dyDescent="0.25">
      <c r="EU48864" s="104"/>
    </row>
    <row r="48865" spans="151:151" ht="14.4" x14ac:dyDescent="0.25">
      <c r="EU48865" s="104"/>
    </row>
    <row r="48866" spans="151:151" ht="14.4" x14ac:dyDescent="0.25">
      <c r="EU48866" s="104"/>
    </row>
    <row r="48867" spans="151:151" ht="14.4" x14ac:dyDescent="0.25">
      <c r="EU48867" s="104"/>
    </row>
    <row r="48868" spans="151:151" ht="14.4" x14ac:dyDescent="0.25">
      <c r="EU48868" s="104"/>
    </row>
    <row r="48869" spans="151:151" ht="14.4" x14ac:dyDescent="0.25">
      <c r="EU48869" s="104"/>
    </row>
    <row r="48870" spans="151:151" ht="14.4" x14ac:dyDescent="0.25">
      <c r="EU48870" s="104"/>
    </row>
    <row r="48871" spans="151:151" ht="14.4" x14ac:dyDescent="0.25">
      <c r="EU48871" s="104"/>
    </row>
    <row r="48872" spans="151:151" ht="14.4" x14ac:dyDescent="0.25">
      <c r="EU48872" s="104"/>
    </row>
    <row r="48873" spans="151:151" ht="14.4" x14ac:dyDescent="0.25">
      <c r="EU48873" s="104"/>
    </row>
    <row r="48874" spans="151:151" ht="14.4" x14ac:dyDescent="0.25">
      <c r="EU48874" s="104"/>
    </row>
    <row r="48875" spans="151:151" ht="14.4" x14ac:dyDescent="0.25">
      <c r="EU48875" s="104"/>
    </row>
    <row r="48876" spans="151:151" ht="14.4" x14ac:dyDescent="0.25">
      <c r="EU48876" s="104"/>
    </row>
    <row r="48877" spans="151:151" ht="14.4" x14ac:dyDescent="0.25">
      <c r="EU48877" s="104"/>
    </row>
    <row r="48878" spans="151:151" ht="14.4" x14ac:dyDescent="0.25">
      <c r="EU48878" s="104"/>
    </row>
    <row r="48879" spans="151:151" ht="14.4" x14ac:dyDescent="0.25">
      <c r="EU48879" s="104"/>
    </row>
    <row r="48880" spans="151:151" ht="14.4" x14ac:dyDescent="0.25">
      <c r="EU48880" s="104"/>
    </row>
    <row r="48881" spans="151:151" ht="14.4" x14ac:dyDescent="0.25">
      <c r="EU48881" s="104"/>
    </row>
    <row r="48882" spans="151:151" ht="14.4" x14ac:dyDescent="0.25">
      <c r="EU48882" s="104"/>
    </row>
    <row r="48883" spans="151:151" ht="14.4" x14ac:dyDescent="0.25">
      <c r="EU48883" s="104"/>
    </row>
    <row r="48884" spans="151:151" ht="14.4" x14ac:dyDescent="0.25">
      <c r="EU48884" s="104"/>
    </row>
    <row r="48885" spans="151:151" ht="14.4" x14ac:dyDescent="0.25">
      <c r="EU48885" s="104"/>
    </row>
    <row r="48886" spans="151:151" ht="14.4" x14ac:dyDescent="0.25">
      <c r="EU48886" s="104"/>
    </row>
    <row r="48887" spans="151:151" ht="14.4" x14ac:dyDescent="0.25">
      <c r="EU48887" s="104"/>
    </row>
    <row r="48888" spans="151:151" ht="14.4" x14ac:dyDescent="0.25">
      <c r="EU48888" s="104"/>
    </row>
    <row r="48889" spans="151:151" ht="14.4" x14ac:dyDescent="0.25">
      <c r="EU48889" s="104"/>
    </row>
    <row r="48890" spans="151:151" ht="14.4" x14ac:dyDescent="0.25">
      <c r="EU48890" s="104"/>
    </row>
    <row r="48891" spans="151:151" ht="14.4" x14ac:dyDescent="0.25">
      <c r="EU48891" s="104"/>
    </row>
    <row r="48892" spans="151:151" ht="14.4" x14ac:dyDescent="0.25">
      <c r="EU48892" s="104"/>
    </row>
    <row r="48893" spans="151:151" ht="14.4" x14ac:dyDescent="0.25">
      <c r="EU48893" s="104"/>
    </row>
    <row r="48894" spans="151:151" ht="14.4" x14ac:dyDescent="0.25">
      <c r="EU48894" s="104"/>
    </row>
    <row r="48895" spans="151:151" ht="14.4" x14ac:dyDescent="0.25">
      <c r="EU48895" s="104"/>
    </row>
    <row r="48896" spans="151:151" ht="14.4" x14ac:dyDescent="0.25">
      <c r="EU48896" s="104"/>
    </row>
    <row r="48897" spans="151:151" ht="14.4" x14ac:dyDescent="0.25">
      <c r="EU48897" s="104"/>
    </row>
    <row r="48898" spans="151:151" ht="14.4" x14ac:dyDescent="0.25">
      <c r="EU48898" s="104"/>
    </row>
    <row r="48899" spans="151:151" ht="14.4" x14ac:dyDescent="0.25">
      <c r="EU48899" s="104"/>
    </row>
    <row r="48900" spans="151:151" ht="14.4" x14ac:dyDescent="0.25">
      <c r="EU48900" s="104"/>
    </row>
    <row r="48901" spans="151:151" ht="14.4" x14ac:dyDescent="0.25">
      <c r="EU48901" s="104"/>
    </row>
    <row r="48902" spans="151:151" ht="14.4" x14ac:dyDescent="0.25">
      <c r="EU48902" s="104"/>
    </row>
    <row r="48903" spans="151:151" ht="14.4" x14ac:dyDescent="0.25">
      <c r="EU48903" s="104"/>
    </row>
    <row r="48904" spans="151:151" ht="14.4" x14ac:dyDescent="0.25">
      <c r="EU48904" s="104"/>
    </row>
    <row r="48905" spans="151:151" ht="14.4" x14ac:dyDescent="0.25">
      <c r="EU48905" s="104"/>
    </row>
    <row r="48906" spans="151:151" ht="14.4" x14ac:dyDescent="0.25">
      <c r="EU48906" s="104"/>
    </row>
    <row r="48907" spans="151:151" ht="14.4" x14ac:dyDescent="0.25">
      <c r="EU48907" s="104"/>
    </row>
    <row r="48908" spans="151:151" ht="14.4" x14ac:dyDescent="0.25">
      <c r="EU48908" s="104"/>
    </row>
    <row r="48909" spans="151:151" ht="14.4" x14ac:dyDescent="0.25">
      <c r="EU48909" s="104"/>
    </row>
    <row r="48910" spans="151:151" ht="14.4" x14ac:dyDescent="0.25">
      <c r="EU48910" s="104"/>
    </row>
    <row r="48911" spans="151:151" ht="14.4" x14ac:dyDescent="0.25">
      <c r="EU48911" s="104"/>
    </row>
    <row r="48912" spans="151:151" ht="14.4" x14ac:dyDescent="0.25">
      <c r="EU48912" s="104"/>
    </row>
    <row r="48913" spans="151:151" ht="14.4" x14ac:dyDescent="0.25">
      <c r="EU48913" s="104"/>
    </row>
    <row r="48914" spans="151:151" ht="14.4" x14ac:dyDescent="0.25">
      <c r="EU48914" s="104"/>
    </row>
    <row r="48915" spans="151:151" ht="14.4" x14ac:dyDescent="0.25">
      <c r="EU48915" s="104"/>
    </row>
    <row r="48916" spans="151:151" ht="14.4" x14ac:dyDescent="0.25">
      <c r="EU48916" s="104"/>
    </row>
    <row r="48917" spans="151:151" ht="14.4" x14ac:dyDescent="0.25">
      <c r="EU48917" s="104"/>
    </row>
    <row r="48918" spans="151:151" ht="14.4" x14ac:dyDescent="0.25">
      <c r="EU48918" s="104"/>
    </row>
    <row r="48919" spans="151:151" ht="14.4" x14ac:dyDescent="0.25">
      <c r="EU48919" s="104"/>
    </row>
    <row r="48920" spans="151:151" ht="14.4" x14ac:dyDescent="0.25">
      <c r="EU48920" s="104"/>
    </row>
    <row r="48921" spans="151:151" ht="14.4" x14ac:dyDescent="0.25">
      <c r="EU48921" s="104"/>
    </row>
    <row r="48922" spans="151:151" ht="14.4" x14ac:dyDescent="0.25">
      <c r="EU48922" s="104"/>
    </row>
    <row r="48923" spans="151:151" ht="14.4" x14ac:dyDescent="0.25">
      <c r="EU48923" s="104"/>
    </row>
    <row r="48924" spans="151:151" ht="14.4" x14ac:dyDescent="0.25">
      <c r="EU48924" s="104"/>
    </row>
    <row r="48925" spans="151:151" ht="14.4" x14ac:dyDescent="0.25">
      <c r="EU48925" s="104"/>
    </row>
    <row r="48926" spans="151:151" ht="14.4" x14ac:dyDescent="0.25">
      <c r="EU48926" s="104"/>
    </row>
    <row r="48927" spans="151:151" ht="14.4" x14ac:dyDescent="0.25">
      <c r="EU48927" s="104"/>
    </row>
    <row r="48928" spans="151:151" ht="14.4" x14ac:dyDescent="0.25">
      <c r="EU48928" s="104"/>
    </row>
    <row r="48929" spans="151:151" ht="14.4" x14ac:dyDescent="0.25">
      <c r="EU48929" s="104"/>
    </row>
    <row r="48930" spans="151:151" ht="14.4" x14ac:dyDescent="0.25">
      <c r="EU48930" s="104"/>
    </row>
    <row r="48931" spans="151:151" ht="14.4" x14ac:dyDescent="0.25">
      <c r="EU48931" s="104"/>
    </row>
    <row r="48932" spans="151:151" ht="14.4" x14ac:dyDescent="0.25">
      <c r="EU48932" s="104"/>
    </row>
    <row r="48933" spans="151:151" ht="14.4" x14ac:dyDescent="0.25">
      <c r="EU48933" s="104"/>
    </row>
    <row r="48934" spans="151:151" ht="14.4" x14ac:dyDescent="0.25">
      <c r="EU48934" s="104"/>
    </row>
    <row r="48935" spans="151:151" ht="14.4" x14ac:dyDescent="0.25">
      <c r="EU48935" s="104"/>
    </row>
    <row r="48936" spans="151:151" ht="14.4" x14ac:dyDescent="0.25">
      <c r="EU48936" s="104"/>
    </row>
    <row r="48937" spans="151:151" ht="14.4" x14ac:dyDescent="0.25">
      <c r="EU48937" s="104"/>
    </row>
    <row r="48938" spans="151:151" ht="14.4" x14ac:dyDescent="0.25">
      <c r="EU48938" s="104"/>
    </row>
    <row r="48939" spans="151:151" ht="14.4" x14ac:dyDescent="0.25">
      <c r="EU48939" s="104"/>
    </row>
    <row r="48940" spans="151:151" ht="14.4" x14ac:dyDescent="0.25">
      <c r="EU48940" s="104"/>
    </row>
    <row r="48941" spans="151:151" ht="14.4" x14ac:dyDescent="0.25">
      <c r="EU48941" s="104"/>
    </row>
    <row r="48942" spans="151:151" ht="14.4" x14ac:dyDescent="0.25">
      <c r="EU48942" s="104"/>
    </row>
    <row r="48943" spans="151:151" ht="14.4" x14ac:dyDescent="0.25">
      <c r="EU48943" s="104"/>
    </row>
    <row r="48944" spans="151:151" ht="14.4" x14ac:dyDescent="0.25">
      <c r="EU48944" s="104"/>
    </row>
    <row r="48945" spans="151:151" ht="14.4" x14ac:dyDescent="0.25">
      <c r="EU48945" s="104"/>
    </row>
    <row r="48946" spans="151:151" ht="14.4" x14ac:dyDescent="0.25">
      <c r="EU48946" s="104"/>
    </row>
    <row r="48947" spans="151:151" ht="14.4" x14ac:dyDescent="0.25">
      <c r="EU48947" s="104"/>
    </row>
    <row r="48948" spans="151:151" ht="14.4" x14ac:dyDescent="0.25">
      <c r="EU48948" s="104"/>
    </row>
    <row r="48949" spans="151:151" ht="14.4" x14ac:dyDescent="0.25">
      <c r="EU48949" s="104"/>
    </row>
    <row r="48950" spans="151:151" ht="14.4" x14ac:dyDescent="0.25">
      <c r="EU48950" s="104"/>
    </row>
    <row r="48951" spans="151:151" ht="14.4" x14ac:dyDescent="0.25">
      <c r="EU48951" s="104"/>
    </row>
    <row r="48952" spans="151:151" ht="14.4" x14ac:dyDescent="0.25">
      <c r="EU48952" s="104"/>
    </row>
    <row r="48953" spans="151:151" ht="14.4" x14ac:dyDescent="0.25">
      <c r="EU48953" s="104"/>
    </row>
    <row r="48954" spans="151:151" ht="14.4" x14ac:dyDescent="0.25">
      <c r="EU48954" s="104"/>
    </row>
    <row r="48955" spans="151:151" ht="14.4" x14ac:dyDescent="0.25">
      <c r="EU48955" s="104"/>
    </row>
    <row r="48956" spans="151:151" ht="14.4" x14ac:dyDescent="0.25">
      <c r="EU48956" s="104"/>
    </row>
    <row r="48957" spans="151:151" ht="14.4" x14ac:dyDescent="0.25">
      <c r="EU48957" s="104"/>
    </row>
    <row r="48958" spans="151:151" ht="14.4" x14ac:dyDescent="0.25">
      <c r="EU48958" s="104"/>
    </row>
    <row r="48959" spans="151:151" ht="14.4" x14ac:dyDescent="0.25">
      <c r="EU48959" s="104"/>
    </row>
    <row r="48960" spans="151:151" ht="14.4" x14ac:dyDescent="0.25">
      <c r="EU48960" s="104"/>
    </row>
    <row r="48961" spans="151:151" ht="14.4" x14ac:dyDescent="0.25">
      <c r="EU48961" s="104"/>
    </row>
    <row r="48962" spans="151:151" ht="14.4" x14ac:dyDescent="0.25">
      <c r="EU48962" s="104"/>
    </row>
    <row r="48963" spans="151:151" ht="14.4" x14ac:dyDescent="0.25">
      <c r="EU48963" s="104"/>
    </row>
    <row r="48964" spans="151:151" ht="14.4" x14ac:dyDescent="0.25">
      <c r="EU48964" s="104"/>
    </row>
    <row r="48965" spans="151:151" ht="14.4" x14ac:dyDescent="0.25">
      <c r="EU48965" s="104"/>
    </row>
    <row r="48966" spans="151:151" ht="14.4" x14ac:dyDescent="0.25">
      <c r="EU48966" s="104"/>
    </row>
    <row r="48967" spans="151:151" ht="14.4" x14ac:dyDescent="0.25">
      <c r="EU48967" s="104"/>
    </row>
    <row r="48968" spans="151:151" ht="14.4" x14ac:dyDescent="0.25">
      <c r="EU48968" s="104"/>
    </row>
    <row r="48969" spans="151:151" ht="14.4" x14ac:dyDescent="0.25">
      <c r="EU48969" s="104"/>
    </row>
    <row r="48970" spans="151:151" ht="14.4" x14ac:dyDescent="0.25">
      <c r="EU48970" s="104"/>
    </row>
    <row r="48971" spans="151:151" ht="14.4" x14ac:dyDescent="0.25">
      <c r="EU48971" s="104"/>
    </row>
    <row r="48972" spans="151:151" ht="14.4" x14ac:dyDescent="0.25">
      <c r="EU48972" s="104"/>
    </row>
    <row r="48973" spans="151:151" ht="14.4" x14ac:dyDescent="0.25">
      <c r="EU48973" s="104"/>
    </row>
    <row r="48974" spans="151:151" ht="14.4" x14ac:dyDescent="0.25">
      <c r="EU48974" s="104"/>
    </row>
    <row r="48975" spans="151:151" ht="14.4" x14ac:dyDescent="0.25">
      <c r="EU48975" s="104"/>
    </row>
    <row r="48976" spans="151:151" ht="14.4" x14ac:dyDescent="0.25">
      <c r="EU48976" s="104"/>
    </row>
    <row r="48977" spans="151:151" ht="14.4" x14ac:dyDescent="0.25">
      <c r="EU48977" s="104"/>
    </row>
    <row r="48978" spans="151:151" ht="14.4" x14ac:dyDescent="0.25">
      <c r="EU48978" s="104"/>
    </row>
    <row r="48979" spans="151:151" ht="14.4" x14ac:dyDescent="0.25">
      <c r="EU48979" s="104"/>
    </row>
    <row r="48980" spans="151:151" ht="14.4" x14ac:dyDescent="0.25">
      <c r="EU48980" s="104"/>
    </row>
    <row r="48981" spans="151:151" ht="14.4" x14ac:dyDescent="0.25">
      <c r="EU48981" s="104"/>
    </row>
    <row r="48982" spans="151:151" ht="14.4" x14ac:dyDescent="0.25">
      <c r="EU48982" s="104"/>
    </row>
    <row r="48983" spans="151:151" ht="14.4" x14ac:dyDescent="0.25">
      <c r="EU48983" s="104"/>
    </row>
    <row r="48984" spans="151:151" ht="14.4" x14ac:dyDescent="0.25">
      <c r="EU48984" s="104"/>
    </row>
    <row r="48985" spans="151:151" ht="14.4" x14ac:dyDescent="0.25">
      <c r="EU48985" s="104"/>
    </row>
    <row r="48986" spans="151:151" ht="14.4" x14ac:dyDescent="0.25">
      <c r="EU48986" s="104"/>
    </row>
    <row r="48987" spans="151:151" ht="14.4" x14ac:dyDescent="0.25">
      <c r="EU48987" s="104"/>
    </row>
    <row r="48988" spans="151:151" ht="14.4" x14ac:dyDescent="0.25">
      <c r="EU48988" s="104"/>
    </row>
    <row r="48989" spans="151:151" ht="14.4" x14ac:dyDescent="0.25">
      <c r="EU48989" s="104"/>
    </row>
    <row r="48990" spans="151:151" ht="14.4" x14ac:dyDescent="0.25">
      <c r="EU48990" s="104"/>
    </row>
    <row r="48991" spans="151:151" ht="14.4" x14ac:dyDescent="0.25">
      <c r="EU48991" s="104"/>
    </row>
    <row r="48992" spans="151:151" ht="14.4" x14ac:dyDescent="0.25">
      <c r="EU48992" s="104"/>
    </row>
    <row r="48993" spans="151:151" ht="14.4" x14ac:dyDescent="0.25">
      <c r="EU48993" s="104"/>
    </row>
    <row r="48994" spans="151:151" ht="14.4" x14ac:dyDescent="0.25">
      <c r="EU48994" s="104"/>
    </row>
    <row r="48995" spans="151:151" ht="14.4" x14ac:dyDescent="0.25">
      <c r="EU48995" s="104"/>
    </row>
    <row r="48996" spans="151:151" ht="14.4" x14ac:dyDescent="0.25">
      <c r="EU48996" s="104"/>
    </row>
    <row r="48997" spans="151:151" ht="14.4" x14ac:dyDescent="0.25">
      <c r="EU48997" s="104"/>
    </row>
    <row r="48998" spans="151:151" ht="14.4" x14ac:dyDescent="0.25">
      <c r="EU48998" s="104"/>
    </row>
    <row r="48999" spans="151:151" ht="14.4" x14ac:dyDescent="0.25">
      <c r="EU48999" s="104"/>
    </row>
    <row r="49000" spans="151:151" ht="14.4" x14ac:dyDescent="0.25">
      <c r="EU49000" s="104"/>
    </row>
    <row r="49001" spans="151:151" ht="14.4" x14ac:dyDescent="0.25">
      <c r="EU49001" s="104"/>
    </row>
    <row r="49002" spans="151:151" ht="14.4" x14ac:dyDescent="0.25">
      <c r="EU49002" s="104"/>
    </row>
    <row r="49003" spans="151:151" ht="14.4" x14ac:dyDescent="0.25">
      <c r="EU49003" s="104"/>
    </row>
    <row r="49004" spans="151:151" ht="14.4" x14ac:dyDescent="0.25">
      <c r="EU49004" s="104"/>
    </row>
    <row r="49005" spans="151:151" ht="14.4" x14ac:dyDescent="0.25">
      <c r="EU49005" s="104"/>
    </row>
    <row r="49006" spans="151:151" ht="14.4" x14ac:dyDescent="0.25">
      <c r="EU49006" s="104"/>
    </row>
    <row r="49007" spans="151:151" ht="14.4" x14ac:dyDescent="0.25">
      <c r="EU49007" s="104"/>
    </row>
    <row r="49008" spans="151:151" ht="14.4" x14ac:dyDescent="0.25">
      <c r="EU49008" s="104"/>
    </row>
    <row r="49009" spans="151:151" ht="14.4" x14ac:dyDescent="0.25">
      <c r="EU49009" s="104"/>
    </row>
    <row r="49010" spans="151:151" ht="14.4" x14ac:dyDescent="0.25">
      <c r="EU49010" s="104"/>
    </row>
    <row r="49011" spans="151:151" ht="14.4" x14ac:dyDescent="0.25">
      <c r="EU49011" s="104"/>
    </row>
    <row r="49012" spans="151:151" ht="14.4" x14ac:dyDescent="0.25">
      <c r="EU49012" s="104"/>
    </row>
    <row r="49013" spans="151:151" ht="14.4" x14ac:dyDescent="0.25">
      <c r="EU49013" s="104"/>
    </row>
    <row r="49014" spans="151:151" ht="14.4" x14ac:dyDescent="0.25">
      <c r="EU49014" s="104"/>
    </row>
    <row r="49015" spans="151:151" ht="14.4" x14ac:dyDescent="0.25">
      <c r="EU49015" s="104"/>
    </row>
    <row r="49016" spans="151:151" ht="14.4" x14ac:dyDescent="0.25">
      <c r="EU49016" s="104"/>
    </row>
    <row r="49017" spans="151:151" ht="14.4" x14ac:dyDescent="0.25">
      <c r="EU49017" s="104"/>
    </row>
    <row r="49018" spans="151:151" ht="14.4" x14ac:dyDescent="0.25">
      <c r="EU49018" s="104"/>
    </row>
    <row r="49019" spans="151:151" ht="14.4" x14ac:dyDescent="0.25">
      <c r="EU49019" s="104"/>
    </row>
    <row r="49020" spans="151:151" ht="14.4" x14ac:dyDescent="0.25">
      <c r="EU49020" s="104"/>
    </row>
    <row r="49021" spans="151:151" ht="14.4" x14ac:dyDescent="0.25">
      <c r="EU49021" s="104"/>
    </row>
    <row r="49022" spans="151:151" ht="14.4" x14ac:dyDescent="0.25">
      <c r="EU49022" s="104"/>
    </row>
    <row r="49023" spans="151:151" ht="14.4" x14ac:dyDescent="0.25">
      <c r="EU49023" s="104"/>
    </row>
    <row r="49024" spans="151:151" ht="14.4" x14ac:dyDescent="0.25">
      <c r="EU49024" s="104"/>
    </row>
    <row r="49025" spans="151:151" ht="14.4" x14ac:dyDescent="0.25">
      <c r="EU49025" s="104"/>
    </row>
    <row r="49026" spans="151:151" ht="14.4" x14ac:dyDescent="0.25">
      <c r="EU49026" s="104"/>
    </row>
    <row r="49027" spans="151:151" ht="14.4" x14ac:dyDescent="0.25">
      <c r="EU49027" s="104"/>
    </row>
    <row r="49028" spans="151:151" ht="14.4" x14ac:dyDescent="0.25">
      <c r="EU49028" s="104"/>
    </row>
    <row r="49029" spans="151:151" ht="14.4" x14ac:dyDescent="0.25">
      <c r="EU49029" s="104"/>
    </row>
    <row r="49030" spans="151:151" ht="14.4" x14ac:dyDescent="0.25">
      <c r="EU49030" s="104"/>
    </row>
    <row r="49031" spans="151:151" ht="14.4" x14ac:dyDescent="0.25">
      <c r="EU49031" s="104"/>
    </row>
    <row r="49032" spans="151:151" ht="14.4" x14ac:dyDescent="0.25">
      <c r="EU49032" s="104"/>
    </row>
    <row r="49033" spans="151:151" ht="14.4" x14ac:dyDescent="0.25">
      <c r="EU49033" s="104"/>
    </row>
    <row r="49034" spans="151:151" ht="14.4" x14ac:dyDescent="0.25">
      <c r="EU49034" s="104"/>
    </row>
    <row r="49035" spans="151:151" ht="14.4" x14ac:dyDescent="0.25">
      <c r="EU49035" s="104"/>
    </row>
    <row r="49036" spans="151:151" ht="14.4" x14ac:dyDescent="0.25">
      <c r="EU49036" s="104"/>
    </row>
    <row r="49037" spans="151:151" ht="14.4" x14ac:dyDescent="0.25">
      <c r="EU49037" s="104"/>
    </row>
    <row r="49038" spans="151:151" ht="14.4" x14ac:dyDescent="0.25">
      <c r="EU49038" s="104"/>
    </row>
    <row r="49039" spans="151:151" ht="14.4" x14ac:dyDescent="0.25">
      <c r="EU49039" s="104"/>
    </row>
    <row r="49040" spans="151:151" ht="14.4" x14ac:dyDescent="0.25">
      <c r="EU49040" s="104"/>
    </row>
    <row r="49041" spans="151:151" ht="14.4" x14ac:dyDescent="0.25">
      <c r="EU49041" s="104"/>
    </row>
    <row r="49042" spans="151:151" ht="14.4" x14ac:dyDescent="0.25">
      <c r="EU49042" s="104"/>
    </row>
    <row r="49043" spans="151:151" ht="14.4" x14ac:dyDescent="0.25">
      <c r="EU49043" s="104"/>
    </row>
    <row r="49044" spans="151:151" ht="14.4" x14ac:dyDescent="0.25">
      <c r="EU49044" s="104"/>
    </row>
    <row r="49045" spans="151:151" ht="14.4" x14ac:dyDescent="0.25">
      <c r="EU49045" s="104"/>
    </row>
    <row r="49046" spans="151:151" ht="14.4" x14ac:dyDescent="0.25">
      <c r="EU49046" s="104"/>
    </row>
    <row r="49047" spans="151:151" ht="14.4" x14ac:dyDescent="0.25">
      <c r="EU49047" s="104"/>
    </row>
    <row r="49048" spans="151:151" ht="14.4" x14ac:dyDescent="0.25">
      <c r="EU49048" s="104"/>
    </row>
    <row r="49049" spans="151:151" ht="14.4" x14ac:dyDescent="0.25">
      <c r="EU49049" s="104"/>
    </row>
    <row r="49050" spans="151:151" ht="14.4" x14ac:dyDescent="0.25">
      <c r="EU49050" s="104"/>
    </row>
    <row r="49051" spans="151:151" ht="14.4" x14ac:dyDescent="0.25">
      <c r="EU49051" s="104"/>
    </row>
    <row r="49052" spans="151:151" ht="14.4" x14ac:dyDescent="0.25">
      <c r="EU49052" s="104"/>
    </row>
    <row r="49053" spans="151:151" ht="14.4" x14ac:dyDescent="0.25">
      <c r="EU49053" s="104"/>
    </row>
    <row r="49054" spans="151:151" ht="14.4" x14ac:dyDescent="0.25">
      <c r="EU49054" s="104"/>
    </row>
    <row r="49055" spans="151:151" ht="14.4" x14ac:dyDescent="0.25">
      <c r="EU49055" s="104"/>
    </row>
    <row r="49056" spans="151:151" ht="14.4" x14ac:dyDescent="0.25">
      <c r="EU49056" s="104"/>
    </row>
    <row r="49057" spans="151:151" ht="14.4" x14ac:dyDescent="0.25">
      <c r="EU49057" s="104"/>
    </row>
    <row r="49058" spans="151:151" ht="14.4" x14ac:dyDescent="0.25">
      <c r="EU49058" s="104"/>
    </row>
    <row r="49059" spans="151:151" ht="14.4" x14ac:dyDescent="0.25">
      <c r="EU49059" s="104"/>
    </row>
    <row r="49060" spans="151:151" ht="14.4" x14ac:dyDescent="0.25">
      <c r="EU49060" s="104"/>
    </row>
    <row r="49061" spans="151:151" ht="14.4" x14ac:dyDescent="0.25">
      <c r="EU49061" s="104"/>
    </row>
    <row r="49062" spans="151:151" ht="14.4" x14ac:dyDescent="0.25">
      <c r="EU49062" s="104"/>
    </row>
    <row r="49063" spans="151:151" ht="14.4" x14ac:dyDescent="0.25">
      <c r="EU49063" s="104"/>
    </row>
    <row r="49064" spans="151:151" ht="14.4" x14ac:dyDescent="0.25">
      <c r="EU49064" s="104"/>
    </row>
    <row r="49065" spans="151:151" ht="14.4" x14ac:dyDescent="0.25">
      <c r="EU49065" s="104"/>
    </row>
    <row r="49066" spans="151:151" ht="14.4" x14ac:dyDescent="0.25">
      <c r="EU49066" s="104"/>
    </row>
    <row r="49067" spans="151:151" ht="14.4" x14ac:dyDescent="0.25">
      <c r="EU49067" s="104"/>
    </row>
    <row r="49068" spans="151:151" ht="14.4" x14ac:dyDescent="0.25">
      <c r="EU49068" s="104"/>
    </row>
    <row r="49069" spans="151:151" ht="14.4" x14ac:dyDescent="0.25">
      <c r="EU49069" s="104"/>
    </row>
    <row r="49070" spans="151:151" ht="14.4" x14ac:dyDescent="0.25">
      <c r="EU49070" s="104"/>
    </row>
    <row r="49071" spans="151:151" ht="14.4" x14ac:dyDescent="0.25">
      <c r="EU49071" s="104"/>
    </row>
    <row r="49072" spans="151:151" ht="14.4" x14ac:dyDescent="0.25">
      <c r="EU49072" s="104"/>
    </row>
    <row r="49073" spans="151:151" ht="14.4" x14ac:dyDescent="0.25">
      <c r="EU49073" s="104"/>
    </row>
    <row r="49074" spans="151:151" ht="14.4" x14ac:dyDescent="0.25">
      <c r="EU49074" s="104"/>
    </row>
    <row r="49075" spans="151:151" ht="14.4" x14ac:dyDescent="0.25">
      <c r="EU49075" s="104"/>
    </row>
    <row r="49076" spans="151:151" ht="14.4" x14ac:dyDescent="0.25">
      <c r="EU49076" s="104"/>
    </row>
    <row r="49077" spans="151:151" ht="14.4" x14ac:dyDescent="0.25">
      <c r="EU49077" s="104"/>
    </row>
    <row r="49078" spans="151:151" ht="14.4" x14ac:dyDescent="0.25">
      <c r="EU49078" s="104"/>
    </row>
    <row r="49079" spans="151:151" ht="14.4" x14ac:dyDescent="0.25">
      <c r="EU49079" s="104"/>
    </row>
    <row r="49080" spans="151:151" ht="14.4" x14ac:dyDescent="0.25">
      <c r="EU49080" s="104"/>
    </row>
    <row r="49081" spans="151:151" ht="14.4" x14ac:dyDescent="0.25">
      <c r="EU49081" s="104"/>
    </row>
    <row r="49082" spans="151:151" ht="14.4" x14ac:dyDescent="0.25">
      <c r="EU49082" s="104"/>
    </row>
    <row r="49083" spans="151:151" ht="14.4" x14ac:dyDescent="0.25">
      <c r="EU49083" s="104"/>
    </row>
    <row r="49084" spans="151:151" ht="14.4" x14ac:dyDescent="0.25">
      <c r="EU49084" s="104"/>
    </row>
    <row r="49085" spans="151:151" ht="14.4" x14ac:dyDescent="0.25">
      <c r="EU49085" s="104"/>
    </row>
    <row r="49086" spans="151:151" ht="14.4" x14ac:dyDescent="0.25">
      <c r="EU49086" s="104"/>
    </row>
    <row r="49087" spans="151:151" ht="14.4" x14ac:dyDescent="0.25">
      <c r="EU49087" s="104"/>
    </row>
    <row r="49088" spans="151:151" ht="14.4" x14ac:dyDescent="0.25">
      <c r="EU49088" s="104"/>
    </row>
    <row r="49089" spans="151:151" ht="14.4" x14ac:dyDescent="0.25">
      <c r="EU49089" s="104"/>
    </row>
    <row r="49090" spans="151:151" ht="14.4" x14ac:dyDescent="0.25">
      <c r="EU49090" s="104"/>
    </row>
    <row r="49091" spans="151:151" ht="14.4" x14ac:dyDescent="0.25">
      <c r="EU49091" s="104"/>
    </row>
    <row r="49092" spans="151:151" ht="14.4" x14ac:dyDescent="0.25">
      <c r="EU49092" s="104"/>
    </row>
    <row r="49093" spans="151:151" ht="14.4" x14ac:dyDescent="0.25">
      <c r="EU49093" s="104"/>
    </row>
    <row r="49094" spans="151:151" ht="14.4" x14ac:dyDescent="0.25">
      <c r="EU49094" s="104"/>
    </row>
    <row r="49095" spans="151:151" ht="14.4" x14ac:dyDescent="0.25">
      <c r="EU49095" s="104"/>
    </row>
    <row r="49096" spans="151:151" ht="14.4" x14ac:dyDescent="0.25">
      <c r="EU49096" s="104"/>
    </row>
    <row r="49097" spans="151:151" ht="14.4" x14ac:dyDescent="0.25">
      <c r="EU49097" s="104"/>
    </row>
    <row r="49098" spans="151:151" ht="14.4" x14ac:dyDescent="0.25">
      <c r="EU49098" s="104"/>
    </row>
    <row r="49099" spans="151:151" ht="14.4" x14ac:dyDescent="0.25">
      <c r="EU49099" s="104"/>
    </row>
    <row r="49100" spans="151:151" ht="14.4" x14ac:dyDescent="0.25">
      <c r="EU49100" s="104"/>
    </row>
    <row r="49101" spans="151:151" ht="14.4" x14ac:dyDescent="0.25">
      <c r="EU49101" s="104"/>
    </row>
    <row r="49102" spans="151:151" ht="14.4" x14ac:dyDescent="0.25">
      <c r="EU49102" s="104"/>
    </row>
    <row r="49103" spans="151:151" ht="14.4" x14ac:dyDescent="0.25">
      <c r="EU49103" s="104"/>
    </row>
    <row r="49104" spans="151:151" ht="14.4" x14ac:dyDescent="0.25">
      <c r="EU49104" s="104"/>
    </row>
    <row r="49105" spans="151:151" ht="14.4" x14ac:dyDescent="0.25">
      <c r="EU49105" s="104"/>
    </row>
    <row r="49106" spans="151:151" ht="14.4" x14ac:dyDescent="0.25">
      <c r="EU49106" s="104"/>
    </row>
    <row r="49107" spans="151:151" ht="14.4" x14ac:dyDescent="0.25">
      <c r="EU49107" s="104"/>
    </row>
    <row r="49108" spans="151:151" ht="14.4" x14ac:dyDescent="0.25">
      <c r="EU49108" s="104"/>
    </row>
    <row r="49109" spans="151:151" ht="14.4" x14ac:dyDescent="0.25">
      <c r="EU49109" s="104"/>
    </row>
    <row r="49110" spans="151:151" ht="14.4" x14ac:dyDescent="0.25">
      <c r="EU49110" s="104"/>
    </row>
    <row r="49111" spans="151:151" ht="14.4" x14ac:dyDescent="0.25">
      <c r="EU49111" s="104"/>
    </row>
    <row r="49112" spans="151:151" ht="14.4" x14ac:dyDescent="0.25">
      <c r="EU49112" s="104"/>
    </row>
    <row r="49113" spans="151:151" ht="14.4" x14ac:dyDescent="0.25">
      <c r="EU49113" s="104"/>
    </row>
    <row r="49114" spans="151:151" ht="14.4" x14ac:dyDescent="0.25">
      <c r="EU49114" s="104"/>
    </row>
    <row r="49115" spans="151:151" ht="14.4" x14ac:dyDescent="0.25">
      <c r="EU49115" s="104"/>
    </row>
    <row r="49116" spans="151:151" ht="14.4" x14ac:dyDescent="0.25">
      <c r="EU49116" s="104"/>
    </row>
    <row r="49117" spans="151:151" ht="14.4" x14ac:dyDescent="0.25">
      <c r="EU49117" s="104"/>
    </row>
    <row r="49118" spans="151:151" ht="14.4" x14ac:dyDescent="0.25">
      <c r="EU49118" s="104"/>
    </row>
    <row r="49119" spans="151:151" ht="14.4" x14ac:dyDescent="0.25">
      <c r="EU49119" s="104"/>
    </row>
    <row r="49120" spans="151:151" ht="14.4" x14ac:dyDescent="0.25">
      <c r="EU49120" s="104"/>
    </row>
    <row r="49121" spans="151:151" ht="14.4" x14ac:dyDescent="0.25">
      <c r="EU49121" s="104"/>
    </row>
    <row r="49122" spans="151:151" ht="14.4" x14ac:dyDescent="0.25">
      <c r="EU49122" s="104"/>
    </row>
    <row r="49123" spans="151:151" ht="14.4" x14ac:dyDescent="0.25">
      <c r="EU49123" s="104"/>
    </row>
    <row r="49124" spans="151:151" ht="14.4" x14ac:dyDescent="0.25">
      <c r="EU49124" s="104"/>
    </row>
    <row r="49125" spans="151:151" ht="14.4" x14ac:dyDescent="0.25">
      <c r="EU49125" s="104"/>
    </row>
    <row r="49126" spans="151:151" ht="14.4" x14ac:dyDescent="0.25">
      <c r="EU49126" s="104"/>
    </row>
    <row r="49127" spans="151:151" ht="14.4" x14ac:dyDescent="0.25">
      <c r="EU49127" s="104"/>
    </row>
    <row r="49128" spans="151:151" ht="14.4" x14ac:dyDescent="0.25">
      <c r="EU49128" s="104"/>
    </row>
    <row r="49129" spans="151:151" ht="14.4" x14ac:dyDescent="0.25">
      <c r="EU49129" s="104"/>
    </row>
    <row r="49130" spans="151:151" ht="14.4" x14ac:dyDescent="0.25">
      <c r="EU49130" s="104"/>
    </row>
    <row r="49131" spans="151:151" ht="14.4" x14ac:dyDescent="0.25">
      <c r="EU49131" s="104"/>
    </row>
    <row r="49132" spans="151:151" ht="14.4" x14ac:dyDescent="0.25">
      <c r="EU49132" s="104"/>
    </row>
    <row r="49133" spans="151:151" ht="14.4" x14ac:dyDescent="0.25">
      <c r="EU49133" s="104"/>
    </row>
    <row r="49134" spans="151:151" ht="14.4" x14ac:dyDescent="0.25">
      <c r="EU49134" s="104"/>
    </row>
    <row r="49135" spans="151:151" ht="14.4" x14ac:dyDescent="0.25">
      <c r="EU49135" s="104"/>
    </row>
    <row r="49136" spans="151:151" ht="14.4" x14ac:dyDescent="0.25">
      <c r="EU49136" s="104"/>
    </row>
    <row r="49137" spans="151:151" ht="14.4" x14ac:dyDescent="0.25">
      <c r="EU49137" s="104"/>
    </row>
    <row r="49138" spans="151:151" ht="14.4" x14ac:dyDescent="0.25">
      <c r="EU49138" s="104"/>
    </row>
    <row r="49139" spans="151:151" ht="14.4" x14ac:dyDescent="0.25">
      <c r="EU49139" s="104"/>
    </row>
    <row r="49140" spans="151:151" ht="14.4" x14ac:dyDescent="0.25">
      <c r="EU49140" s="104"/>
    </row>
    <row r="49141" spans="151:151" ht="14.4" x14ac:dyDescent="0.25">
      <c r="EU49141" s="104"/>
    </row>
    <row r="49142" spans="151:151" ht="14.4" x14ac:dyDescent="0.25">
      <c r="EU49142" s="104"/>
    </row>
    <row r="49143" spans="151:151" ht="14.4" x14ac:dyDescent="0.25">
      <c r="EU49143" s="104"/>
    </row>
    <row r="49144" spans="151:151" ht="14.4" x14ac:dyDescent="0.25">
      <c r="EU49144" s="104"/>
    </row>
    <row r="49145" spans="151:151" ht="14.4" x14ac:dyDescent="0.25">
      <c r="EU49145" s="104"/>
    </row>
    <row r="49146" spans="151:151" ht="14.4" x14ac:dyDescent="0.25">
      <c r="EU49146" s="104"/>
    </row>
    <row r="49147" spans="151:151" ht="14.4" x14ac:dyDescent="0.25">
      <c r="EU49147" s="104"/>
    </row>
    <row r="49148" spans="151:151" ht="14.4" x14ac:dyDescent="0.25">
      <c r="EU49148" s="104"/>
    </row>
    <row r="49149" spans="151:151" ht="14.4" x14ac:dyDescent="0.25">
      <c r="EU49149" s="104"/>
    </row>
    <row r="49150" spans="151:151" ht="14.4" x14ac:dyDescent="0.25">
      <c r="EU49150" s="104"/>
    </row>
    <row r="49151" spans="151:151" ht="14.4" x14ac:dyDescent="0.25">
      <c r="EU49151" s="104"/>
    </row>
    <row r="49152" spans="151:151" ht="14.4" x14ac:dyDescent="0.25">
      <c r="EU49152" s="104"/>
    </row>
    <row r="49153" spans="151:151" ht="14.4" x14ac:dyDescent="0.25">
      <c r="EU49153" s="104"/>
    </row>
    <row r="49154" spans="151:151" ht="14.4" x14ac:dyDescent="0.25">
      <c r="EU49154" s="104"/>
    </row>
    <row r="49155" spans="151:151" ht="14.4" x14ac:dyDescent="0.25">
      <c r="EU49155" s="104"/>
    </row>
    <row r="49156" spans="151:151" ht="14.4" x14ac:dyDescent="0.25">
      <c r="EU49156" s="104"/>
    </row>
    <row r="49157" spans="151:151" ht="14.4" x14ac:dyDescent="0.25">
      <c r="EU49157" s="104"/>
    </row>
    <row r="49158" spans="151:151" ht="14.4" x14ac:dyDescent="0.25">
      <c r="EU49158" s="104"/>
    </row>
    <row r="49159" spans="151:151" ht="14.4" x14ac:dyDescent="0.25">
      <c r="EU49159" s="104"/>
    </row>
    <row r="49160" spans="151:151" ht="14.4" x14ac:dyDescent="0.25">
      <c r="EU49160" s="104"/>
    </row>
    <row r="49161" spans="151:151" ht="14.4" x14ac:dyDescent="0.25">
      <c r="EU49161" s="104"/>
    </row>
    <row r="49162" spans="151:151" ht="14.4" x14ac:dyDescent="0.25">
      <c r="EU49162" s="104"/>
    </row>
    <row r="49163" spans="151:151" ht="14.4" x14ac:dyDescent="0.25">
      <c r="EU49163" s="104"/>
    </row>
    <row r="49164" spans="151:151" ht="14.4" x14ac:dyDescent="0.25">
      <c r="EU49164" s="104"/>
    </row>
    <row r="49165" spans="151:151" ht="14.4" x14ac:dyDescent="0.25">
      <c r="EU49165" s="104"/>
    </row>
    <row r="49166" spans="151:151" ht="14.4" x14ac:dyDescent="0.25">
      <c r="EU49166" s="104"/>
    </row>
    <row r="49167" spans="151:151" ht="14.4" x14ac:dyDescent="0.25">
      <c r="EU49167" s="104"/>
    </row>
    <row r="49168" spans="151:151" ht="14.4" x14ac:dyDescent="0.25">
      <c r="EU49168" s="104"/>
    </row>
    <row r="49169" spans="151:151" ht="14.4" x14ac:dyDescent="0.25">
      <c r="EU49169" s="104"/>
    </row>
    <row r="49170" spans="151:151" ht="14.4" x14ac:dyDescent="0.25">
      <c r="EU49170" s="104"/>
    </row>
    <row r="49171" spans="151:151" ht="14.4" x14ac:dyDescent="0.25">
      <c r="EU49171" s="104"/>
    </row>
    <row r="49172" spans="151:151" ht="14.4" x14ac:dyDescent="0.25">
      <c r="EU49172" s="104"/>
    </row>
    <row r="49173" spans="151:151" ht="14.4" x14ac:dyDescent="0.25">
      <c r="EU49173" s="104"/>
    </row>
    <row r="49174" spans="151:151" ht="14.4" x14ac:dyDescent="0.25">
      <c r="EU49174" s="104"/>
    </row>
    <row r="49175" spans="151:151" ht="14.4" x14ac:dyDescent="0.25">
      <c r="EU49175" s="104"/>
    </row>
    <row r="49176" spans="151:151" ht="14.4" x14ac:dyDescent="0.25">
      <c r="EU49176" s="104"/>
    </row>
    <row r="49177" spans="151:151" ht="14.4" x14ac:dyDescent="0.25">
      <c r="EU49177" s="104"/>
    </row>
    <row r="49178" spans="151:151" ht="14.4" x14ac:dyDescent="0.25">
      <c r="EU49178" s="104"/>
    </row>
    <row r="49179" spans="151:151" ht="14.4" x14ac:dyDescent="0.25">
      <c r="EU49179" s="104"/>
    </row>
    <row r="49180" spans="151:151" ht="14.4" x14ac:dyDescent="0.25">
      <c r="EU49180" s="104"/>
    </row>
    <row r="49181" spans="151:151" ht="14.4" x14ac:dyDescent="0.25">
      <c r="EU49181" s="104"/>
    </row>
    <row r="49182" spans="151:151" ht="14.4" x14ac:dyDescent="0.25">
      <c r="EU49182" s="104"/>
    </row>
    <row r="49183" spans="151:151" ht="14.4" x14ac:dyDescent="0.25">
      <c r="EU49183" s="104"/>
    </row>
    <row r="49184" spans="151:151" ht="14.4" x14ac:dyDescent="0.25">
      <c r="EU49184" s="104"/>
    </row>
    <row r="49185" spans="151:151" ht="14.4" x14ac:dyDescent="0.25">
      <c r="EU49185" s="104"/>
    </row>
    <row r="49186" spans="151:151" ht="14.4" x14ac:dyDescent="0.25">
      <c r="EU49186" s="104"/>
    </row>
    <row r="49187" spans="151:151" ht="14.4" x14ac:dyDescent="0.25">
      <c r="EU49187" s="104"/>
    </row>
    <row r="49188" spans="151:151" ht="14.4" x14ac:dyDescent="0.25">
      <c r="EU49188" s="104"/>
    </row>
    <row r="49189" spans="151:151" ht="14.4" x14ac:dyDescent="0.25">
      <c r="EU49189" s="104"/>
    </row>
    <row r="49190" spans="151:151" ht="14.4" x14ac:dyDescent="0.25">
      <c r="EU49190" s="104"/>
    </row>
    <row r="49191" spans="151:151" ht="14.4" x14ac:dyDescent="0.25">
      <c r="EU49191" s="104"/>
    </row>
    <row r="49192" spans="151:151" ht="14.4" x14ac:dyDescent="0.25">
      <c r="EU49192" s="104"/>
    </row>
    <row r="49193" spans="151:151" ht="14.4" x14ac:dyDescent="0.25">
      <c r="EU49193" s="104"/>
    </row>
    <row r="49194" spans="151:151" ht="14.4" x14ac:dyDescent="0.25">
      <c r="EU49194" s="104"/>
    </row>
    <row r="49195" spans="151:151" ht="14.4" x14ac:dyDescent="0.25">
      <c r="EU49195" s="104"/>
    </row>
    <row r="49196" spans="151:151" ht="14.4" x14ac:dyDescent="0.25">
      <c r="EU49196" s="104"/>
    </row>
    <row r="49197" spans="151:151" ht="14.4" x14ac:dyDescent="0.25">
      <c r="EU49197" s="104"/>
    </row>
    <row r="49198" spans="151:151" ht="14.4" x14ac:dyDescent="0.25">
      <c r="EU49198" s="104"/>
    </row>
    <row r="49199" spans="151:151" ht="14.4" x14ac:dyDescent="0.25">
      <c r="EU49199" s="104"/>
    </row>
    <row r="49200" spans="151:151" ht="14.4" x14ac:dyDescent="0.25">
      <c r="EU49200" s="104"/>
    </row>
    <row r="49201" spans="151:151" ht="14.4" x14ac:dyDescent="0.25">
      <c r="EU49201" s="104"/>
    </row>
    <row r="49202" spans="151:151" ht="14.4" x14ac:dyDescent="0.25">
      <c r="EU49202" s="104"/>
    </row>
    <row r="49203" spans="151:151" ht="14.4" x14ac:dyDescent="0.25">
      <c r="EU49203" s="104"/>
    </row>
    <row r="49204" spans="151:151" ht="14.4" x14ac:dyDescent="0.25">
      <c r="EU49204" s="104"/>
    </row>
    <row r="49205" spans="151:151" ht="14.4" x14ac:dyDescent="0.25">
      <c r="EU49205" s="104"/>
    </row>
    <row r="49206" spans="151:151" ht="14.4" x14ac:dyDescent="0.25">
      <c r="EU49206" s="104"/>
    </row>
    <row r="49207" spans="151:151" ht="14.4" x14ac:dyDescent="0.25">
      <c r="EU49207" s="104"/>
    </row>
    <row r="49208" spans="151:151" ht="14.4" x14ac:dyDescent="0.25">
      <c r="EU49208" s="104"/>
    </row>
    <row r="49209" spans="151:151" ht="14.4" x14ac:dyDescent="0.25">
      <c r="EU49209" s="104"/>
    </row>
    <row r="49210" spans="151:151" ht="14.4" x14ac:dyDescent="0.25">
      <c r="EU49210" s="104"/>
    </row>
    <row r="49211" spans="151:151" ht="14.4" x14ac:dyDescent="0.25">
      <c r="EU49211" s="104"/>
    </row>
    <row r="49212" spans="151:151" ht="14.4" x14ac:dyDescent="0.25">
      <c r="EU49212" s="104"/>
    </row>
    <row r="49213" spans="151:151" ht="14.4" x14ac:dyDescent="0.25">
      <c r="EU49213" s="104"/>
    </row>
    <row r="49214" spans="151:151" ht="14.4" x14ac:dyDescent="0.25">
      <c r="EU49214" s="104"/>
    </row>
    <row r="49215" spans="151:151" ht="14.4" x14ac:dyDescent="0.25">
      <c r="EU49215" s="104"/>
    </row>
    <row r="49216" spans="151:151" ht="14.4" x14ac:dyDescent="0.25">
      <c r="EU49216" s="104"/>
    </row>
    <row r="49217" spans="151:151" ht="14.4" x14ac:dyDescent="0.25">
      <c r="EU49217" s="104"/>
    </row>
    <row r="49218" spans="151:151" ht="14.4" x14ac:dyDescent="0.25">
      <c r="EU49218" s="104"/>
    </row>
    <row r="49219" spans="151:151" ht="14.4" x14ac:dyDescent="0.25">
      <c r="EU49219" s="104"/>
    </row>
    <row r="49220" spans="151:151" ht="14.4" x14ac:dyDescent="0.25">
      <c r="EU49220" s="104"/>
    </row>
    <row r="49221" spans="151:151" ht="14.4" x14ac:dyDescent="0.25">
      <c r="EU49221" s="104"/>
    </row>
    <row r="49222" spans="151:151" ht="14.4" x14ac:dyDescent="0.25">
      <c r="EU49222" s="104"/>
    </row>
    <row r="49223" spans="151:151" ht="14.4" x14ac:dyDescent="0.25">
      <c r="EU49223" s="104"/>
    </row>
    <row r="49224" spans="151:151" ht="14.4" x14ac:dyDescent="0.25">
      <c r="EU49224" s="104"/>
    </row>
    <row r="49225" spans="151:151" ht="14.4" x14ac:dyDescent="0.25">
      <c r="EU49225" s="104"/>
    </row>
    <row r="49226" spans="151:151" ht="14.4" x14ac:dyDescent="0.25">
      <c r="EU49226" s="104"/>
    </row>
    <row r="49227" spans="151:151" ht="14.4" x14ac:dyDescent="0.25">
      <c r="EU49227" s="104"/>
    </row>
    <row r="49228" spans="151:151" ht="14.4" x14ac:dyDescent="0.25">
      <c r="EU49228" s="104"/>
    </row>
    <row r="49229" spans="151:151" ht="14.4" x14ac:dyDescent="0.25">
      <c r="EU49229" s="104"/>
    </row>
    <row r="49230" spans="151:151" ht="14.4" x14ac:dyDescent="0.25">
      <c r="EU49230" s="104"/>
    </row>
    <row r="49231" spans="151:151" ht="14.4" x14ac:dyDescent="0.25">
      <c r="EU49231" s="104"/>
    </row>
    <row r="49232" spans="151:151" ht="14.4" x14ac:dyDescent="0.25">
      <c r="EU49232" s="104"/>
    </row>
    <row r="49233" spans="151:151" ht="14.4" x14ac:dyDescent="0.25">
      <c r="EU49233" s="104"/>
    </row>
    <row r="49234" spans="151:151" ht="14.4" x14ac:dyDescent="0.25">
      <c r="EU49234" s="104"/>
    </row>
    <row r="49235" spans="151:151" ht="14.4" x14ac:dyDescent="0.25">
      <c r="EU49235" s="104"/>
    </row>
    <row r="49236" spans="151:151" ht="14.4" x14ac:dyDescent="0.25">
      <c r="EU49236" s="104"/>
    </row>
    <row r="49237" spans="151:151" ht="14.4" x14ac:dyDescent="0.25">
      <c r="EU49237" s="104"/>
    </row>
    <row r="49238" spans="151:151" ht="14.4" x14ac:dyDescent="0.25">
      <c r="EU49238" s="104"/>
    </row>
    <row r="49239" spans="151:151" ht="14.4" x14ac:dyDescent="0.25">
      <c r="EU49239" s="104"/>
    </row>
    <row r="49240" spans="151:151" ht="14.4" x14ac:dyDescent="0.25">
      <c r="EU49240" s="104"/>
    </row>
    <row r="49241" spans="151:151" ht="14.4" x14ac:dyDescent="0.25">
      <c r="EU49241" s="104"/>
    </row>
    <row r="49242" spans="151:151" ht="14.4" x14ac:dyDescent="0.25">
      <c r="EU49242" s="104"/>
    </row>
    <row r="49243" spans="151:151" ht="14.4" x14ac:dyDescent="0.25">
      <c r="EU49243" s="104"/>
    </row>
    <row r="49244" spans="151:151" ht="14.4" x14ac:dyDescent="0.25">
      <c r="EU49244" s="104"/>
    </row>
    <row r="49245" spans="151:151" ht="14.4" x14ac:dyDescent="0.25">
      <c r="EU49245" s="104"/>
    </row>
    <row r="49246" spans="151:151" ht="14.4" x14ac:dyDescent="0.25">
      <c r="EU49246" s="104"/>
    </row>
    <row r="49247" spans="151:151" ht="14.4" x14ac:dyDescent="0.25">
      <c r="EU49247" s="104"/>
    </row>
    <row r="49248" spans="151:151" ht="14.4" x14ac:dyDescent="0.25">
      <c r="EU49248" s="104"/>
    </row>
    <row r="49249" spans="151:151" ht="14.4" x14ac:dyDescent="0.25">
      <c r="EU49249" s="104"/>
    </row>
    <row r="49250" spans="151:151" ht="14.4" x14ac:dyDescent="0.25">
      <c r="EU49250" s="104"/>
    </row>
    <row r="49251" spans="151:151" ht="14.4" x14ac:dyDescent="0.25">
      <c r="EU49251" s="104"/>
    </row>
    <row r="49252" spans="151:151" ht="14.4" x14ac:dyDescent="0.25">
      <c r="EU49252" s="104"/>
    </row>
    <row r="49253" spans="151:151" ht="14.4" x14ac:dyDescent="0.25">
      <c r="EU49253" s="104"/>
    </row>
    <row r="49254" spans="151:151" ht="14.4" x14ac:dyDescent="0.25">
      <c r="EU49254" s="104"/>
    </row>
    <row r="49255" spans="151:151" ht="14.4" x14ac:dyDescent="0.25">
      <c r="EU49255" s="104"/>
    </row>
    <row r="49256" spans="151:151" ht="14.4" x14ac:dyDescent="0.25">
      <c r="EU49256" s="104"/>
    </row>
    <row r="49257" spans="151:151" ht="14.4" x14ac:dyDescent="0.25">
      <c r="EU49257" s="104"/>
    </row>
    <row r="49258" spans="151:151" ht="14.4" x14ac:dyDescent="0.25">
      <c r="EU49258" s="104"/>
    </row>
    <row r="49259" spans="151:151" ht="14.4" x14ac:dyDescent="0.25">
      <c r="EU49259" s="104"/>
    </row>
    <row r="49260" spans="151:151" ht="14.4" x14ac:dyDescent="0.25">
      <c r="EU49260" s="104"/>
    </row>
    <row r="49261" spans="151:151" ht="14.4" x14ac:dyDescent="0.25">
      <c r="EU49261" s="104"/>
    </row>
    <row r="49262" spans="151:151" ht="14.4" x14ac:dyDescent="0.25">
      <c r="EU49262" s="104"/>
    </row>
    <row r="49263" spans="151:151" ht="14.4" x14ac:dyDescent="0.25">
      <c r="EU49263" s="104"/>
    </row>
    <row r="49264" spans="151:151" ht="14.4" x14ac:dyDescent="0.25">
      <c r="EU49264" s="104"/>
    </row>
    <row r="49265" spans="151:151" ht="14.4" x14ac:dyDescent="0.25">
      <c r="EU49265" s="104"/>
    </row>
    <row r="49266" spans="151:151" ht="14.4" x14ac:dyDescent="0.25">
      <c r="EU49266" s="104"/>
    </row>
    <row r="49267" spans="151:151" ht="14.4" x14ac:dyDescent="0.25">
      <c r="EU49267" s="104"/>
    </row>
    <row r="49268" spans="151:151" ht="14.4" x14ac:dyDescent="0.25">
      <c r="EU49268" s="104"/>
    </row>
    <row r="49269" spans="151:151" ht="14.4" x14ac:dyDescent="0.25">
      <c r="EU49269" s="104"/>
    </row>
    <row r="49270" spans="151:151" ht="14.4" x14ac:dyDescent="0.25">
      <c r="EU49270" s="104"/>
    </row>
    <row r="49271" spans="151:151" ht="14.4" x14ac:dyDescent="0.25">
      <c r="EU49271" s="104"/>
    </row>
    <row r="49272" spans="151:151" ht="14.4" x14ac:dyDescent="0.25">
      <c r="EU49272" s="104"/>
    </row>
    <row r="49273" spans="151:151" ht="14.4" x14ac:dyDescent="0.25">
      <c r="EU49273" s="104"/>
    </row>
    <row r="49274" spans="151:151" ht="14.4" x14ac:dyDescent="0.25">
      <c r="EU49274" s="104"/>
    </row>
    <row r="49275" spans="151:151" ht="14.4" x14ac:dyDescent="0.25">
      <c r="EU49275" s="104"/>
    </row>
    <row r="49276" spans="151:151" ht="14.4" x14ac:dyDescent="0.25">
      <c r="EU49276" s="104"/>
    </row>
    <row r="49277" spans="151:151" ht="14.4" x14ac:dyDescent="0.25">
      <c r="EU49277" s="104"/>
    </row>
    <row r="49278" spans="151:151" ht="14.4" x14ac:dyDescent="0.25">
      <c r="EU49278" s="104"/>
    </row>
    <row r="49279" spans="151:151" ht="14.4" x14ac:dyDescent="0.25">
      <c r="EU49279" s="104"/>
    </row>
    <row r="49280" spans="151:151" ht="14.4" x14ac:dyDescent="0.25">
      <c r="EU49280" s="104"/>
    </row>
    <row r="49281" spans="151:151" ht="14.4" x14ac:dyDescent="0.25">
      <c r="EU49281" s="104"/>
    </row>
    <row r="49282" spans="151:151" ht="14.4" x14ac:dyDescent="0.25">
      <c r="EU49282" s="104"/>
    </row>
    <row r="49283" spans="151:151" ht="14.4" x14ac:dyDescent="0.25">
      <c r="EU49283" s="104"/>
    </row>
    <row r="49284" spans="151:151" ht="14.4" x14ac:dyDescent="0.25">
      <c r="EU49284" s="104"/>
    </row>
    <row r="49285" spans="151:151" ht="14.4" x14ac:dyDescent="0.25">
      <c r="EU49285" s="104"/>
    </row>
    <row r="49286" spans="151:151" ht="14.4" x14ac:dyDescent="0.25">
      <c r="EU49286" s="104"/>
    </row>
    <row r="49287" spans="151:151" ht="14.4" x14ac:dyDescent="0.25">
      <c r="EU49287" s="104"/>
    </row>
    <row r="49288" spans="151:151" ht="14.4" x14ac:dyDescent="0.25">
      <c r="EU49288" s="104"/>
    </row>
    <row r="49289" spans="151:151" ht="14.4" x14ac:dyDescent="0.25">
      <c r="EU49289" s="104"/>
    </row>
    <row r="49290" spans="151:151" ht="14.4" x14ac:dyDescent="0.25">
      <c r="EU49290" s="104"/>
    </row>
    <row r="49291" spans="151:151" ht="14.4" x14ac:dyDescent="0.25">
      <c r="EU49291" s="104"/>
    </row>
    <row r="49292" spans="151:151" ht="14.4" x14ac:dyDescent="0.25">
      <c r="EU49292" s="104"/>
    </row>
    <row r="49293" spans="151:151" ht="14.4" x14ac:dyDescent="0.25">
      <c r="EU49293" s="104"/>
    </row>
    <row r="49294" spans="151:151" ht="14.4" x14ac:dyDescent="0.25">
      <c r="EU49294" s="104"/>
    </row>
    <row r="49295" spans="151:151" ht="14.4" x14ac:dyDescent="0.25">
      <c r="EU49295" s="104"/>
    </row>
    <row r="49296" spans="151:151" ht="14.4" x14ac:dyDescent="0.25">
      <c r="EU49296" s="104"/>
    </row>
    <row r="49297" spans="151:151" ht="14.4" x14ac:dyDescent="0.25">
      <c r="EU49297" s="104"/>
    </row>
    <row r="49298" spans="151:151" ht="14.4" x14ac:dyDescent="0.25">
      <c r="EU49298" s="104"/>
    </row>
    <row r="49299" spans="151:151" ht="14.4" x14ac:dyDescent="0.25">
      <c r="EU49299" s="104"/>
    </row>
    <row r="49300" spans="151:151" ht="14.4" x14ac:dyDescent="0.25">
      <c r="EU49300" s="104"/>
    </row>
    <row r="49301" spans="151:151" ht="14.4" x14ac:dyDescent="0.25">
      <c r="EU49301" s="104"/>
    </row>
    <row r="49302" spans="151:151" ht="14.4" x14ac:dyDescent="0.25">
      <c r="EU49302" s="104"/>
    </row>
    <row r="49303" spans="151:151" ht="14.4" x14ac:dyDescent="0.25">
      <c r="EU49303" s="104"/>
    </row>
    <row r="49304" spans="151:151" ht="14.4" x14ac:dyDescent="0.25">
      <c r="EU49304" s="104"/>
    </row>
    <row r="49305" spans="151:151" ht="14.4" x14ac:dyDescent="0.25">
      <c r="EU49305" s="104"/>
    </row>
    <row r="49306" spans="151:151" ht="14.4" x14ac:dyDescent="0.25">
      <c r="EU49306" s="104"/>
    </row>
    <row r="49307" spans="151:151" ht="14.4" x14ac:dyDescent="0.25">
      <c r="EU49307" s="104"/>
    </row>
    <row r="49308" spans="151:151" ht="14.4" x14ac:dyDescent="0.25">
      <c r="EU49308" s="104"/>
    </row>
    <row r="49309" spans="151:151" ht="14.4" x14ac:dyDescent="0.25">
      <c r="EU49309" s="104"/>
    </row>
    <row r="49310" spans="151:151" ht="14.4" x14ac:dyDescent="0.25">
      <c r="EU49310" s="104"/>
    </row>
    <row r="49311" spans="151:151" ht="14.4" x14ac:dyDescent="0.25">
      <c r="EU49311" s="104"/>
    </row>
    <row r="49312" spans="151:151" ht="14.4" x14ac:dyDescent="0.25">
      <c r="EU49312" s="104"/>
    </row>
    <row r="49313" spans="151:151" ht="14.4" x14ac:dyDescent="0.25">
      <c r="EU49313" s="104"/>
    </row>
    <row r="49314" spans="151:151" ht="14.4" x14ac:dyDescent="0.25">
      <c r="EU49314" s="104"/>
    </row>
    <row r="49315" spans="151:151" ht="14.4" x14ac:dyDescent="0.25">
      <c r="EU49315" s="104"/>
    </row>
    <row r="49316" spans="151:151" ht="14.4" x14ac:dyDescent="0.25">
      <c r="EU49316" s="104"/>
    </row>
    <row r="49317" spans="151:151" ht="14.4" x14ac:dyDescent="0.25">
      <c r="EU49317" s="104"/>
    </row>
    <row r="49318" spans="151:151" ht="14.4" x14ac:dyDescent="0.25">
      <c r="EU49318" s="104"/>
    </row>
    <row r="49319" spans="151:151" ht="14.4" x14ac:dyDescent="0.25">
      <c r="EU49319" s="104"/>
    </row>
    <row r="49320" spans="151:151" ht="14.4" x14ac:dyDescent="0.25">
      <c r="EU49320" s="104"/>
    </row>
    <row r="49321" spans="151:151" ht="14.4" x14ac:dyDescent="0.25">
      <c r="EU49321" s="104"/>
    </row>
    <row r="49322" spans="151:151" ht="14.4" x14ac:dyDescent="0.25">
      <c r="EU49322" s="104"/>
    </row>
    <row r="49323" spans="151:151" ht="14.4" x14ac:dyDescent="0.25">
      <c r="EU49323" s="104"/>
    </row>
    <row r="49324" spans="151:151" ht="14.4" x14ac:dyDescent="0.25">
      <c r="EU49324" s="104"/>
    </row>
    <row r="49325" spans="151:151" ht="14.4" x14ac:dyDescent="0.25">
      <c r="EU49325" s="104"/>
    </row>
    <row r="49326" spans="151:151" ht="14.4" x14ac:dyDescent="0.25">
      <c r="EU49326" s="104"/>
    </row>
    <row r="49327" spans="151:151" ht="14.4" x14ac:dyDescent="0.25">
      <c r="EU49327" s="104"/>
    </row>
    <row r="49328" spans="151:151" ht="14.4" x14ac:dyDescent="0.25">
      <c r="EU49328" s="104"/>
    </row>
    <row r="49329" spans="151:151" ht="14.4" x14ac:dyDescent="0.25">
      <c r="EU49329" s="104"/>
    </row>
    <row r="49330" spans="151:151" ht="14.4" x14ac:dyDescent="0.25">
      <c r="EU49330" s="104"/>
    </row>
    <row r="49331" spans="151:151" ht="14.4" x14ac:dyDescent="0.25">
      <c r="EU49331" s="104"/>
    </row>
    <row r="49332" spans="151:151" ht="14.4" x14ac:dyDescent="0.25">
      <c r="EU49332" s="104"/>
    </row>
    <row r="49333" spans="151:151" ht="14.4" x14ac:dyDescent="0.25">
      <c r="EU49333" s="104"/>
    </row>
    <row r="49334" spans="151:151" ht="14.4" x14ac:dyDescent="0.25">
      <c r="EU49334" s="104"/>
    </row>
    <row r="49335" spans="151:151" ht="14.4" x14ac:dyDescent="0.25">
      <c r="EU49335" s="104"/>
    </row>
    <row r="49336" spans="151:151" ht="14.4" x14ac:dyDescent="0.25">
      <c r="EU49336" s="104"/>
    </row>
    <row r="49337" spans="151:151" ht="14.4" x14ac:dyDescent="0.25">
      <c r="EU49337" s="104"/>
    </row>
    <row r="49338" spans="151:151" ht="14.4" x14ac:dyDescent="0.25">
      <c r="EU49338" s="104"/>
    </row>
    <row r="49339" spans="151:151" ht="14.4" x14ac:dyDescent="0.25">
      <c r="EU49339" s="104"/>
    </row>
    <row r="49340" spans="151:151" ht="14.4" x14ac:dyDescent="0.25">
      <c r="EU49340" s="104"/>
    </row>
    <row r="49341" spans="151:151" ht="14.4" x14ac:dyDescent="0.25">
      <c r="EU49341" s="104"/>
    </row>
    <row r="49342" spans="151:151" ht="14.4" x14ac:dyDescent="0.25">
      <c r="EU49342" s="104"/>
    </row>
    <row r="49343" spans="151:151" ht="14.4" x14ac:dyDescent="0.25">
      <c r="EU49343" s="104"/>
    </row>
    <row r="49344" spans="151:151" ht="14.4" x14ac:dyDescent="0.25">
      <c r="EU49344" s="104"/>
    </row>
    <row r="49345" spans="151:151" ht="14.4" x14ac:dyDescent="0.25">
      <c r="EU49345" s="104"/>
    </row>
    <row r="49346" spans="151:151" ht="14.4" x14ac:dyDescent="0.25">
      <c r="EU49346" s="104"/>
    </row>
    <row r="49347" spans="151:151" ht="14.4" x14ac:dyDescent="0.25">
      <c r="EU49347" s="104"/>
    </row>
    <row r="49348" spans="151:151" ht="14.4" x14ac:dyDescent="0.25">
      <c r="EU49348" s="104"/>
    </row>
    <row r="49349" spans="151:151" ht="14.4" x14ac:dyDescent="0.25">
      <c r="EU49349" s="104"/>
    </row>
    <row r="49350" spans="151:151" ht="14.4" x14ac:dyDescent="0.25">
      <c r="EU49350" s="104"/>
    </row>
    <row r="49351" spans="151:151" ht="14.4" x14ac:dyDescent="0.25">
      <c r="EU49351" s="104"/>
    </row>
    <row r="49352" spans="151:151" ht="14.4" x14ac:dyDescent="0.25">
      <c r="EU49352" s="104"/>
    </row>
    <row r="49353" spans="151:151" ht="14.4" x14ac:dyDescent="0.25">
      <c r="EU49353" s="104"/>
    </row>
    <row r="49354" spans="151:151" ht="14.4" x14ac:dyDescent="0.25">
      <c r="EU49354" s="104"/>
    </row>
    <row r="49355" spans="151:151" ht="14.4" x14ac:dyDescent="0.25">
      <c r="EU49355" s="104"/>
    </row>
    <row r="49356" spans="151:151" ht="14.4" x14ac:dyDescent="0.25">
      <c r="EU49356" s="104"/>
    </row>
    <row r="49357" spans="151:151" ht="14.4" x14ac:dyDescent="0.25">
      <c r="EU49357" s="104"/>
    </row>
    <row r="49358" spans="151:151" ht="14.4" x14ac:dyDescent="0.25">
      <c r="EU49358" s="104"/>
    </row>
    <row r="49359" spans="151:151" ht="14.4" x14ac:dyDescent="0.25">
      <c r="EU49359" s="104"/>
    </row>
    <row r="49360" spans="151:151" ht="14.4" x14ac:dyDescent="0.25">
      <c r="EU49360" s="104"/>
    </row>
    <row r="49361" spans="151:151" ht="14.4" x14ac:dyDescent="0.25">
      <c r="EU49361" s="104"/>
    </row>
    <row r="49362" spans="151:151" ht="14.4" x14ac:dyDescent="0.25">
      <c r="EU49362" s="104"/>
    </row>
    <row r="49363" spans="151:151" ht="14.4" x14ac:dyDescent="0.25">
      <c r="EU49363" s="104"/>
    </row>
    <row r="49364" spans="151:151" ht="14.4" x14ac:dyDescent="0.25">
      <c r="EU49364" s="104"/>
    </row>
    <row r="49365" spans="151:151" ht="14.4" x14ac:dyDescent="0.25">
      <c r="EU49365" s="104"/>
    </row>
    <row r="49366" spans="151:151" ht="14.4" x14ac:dyDescent="0.25">
      <c r="EU49366" s="104"/>
    </row>
    <row r="49367" spans="151:151" ht="14.4" x14ac:dyDescent="0.25">
      <c r="EU49367" s="104"/>
    </row>
    <row r="49368" spans="151:151" ht="14.4" x14ac:dyDescent="0.25">
      <c r="EU49368" s="104"/>
    </row>
    <row r="49369" spans="151:151" ht="14.4" x14ac:dyDescent="0.25">
      <c r="EU49369" s="104"/>
    </row>
    <row r="49370" spans="151:151" ht="14.4" x14ac:dyDescent="0.25">
      <c r="EU49370" s="104"/>
    </row>
    <row r="49371" spans="151:151" ht="14.4" x14ac:dyDescent="0.25">
      <c r="EU49371" s="104"/>
    </row>
    <row r="49372" spans="151:151" ht="14.4" x14ac:dyDescent="0.25">
      <c r="EU49372" s="104"/>
    </row>
    <row r="49373" spans="151:151" ht="14.4" x14ac:dyDescent="0.25">
      <c r="EU49373" s="104"/>
    </row>
    <row r="49374" spans="151:151" ht="14.4" x14ac:dyDescent="0.25">
      <c r="EU49374" s="104"/>
    </row>
    <row r="49375" spans="151:151" ht="14.4" x14ac:dyDescent="0.25">
      <c r="EU49375" s="104"/>
    </row>
    <row r="49376" spans="151:151" ht="14.4" x14ac:dyDescent="0.25">
      <c r="EU49376" s="104"/>
    </row>
    <row r="49377" spans="151:151" ht="14.4" x14ac:dyDescent="0.25">
      <c r="EU49377" s="104"/>
    </row>
    <row r="49378" spans="151:151" ht="14.4" x14ac:dyDescent="0.25">
      <c r="EU49378" s="104"/>
    </row>
    <row r="49379" spans="151:151" ht="14.4" x14ac:dyDescent="0.25">
      <c r="EU49379" s="104"/>
    </row>
    <row r="49380" spans="151:151" ht="14.4" x14ac:dyDescent="0.25">
      <c r="EU49380" s="104"/>
    </row>
    <row r="49381" spans="151:151" ht="14.4" x14ac:dyDescent="0.25">
      <c r="EU49381" s="104"/>
    </row>
    <row r="49382" spans="151:151" ht="14.4" x14ac:dyDescent="0.25">
      <c r="EU49382" s="104"/>
    </row>
    <row r="49383" spans="151:151" ht="14.4" x14ac:dyDescent="0.25">
      <c r="EU49383" s="104"/>
    </row>
    <row r="49384" spans="151:151" ht="14.4" x14ac:dyDescent="0.25">
      <c r="EU49384" s="104"/>
    </row>
    <row r="49385" spans="151:151" ht="14.4" x14ac:dyDescent="0.25">
      <c r="EU49385" s="104"/>
    </row>
    <row r="49386" spans="151:151" ht="14.4" x14ac:dyDescent="0.25">
      <c r="EU49386" s="104"/>
    </row>
    <row r="49387" spans="151:151" ht="14.4" x14ac:dyDescent="0.25">
      <c r="EU49387" s="104"/>
    </row>
    <row r="49388" spans="151:151" ht="14.4" x14ac:dyDescent="0.25">
      <c r="EU49388" s="104"/>
    </row>
    <row r="49389" spans="151:151" ht="14.4" x14ac:dyDescent="0.25">
      <c r="EU49389" s="104"/>
    </row>
    <row r="49390" spans="151:151" ht="14.4" x14ac:dyDescent="0.25">
      <c r="EU49390" s="104"/>
    </row>
    <row r="49391" spans="151:151" ht="14.4" x14ac:dyDescent="0.25">
      <c r="EU49391" s="104"/>
    </row>
    <row r="49392" spans="151:151" ht="14.4" x14ac:dyDescent="0.25">
      <c r="EU49392" s="104"/>
    </row>
    <row r="49393" spans="151:151" ht="14.4" x14ac:dyDescent="0.25">
      <c r="EU49393" s="104"/>
    </row>
    <row r="49394" spans="151:151" ht="14.4" x14ac:dyDescent="0.25">
      <c r="EU49394" s="104"/>
    </row>
    <row r="49395" spans="151:151" ht="14.4" x14ac:dyDescent="0.25">
      <c r="EU49395" s="104"/>
    </row>
    <row r="49396" spans="151:151" ht="14.4" x14ac:dyDescent="0.25">
      <c r="EU49396" s="104"/>
    </row>
    <row r="49397" spans="151:151" ht="14.4" x14ac:dyDescent="0.25">
      <c r="EU49397" s="104"/>
    </row>
    <row r="49398" spans="151:151" ht="14.4" x14ac:dyDescent="0.25">
      <c r="EU49398" s="104"/>
    </row>
    <row r="49399" spans="151:151" ht="14.4" x14ac:dyDescent="0.25">
      <c r="EU49399" s="104"/>
    </row>
    <row r="49400" spans="151:151" ht="14.4" x14ac:dyDescent="0.25">
      <c r="EU49400" s="104"/>
    </row>
    <row r="49401" spans="151:151" ht="14.4" x14ac:dyDescent="0.25">
      <c r="EU49401" s="104"/>
    </row>
    <row r="49402" spans="151:151" ht="14.4" x14ac:dyDescent="0.25">
      <c r="EU49402" s="104"/>
    </row>
    <row r="49403" spans="151:151" ht="14.4" x14ac:dyDescent="0.25">
      <c r="EU49403" s="104"/>
    </row>
    <row r="49404" spans="151:151" ht="14.4" x14ac:dyDescent="0.25">
      <c r="EU49404" s="104"/>
    </row>
    <row r="49405" spans="151:151" ht="14.4" x14ac:dyDescent="0.25">
      <c r="EU49405" s="104"/>
    </row>
    <row r="49406" spans="151:151" ht="14.4" x14ac:dyDescent="0.25">
      <c r="EU49406" s="104"/>
    </row>
    <row r="49407" spans="151:151" ht="14.4" x14ac:dyDescent="0.25">
      <c r="EU49407" s="104"/>
    </row>
    <row r="49408" spans="151:151" ht="14.4" x14ac:dyDescent="0.25">
      <c r="EU49408" s="104"/>
    </row>
    <row r="49409" spans="151:151" ht="14.4" x14ac:dyDescent="0.25">
      <c r="EU49409" s="104"/>
    </row>
    <row r="49410" spans="151:151" ht="14.4" x14ac:dyDescent="0.25">
      <c r="EU49410" s="104"/>
    </row>
    <row r="49411" spans="151:151" ht="14.4" x14ac:dyDescent="0.25">
      <c r="EU49411" s="104"/>
    </row>
    <row r="49412" spans="151:151" ht="14.4" x14ac:dyDescent="0.25">
      <c r="EU49412" s="104"/>
    </row>
    <row r="49413" spans="151:151" ht="14.4" x14ac:dyDescent="0.25">
      <c r="EU49413" s="104"/>
    </row>
    <row r="49414" spans="151:151" ht="14.4" x14ac:dyDescent="0.25">
      <c r="EU49414" s="104"/>
    </row>
    <row r="49415" spans="151:151" ht="14.4" x14ac:dyDescent="0.25">
      <c r="EU49415" s="104"/>
    </row>
    <row r="49416" spans="151:151" ht="14.4" x14ac:dyDescent="0.25">
      <c r="EU49416" s="104"/>
    </row>
    <row r="49417" spans="151:151" ht="14.4" x14ac:dyDescent="0.25">
      <c r="EU49417" s="104"/>
    </row>
    <row r="49418" spans="151:151" ht="14.4" x14ac:dyDescent="0.25">
      <c r="EU49418" s="104"/>
    </row>
    <row r="49419" spans="151:151" ht="14.4" x14ac:dyDescent="0.25">
      <c r="EU49419" s="104"/>
    </row>
    <row r="49420" spans="151:151" ht="14.4" x14ac:dyDescent="0.25">
      <c r="EU49420" s="104"/>
    </row>
    <row r="49421" spans="151:151" ht="14.4" x14ac:dyDescent="0.25">
      <c r="EU49421" s="104"/>
    </row>
    <row r="49422" spans="151:151" ht="14.4" x14ac:dyDescent="0.25">
      <c r="EU49422" s="104"/>
    </row>
    <row r="49423" spans="151:151" ht="14.4" x14ac:dyDescent="0.25">
      <c r="EU49423" s="104"/>
    </row>
    <row r="49424" spans="151:151" ht="14.4" x14ac:dyDescent="0.25">
      <c r="EU49424" s="104"/>
    </row>
    <row r="49425" spans="151:151" ht="14.4" x14ac:dyDescent="0.25">
      <c r="EU49425" s="104"/>
    </row>
    <row r="49426" spans="151:151" ht="14.4" x14ac:dyDescent="0.25">
      <c r="EU49426" s="104"/>
    </row>
    <row r="49427" spans="151:151" ht="14.4" x14ac:dyDescent="0.25">
      <c r="EU49427" s="104"/>
    </row>
    <row r="49428" spans="151:151" ht="14.4" x14ac:dyDescent="0.25">
      <c r="EU49428" s="104"/>
    </row>
    <row r="49429" spans="151:151" ht="14.4" x14ac:dyDescent="0.25">
      <c r="EU49429" s="104"/>
    </row>
    <row r="49430" spans="151:151" ht="14.4" x14ac:dyDescent="0.25">
      <c r="EU49430" s="104"/>
    </row>
    <row r="49431" spans="151:151" ht="14.4" x14ac:dyDescent="0.25">
      <c r="EU49431" s="104"/>
    </row>
    <row r="49432" spans="151:151" ht="14.4" x14ac:dyDescent="0.25">
      <c r="EU49432" s="104"/>
    </row>
    <row r="49433" spans="151:151" ht="14.4" x14ac:dyDescent="0.25">
      <c r="EU49433" s="104"/>
    </row>
    <row r="49434" spans="151:151" ht="14.4" x14ac:dyDescent="0.25">
      <c r="EU49434" s="104"/>
    </row>
    <row r="49435" spans="151:151" ht="14.4" x14ac:dyDescent="0.25">
      <c r="EU49435" s="104"/>
    </row>
    <row r="49436" spans="151:151" ht="14.4" x14ac:dyDescent="0.25">
      <c r="EU49436" s="104"/>
    </row>
    <row r="49437" spans="151:151" ht="14.4" x14ac:dyDescent="0.25">
      <c r="EU49437" s="104"/>
    </row>
    <row r="49438" spans="151:151" ht="14.4" x14ac:dyDescent="0.25">
      <c r="EU49438" s="104"/>
    </row>
    <row r="49439" spans="151:151" ht="14.4" x14ac:dyDescent="0.25">
      <c r="EU49439" s="104"/>
    </row>
    <row r="49440" spans="151:151" ht="14.4" x14ac:dyDescent="0.25">
      <c r="EU49440" s="104"/>
    </row>
    <row r="49441" spans="151:151" ht="14.4" x14ac:dyDescent="0.25">
      <c r="EU49441" s="104"/>
    </row>
    <row r="49442" spans="151:151" ht="14.4" x14ac:dyDescent="0.25">
      <c r="EU49442" s="104"/>
    </row>
    <row r="49443" spans="151:151" ht="14.4" x14ac:dyDescent="0.25">
      <c r="EU49443" s="104"/>
    </row>
    <row r="49444" spans="151:151" ht="14.4" x14ac:dyDescent="0.25">
      <c r="EU49444" s="104"/>
    </row>
    <row r="49445" spans="151:151" ht="14.4" x14ac:dyDescent="0.25">
      <c r="EU49445" s="104"/>
    </row>
    <row r="49446" spans="151:151" ht="14.4" x14ac:dyDescent="0.25">
      <c r="EU49446" s="104"/>
    </row>
    <row r="49447" spans="151:151" ht="14.4" x14ac:dyDescent="0.25">
      <c r="EU49447" s="104"/>
    </row>
    <row r="49448" spans="151:151" ht="14.4" x14ac:dyDescent="0.25">
      <c r="EU49448" s="104"/>
    </row>
    <row r="49449" spans="151:151" ht="14.4" x14ac:dyDescent="0.25">
      <c r="EU49449" s="104"/>
    </row>
    <row r="49450" spans="151:151" ht="14.4" x14ac:dyDescent="0.25">
      <c r="EU49450" s="104"/>
    </row>
    <row r="49451" spans="151:151" ht="14.4" x14ac:dyDescent="0.25">
      <c r="EU49451" s="104"/>
    </row>
    <row r="49452" spans="151:151" ht="14.4" x14ac:dyDescent="0.25">
      <c r="EU49452" s="104"/>
    </row>
    <row r="49453" spans="151:151" ht="14.4" x14ac:dyDescent="0.25">
      <c r="EU49453" s="104"/>
    </row>
    <row r="49454" spans="151:151" ht="14.4" x14ac:dyDescent="0.25">
      <c r="EU49454" s="104"/>
    </row>
    <row r="49455" spans="151:151" ht="14.4" x14ac:dyDescent="0.25">
      <c r="EU49455" s="104"/>
    </row>
    <row r="49456" spans="151:151" ht="14.4" x14ac:dyDescent="0.25">
      <c r="EU49456" s="104"/>
    </row>
    <row r="49457" spans="151:151" ht="14.4" x14ac:dyDescent="0.25">
      <c r="EU49457" s="104"/>
    </row>
    <row r="49458" spans="151:151" ht="14.4" x14ac:dyDescent="0.25">
      <c r="EU49458" s="104"/>
    </row>
    <row r="49459" spans="151:151" ht="14.4" x14ac:dyDescent="0.25">
      <c r="EU49459" s="104"/>
    </row>
    <row r="49460" spans="151:151" ht="14.4" x14ac:dyDescent="0.25">
      <c r="EU49460" s="104"/>
    </row>
    <row r="49461" spans="151:151" ht="14.4" x14ac:dyDescent="0.25">
      <c r="EU49461" s="104"/>
    </row>
    <row r="49462" spans="151:151" ht="14.4" x14ac:dyDescent="0.25">
      <c r="EU49462" s="104"/>
    </row>
    <row r="49463" spans="151:151" ht="14.4" x14ac:dyDescent="0.25">
      <c r="EU49463" s="104"/>
    </row>
    <row r="49464" spans="151:151" ht="14.4" x14ac:dyDescent="0.25">
      <c r="EU49464" s="104"/>
    </row>
    <row r="49465" spans="151:151" ht="14.4" x14ac:dyDescent="0.25">
      <c r="EU49465" s="104"/>
    </row>
    <row r="49466" spans="151:151" ht="14.4" x14ac:dyDescent="0.25">
      <c r="EU49466" s="104"/>
    </row>
    <row r="49467" spans="151:151" ht="14.4" x14ac:dyDescent="0.25">
      <c r="EU49467" s="104"/>
    </row>
    <row r="49468" spans="151:151" ht="14.4" x14ac:dyDescent="0.25">
      <c r="EU49468" s="104"/>
    </row>
    <row r="49469" spans="151:151" ht="14.4" x14ac:dyDescent="0.25">
      <c r="EU49469" s="104"/>
    </row>
    <row r="49470" spans="151:151" ht="14.4" x14ac:dyDescent="0.25">
      <c r="EU49470" s="104"/>
    </row>
    <row r="49471" spans="151:151" ht="14.4" x14ac:dyDescent="0.25">
      <c r="EU49471" s="104"/>
    </row>
    <row r="49472" spans="151:151" ht="14.4" x14ac:dyDescent="0.25">
      <c r="EU49472" s="104"/>
    </row>
    <row r="49473" spans="151:151" ht="14.4" x14ac:dyDescent="0.25">
      <c r="EU49473" s="104"/>
    </row>
    <row r="49474" spans="151:151" ht="14.4" x14ac:dyDescent="0.25">
      <c r="EU49474" s="104"/>
    </row>
    <row r="49475" spans="151:151" ht="14.4" x14ac:dyDescent="0.25">
      <c r="EU49475" s="104"/>
    </row>
    <row r="49476" spans="151:151" ht="14.4" x14ac:dyDescent="0.25">
      <c r="EU49476" s="104"/>
    </row>
    <row r="49477" spans="151:151" ht="14.4" x14ac:dyDescent="0.25">
      <c r="EU49477" s="104"/>
    </row>
    <row r="49478" spans="151:151" ht="14.4" x14ac:dyDescent="0.25">
      <c r="EU49478" s="104"/>
    </row>
    <row r="49479" spans="151:151" ht="14.4" x14ac:dyDescent="0.25">
      <c r="EU49479" s="104"/>
    </row>
    <row r="49480" spans="151:151" ht="14.4" x14ac:dyDescent="0.25">
      <c r="EU49480" s="104"/>
    </row>
    <row r="49481" spans="151:151" ht="14.4" x14ac:dyDescent="0.25">
      <c r="EU49481" s="104"/>
    </row>
    <row r="49482" spans="151:151" ht="14.4" x14ac:dyDescent="0.25">
      <c r="EU49482" s="104"/>
    </row>
    <row r="49483" spans="151:151" ht="14.4" x14ac:dyDescent="0.25">
      <c r="EU49483" s="104"/>
    </row>
    <row r="49484" spans="151:151" ht="14.4" x14ac:dyDescent="0.25">
      <c r="EU49484" s="104"/>
    </row>
    <row r="49485" spans="151:151" ht="14.4" x14ac:dyDescent="0.25">
      <c r="EU49485" s="104"/>
    </row>
    <row r="49486" spans="151:151" ht="14.4" x14ac:dyDescent="0.25">
      <c r="EU49486" s="104"/>
    </row>
    <row r="49487" spans="151:151" ht="14.4" x14ac:dyDescent="0.25">
      <c r="EU49487" s="104"/>
    </row>
    <row r="49488" spans="151:151" ht="14.4" x14ac:dyDescent="0.25">
      <c r="EU49488" s="104"/>
    </row>
    <row r="49489" spans="151:151" ht="14.4" x14ac:dyDescent="0.25">
      <c r="EU49489" s="104"/>
    </row>
    <row r="49490" spans="151:151" ht="14.4" x14ac:dyDescent="0.25">
      <c r="EU49490" s="104"/>
    </row>
    <row r="49491" spans="151:151" ht="14.4" x14ac:dyDescent="0.25">
      <c r="EU49491" s="104"/>
    </row>
    <row r="49492" spans="151:151" ht="14.4" x14ac:dyDescent="0.25">
      <c r="EU49492" s="104"/>
    </row>
    <row r="49493" spans="151:151" ht="14.4" x14ac:dyDescent="0.25">
      <c r="EU49493" s="104"/>
    </row>
    <row r="49494" spans="151:151" ht="14.4" x14ac:dyDescent="0.25">
      <c r="EU49494" s="104"/>
    </row>
    <row r="49495" spans="151:151" ht="14.4" x14ac:dyDescent="0.25">
      <c r="EU49495" s="104"/>
    </row>
    <row r="49496" spans="151:151" ht="14.4" x14ac:dyDescent="0.25">
      <c r="EU49496" s="104"/>
    </row>
    <row r="49497" spans="151:151" ht="14.4" x14ac:dyDescent="0.25">
      <c r="EU49497" s="104"/>
    </row>
    <row r="49498" spans="151:151" ht="14.4" x14ac:dyDescent="0.25">
      <c r="EU49498" s="104"/>
    </row>
    <row r="49499" spans="151:151" ht="14.4" x14ac:dyDescent="0.25">
      <c r="EU49499" s="104"/>
    </row>
    <row r="49500" spans="151:151" ht="14.4" x14ac:dyDescent="0.25">
      <c r="EU49500" s="104"/>
    </row>
    <row r="49501" spans="151:151" ht="14.4" x14ac:dyDescent="0.25">
      <c r="EU49501" s="104"/>
    </row>
    <row r="49502" spans="151:151" ht="14.4" x14ac:dyDescent="0.25">
      <c r="EU49502" s="104"/>
    </row>
    <row r="49503" spans="151:151" ht="14.4" x14ac:dyDescent="0.25">
      <c r="EU49503" s="104"/>
    </row>
    <row r="49504" spans="151:151" ht="14.4" x14ac:dyDescent="0.25">
      <c r="EU49504" s="104"/>
    </row>
    <row r="49505" spans="151:151" ht="14.4" x14ac:dyDescent="0.25">
      <c r="EU49505" s="104"/>
    </row>
    <row r="49506" spans="151:151" ht="14.4" x14ac:dyDescent="0.25">
      <c r="EU49506" s="104"/>
    </row>
    <row r="49507" spans="151:151" ht="14.4" x14ac:dyDescent="0.25">
      <c r="EU49507" s="104"/>
    </row>
    <row r="49508" spans="151:151" ht="14.4" x14ac:dyDescent="0.25">
      <c r="EU49508" s="104"/>
    </row>
    <row r="49509" spans="151:151" ht="14.4" x14ac:dyDescent="0.25">
      <c r="EU49509" s="104"/>
    </row>
    <row r="49510" spans="151:151" ht="14.4" x14ac:dyDescent="0.25">
      <c r="EU49510" s="104"/>
    </row>
    <row r="49511" spans="151:151" ht="14.4" x14ac:dyDescent="0.25">
      <c r="EU49511" s="104"/>
    </row>
    <row r="49512" spans="151:151" ht="14.4" x14ac:dyDescent="0.25">
      <c r="EU49512" s="104"/>
    </row>
    <row r="49513" spans="151:151" ht="14.4" x14ac:dyDescent="0.25">
      <c r="EU49513" s="104"/>
    </row>
    <row r="49514" spans="151:151" ht="14.4" x14ac:dyDescent="0.25">
      <c r="EU49514" s="104"/>
    </row>
    <row r="49515" spans="151:151" ht="14.4" x14ac:dyDescent="0.25">
      <c r="EU49515" s="104"/>
    </row>
    <row r="49516" spans="151:151" ht="14.4" x14ac:dyDescent="0.25">
      <c r="EU49516" s="104"/>
    </row>
    <row r="49517" spans="151:151" ht="14.4" x14ac:dyDescent="0.25">
      <c r="EU49517" s="104"/>
    </row>
    <row r="49518" spans="151:151" ht="14.4" x14ac:dyDescent="0.25">
      <c r="EU49518" s="104"/>
    </row>
    <row r="49519" spans="151:151" ht="14.4" x14ac:dyDescent="0.25">
      <c r="EU49519" s="104"/>
    </row>
    <row r="49520" spans="151:151" ht="14.4" x14ac:dyDescent="0.25">
      <c r="EU49520" s="104"/>
    </row>
    <row r="49521" spans="151:151" ht="14.4" x14ac:dyDescent="0.25">
      <c r="EU49521" s="104"/>
    </row>
    <row r="49522" spans="151:151" ht="14.4" x14ac:dyDescent="0.25">
      <c r="EU49522" s="104"/>
    </row>
    <row r="49523" spans="151:151" ht="14.4" x14ac:dyDescent="0.25">
      <c r="EU49523" s="104"/>
    </row>
    <row r="49524" spans="151:151" ht="14.4" x14ac:dyDescent="0.25">
      <c r="EU49524" s="104"/>
    </row>
    <row r="49525" spans="151:151" ht="14.4" x14ac:dyDescent="0.25">
      <c r="EU49525" s="104"/>
    </row>
    <row r="49526" spans="151:151" ht="14.4" x14ac:dyDescent="0.25">
      <c r="EU49526" s="104"/>
    </row>
    <row r="49527" spans="151:151" ht="14.4" x14ac:dyDescent="0.25">
      <c r="EU49527" s="104"/>
    </row>
    <row r="49528" spans="151:151" ht="14.4" x14ac:dyDescent="0.25">
      <c r="EU49528" s="104"/>
    </row>
    <row r="49529" spans="151:151" ht="14.4" x14ac:dyDescent="0.25">
      <c r="EU49529" s="104"/>
    </row>
    <row r="49530" spans="151:151" ht="14.4" x14ac:dyDescent="0.25">
      <c r="EU49530" s="104"/>
    </row>
    <row r="49531" spans="151:151" ht="14.4" x14ac:dyDescent="0.25">
      <c r="EU49531" s="104"/>
    </row>
    <row r="49532" spans="151:151" ht="14.4" x14ac:dyDescent="0.25">
      <c r="EU49532" s="104"/>
    </row>
    <row r="49533" spans="151:151" ht="14.4" x14ac:dyDescent="0.25">
      <c r="EU49533" s="104"/>
    </row>
    <row r="49534" spans="151:151" ht="14.4" x14ac:dyDescent="0.25">
      <c r="EU49534" s="104"/>
    </row>
    <row r="49535" spans="151:151" ht="14.4" x14ac:dyDescent="0.25">
      <c r="EU49535" s="104"/>
    </row>
    <row r="49536" spans="151:151" ht="14.4" x14ac:dyDescent="0.25">
      <c r="EU49536" s="104"/>
    </row>
    <row r="49537" spans="151:151" ht="14.4" x14ac:dyDescent="0.25">
      <c r="EU49537" s="104"/>
    </row>
    <row r="49538" spans="151:151" ht="14.4" x14ac:dyDescent="0.25">
      <c r="EU49538" s="104"/>
    </row>
    <row r="49539" spans="151:151" ht="14.4" x14ac:dyDescent="0.25">
      <c r="EU49539" s="104"/>
    </row>
    <row r="49540" spans="151:151" ht="14.4" x14ac:dyDescent="0.25">
      <c r="EU49540" s="104"/>
    </row>
    <row r="49541" spans="151:151" ht="14.4" x14ac:dyDescent="0.25">
      <c r="EU49541" s="104"/>
    </row>
    <row r="49542" spans="151:151" ht="14.4" x14ac:dyDescent="0.25">
      <c r="EU49542" s="104"/>
    </row>
    <row r="49543" spans="151:151" ht="14.4" x14ac:dyDescent="0.25">
      <c r="EU49543" s="104"/>
    </row>
    <row r="49544" spans="151:151" ht="14.4" x14ac:dyDescent="0.25">
      <c r="EU49544" s="104"/>
    </row>
    <row r="49545" spans="151:151" ht="14.4" x14ac:dyDescent="0.25">
      <c r="EU49545" s="104"/>
    </row>
    <row r="49546" spans="151:151" ht="14.4" x14ac:dyDescent="0.25">
      <c r="EU49546" s="104"/>
    </row>
    <row r="49547" spans="151:151" ht="14.4" x14ac:dyDescent="0.25">
      <c r="EU49547" s="104"/>
    </row>
    <row r="49548" spans="151:151" ht="14.4" x14ac:dyDescent="0.25">
      <c r="EU49548" s="104"/>
    </row>
    <row r="49549" spans="151:151" ht="14.4" x14ac:dyDescent="0.25">
      <c r="EU49549" s="104"/>
    </row>
    <row r="49550" spans="151:151" ht="14.4" x14ac:dyDescent="0.25">
      <c r="EU49550" s="104"/>
    </row>
    <row r="49551" spans="151:151" ht="14.4" x14ac:dyDescent="0.25">
      <c r="EU49551" s="104"/>
    </row>
    <row r="49552" spans="151:151" ht="14.4" x14ac:dyDescent="0.25">
      <c r="EU49552" s="104"/>
    </row>
    <row r="49553" spans="151:151" ht="14.4" x14ac:dyDescent="0.25">
      <c r="EU49553" s="104"/>
    </row>
    <row r="49554" spans="151:151" ht="14.4" x14ac:dyDescent="0.25">
      <c r="EU49554" s="104"/>
    </row>
    <row r="49555" spans="151:151" ht="14.4" x14ac:dyDescent="0.25">
      <c r="EU49555" s="104"/>
    </row>
    <row r="49556" spans="151:151" ht="14.4" x14ac:dyDescent="0.25">
      <c r="EU49556" s="104"/>
    </row>
    <row r="49557" spans="151:151" ht="14.4" x14ac:dyDescent="0.25">
      <c r="EU49557" s="104"/>
    </row>
    <row r="49558" spans="151:151" ht="14.4" x14ac:dyDescent="0.25">
      <c r="EU49558" s="104"/>
    </row>
    <row r="49559" spans="151:151" ht="14.4" x14ac:dyDescent="0.25">
      <c r="EU49559" s="104"/>
    </row>
    <row r="49560" spans="151:151" ht="14.4" x14ac:dyDescent="0.25">
      <c r="EU49560" s="104"/>
    </row>
    <row r="49561" spans="151:151" ht="14.4" x14ac:dyDescent="0.25">
      <c r="EU49561" s="104"/>
    </row>
    <row r="49562" spans="151:151" ht="14.4" x14ac:dyDescent="0.25">
      <c r="EU49562" s="104"/>
    </row>
    <row r="49563" spans="151:151" ht="14.4" x14ac:dyDescent="0.25">
      <c r="EU49563" s="104"/>
    </row>
    <row r="49564" spans="151:151" ht="14.4" x14ac:dyDescent="0.25">
      <c r="EU49564" s="104"/>
    </row>
    <row r="49565" spans="151:151" ht="14.4" x14ac:dyDescent="0.25">
      <c r="EU49565" s="104"/>
    </row>
    <row r="49566" spans="151:151" ht="14.4" x14ac:dyDescent="0.25">
      <c r="EU49566" s="104"/>
    </row>
    <row r="49567" spans="151:151" ht="14.4" x14ac:dyDescent="0.25">
      <c r="EU49567" s="104"/>
    </row>
    <row r="49568" spans="151:151" ht="14.4" x14ac:dyDescent="0.25">
      <c r="EU49568" s="104"/>
    </row>
    <row r="49569" spans="151:151" ht="14.4" x14ac:dyDescent="0.25">
      <c r="EU49569" s="104"/>
    </row>
    <row r="49570" spans="151:151" ht="14.4" x14ac:dyDescent="0.25">
      <c r="EU49570" s="104"/>
    </row>
    <row r="49571" spans="151:151" ht="14.4" x14ac:dyDescent="0.25">
      <c r="EU49571" s="104"/>
    </row>
    <row r="49572" spans="151:151" ht="14.4" x14ac:dyDescent="0.25">
      <c r="EU49572" s="104"/>
    </row>
    <row r="49573" spans="151:151" ht="14.4" x14ac:dyDescent="0.25">
      <c r="EU49573" s="104"/>
    </row>
    <row r="49574" spans="151:151" ht="14.4" x14ac:dyDescent="0.25">
      <c r="EU49574" s="104"/>
    </row>
    <row r="49575" spans="151:151" ht="14.4" x14ac:dyDescent="0.25">
      <c r="EU49575" s="104"/>
    </row>
    <row r="49576" spans="151:151" ht="14.4" x14ac:dyDescent="0.25">
      <c r="EU49576" s="104"/>
    </row>
    <row r="49577" spans="151:151" ht="14.4" x14ac:dyDescent="0.25">
      <c r="EU49577" s="104"/>
    </row>
    <row r="49578" spans="151:151" ht="14.4" x14ac:dyDescent="0.25">
      <c r="EU49578" s="104"/>
    </row>
    <row r="49579" spans="151:151" ht="14.4" x14ac:dyDescent="0.25">
      <c r="EU49579" s="104"/>
    </row>
    <row r="49580" spans="151:151" ht="14.4" x14ac:dyDescent="0.25">
      <c r="EU49580" s="104"/>
    </row>
    <row r="49581" spans="151:151" ht="14.4" x14ac:dyDescent="0.25">
      <c r="EU49581" s="104"/>
    </row>
    <row r="49582" spans="151:151" ht="14.4" x14ac:dyDescent="0.25">
      <c r="EU49582" s="104"/>
    </row>
    <row r="49583" spans="151:151" ht="14.4" x14ac:dyDescent="0.25">
      <c r="EU49583" s="104"/>
    </row>
    <row r="49584" spans="151:151" ht="14.4" x14ac:dyDescent="0.25">
      <c r="EU49584" s="104"/>
    </row>
    <row r="49585" spans="151:151" ht="14.4" x14ac:dyDescent="0.25">
      <c r="EU49585" s="104"/>
    </row>
    <row r="49586" spans="151:151" ht="14.4" x14ac:dyDescent="0.25">
      <c r="EU49586" s="104"/>
    </row>
    <row r="49587" spans="151:151" ht="14.4" x14ac:dyDescent="0.25">
      <c r="EU49587" s="104"/>
    </row>
    <row r="49588" spans="151:151" ht="14.4" x14ac:dyDescent="0.25">
      <c r="EU49588" s="104"/>
    </row>
    <row r="49589" spans="151:151" ht="14.4" x14ac:dyDescent="0.25">
      <c r="EU49589" s="104"/>
    </row>
    <row r="49590" spans="151:151" ht="14.4" x14ac:dyDescent="0.25">
      <c r="EU49590" s="104"/>
    </row>
    <row r="49591" spans="151:151" ht="14.4" x14ac:dyDescent="0.25">
      <c r="EU49591" s="104"/>
    </row>
    <row r="49592" spans="151:151" ht="14.4" x14ac:dyDescent="0.25">
      <c r="EU49592" s="104"/>
    </row>
    <row r="49593" spans="151:151" ht="14.4" x14ac:dyDescent="0.25">
      <c r="EU49593" s="104"/>
    </row>
    <row r="49594" spans="151:151" ht="14.4" x14ac:dyDescent="0.25">
      <c r="EU49594" s="104"/>
    </row>
    <row r="49595" spans="151:151" ht="14.4" x14ac:dyDescent="0.25">
      <c r="EU49595" s="104"/>
    </row>
    <row r="49596" spans="151:151" ht="14.4" x14ac:dyDescent="0.25">
      <c r="EU49596" s="104"/>
    </row>
    <row r="49597" spans="151:151" ht="14.4" x14ac:dyDescent="0.25">
      <c r="EU49597" s="104"/>
    </row>
    <row r="49598" spans="151:151" ht="14.4" x14ac:dyDescent="0.25">
      <c r="EU49598" s="104"/>
    </row>
    <row r="49599" spans="151:151" ht="14.4" x14ac:dyDescent="0.25">
      <c r="EU49599" s="104"/>
    </row>
    <row r="49600" spans="151:151" ht="14.4" x14ac:dyDescent="0.25">
      <c r="EU49600" s="104"/>
    </row>
    <row r="49601" spans="151:151" ht="14.4" x14ac:dyDescent="0.25">
      <c r="EU49601" s="104"/>
    </row>
    <row r="49602" spans="151:151" ht="14.4" x14ac:dyDescent="0.25">
      <c r="EU49602" s="104"/>
    </row>
    <row r="49603" spans="151:151" ht="14.4" x14ac:dyDescent="0.25">
      <c r="EU49603" s="104"/>
    </row>
    <row r="49604" spans="151:151" ht="14.4" x14ac:dyDescent="0.25">
      <c r="EU49604" s="104"/>
    </row>
    <row r="49605" spans="151:151" ht="14.4" x14ac:dyDescent="0.25">
      <c r="EU49605" s="104"/>
    </row>
    <row r="49606" spans="151:151" ht="14.4" x14ac:dyDescent="0.25">
      <c r="EU49606" s="104"/>
    </row>
    <row r="49607" spans="151:151" ht="14.4" x14ac:dyDescent="0.25">
      <c r="EU49607" s="104"/>
    </row>
    <row r="49608" spans="151:151" ht="14.4" x14ac:dyDescent="0.25">
      <c r="EU49608" s="104"/>
    </row>
    <row r="49609" spans="151:151" ht="14.4" x14ac:dyDescent="0.25">
      <c r="EU49609" s="104"/>
    </row>
    <row r="49610" spans="151:151" ht="14.4" x14ac:dyDescent="0.25">
      <c r="EU49610" s="104"/>
    </row>
    <row r="49611" spans="151:151" ht="14.4" x14ac:dyDescent="0.25">
      <c r="EU49611" s="104"/>
    </row>
    <row r="49612" spans="151:151" ht="14.4" x14ac:dyDescent="0.25">
      <c r="EU49612" s="104"/>
    </row>
    <row r="49613" spans="151:151" ht="14.4" x14ac:dyDescent="0.25">
      <c r="EU49613" s="104"/>
    </row>
    <row r="49614" spans="151:151" ht="14.4" x14ac:dyDescent="0.25">
      <c r="EU49614" s="104"/>
    </row>
    <row r="49615" spans="151:151" ht="14.4" x14ac:dyDescent="0.25">
      <c r="EU49615" s="104"/>
    </row>
    <row r="49616" spans="151:151" ht="14.4" x14ac:dyDescent="0.25">
      <c r="EU49616" s="104"/>
    </row>
    <row r="49617" spans="151:151" ht="14.4" x14ac:dyDescent="0.25">
      <c r="EU49617" s="104"/>
    </row>
    <row r="49618" spans="151:151" ht="14.4" x14ac:dyDescent="0.25">
      <c r="EU49618" s="104"/>
    </row>
    <row r="49619" spans="151:151" ht="14.4" x14ac:dyDescent="0.25">
      <c r="EU49619" s="104"/>
    </row>
    <row r="49620" spans="151:151" ht="14.4" x14ac:dyDescent="0.25">
      <c r="EU49620" s="104"/>
    </row>
    <row r="49621" spans="151:151" ht="14.4" x14ac:dyDescent="0.25">
      <c r="EU49621" s="104"/>
    </row>
    <row r="49622" spans="151:151" ht="14.4" x14ac:dyDescent="0.25">
      <c r="EU49622" s="104"/>
    </row>
    <row r="49623" spans="151:151" ht="14.4" x14ac:dyDescent="0.25">
      <c r="EU49623" s="104"/>
    </row>
    <row r="49624" spans="151:151" ht="14.4" x14ac:dyDescent="0.25">
      <c r="EU49624" s="104"/>
    </row>
    <row r="49625" spans="151:151" ht="14.4" x14ac:dyDescent="0.25">
      <c r="EU49625" s="104"/>
    </row>
    <row r="49626" spans="151:151" ht="14.4" x14ac:dyDescent="0.25">
      <c r="EU49626" s="104"/>
    </row>
    <row r="49627" spans="151:151" ht="14.4" x14ac:dyDescent="0.25">
      <c r="EU49627" s="104"/>
    </row>
    <row r="49628" spans="151:151" ht="14.4" x14ac:dyDescent="0.25">
      <c r="EU49628" s="104"/>
    </row>
    <row r="49629" spans="151:151" ht="14.4" x14ac:dyDescent="0.25">
      <c r="EU49629" s="104"/>
    </row>
    <row r="49630" spans="151:151" ht="14.4" x14ac:dyDescent="0.25">
      <c r="EU49630" s="104"/>
    </row>
    <row r="49631" spans="151:151" ht="14.4" x14ac:dyDescent="0.25">
      <c r="EU49631" s="104"/>
    </row>
    <row r="49632" spans="151:151" ht="14.4" x14ac:dyDescent="0.25">
      <c r="EU49632" s="104"/>
    </row>
    <row r="49633" spans="151:151" ht="14.4" x14ac:dyDescent="0.25">
      <c r="EU49633" s="104"/>
    </row>
    <row r="49634" spans="151:151" ht="14.4" x14ac:dyDescent="0.25">
      <c r="EU49634" s="104"/>
    </row>
    <row r="49635" spans="151:151" ht="14.4" x14ac:dyDescent="0.25">
      <c r="EU49635" s="104"/>
    </row>
    <row r="49636" spans="151:151" ht="14.4" x14ac:dyDescent="0.25">
      <c r="EU49636" s="104"/>
    </row>
    <row r="49637" spans="151:151" ht="14.4" x14ac:dyDescent="0.25">
      <c r="EU49637" s="104"/>
    </row>
    <row r="49638" spans="151:151" ht="14.4" x14ac:dyDescent="0.25">
      <c r="EU49638" s="104"/>
    </row>
    <row r="49639" spans="151:151" ht="14.4" x14ac:dyDescent="0.25">
      <c r="EU49639" s="104"/>
    </row>
    <row r="49640" spans="151:151" ht="14.4" x14ac:dyDescent="0.25">
      <c r="EU49640" s="104"/>
    </row>
    <row r="49641" spans="151:151" ht="14.4" x14ac:dyDescent="0.25">
      <c r="EU49641" s="104"/>
    </row>
    <row r="49642" spans="151:151" ht="14.4" x14ac:dyDescent="0.25">
      <c r="EU49642" s="104"/>
    </row>
    <row r="49643" spans="151:151" ht="14.4" x14ac:dyDescent="0.25">
      <c r="EU49643" s="104"/>
    </row>
    <row r="49644" spans="151:151" ht="14.4" x14ac:dyDescent="0.25">
      <c r="EU49644" s="104"/>
    </row>
    <row r="49645" spans="151:151" ht="14.4" x14ac:dyDescent="0.25">
      <c r="EU49645" s="104"/>
    </row>
    <row r="49646" spans="151:151" ht="14.4" x14ac:dyDescent="0.25">
      <c r="EU49646" s="104"/>
    </row>
    <row r="49647" spans="151:151" ht="14.4" x14ac:dyDescent="0.25">
      <c r="EU49647" s="104"/>
    </row>
    <row r="49648" spans="151:151" ht="14.4" x14ac:dyDescent="0.25">
      <c r="EU49648" s="104"/>
    </row>
    <row r="49649" spans="151:151" ht="14.4" x14ac:dyDescent="0.25">
      <c r="EU49649" s="104"/>
    </row>
    <row r="49650" spans="151:151" ht="14.4" x14ac:dyDescent="0.25">
      <c r="EU49650" s="104"/>
    </row>
    <row r="49651" spans="151:151" ht="14.4" x14ac:dyDescent="0.25">
      <c r="EU49651" s="104"/>
    </row>
    <row r="49652" spans="151:151" ht="14.4" x14ac:dyDescent="0.25">
      <c r="EU49652" s="104"/>
    </row>
    <row r="49653" spans="151:151" ht="14.4" x14ac:dyDescent="0.25">
      <c r="EU49653" s="104"/>
    </row>
    <row r="49654" spans="151:151" ht="14.4" x14ac:dyDescent="0.25">
      <c r="EU49654" s="104"/>
    </row>
    <row r="49655" spans="151:151" ht="14.4" x14ac:dyDescent="0.25">
      <c r="EU49655" s="104"/>
    </row>
    <row r="49656" spans="151:151" ht="14.4" x14ac:dyDescent="0.25">
      <c r="EU49656" s="104"/>
    </row>
    <row r="49657" spans="151:151" ht="14.4" x14ac:dyDescent="0.25">
      <c r="EU49657" s="104"/>
    </row>
    <row r="49658" spans="151:151" ht="14.4" x14ac:dyDescent="0.25">
      <c r="EU49658" s="104"/>
    </row>
    <row r="49659" spans="151:151" ht="14.4" x14ac:dyDescent="0.25">
      <c r="EU49659" s="104"/>
    </row>
    <row r="49660" spans="151:151" ht="14.4" x14ac:dyDescent="0.25">
      <c r="EU49660" s="104"/>
    </row>
    <row r="49661" spans="151:151" ht="14.4" x14ac:dyDescent="0.25">
      <c r="EU49661" s="104"/>
    </row>
    <row r="49662" spans="151:151" ht="14.4" x14ac:dyDescent="0.25">
      <c r="EU49662" s="104"/>
    </row>
    <row r="49663" spans="151:151" ht="14.4" x14ac:dyDescent="0.25">
      <c r="EU49663" s="104"/>
    </row>
    <row r="49664" spans="151:151" ht="14.4" x14ac:dyDescent="0.25">
      <c r="EU49664" s="104"/>
    </row>
    <row r="49665" spans="151:151" ht="14.4" x14ac:dyDescent="0.25">
      <c r="EU49665" s="104"/>
    </row>
    <row r="49666" spans="151:151" ht="14.4" x14ac:dyDescent="0.25">
      <c r="EU49666" s="104"/>
    </row>
    <row r="49667" spans="151:151" ht="14.4" x14ac:dyDescent="0.25">
      <c r="EU49667" s="104"/>
    </row>
    <row r="49668" spans="151:151" ht="14.4" x14ac:dyDescent="0.25">
      <c r="EU49668" s="104"/>
    </row>
    <row r="49669" spans="151:151" ht="14.4" x14ac:dyDescent="0.25">
      <c r="EU49669" s="104"/>
    </row>
    <row r="49670" spans="151:151" ht="14.4" x14ac:dyDescent="0.25">
      <c r="EU49670" s="104"/>
    </row>
    <row r="49671" spans="151:151" ht="14.4" x14ac:dyDescent="0.25">
      <c r="EU49671" s="104"/>
    </row>
    <row r="49672" spans="151:151" ht="14.4" x14ac:dyDescent="0.25">
      <c r="EU49672" s="104"/>
    </row>
    <row r="49673" spans="151:151" ht="14.4" x14ac:dyDescent="0.25">
      <c r="EU49673" s="104"/>
    </row>
    <row r="49674" spans="151:151" ht="14.4" x14ac:dyDescent="0.25">
      <c r="EU49674" s="104"/>
    </row>
    <row r="49675" spans="151:151" ht="14.4" x14ac:dyDescent="0.25">
      <c r="EU49675" s="104"/>
    </row>
    <row r="49676" spans="151:151" ht="14.4" x14ac:dyDescent="0.25">
      <c r="EU49676" s="104"/>
    </row>
    <row r="49677" spans="151:151" ht="14.4" x14ac:dyDescent="0.25">
      <c r="EU49677" s="104"/>
    </row>
    <row r="49678" spans="151:151" ht="14.4" x14ac:dyDescent="0.25">
      <c r="EU49678" s="104"/>
    </row>
    <row r="49679" spans="151:151" ht="14.4" x14ac:dyDescent="0.25">
      <c r="EU49679" s="104"/>
    </row>
    <row r="49680" spans="151:151" ht="14.4" x14ac:dyDescent="0.25">
      <c r="EU49680" s="104"/>
    </row>
    <row r="49681" spans="151:151" ht="14.4" x14ac:dyDescent="0.25">
      <c r="EU49681" s="104"/>
    </row>
    <row r="49682" spans="151:151" ht="14.4" x14ac:dyDescent="0.25">
      <c r="EU49682" s="104"/>
    </row>
    <row r="49683" spans="151:151" ht="14.4" x14ac:dyDescent="0.25">
      <c r="EU49683" s="104"/>
    </row>
    <row r="49684" spans="151:151" ht="14.4" x14ac:dyDescent="0.25">
      <c r="EU49684" s="104"/>
    </row>
    <row r="49685" spans="151:151" ht="14.4" x14ac:dyDescent="0.25">
      <c r="EU49685" s="104"/>
    </row>
    <row r="49686" spans="151:151" ht="14.4" x14ac:dyDescent="0.25">
      <c r="EU49686" s="104"/>
    </row>
    <row r="49687" spans="151:151" ht="14.4" x14ac:dyDescent="0.25">
      <c r="EU49687" s="104"/>
    </row>
    <row r="49688" spans="151:151" ht="14.4" x14ac:dyDescent="0.25">
      <c r="EU49688" s="104"/>
    </row>
    <row r="49689" spans="151:151" ht="14.4" x14ac:dyDescent="0.25">
      <c r="EU49689" s="104"/>
    </row>
    <row r="49690" spans="151:151" ht="14.4" x14ac:dyDescent="0.25">
      <c r="EU49690" s="104"/>
    </row>
    <row r="49691" spans="151:151" ht="14.4" x14ac:dyDescent="0.25">
      <c r="EU49691" s="104"/>
    </row>
    <row r="49692" spans="151:151" ht="14.4" x14ac:dyDescent="0.25">
      <c r="EU49692" s="104"/>
    </row>
    <row r="49693" spans="151:151" ht="14.4" x14ac:dyDescent="0.25">
      <c r="EU49693" s="104"/>
    </row>
    <row r="49694" spans="151:151" ht="14.4" x14ac:dyDescent="0.25">
      <c r="EU49694" s="104"/>
    </row>
    <row r="49695" spans="151:151" ht="14.4" x14ac:dyDescent="0.25">
      <c r="EU49695" s="104"/>
    </row>
    <row r="49696" spans="151:151" ht="14.4" x14ac:dyDescent="0.25">
      <c r="EU49696" s="104"/>
    </row>
    <row r="49697" spans="151:151" ht="14.4" x14ac:dyDescent="0.25">
      <c r="EU49697" s="104"/>
    </row>
    <row r="49698" spans="151:151" ht="14.4" x14ac:dyDescent="0.25">
      <c r="EU49698" s="104"/>
    </row>
    <row r="49699" spans="151:151" ht="14.4" x14ac:dyDescent="0.25">
      <c r="EU49699" s="104"/>
    </row>
    <row r="49700" spans="151:151" ht="14.4" x14ac:dyDescent="0.25">
      <c r="EU49700" s="104"/>
    </row>
    <row r="49701" spans="151:151" ht="14.4" x14ac:dyDescent="0.25">
      <c r="EU49701" s="104"/>
    </row>
    <row r="49702" spans="151:151" ht="14.4" x14ac:dyDescent="0.25">
      <c r="EU49702" s="104"/>
    </row>
    <row r="49703" spans="151:151" ht="14.4" x14ac:dyDescent="0.25">
      <c r="EU49703" s="104"/>
    </row>
    <row r="49704" spans="151:151" ht="14.4" x14ac:dyDescent="0.25">
      <c r="EU49704" s="104"/>
    </row>
    <row r="49705" spans="151:151" ht="14.4" x14ac:dyDescent="0.25">
      <c r="EU49705" s="104"/>
    </row>
    <row r="49706" spans="151:151" ht="14.4" x14ac:dyDescent="0.25">
      <c r="EU49706" s="104"/>
    </row>
    <row r="49707" spans="151:151" ht="14.4" x14ac:dyDescent="0.25">
      <c r="EU49707" s="104"/>
    </row>
    <row r="49708" spans="151:151" ht="14.4" x14ac:dyDescent="0.25">
      <c r="EU49708" s="104"/>
    </row>
    <row r="49709" spans="151:151" ht="14.4" x14ac:dyDescent="0.25">
      <c r="EU49709" s="104"/>
    </row>
    <row r="49710" spans="151:151" ht="14.4" x14ac:dyDescent="0.25">
      <c r="EU49710" s="104"/>
    </row>
    <row r="49711" spans="151:151" ht="14.4" x14ac:dyDescent="0.25">
      <c r="EU49711" s="104"/>
    </row>
    <row r="49712" spans="151:151" ht="14.4" x14ac:dyDescent="0.25">
      <c r="EU49712" s="104"/>
    </row>
    <row r="49713" spans="151:151" ht="14.4" x14ac:dyDescent="0.25">
      <c r="EU49713" s="104"/>
    </row>
    <row r="49714" spans="151:151" ht="14.4" x14ac:dyDescent="0.25">
      <c r="EU49714" s="104"/>
    </row>
    <row r="49715" spans="151:151" ht="14.4" x14ac:dyDescent="0.25">
      <c r="EU49715" s="104"/>
    </row>
    <row r="49716" spans="151:151" ht="14.4" x14ac:dyDescent="0.25">
      <c r="EU49716" s="104"/>
    </row>
    <row r="49717" spans="151:151" ht="14.4" x14ac:dyDescent="0.25">
      <c r="EU49717" s="104"/>
    </row>
    <row r="49718" spans="151:151" ht="14.4" x14ac:dyDescent="0.25">
      <c r="EU49718" s="104"/>
    </row>
    <row r="49719" spans="151:151" ht="14.4" x14ac:dyDescent="0.25">
      <c r="EU49719" s="104"/>
    </row>
    <row r="49720" spans="151:151" ht="14.4" x14ac:dyDescent="0.25">
      <c r="EU49720" s="104"/>
    </row>
    <row r="49721" spans="151:151" ht="14.4" x14ac:dyDescent="0.25">
      <c r="EU49721" s="104"/>
    </row>
    <row r="49722" spans="151:151" ht="14.4" x14ac:dyDescent="0.25">
      <c r="EU49722" s="104"/>
    </row>
    <row r="49723" spans="151:151" ht="14.4" x14ac:dyDescent="0.25">
      <c r="EU49723" s="104"/>
    </row>
    <row r="49724" spans="151:151" ht="14.4" x14ac:dyDescent="0.25">
      <c r="EU49724" s="104"/>
    </row>
    <row r="49725" spans="151:151" ht="14.4" x14ac:dyDescent="0.25">
      <c r="EU49725" s="104"/>
    </row>
    <row r="49726" spans="151:151" ht="14.4" x14ac:dyDescent="0.25">
      <c r="EU49726" s="104"/>
    </row>
    <row r="49727" spans="151:151" ht="14.4" x14ac:dyDescent="0.25">
      <c r="EU49727" s="104"/>
    </row>
    <row r="49728" spans="151:151" ht="14.4" x14ac:dyDescent="0.25">
      <c r="EU49728" s="104"/>
    </row>
    <row r="49729" spans="151:151" ht="14.4" x14ac:dyDescent="0.25">
      <c r="EU49729" s="104"/>
    </row>
    <row r="49730" spans="151:151" ht="14.4" x14ac:dyDescent="0.25">
      <c r="EU49730" s="104"/>
    </row>
    <row r="49731" spans="151:151" ht="14.4" x14ac:dyDescent="0.25">
      <c r="EU49731" s="104"/>
    </row>
    <row r="49732" spans="151:151" ht="14.4" x14ac:dyDescent="0.25">
      <c r="EU49732" s="104"/>
    </row>
    <row r="49733" spans="151:151" ht="14.4" x14ac:dyDescent="0.25">
      <c r="EU49733" s="104"/>
    </row>
    <row r="49734" spans="151:151" ht="14.4" x14ac:dyDescent="0.25">
      <c r="EU49734" s="104"/>
    </row>
    <row r="49735" spans="151:151" ht="14.4" x14ac:dyDescent="0.25">
      <c r="EU49735" s="104"/>
    </row>
    <row r="49736" spans="151:151" ht="14.4" x14ac:dyDescent="0.25">
      <c r="EU49736" s="104"/>
    </row>
    <row r="49737" spans="151:151" ht="14.4" x14ac:dyDescent="0.25">
      <c r="EU49737" s="104"/>
    </row>
    <row r="49738" spans="151:151" ht="14.4" x14ac:dyDescent="0.25">
      <c r="EU49738" s="104"/>
    </row>
    <row r="49739" spans="151:151" ht="14.4" x14ac:dyDescent="0.25">
      <c r="EU49739" s="104"/>
    </row>
    <row r="49740" spans="151:151" ht="14.4" x14ac:dyDescent="0.25">
      <c r="EU49740" s="104"/>
    </row>
    <row r="49741" spans="151:151" ht="14.4" x14ac:dyDescent="0.25">
      <c r="EU49741" s="104"/>
    </row>
    <row r="49742" spans="151:151" ht="14.4" x14ac:dyDescent="0.25">
      <c r="EU49742" s="104"/>
    </row>
    <row r="49743" spans="151:151" ht="14.4" x14ac:dyDescent="0.25">
      <c r="EU49743" s="104"/>
    </row>
    <row r="49744" spans="151:151" ht="14.4" x14ac:dyDescent="0.25">
      <c r="EU49744" s="104"/>
    </row>
    <row r="49745" spans="151:151" ht="14.4" x14ac:dyDescent="0.25">
      <c r="EU49745" s="104"/>
    </row>
    <row r="49746" spans="151:151" ht="14.4" x14ac:dyDescent="0.25">
      <c r="EU49746" s="104"/>
    </row>
    <row r="49747" spans="151:151" ht="14.4" x14ac:dyDescent="0.25">
      <c r="EU49747" s="104"/>
    </row>
    <row r="49748" spans="151:151" ht="14.4" x14ac:dyDescent="0.25">
      <c r="EU49748" s="104"/>
    </row>
    <row r="49749" spans="151:151" ht="14.4" x14ac:dyDescent="0.25">
      <c r="EU49749" s="104"/>
    </row>
    <row r="49750" spans="151:151" ht="14.4" x14ac:dyDescent="0.25">
      <c r="EU49750" s="104"/>
    </row>
    <row r="49751" spans="151:151" ht="14.4" x14ac:dyDescent="0.25">
      <c r="EU49751" s="104"/>
    </row>
    <row r="49752" spans="151:151" ht="14.4" x14ac:dyDescent="0.25">
      <c r="EU49752" s="104"/>
    </row>
    <row r="49753" spans="151:151" ht="14.4" x14ac:dyDescent="0.25">
      <c r="EU49753" s="104"/>
    </row>
    <row r="49754" spans="151:151" ht="14.4" x14ac:dyDescent="0.25">
      <c r="EU49754" s="104"/>
    </row>
    <row r="49755" spans="151:151" ht="14.4" x14ac:dyDescent="0.25">
      <c r="EU49755" s="104"/>
    </row>
    <row r="49756" spans="151:151" ht="14.4" x14ac:dyDescent="0.25">
      <c r="EU49756" s="104"/>
    </row>
    <row r="49757" spans="151:151" ht="14.4" x14ac:dyDescent="0.25">
      <c r="EU49757" s="104"/>
    </row>
    <row r="49758" spans="151:151" ht="14.4" x14ac:dyDescent="0.25">
      <c r="EU49758" s="104"/>
    </row>
    <row r="49759" spans="151:151" ht="14.4" x14ac:dyDescent="0.25">
      <c r="EU49759" s="104"/>
    </row>
    <row r="49760" spans="151:151" ht="14.4" x14ac:dyDescent="0.25">
      <c r="EU49760" s="104"/>
    </row>
    <row r="49761" spans="151:151" ht="14.4" x14ac:dyDescent="0.25">
      <c r="EU49761" s="104"/>
    </row>
    <row r="49762" spans="151:151" ht="14.4" x14ac:dyDescent="0.25">
      <c r="EU49762" s="104"/>
    </row>
    <row r="49763" spans="151:151" ht="14.4" x14ac:dyDescent="0.25">
      <c r="EU49763" s="104"/>
    </row>
    <row r="49764" spans="151:151" ht="14.4" x14ac:dyDescent="0.25">
      <c r="EU49764" s="104"/>
    </row>
    <row r="49765" spans="151:151" ht="14.4" x14ac:dyDescent="0.25">
      <c r="EU49765" s="104"/>
    </row>
    <row r="49766" spans="151:151" ht="14.4" x14ac:dyDescent="0.25">
      <c r="EU49766" s="104"/>
    </row>
    <row r="49767" spans="151:151" ht="14.4" x14ac:dyDescent="0.25">
      <c r="EU49767" s="104"/>
    </row>
    <row r="49768" spans="151:151" ht="14.4" x14ac:dyDescent="0.25">
      <c r="EU49768" s="104"/>
    </row>
    <row r="49769" spans="151:151" ht="14.4" x14ac:dyDescent="0.25">
      <c r="EU49769" s="104"/>
    </row>
    <row r="49770" spans="151:151" ht="14.4" x14ac:dyDescent="0.25">
      <c r="EU49770" s="104"/>
    </row>
    <row r="49771" spans="151:151" ht="14.4" x14ac:dyDescent="0.25">
      <c r="EU49771" s="104"/>
    </row>
    <row r="49772" spans="151:151" ht="14.4" x14ac:dyDescent="0.25">
      <c r="EU49772" s="104"/>
    </row>
    <row r="49773" spans="151:151" ht="14.4" x14ac:dyDescent="0.25">
      <c r="EU49773" s="104"/>
    </row>
    <row r="49774" spans="151:151" ht="14.4" x14ac:dyDescent="0.25">
      <c r="EU49774" s="104"/>
    </row>
    <row r="49775" spans="151:151" ht="14.4" x14ac:dyDescent="0.25">
      <c r="EU49775" s="104"/>
    </row>
    <row r="49776" spans="151:151" ht="14.4" x14ac:dyDescent="0.25">
      <c r="EU49776" s="104"/>
    </row>
    <row r="49777" spans="151:151" ht="14.4" x14ac:dyDescent="0.25">
      <c r="EU49777" s="104"/>
    </row>
    <row r="49778" spans="151:151" ht="14.4" x14ac:dyDescent="0.25">
      <c r="EU49778" s="104"/>
    </row>
    <row r="49779" spans="151:151" ht="14.4" x14ac:dyDescent="0.25">
      <c r="EU49779" s="104"/>
    </row>
    <row r="49780" spans="151:151" ht="14.4" x14ac:dyDescent="0.25">
      <c r="EU49780" s="104"/>
    </row>
    <row r="49781" spans="151:151" ht="14.4" x14ac:dyDescent="0.25">
      <c r="EU49781" s="104"/>
    </row>
    <row r="49782" spans="151:151" ht="14.4" x14ac:dyDescent="0.25">
      <c r="EU49782" s="104"/>
    </row>
    <row r="49783" spans="151:151" ht="14.4" x14ac:dyDescent="0.25">
      <c r="EU49783" s="104"/>
    </row>
    <row r="49784" spans="151:151" ht="14.4" x14ac:dyDescent="0.25">
      <c r="EU49784" s="104"/>
    </row>
    <row r="49785" spans="151:151" ht="14.4" x14ac:dyDescent="0.25">
      <c r="EU49785" s="104"/>
    </row>
    <row r="49786" spans="151:151" ht="14.4" x14ac:dyDescent="0.25">
      <c r="EU49786" s="104"/>
    </row>
    <row r="49787" spans="151:151" ht="14.4" x14ac:dyDescent="0.25">
      <c r="EU49787" s="104"/>
    </row>
    <row r="49788" spans="151:151" ht="14.4" x14ac:dyDescent="0.25">
      <c r="EU49788" s="104"/>
    </row>
    <row r="49789" spans="151:151" ht="14.4" x14ac:dyDescent="0.25">
      <c r="EU49789" s="104"/>
    </row>
    <row r="49790" spans="151:151" ht="14.4" x14ac:dyDescent="0.25">
      <c r="EU49790" s="104"/>
    </row>
    <row r="49791" spans="151:151" ht="14.4" x14ac:dyDescent="0.25">
      <c r="EU49791" s="104"/>
    </row>
    <row r="49792" spans="151:151" ht="14.4" x14ac:dyDescent="0.25">
      <c r="EU49792" s="104"/>
    </row>
    <row r="49793" spans="151:151" ht="14.4" x14ac:dyDescent="0.25">
      <c r="EU49793" s="104"/>
    </row>
    <row r="49794" spans="151:151" ht="14.4" x14ac:dyDescent="0.25">
      <c r="EU49794" s="104"/>
    </row>
    <row r="49795" spans="151:151" ht="14.4" x14ac:dyDescent="0.25">
      <c r="EU49795" s="104"/>
    </row>
    <row r="49796" spans="151:151" ht="14.4" x14ac:dyDescent="0.25">
      <c r="EU49796" s="104"/>
    </row>
    <row r="49797" spans="151:151" ht="14.4" x14ac:dyDescent="0.25">
      <c r="EU49797" s="104"/>
    </row>
    <row r="49798" spans="151:151" ht="14.4" x14ac:dyDescent="0.25">
      <c r="EU49798" s="104"/>
    </row>
    <row r="49799" spans="151:151" ht="14.4" x14ac:dyDescent="0.25">
      <c r="EU49799" s="104"/>
    </row>
    <row r="49800" spans="151:151" ht="14.4" x14ac:dyDescent="0.25">
      <c r="EU49800" s="104"/>
    </row>
    <row r="49801" spans="151:151" ht="14.4" x14ac:dyDescent="0.25">
      <c r="EU49801" s="104"/>
    </row>
    <row r="49802" spans="151:151" ht="14.4" x14ac:dyDescent="0.25">
      <c r="EU49802" s="104"/>
    </row>
    <row r="49803" spans="151:151" ht="14.4" x14ac:dyDescent="0.25">
      <c r="EU49803" s="104"/>
    </row>
    <row r="49804" spans="151:151" ht="14.4" x14ac:dyDescent="0.25">
      <c r="EU49804" s="104"/>
    </row>
    <row r="49805" spans="151:151" ht="14.4" x14ac:dyDescent="0.25">
      <c r="EU49805" s="104"/>
    </row>
    <row r="49806" spans="151:151" ht="14.4" x14ac:dyDescent="0.25">
      <c r="EU49806" s="104"/>
    </row>
    <row r="49807" spans="151:151" ht="14.4" x14ac:dyDescent="0.25">
      <c r="EU49807" s="104"/>
    </row>
    <row r="49808" spans="151:151" ht="14.4" x14ac:dyDescent="0.25">
      <c r="EU49808" s="104"/>
    </row>
    <row r="49809" spans="151:151" ht="14.4" x14ac:dyDescent="0.25">
      <c r="EU49809" s="104"/>
    </row>
    <row r="49810" spans="151:151" ht="14.4" x14ac:dyDescent="0.25">
      <c r="EU49810" s="104"/>
    </row>
    <row r="49811" spans="151:151" ht="14.4" x14ac:dyDescent="0.25">
      <c r="EU49811" s="104"/>
    </row>
    <row r="49812" spans="151:151" ht="14.4" x14ac:dyDescent="0.25">
      <c r="EU49812" s="104"/>
    </row>
    <row r="49813" spans="151:151" ht="14.4" x14ac:dyDescent="0.25">
      <c r="EU49813" s="104"/>
    </row>
    <row r="49814" spans="151:151" ht="14.4" x14ac:dyDescent="0.25">
      <c r="EU49814" s="104"/>
    </row>
    <row r="49815" spans="151:151" ht="14.4" x14ac:dyDescent="0.25">
      <c r="EU49815" s="104"/>
    </row>
    <row r="49816" spans="151:151" ht="14.4" x14ac:dyDescent="0.25">
      <c r="EU49816" s="104"/>
    </row>
    <row r="49817" spans="151:151" ht="14.4" x14ac:dyDescent="0.25">
      <c r="EU49817" s="104"/>
    </row>
    <row r="49818" spans="151:151" ht="14.4" x14ac:dyDescent="0.25">
      <c r="EU49818" s="104"/>
    </row>
    <row r="49819" spans="151:151" ht="14.4" x14ac:dyDescent="0.25">
      <c r="EU49819" s="104"/>
    </row>
    <row r="49820" spans="151:151" ht="14.4" x14ac:dyDescent="0.25">
      <c r="EU49820" s="104"/>
    </row>
    <row r="49821" spans="151:151" ht="14.4" x14ac:dyDescent="0.25">
      <c r="EU49821" s="104"/>
    </row>
    <row r="49822" spans="151:151" ht="14.4" x14ac:dyDescent="0.25">
      <c r="EU49822" s="104"/>
    </row>
    <row r="49823" spans="151:151" ht="14.4" x14ac:dyDescent="0.25">
      <c r="EU49823" s="104"/>
    </row>
    <row r="49824" spans="151:151" ht="14.4" x14ac:dyDescent="0.25">
      <c r="EU49824" s="104"/>
    </row>
    <row r="49825" spans="151:151" ht="14.4" x14ac:dyDescent="0.25">
      <c r="EU49825" s="104"/>
    </row>
    <row r="49826" spans="151:151" ht="14.4" x14ac:dyDescent="0.25">
      <c r="EU49826" s="104"/>
    </row>
    <row r="49827" spans="151:151" ht="14.4" x14ac:dyDescent="0.25">
      <c r="EU49827" s="104"/>
    </row>
    <row r="49828" spans="151:151" ht="14.4" x14ac:dyDescent="0.25">
      <c r="EU49828" s="104"/>
    </row>
    <row r="49829" spans="151:151" ht="14.4" x14ac:dyDescent="0.25">
      <c r="EU49829" s="104"/>
    </row>
    <row r="49830" spans="151:151" ht="14.4" x14ac:dyDescent="0.25">
      <c r="EU49830" s="104"/>
    </row>
    <row r="49831" spans="151:151" ht="14.4" x14ac:dyDescent="0.25">
      <c r="EU49831" s="104"/>
    </row>
    <row r="49832" spans="151:151" ht="14.4" x14ac:dyDescent="0.25">
      <c r="EU49832" s="104"/>
    </row>
    <row r="49833" spans="151:151" ht="14.4" x14ac:dyDescent="0.25">
      <c r="EU49833" s="104"/>
    </row>
    <row r="49834" spans="151:151" ht="14.4" x14ac:dyDescent="0.25">
      <c r="EU49834" s="104"/>
    </row>
    <row r="49835" spans="151:151" ht="14.4" x14ac:dyDescent="0.25">
      <c r="EU49835" s="104"/>
    </row>
    <row r="49836" spans="151:151" ht="14.4" x14ac:dyDescent="0.25">
      <c r="EU49836" s="104"/>
    </row>
    <row r="49837" spans="151:151" ht="14.4" x14ac:dyDescent="0.25">
      <c r="EU49837" s="104"/>
    </row>
    <row r="49838" spans="151:151" ht="14.4" x14ac:dyDescent="0.25">
      <c r="EU49838" s="104"/>
    </row>
    <row r="49839" spans="151:151" ht="14.4" x14ac:dyDescent="0.25">
      <c r="EU49839" s="104"/>
    </row>
    <row r="49840" spans="151:151" ht="14.4" x14ac:dyDescent="0.25">
      <c r="EU49840" s="104"/>
    </row>
    <row r="49841" spans="151:151" ht="14.4" x14ac:dyDescent="0.25">
      <c r="EU49841" s="104"/>
    </row>
    <row r="49842" spans="151:151" ht="14.4" x14ac:dyDescent="0.25">
      <c r="EU49842" s="104"/>
    </row>
    <row r="49843" spans="151:151" ht="14.4" x14ac:dyDescent="0.25">
      <c r="EU49843" s="104"/>
    </row>
    <row r="49844" spans="151:151" ht="14.4" x14ac:dyDescent="0.25">
      <c r="EU49844" s="104"/>
    </row>
    <row r="49845" spans="151:151" ht="14.4" x14ac:dyDescent="0.25">
      <c r="EU49845" s="104"/>
    </row>
    <row r="49846" spans="151:151" ht="14.4" x14ac:dyDescent="0.25">
      <c r="EU49846" s="104"/>
    </row>
    <row r="49847" spans="151:151" ht="14.4" x14ac:dyDescent="0.25">
      <c r="EU49847" s="104"/>
    </row>
    <row r="49848" spans="151:151" ht="14.4" x14ac:dyDescent="0.25">
      <c r="EU49848" s="104"/>
    </row>
    <row r="49849" spans="151:151" ht="14.4" x14ac:dyDescent="0.25">
      <c r="EU49849" s="104"/>
    </row>
    <row r="49850" spans="151:151" ht="14.4" x14ac:dyDescent="0.25">
      <c r="EU49850" s="104"/>
    </row>
    <row r="49851" spans="151:151" ht="14.4" x14ac:dyDescent="0.25">
      <c r="EU49851" s="104"/>
    </row>
    <row r="49852" spans="151:151" ht="14.4" x14ac:dyDescent="0.25">
      <c r="EU49852" s="104"/>
    </row>
    <row r="49853" spans="151:151" ht="14.4" x14ac:dyDescent="0.25">
      <c r="EU49853" s="104"/>
    </row>
    <row r="49854" spans="151:151" ht="14.4" x14ac:dyDescent="0.25">
      <c r="EU49854" s="104"/>
    </row>
    <row r="49855" spans="151:151" ht="14.4" x14ac:dyDescent="0.25">
      <c r="EU49855" s="104"/>
    </row>
    <row r="49856" spans="151:151" ht="14.4" x14ac:dyDescent="0.25">
      <c r="EU49856" s="104"/>
    </row>
    <row r="49857" spans="151:151" ht="14.4" x14ac:dyDescent="0.25">
      <c r="EU49857" s="104"/>
    </row>
    <row r="49858" spans="151:151" ht="14.4" x14ac:dyDescent="0.25">
      <c r="EU49858" s="104"/>
    </row>
    <row r="49859" spans="151:151" ht="14.4" x14ac:dyDescent="0.25">
      <c r="EU49859" s="104"/>
    </row>
    <row r="49860" spans="151:151" ht="14.4" x14ac:dyDescent="0.25">
      <c r="EU49860" s="104"/>
    </row>
    <row r="49861" spans="151:151" ht="14.4" x14ac:dyDescent="0.25">
      <c r="EU49861" s="104"/>
    </row>
    <row r="49862" spans="151:151" ht="14.4" x14ac:dyDescent="0.25">
      <c r="EU49862" s="104"/>
    </row>
    <row r="49863" spans="151:151" ht="14.4" x14ac:dyDescent="0.25">
      <c r="EU49863" s="104"/>
    </row>
    <row r="49864" spans="151:151" ht="14.4" x14ac:dyDescent="0.25">
      <c r="EU49864" s="104"/>
    </row>
    <row r="49865" spans="151:151" ht="14.4" x14ac:dyDescent="0.25">
      <c r="EU49865" s="104"/>
    </row>
    <row r="49866" spans="151:151" ht="14.4" x14ac:dyDescent="0.25">
      <c r="EU49866" s="104"/>
    </row>
    <row r="49867" spans="151:151" ht="14.4" x14ac:dyDescent="0.25">
      <c r="EU49867" s="104"/>
    </row>
    <row r="49868" spans="151:151" ht="14.4" x14ac:dyDescent="0.25">
      <c r="EU49868" s="104"/>
    </row>
    <row r="49869" spans="151:151" ht="14.4" x14ac:dyDescent="0.25">
      <c r="EU49869" s="104"/>
    </row>
    <row r="49870" spans="151:151" ht="14.4" x14ac:dyDescent="0.25">
      <c r="EU49870" s="104"/>
    </row>
    <row r="49871" spans="151:151" ht="14.4" x14ac:dyDescent="0.25">
      <c r="EU49871" s="104"/>
    </row>
    <row r="49872" spans="151:151" ht="14.4" x14ac:dyDescent="0.25">
      <c r="EU49872" s="104"/>
    </row>
    <row r="49873" spans="151:151" ht="14.4" x14ac:dyDescent="0.25">
      <c r="EU49873" s="104"/>
    </row>
    <row r="49874" spans="151:151" ht="14.4" x14ac:dyDescent="0.25">
      <c r="EU49874" s="104"/>
    </row>
    <row r="49875" spans="151:151" ht="14.4" x14ac:dyDescent="0.25">
      <c r="EU49875" s="104"/>
    </row>
    <row r="49876" spans="151:151" ht="14.4" x14ac:dyDescent="0.25">
      <c r="EU49876" s="104"/>
    </row>
    <row r="49877" spans="151:151" ht="14.4" x14ac:dyDescent="0.25">
      <c r="EU49877" s="104"/>
    </row>
    <row r="49878" spans="151:151" ht="14.4" x14ac:dyDescent="0.25">
      <c r="EU49878" s="104"/>
    </row>
    <row r="49879" spans="151:151" ht="14.4" x14ac:dyDescent="0.25">
      <c r="EU49879" s="104"/>
    </row>
    <row r="49880" spans="151:151" ht="14.4" x14ac:dyDescent="0.25">
      <c r="EU49880" s="104"/>
    </row>
    <row r="49881" spans="151:151" ht="14.4" x14ac:dyDescent="0.25">
      <c r="EU49881" s="104"/>
    </row>
    <row r="49882" spans="151:151" ht="14.4" x14ac:dyDescent="0.25">
      <c r="EU49882" s="104"/>
    </row>
    <row r="49883" spans="151:151" ht="14.4" x14ac:dyDescent="0.25">
      <c r="EU49883" s="104"/>
    </row>
    <row r="49884" spans="151:151" ht="14.4" x14ac:dyDescent="0.25">
      <c r="EU49884" s="104"/>
    </row>
    <row r="49885" spans="151:151" ht="14.4" x14ac:dyDescent="0.25">
      <c r="EU49885" s="104"/>
    </row>
    <row r="49886" spans="151:151" ht="14.4" x14ac:dyDescent="0.25">
      <c r="EU49886" s="104"/>
    </row>
    <row r="49887" spans="151:151" ht="14.4" x14ac:dyDescent="0.25">
      <c r="EU49887" s="104"/>
    </row>
    <row r="49888" spans="151:151" ht="14.4" x14ac:dyDescent="0.25">
      <c r="EU49888" s="104"/>
    </row>
    <row r="49889" spans="151:151" ht="14.4" x14ac:dyDescent="0.25">
      <c r="EU49889" s="104"/>
    </row>
    <row r="49890" spans="151:151" ht="14.4" x14ac:dyDescent="0.25">
      <c r="EU49890" s="104"/>
    </row>
    <row r="49891" spans="151:151" ht="14.4" x14ac:dyDescent="0.25">
      <c r="EU49891" s="104"/>
    </row>
    <row r="49892" spans="151:151" ht="14.4" x14ac:dyDescent="0.25">
      <c r="EU49892" s="104"/>
    </row>
    <row r="49893" spans="151:151" ht="14.4" x14ac:dyDescent="0.25">
      <c r="EU49893" s="104"/>
    </row>
    <row r="49894" spans="151:151" ht="14.4" x14ac:dyDescent="0.25">
      <c r="EU49894" s="104"/>
    </row>
    <row r="49895" spans="151:151" ht="14.4" x14ac:dyDescent="0.25">
      <c r="EU49895" s="104"/>
    </row>
    <row r="49896" spans="151:151" ht="14.4" x14ac:dyDescent="0.25">
      <c r="EU49896" s="104"/>
    </row>
    <row r="49897" spans="151:151" ht="14.4" x14ac:dyDescent="0.25">
      <c r="EU49897" s="104"/>
    </row>
    <row r="49898" spans="151:151" ht="14.4" x14ac:dyDescent="0.25">
      <c r="EU49898" s="104"/>
    </row>
    <row r="49899" spans="151:151" ht="14.4" x14ac:dyDescent="0.25">
      <c r="EU49899" s="104"/>
    </row>
    <row r="49900" spans="151:151" ht="14.4" x14ac:dyDescent="0.25">
      <c r="EU49900" s="104"/>
    </row>
    <row r="49901" spans="151:151" ht="14.4" x14ac:dyDescent="0.25">
      <c r="EU49901" s="104"/>
    </row>
    <row r="49902" spans="151:151" ht="14.4" x14ac:dyDescent="0.25">
      <c r="EU49902" s="104"/>
    </row>
    <row r="49903" spans="151:151" ht="14.4" x14ac:dyDescent="0.25">
      <c r="EU49903" s="104"/>
    </row>
    <row r="49904" spans="151:151" ht="14.4" x14ac:dyDescent="0.25">
      <c r="EU49904" s="104"/>
    </row>
    <row r="49905" spans="151:151" ht="14.4" x14ac:dyDescent="0.25">
      <c r="EU49905" s="104"/>
    </row>
    <row r="49906" spans="151:151" ht="14.4" x14ac:dyDescent="0.25">
      <c r="EU49906" s="104"/>
    </row>
    <row r="49907" spans="151:151" ht="14.4" x14ac:dyDescent="0.25">
      <c r="EU49907" s="104"/>
    </row>
    <row r="49908" spans="151:151" ht="14.4" x14ac:dyDescent="0.25">
      <c r="EU49908" s="104"/>
    </row>
    <row r="49909" spans="151:151" ht="14.4" x14ac:dyDescent="0.25">
      <c r="EU49909" s="104"/>
    </row>
    <row r="49910" spans="151:151" ht="14.4" x14ac:dyDescent="0.25">
      <c r="EU49910" s="104"/>
    </row>
    <row r="49911" spans="151:151" ht="14.4" x14ac:dyDescent="0.25">
      <c r="EU49911" s="104"/>
    </row>
    <row r="49912" spans="151:151" ht="14.4" x14ac:dyDescent="0.25">
      <c r="EU49912" s="104"/>
    </row>
    <row r="49913" spans="151:151" ht="14.4" x14ac:dyDescent="0.25">
      <c r="EU49913" s="104"/>
    </row>
    <row r="49914" spans="151:151" ht="14.4" x14ac:dyDescent="0.25">
      <c r="EU49914" s="104"/>
    </row>
    <row r="49915" spans="151:151" ht="14.4" x14ac:dyDescent="0.25">
      <c r="EU49915" s="104"/>
    </row>
    <row r="49916" spans="151:151" ht="14.4" x14ac:dyDescent="0.25">
      <c r="EU49916" s="104"/>
    </row>
    <row r="49917" spans="151:151" ht="14.4" x14ac:dyDescent="0.25">
      <c r="EU49917" s="104"/>
    </row>
    <row r="49918" spans="151:151" ht="14.4" x14ac:dyDescent="0.25">
      <c r="EU49918" s="104"/>
    </row>
    <row r="49919" spans="151:151" ht="14.4" x14ac:dyDescent="0.25">
      <c r="EU49919" s="104"/>
    </row>
    <row r="49920" spans="151:151" ht="14.4" x14ac:dyDescent="0.25">
      <c r="EU49920" s="104"/>
    </row>
    <row r="49921" spans="151:151" ht="14.4" x14ac:dyDescent="0.25">
      <c r="EU49921" s="104"/>
    </row>
    <row r="49922" spans="151:151" ht="14.4" x14ac:dyDescent="0.25">
      <c r="EU49922" s="104"/>
    </row>
    <row r="49923" spans="151:151" ht="14.4" x14ac:dyDescent="0.25">
      <c r="EU49923" s="104"/>
    </row>
    <row r="49924" spans="151:151" ht="14.4" x14ac:dyDescent="0.25">
      <c r="EU49924" s="104"/>
    </row>
    <row r="49925" spans="151:151" ht="14.4" x14ac:dyDescent="0.25">
      <c r="EU49925" s="104"/>
    </row>
    <row r="49926" spans="151:151" ht="14.4" x14ac:dyDescent="0.25">
      <c r="EU49926" s="104"/>
    </row>
    <row r="49927" spans="151:151" ht="14.4" x14ac:dyDescent="0.25">
      <c r="EU49927" s="104"/>
    </row>
    <row r="49928" spans="151:151" ht="14.4" x14ac:dyDescent="0.25">
      <c r="EU49928" s="104"/>
    </row>
    <row r="49929" spans="151:151" ht="14.4" x14ac:dyDescent="0.25">
      <c r="EU49929" s="104"/>
    </row>
    <row r="49930" spans="151:151" ht="14.4" x14ac:dyDescent="0.25">
      <c r="EU49930" s="104"/>
    </row>
    <row r="49931" spans="151:151" ht="14.4" x14ac:dyDescent="0.25">
      <c r="EU49931" s="104"/>
    </row>
    <row r="49932" spans="151:151" ht="14.4" x14ac:dyDescent="0.25">
      <c r="EU49932" s="104"/>
    </row>
    <row r="49933" spans="151:151" ht="14.4" x14ac:dyDescent="0.25">
      <c r="EU49933" s="104"/>
    </row>
    <row r="49934" spans="151:151" ht="14.4" x14ac:dyDescent="0.25">
      <c r="EU49934" s="104"/>
    </row>
    <row r="49935" spans="151:151" ht="14.4" x14ac:dyDescent="0.25">
      <c r="EU49935" s="104"/>
    </row>
    <row r="49936" spans="151:151" ht="14.4" x14ac:dyDescent="0.25">
      <c r="EU49936" s="104"/>
    </row>
    <row r="49937" spans="151:151" ht="14.4" x14ac:dyDescent="0.25">
      <c r="EU49937" s="104"/>
    </row>
    <row r="49938" spans="151:151" ht="14.4" x14ac:dyDescent="0.25">
      <c r="EU49938" s="104"/>
    </row>
    <row r="49939" spans="151:151" ht="14.4" x14ac:dyDescent="0.25">
      <c r="EU49939" s="104"/>
    </row>
    <row r="49940" spans="151:151" ht="14.4" x14ac:dyDescent="0.25">
      <c r="EU49940" s="104"/>
    </row>
    <row r="49941" spans="151:151" ht="14.4" x14ac:dyDescent="0.25">
      <c r="EU49941" s="104"/>
    </row>
    <row r="49942" spans="151:151" ht="14.4" x14ac:dyDescent="0.25">
      <c r="EU49942" s="104"/>
    </row>
    <row r="49943" spans="151:151" ht="14.4" x14ac:dyDescent="0.25">
      <c r="EU49943" s="104"/>
    </row>
    <row r="49944" spans="151:151" ht="14.4" x14ac:dyDescent="0.25">
      <c r="EU49944" s="104"/>
    </row>
    <row r="49945" spans="151:151" ht="14.4" x14ac:dyDescent="0.25">
      <c r="EU49945" s="104"/>
    </row>
    <row r="49946" spans="151:151" ht="14.4" x14ac:dyDescent="0.25">
      <c r="EU49946" s="104"/>
    </row>
    <row r="49947" spans="151:151" ht="14.4" x14ac:dyDescent="0.25">
      <c r="EU49947" s="104"/>
    </row>
    <row r="49948" spans="151:151" ht="14.4" x14ac:dyDescent="0.25">
      <c r="EU49948" s="104"/>
    </row>
    <row r="49949" spans="151:151" ht="14.4" x14ac:dyDescent="0.25">
      <c r="EU49949" s="104"/>
    </row>
    <row r="49950" spans="151:151" ht="14.4" x14ac:dyDescent="0.25">
      <c r="EU49950" s="104"/>
    </row>
    <row r="49951" spans="151:151" ht="14.4" x14ac:dyDescent="0.25">
      <c r="EU49951" s="104"/>
    </row>
    <row r="49952" spans="151:151" ht="14.4" x14ac:dyDescent="0.25">
      <c r="EU49952" s="104"/>
    </row>
    <row r="49953" spans="151:151" ht="14.4" x14ac:dyDescent="0.25">
      <c r="EU49953" s="104"/>
    </row>
    <row r="49954" spans="151:151" ht="14.4" x14ac:dyDescent="0.25">
      <c r="EU49954" s="104"/>
    </row>
    <row r="49955" spans="151:151" ht="14.4" x14ac:dyDescent="0.25">
      <c r="EU49955" s="104"/>
    </row>
    <row r="49956" spans="151:151" ht="14.4" x14ac:dyDescent="0.25">
      <c r="EU49956" s="104"/>
    </row>
    <row r="49957" spans="151:151" ht="14.4" x14ac:dyDescent="0.25">
      <c r="EU49957" s="104"/>
    </row>
    <row r="49958" spans="151:151" ht="14.4" x14ac:dyDescent="0.25">
      <c r="EU49958" s="104"/>
    </row>
    <row r="49959" spans="151:151" ht="14.4" x14ac:dyDescent="0.25">
      <c r="EU49959" s="104"/>
    </row>
    <row r="49960" spans="151:151" ht="14.4" x14ac:dyDescent="0.25">
      <c r="EU49960" s="104"/>
    </row>
    <row r="49961" spans="151:151" ht="14.4" x14ac:dyDescent="0.25">
      <c r="EU49961" s="104"/>
    </row>
    <row r="49962" spans="151:151" ht="14.4" x14ac:dyDescent="0.25">
      <c r="EU49962" s="104"/>
    </row>
    <row r="49963" spans="151:151" ht="14.4" x14ac:dyDescent="0.25">
      <c r="EU49963" s="104"/>
    </row>
    <row r="49964" spans="151:151" ht="14.4" x14ac:dyDescent="0.25">
      <c r="EU49964" s="104"/>
    </row>
    <row r="49965" spans="151:151" ht="14.4" x14ac:dyDescent="0.25">
      <c r="EU49965" s="104"/>
    </row>
    <row r="49966" spans="151:151" ht="14.4" x14ac:dyDescent="0.25">
      <c r="EU49966" s="104"/>
    </row>
    <row r="49967" spans="151:151" ht="14.4" x14ac:dyDescent="0.25">
      <c r="EU49967" s="104"/>
    </row>
    <row r="49968" spans="151:151" ht="14.4" x14ac:dyDescent="0.25">
      <c r="EU49968" s="104"/>
    </row>
    <row r="49969" spans="151:151" ht="14.4" x14ac:dyDescent="0.25">
      <c r="EU49969" s="104"/>
    </row>
    <row r="49970" spans="151:151" ht="14.4" x14ac:dyDescent="0.25">
      <c r="EU49970" s="104"/>
    </row>
    <row r="49971" spans="151:151" ht="14.4" x14ac:dyDescent="0.25">
      <c r="EU49971" s="104"/>
    </row>
    <row r="49972" spans="151:151" ht="14.4" x14ac:dyDescent="0.25">
      <c r="EU49972" s="104"/>
    </row>
    <row r="49973" spans="151:151" ht="14.4" x14ac:dyDescent="0.25">
      <c r="EU49973" s="104"/>
    </row>
    <row r="49974" spans="151:151" ht="14.4" x14ac:dyDescent="0.25">
      <c r="EU49974" s="104"/>
    </row>
    <row r="49975" spans="151:151" ht="14.4" x14ac:dyDescent="0.25">
      <c r="EU49975" s="104"/>
    </row>
    <row r="49976" spans="151:151" ht="14.4" x14ac:dyDescent="0.25">
      <c r="EU49976" s="104"/>
    </row>
    <row r="49977" spans="151:151" ht="14.4" x14ac:dyDescent="0.25">
      <c r="EU49977" s="104"/>
    </row>
    <row r="49978" spans="151:151" ht="14.4" x14ac:dyDescent="0.25">
      <c r="EU49978" s="104"/>
    </row>
    <row r="49979" spans="151:151" ht="14.4" x14ac:dyDescent="0.25">
      <c r="EU49979" s="104"/>
    </row>
    <row r="49980" spans="151:151" ht="14.4" x14ac:dyDescent="0.25">
      <c r="EU49980" s="104"/>
    </row>
    <row r="49981" spans="151:151" ht="14.4" x14ac:dyDescent="0.25">
      <c r="EU49981" s="104"/>
    </row>
    <row r="49982" spans="151:151" ht="14.4" x14ac:dyDescent="0.25">
      <c r="EU49982" s="104"/>
    </row>
    <row r="49983" spans="151:151" ht="14.4" x14ac:dyDescent="0.25">
      <c r="EU49983" s="104"/>
    </row>
    <row r="49984" spans="151:151" ht="14.4" x14ac:dyDescent="0.25">
      <c r="EU49984" s="104"/>
    </row>
    <row r="49985" spans="151:151" ht="14.4" x14ac:dyDescent="0.25">
      <c r="EU49985" s="104"/>
    </row>
    <row r="49986" spans="151:151" ht="14.4" x14ac:dyDescent="0.25">
      <c r="EU49986" s="104"/>
    </row>
    <row r="49987" spans="151:151" ht="14.4" x14ac:dyDescent="0.25">
      <c r="EU49987" s="104"/>
    </row>
    <row r="49988" spans="151:151" ht="14.4" x14ac:dyDescent="0.25">
      <c r="EU49988" s="104"/>
    </row>
    <row r="49989" spans="151:151" ht="14.4" x14ac:dyDescent="0.25">
      <c r="EU49989" s="104"/>
    </row>
    <row r="49990" spans="151:151" ht="14.4" x14ac:dyDescent="0.25">
      <c r="EU49990" s="104"/>
    </row>
    <row r="49991" spans="151:151" ht="14.4" x14ac:dyDescent="0.25">
      <c r="EU49991" s="104"/>
    </row>
    <row r="49992" spans="151:151" ht="14.4" x14ac:dyDescent="0.25">
      <c r="EU49992" s="104"/>
    </row>
    <row r="49993" spans="151:151" ht="14.4" x14ac:dyDescent="0.25">
      <c r="EU49993" s="104"/>
    </row>
    <row r="49994" spans="151:151" ht="14.4" x14ac:dyDescent="0.25">
      <c r="EU49994" s="104"/>
    </row>
    <row r="49995" spans="151:151" ht="14.4" x14ac:dyDescent="0.25">
      <c r="EU49995" s="104"/>
    </row>
    <row r="49996" spans="151:151" ht="14.4" x14ac:dyDescent="0.25">
      <c r="EU49996" s="104"/>
    </row>
    <row r="49997" spans="151:151" ht="14.4" x14ac:dyDescent="0.25">
      <c r="EU49997" s="104"/>
    </row>
    <row r="49998" spans="151:151" ht="14.4" x14ac:dyDescent="0.25">
      <c r="EU49998" s="104"/>
    </row>
    <row r="49999" spans="151:151" ht="14.4" x14ac:dyDescent="0.25">
      <c r="EU49999" s="104"/>
    </row>
    <row r="50000" spans="151:151" ht="14.4" x14ac:dyDescent="0.25">
      <c r="EU50000" s="104"/>
    </row>
    <row r="50001" spans="151:151" ht="14.4" x14ac:dyDescent="0.25">
      <c r="EU50001" s="104"/>
    </row>
    <row r="50002" spans="151:151" ht="14.4" x14ac:dyDescent="0.25">
      <c r="EU50002" s="104"/>
    </row>
    <row r="50003" spans="151:151" ht="14.4" x14ac:dyDescent="0.25">
      <c r="EU50003" s="104"/>
    </row>
    <row r="50004" spans="151:151" ht="14.4" x14ac:dyDescent="0.25">
      <c r="EU50004" s="104"/>
    </row>
    <row r="50005" spans="151:151" ht="14.4" x14ac:dyDescent="0.25">
      <c r="EU50005" s="104"/>
    </row>
    <row r="50006" spans="151:151" ht="14.4" x14ac:dyDescent="0.25">
      <c r="EU50006" s="104"/>
    </row>
    <row r="50007" spans="151:151" ht="14.4" x14ac:dyDescent="0.25">
      <c r="EU50007" s="104"/>
    </row>
    <row r="50008" spans="151:151" ht="14.4" x14ac:dyDescent="0.25">
      <c r="EU50008" s="104"/>
    </row>
    <row r="50009" spans="151:151" ht="14.4" x14ac:dyDescent="0.25">
      <c r="EU50009" s="104"/>
    </row>
    <row r="50010" spans="151:151" ht="14.4" x14ac:dyDescent="0.25">
      <c r="EU50010" s="104"/>
    </row>
    <row r="50011" spans="151:151" ht="14.4" x14ac:dyDescent="0.25">
      <c r="EU50011" s="104"/>
    </row>
    <row r="50012" spans="151:151" ht="14.4" x14ac:dyDescent="0.25">
      <c r="EU50012" s="104"/>
    </row>
    <row r="50013" spans="151:151" ht="14.4" x14ac:dyDescent="0.25">
      <c r="EU50013" s="104"/>
    </row>
    <row r="50014" spans="151:151" ht="14.4" x14ac:dyDescent="0.25">
      <c r="EU50014" s="104"/>
    </row>
    <row r="50015" spans="151:151" ht="14.4" x14ac:dyDescent="0.25">
      <c r="EU50015" s="104"/>
    </row>
    <row r="50016" spans="151:151" ht="14.4" x14ac:dyDescent="0.25">
      <c r="EU50016" s="104"/>
    </row>
    <row r="50017" spans="151:151" ht="14.4" x14ac:dyDescent="0.25">
      <c r="EU50017" s="104"/>
    </row>
    <row r="50018" spans="151:151" ht="14.4" x14ac:dyDescent="0.25">
      <c r="EU50018" s="104"/>
    </row>
    <row r="50019" spans="151:151" ht="14.4" x14ac:dyDescent="0.25">
      <c r="EU50019" s="104"/>
    </row>
    <row r="50020" spans="151:151" ht="14.4" x14ac:dyDescent="0.25">
      <c r="EU50020" s="104"/>
    </row>
    <row r="50021" spans="151:151" ht="14.4" x14ac:dyDescent="0.25">
      <c r="EU50021" s="104"/>
    </row>
    <row r="50022" spans="151:151" ht="14.4" x14ac:dyDescent="0.25">
      <c r="EU50022" s="104"/>
    </row>
    <row r="50023" spans="151:151" ht="14.4" x14ac:dyDescent="0.25">
      <c r="EU50023" s="104"/>
    </row>
    <row r="50024" spans="151:151" ht="14.4" x14ac:dyDescent="0.25">
      <c r="EU50024" s="104"/>
    </row>
    <row r="50025" spans="151:151" ht="14.4" x14ac:dyDescent="0.25">
      <c r="EU50025" s="104"/>
    </row>
    <row r="50026" spans="151:151" ht="14.4" x14ac:dyDescent="0.25">
      <c r="EU50026" s="104"/>
    </row>
    <row r="50027" spans="151:151" ht="14.4" x14ac:dyDescent="0.25">
      <c r="EU50027" s="104"/>
    </row>
    <row r="50028" spans="151:151" ht="14.4" x14ac:dyDescent="0.25">
      <c r="EU50028" s="104"/>
    </row>
    <row r="50029" spans="151:151" ht="14.4" x14ac:dyDescent="0.25">
      <c r="EU50029" s="104"/>
    </row>
    <row r="50030" spans="151:151" ht="14.4" x14ac:dyDescent="0.25">
      <c r="EU50030" s="104"/>
    </row>
    <row r="50031" spans="151:151" ht="14.4" x14ac:dyDescent="0.25">
      <c r="EU50031" s="104"/>
    </row>
    <row r="50032" spans="151:151" ht="14.4" x14ac:dyDescent="0.25">
      <c r="EU50032" s="104"/>
    </row>
    <row r="50033" spans="151:151" ht="14.4" x14ac:dyDescent="0.25">
      <c r="EU50033" s="104"/>
    </row>
    <row r="50034" spans="151:151" ht="14.4" x14ac:dyDescent="0.25">
      <c r="EU50034" s="104"/>
    </row>
    <row r="50035" spans="151:151" ht="14.4" x14ac:dyDescent="0.25">
      <c r="EU50035" s="104"/>
    </row>
    <row r="50036" spans="151:151" ht="14.4" x14ac:dyDescent="0.25">
      <c r="EU50036" s="104"/>
    </row>
    <row r="50037" spans="151:151" ht="14.4" x14ac:dyDescent="0.25">
      <c r="EU50037" s="104"/>
    </row>
    <row r="50038" spans="151:151" ht="14.4" x14ac:dyDescent="0.25">
      <c r="EU50038" s="104"/>
    </row>
    <row r="50039" spans="151:151" ht="14.4" x14ac:dyDescent="0.25">
      <c r="EU50039" s="104"/>
    </row>
    <row r="50040" spans="151:151" ht="14.4" x14ac:dyDescent="0.25">
      <c r="EU50040" s="104"/>
    </row>
    <row r="50041" spans="151:151" ht="14.4" x14ac:dyDescent="0.25">
      <c r="EU50041" s="104"/>
    </row>
    <row r="50042" spans="151:151" ht="14.4" x14ac:dyDescent="0.25">
      <c r="EU50042" s="104"/>
    </row>
    <row r="50043" spans="151:151" ht="14.4" x14ac:dyDescent="0.25">
      <c r="EU50043" s="104"/>
    </row>
    <row r="50044" spans="151:151" ht="14.4" x14ac:dyDescent="0.25">
      <c r="EU50044" s="104"/>
    </row>
    <row r="50045" spans="151:151" ht="14.4" x14ac:dyDescent="0.25">
      <c r="EU50045" s="104"/>
    </row>
    <row r="50046" spans="151:151" ht="14.4" x14ac:dyDescent="0.25">
      <c r="EU50046" s="104"/>
    </row>
    <row r="50047" spans="151:151" ht="14.4" x14ac:dyDescent="0.25">
      <c r="EU50047" s="104"/>
    </row>
    <row r="50048" spans="151:151" ht="14.4" x14ac:dyDescent="0.25">
      <c r="EU50048" s="104"/>
    </row>
    <row r="50049" spans="151:151" ht="14.4" x14ac:dyDescent="0.25">
      <c r="EU50049" s="104"/>
    </row>
    <row r="50050" spans="151:151" ht="14.4" x14ac:dyDescent="0.25">
      <c r="EU50050" s="104"/>
    </row>
    <row r="50051" spans="151:151" ht="14.4" x14ac:dyDescent="0.25">
      <c r="EU50051" s="104"/>
    </row>
    <row r="50052" spans="151:151" ht="14.4" x14ac:dyDescent="0.25">
      <c r="EU50052" s="104"/>
    </row>
    <row r="50053" spans="151:151" ht="14.4" x14ac:dyDescent="0.25">
      <c r="EU50053" s="104"/>
    </row>
    <row r="50054" spans="151:151" ht="14.4" x14ac:dyDescent="0.25">
      <c r="EU50054" s="104"/>
    </row>
    <row r="50055" spans="151:151" ht="14.4" x14ac:dyDescent="0.25">
      <c r="EU50055" s="104"/>
    </row>
    <row r="50056" spans="151:151" ht="14.4" x14ac:dyDescent="0.25">
      <c r="EU50056" s="104"/>
    </row>
    <row r="50057" spans="151:151" ht="14.4" x14ac:dyDescent="0.25">
      <c r="EU50057" s="104"/>
    </row>
    <row r="50058" spans="151:151" ht="14.4" x14ac:dyDescent="0.25">
      <c r="EU50058" s="104"/>
    </row>
    <row r="50059" spans="151:151" ht="14.4" x14ac:dyDescent="0.25">
      <c r="EU50059" s="104"/>
    </row>
    <row r="50060" spans="151:151" ht="14.4" x14ac:dyDescent="0.25">
      <c r="EU50060" s="104"/>
    </row>
    <row r="50061" spans="151:151" ht="14.4" x14ac:dyDescent="0.25">
      <c r="EU50061" s="104"/>
    </row>
    <row r="50062" spans="151:151" ht="14.4" x14ac:dyDescent="0.25">
      <c r="EU50062" s="104"/>
    </row>
    <row r="50063" spans="151:151" ht="14.4" x14ac:dyDescent="0.25">
      <c r="EU50063" s="104"/>
    </row>
    <row r="50064" spans="151:151" ht="14.4" x14ac:dyDescent="0.25">
      <c r="EU50064" s="104"/>
    </row>
    <row r="50065" spans="151:151" ht="14.4" x14ac:dyDescent="0.25">
      <c r="EU50065" s="104"/>
    </row>
    <row r="50066" spans="151:151" ht="14.4" x14ac:dyDescent="0.25">
      <c r="EU50066" s="104"/>
    </row>
    <row r="50067" spans="151:151" ht="14.4" x14ac:dyDescent="0.25">
      <c r="EU50067" s="104"/>
    </row>
    <row r="50068" spans="151:151" ht="14.4" x14ac:dyDescent="0.25">
      <c r="EU50068" s="104"/>
    </row>
    <row r="50069" spans="151:151" ht="14.4" x14ac:dyDescent="0.25">
      <c r="EU50069" s="104"/>
    </row>
    <row r="50070" spans="151:151" ht="14.4" x14ac:dyDescent="0.25">
      <c r="EU50070" s="104"/>
    </row>
    <row r="50071" spans="151:151" ht="14.4" x14ac:dyDescent="0.25">
      <c r="EU50071" s="104"/>
    </row>
    <row r="50072" spans="151:151" ht="14.4" x14ac:dyDescent="0.25">
      <c r="EU50072" s="104"/>
    </row>
    <row r="50073" spans="151:151" ht="14.4" x14ac:dyDescent="0.25">
      <c r="EU50073" s="104"/>
    </row>
    <row r="50074" spans="151:151" ht="14.4" x14ac:dyDescent="0.25">
      <c r="EU50074" s="104"/>
    </row>
    <row r="50075" spans="151:151" ht="14.4" x14ac:dyDescent="0.25">
      <c r="EU50075" s="104"/>
    </row>
    <row r="50076" spans="151:151" ht="14.4" x14ac:dyDescent="0.25">
      <c r="EU50076" s="104"/>
    </row>
    <row r="50077" spans="151:151" ht="14.4" x14ac:dyDescent="0.25">
      <c r="EU50077" s="104"/>
    </row>
    <row r="50078" spans="151:151" ht="14.4" x14ac:dyDescent="0.25">
      <c r="EU50078" s="104"/>
    </row>
    <row r="50079" spans="151:151" ht="14.4" x14ac:dyDescent="0.25">
      <c r="EU50079" s="104"/>
    </row>
    <row r="50080" spans="151:151" ht="14.4" x14ac:dyDescent="0.25">
      <c r="EU50080" s="104"/>
    </row>
    <row r="50081" spans="151:151" ht="14.4" x14ac:dyDescent="0.25">
      <c r="EU50081" s="104"/>
    </row>
    <row r="50082" spans="151:151" ht="14.4" x14ac:dyDescent="0.25">
      <c r="EU50082" s="104"/>
    </row>
    <row r="50083" spans="151:151" ht="14.4" x14ac:dyDescent="0.25">
      <c r="EU50083" s="104"/>
    </row>
    <row r="50084" spans="151:151" ht="14.4" x14ac:dyDescent="0.25">
      <c r="EU50084" s="104"/>
    </row>
    <row r="50085" spans="151:151" ht="14.4" x14ac:dyDescent="0.25">
      <c r="EU50085" s="104"/>
    </row>
    <row r="50086" spans="151:151" ht="14.4" x14ac:dyDescent="0.25">
      <c r="EU50086" s="104"/>
    </row>
    <row r="50087" spans="151:151" ht="14.4" x14ac:dyDescent="0.25">
      <c r="EU50087" s="104"/>
    </row>
    <row r="50088" spans="151:151" ht="14.4" x14ac:dyDescent="0.25">
      <c r="EU50088" s="104"/>
    </row>
    <row r="50089" spans="151:151" ht="14.4" x14ac:dyDescent="0.25">
      <c r="EU50089" s="104"/>
    </row>
    <row r="50090" spans="151:151" ht="14.4" x14ac:dyDescent="0.25">
      <c r="EU50090" s="104"/>
    </row>
    <row r="50091" spans="151:151" ht="14.4" x14ac:dyDescent="0.25">
      <c r="EU50091" s="104"/>
    </row>
    <row r="50092" spans="151:151" ht="14.4" x14ac:dyDescent="0.25">
      <c r="EU50092" s="104"/>
    </row>
    <row r="50093" spans="151:151" ht="14.4" x14ac:dyDescent="0.25">
      <c r="EU50093" s="104"/>
    </row>
    <row r="50094" spans="151:151" ht="14.4" x14ac:dyDescent="0.25">
      <c r="EU50094" s="104"/>
    </row>
    <row r="50095" spans="151:151" ht="14.4" x14ac:dyDescent="0.25">
      <c r="EU50095" s="104"/>
    </row>
    <row r="50096" spans="151:151" ht="14.4" x14ac:dyDescent="0.25">
      <c r="EU50096" s="104"/>
    </row>
    <row r="50097" spans="151:151" ht="14.4" x14ac:dyDescent="0.25">
      <c r="EU50097" s="104"/>
    </row>
    <row r="50098" spans="151:151" ht="14.4" x14ac:dyDescent="0.25">
      <c r="EU50098" s="104"/>
    </row>
    <row r="50099" spans="151:151" ht="14.4" x14ac:dyDescent="0.25">
      <c r="EU50099" s="104"/>
    </row>
    <row r="50100" spans="151:151" ht="14.4" x14ac:dyDescent="0.25">
      <c r="EU50100" s="104"/>
    </row>
    <row r="50101" spans="151:151" ht="14.4" x14ac:dyDescent="0.25">
      <c r="EU50101" s="104"/>
    </row>
    <row r="50102" spans="151:151" ht="14.4" x14ac:dyDescent="0.25">
      <c r="EU50102" s="104"/>
    </row>
    <row r="50103" spans="151:151" ht="14.4" x14ac:dyDescent="0.25">
      <c r="EU50103" s="104"/>
    </row>
    <row r="50104" spans="151:151" ht="14.4" x14ac:dyDescent="0.25">
      <c r="EU50104" s="104"/>
    </row>
    <row r="50105" spans="151:151" ht="14.4" x14ac:dyDescent="0.25">
      <c r="EU50105" s="104"/>
    </row>
    <row r="50106" spans="151:151" ht="14.4" x14ac:dyDescent="0.25">
      <c r="EU50106" s="104"/>
    </row>
    <row r="50107" spans="151:151" ht="14.4" x14ac:dyDescent="0.25">
      <c r="EU50107" s="104"/>
    </row>
    <row r="50108" spans="151:151" ht="14.4" x14ac:dyDescent="0.25">
      <c r="EU50108" s="104"/>
    </row>
    <row r="50109" spans="151:151" ht="14.4" x14ac:dyDescent="0.25">
      <c r="EU50109" s="104"/>
    </row>
    <row r="50110" spans="151:151" ht="14.4" x14ac:dyDescent="0.25">
      <c r="EU50110" s="104"/>
    </row>
    <row r="50111" spans="151:151" ht="14.4" x14ac:dyDescent="0.25">
      <c r="EU50111" s="104"/>
    </row>
    <row r="50112" spans="151:151" ht="14.4" x14ac:dyDescent="0.25">
      <c r="EU50112" s="104"/>
    </row>
    <row r="50113" spans="151:151" ht="14.4" x14ac:dyDescent="0.25">
      <c r="EU50113" s="104"/>
    </row>
    <row r="50114" spans="151:151" ht="14.4" x14ac:dyDescent="0.25">
      <c r="EU50114" s="104"/>
    </row>
    <row r="50115" spans="151:151" ht="14.4" x14ac:dyDescent="0.25">
      <c r="EU50115" s="104"/>
    </row>
    <row r="50116" spans="151:151" ht="14.4" x14ac:dyDescent="0.25">
      <c r="EU50116" s="104"/>
    </row>
    <row r="50117" spans="151:151" ht="14.4" x14ac:dyDescent="0.25">
      <c r="EU50117" s="104"/>
    </row>
    <row r="50118" spans="151:151" ht="14.4" x14ac:dyDescent="0.25">
      <c r="EU50118" s="104"/>
    </row>
    <row r="50119" spans="151:151" ht="14.4" x14ac:dyDescent="0.25">
      <c r="EU50119" s="104"/>
    </row>
    <row r="50120" spans="151:151" ht="14.4" x14ac:dyDescent="0.25">
      <c r="EU50120" s="104"/>
    </row>
    <row r="50121" spans="151:151" ht="14.4" x14ac:dyDescent="0.25">
      <c r="EU50121" s="104"/>
    </row>
    <row r="50122" spans="151:151" ht="14.4" x14ac:dyDescent="0.25">
      <c r="EU50122" s="104"/>
    </row>
    <row r="50123" spans="151:151" ht="14.4" x14ac:dyDescent="0.25">
      <c r="EU50123" s="104"/>
    </row>
    <row r="50124" spans="151:151" ht="14.4" x14ac:dyDescent="0.25">
      <c r="EU50124" s="104"/>
    </row>
    <row r="50125" spans="151:151" ht="14.4" x14ac:dyDescent="0.25">
      <c r="EU50125" s="104"/>
    </row>
    <row r="50126" spans="151:151" ht="14.4" x14ac:dyDescent="0.25">
      <c r="EU50126" s="104"/>
    </row>
    <row r="50127" spans="151:151" ht="14.4" x14ac:dyDescent="0.25">
      <c r="EU50127" s="104"/>
    </row>
    <row r="50128" spans="151:151" ht="14.4" x14ac:dyDescent="0.25">
      <c r="EU50128" s="104"/>
    </row>
    <row r="50129" spans="151:151" ht="14.4" x14ac:dyDescent="0.25">
      <c r="EU50129" s="104"/>
    </row>
    <row r="50130" spans="151:151" ht="14.4" x14ac:dyDescent="0.25">
      <c r="EU50130" s="104"/>
    </row>
    <row r="50131" spans="151:151" ht="14.4" x14ac:dyDescent="0.25">
      <c r="EU50131" s="104"/>
    </row>
    <row r="50132" spans="151:151" ht="14.4" x14ac:dyDescent="0.25">
      <c r="EU50132" s="104"/>
    </row>
    <row r="50133" spans="151:151" ht="14.4" x14ac:dyDescent="0.25">
      <c r="EU50133" s="104"/>
    </row>
    <row r="50134" spans="151:151" ht="14.4" x14ac:dyDescent="0.25">
      <c r="EU50134" s="104"/>
    </row>
    <row r="50135" spans="151:151" ht="14.4" x14ac:dyDescent="0.25">
      <c r="EU50135" s="104"/>
    </row>
    <row r="50136" spans="151:151" ht="14.4" x14ac:dyDescent="0.25">
      <c r="EU50136" s="104"/>
    </row>
    <row r="50137" spans="151:151" ht="14.4" x14ac:dyDescent="0.25">
      <c r="EU50137" s="104"/>
    </row>
    <row r="50138" spans="151:151" ht="14.4" x14ac:dyDescent="0.25">
      <c r="EU50138" s="104"/>
    </row>
    <row r="50139" spans="151:151" ht="14.4" x14ac:dyDescent="0.25">
      <c r="EU50139" s="104"/>
    </row>
    <row r="50140" spans="151:151" ht="14.4" x14ac:dyDescent="0.25">
      <c r="EU50140" s="104"/>
    </row>
    <row r="50141" spans="151:151" ht="14.4" x14ac:dyDescent="0.25">
      <c r="EU50141" s="104"/>
    </row>
    <row r="50142" spans="151:151" ht="14.4" x14ac:dyDescent="0.25">
      <c r="EU50142" s="104"/>
    </row>
    <row r="50143" spans="151:151" ht="14.4" x14ac:dyDescent="0.25">
      <c r="EU50143" s="104"/>
    </row>
    <row r="50144" spans="151:151" ht="14.4" x14ac:dyDescent="0.25">
      <c r="EU50144" s="104"/>
    </row>
    <row r="50145" spans="151:151" ht="14.4" x14ac:dyDescent="0.25">
      <c r="EU50145" s="104"/>
    </row>
    <row r="50146" spans="151:151" ht="14.4" x14ac:dyDescent="0.25">
      <c r="EU50146" s="104"/>
    </row>
    <row r="50147" spans="151:151" ht="14.4" x14ac:dyDescent="0.25">
      <c r="EU50147" s="104"/>
    </row>
    <row r="50148" spans="151:151" ht="14.4" x14ac:dyDescent="0.25">
      <c r="EU50148" s="104"/>
    </row>
    <row r="50149" spans="151:151" ht="14.4" x14ac:dyDescent="0.25">
      <c r="EU50149" s="104"/>
    </row>
    <row r="50150" spans="151:151" ht="14.4" x14ac:dyDescent="0.25">
      <c r="EU50150" s="104"/>
    </row>
    <row r="50151" spans="151:151" ht="14.4" x14ac:dyDescent="0.25">
      <c r="EU50151" s="104"/>
    </row>
    <row r="50152" spans="151:151" ht="14.4" x14ac:dyDescent="0.25">
      <c r="EU50152" s="104"/>
    </row>
    <row r="50153" spans="151:151" ht="14.4" x14ac:dyDescent="0.25">
      <c r="EU50153" s="104"/>
    </row>
    <row r="50154" spans="151:151" ht="14.4" x14ac:dyDescent="0.25">
      <c r="EU50154" s="104"/>
    </row>
    <row r="50155" spans="151:151" ht="14.4" x14ac:dyDescent="0.25">
      <c r="EU50155" s="104"/>
    </row>
    <row r="50156" spans="151:151" ht="14.4" x14ac:dyDescent="0.25">
      <c r="EU50156" s="104"/>
    </row>
    <row r="50157" spans="151:151" ht="14.4" x14ac:dyDescent="0.25">
      <c r="EU50157" s="104"/>
    </row>
    <row r="50158" spans="151:151" ht="14.4" x14ac:dyDescent="0.25">
      <c r="EU50158" s="104"/>
    </row>
    <row r="50159" spans="151:151" ht="14.4" x14ac:dyDescent="0.25">
      <c r="EU50159" s="104"/>
    </row>
    <row r="50160" spans="151:151" ht="14.4" x14ac:dyDescent="0.25">
      <c r="EU50160" s="104"/>
    </row>
    <row r="50161" spans="151:151" ht="14.4" x14ac:dyDescent="0.25">
      <c r="EU50161" s="104"/>
    </row>
    <row r="50162" spans="151:151" ht="14.4" x14ac:dyDescent="0.25">
      <c r="EU50162" s="104"/>
    </row>
    <row r="50163" spans="151:151" ht="14.4" x14ac:dyDescent="0.25">
      <c r="EU50163" s="104"/>
    </row>
    <row r="50164" spans="151:151" ht="14.4" x14ac:dyDescent="0.25">
      <c r="EU50164" s="104"/>
    </row>
    <row r="50165" spans="151:151" ht="14.4" x14ac:dyDescent="0.25">
      <c r="EU50165" s="104"/>
    </row>
    <row r="50166" spans="151:151" ht="14.4" x14ac:dyDescent="0.25">
      <c r="EU50166" s="104"/>
    </row>
    <row r="50167" spans="151:151" ht="14.4" x14ac:dyDescent="0.25">
      <c r="EU50167" s="104"/>
    </row>
    <row r="50168" spans="151:151" ht="14.4" x14ac:dyDescent="0.25">
      <c r="EU50168" s="104"/>
    </row>
    <row r="50169" spans="151:151" ht="14.4" x14ac:dyDescent="0.25">
      <c r="EU50169" s="104"/>
    </row>
    <row r="50170" spans="151:151" ht="14.4" x14ac:dyDescent="0.25">
      <c r="EU50170" s="104"/>
    </row>
    <row r="50171" spans="151:151" ht="14.4" x14ac:dyDescent="0.25">
      <c r="EU50171" s="104"/>
    </row>
    <row r="50172" spans="151:151" ht="14.4" x14ac:dyDescent="0.25">
      <c r="EU50172" s="104"/>
    </row>
    <row r="50173" spans="151:151" ht="14.4" x14ac:dyDescent="0.25">
      <c r="EU50173" s="104"/>
    </row>
    <row r="50174" spans="151:151" ht="14.4" x14ac:dyDescent="0.25">
      <c r="EU50174" s="104"/>
    </row>
    <row r="50175" spans="151:151" ht="14.4" x14ac:dyDescent="0.25">
      <c r="EU50175" s="104"/>
    </row>
    <row r="50176" spans="151:151" ht="14.4" x14ac:dyDescent="0.25">
      <c r="EU50176" s="104"/>
    </row>
    <row r="50177" spans="151:151" ht="14.4" x14ac:dyDescent="0.25">
      <c r="EU50177" s="104"/>
    </row>
    <row r="50178" spans="151:151" ht="14.4" x14ac:dyDescent="0.25">
      <c r="EU50178" s="104"/>
    </row>
    <row r="50179" spans="151:151" ht="14.4" x14ac:dyDescent="0.25">
      <c r="EU50179" s="104"/>
    </row>
    <row r="50180" spans="151:151" ht="14.4" x14ac:dyDescent="0.25">
      <c r="EU50180" s="104"/>
    </row>
    <row r="50181" spans="151:151" ht="14.4" x14ac:dyDescent="0.25">
      <c r="EU50181" s="104"/>
    </row>
    <row r="50182" spans="151:151" ht="14.4" x14ac:dyDescent="0.25">
      <c r="EU50182" s="104"/>
    </row>
    <row r="50183" spans="151:151" ht="14.4" x14ac:dyDescent="0.25">
      <c r="EU50183" s="104"/>
    </row>
    <row r="50184" spans="151:151" ht="14.4" x14ac:dyDescent="0.25">
      <c r="EU50184" s="104"/>
    </row>
    <row r="50185" spans="151:151" ht="14.4" x14ac:dyDescent="0.25">
      <c r="EU50185" s="104"/>
    </row>
    <row r="50186" spans="151:151" ht="14.4" x14ac:dyDescent="0.25">
      <c r="EU50186" s="104"/>
    </row>
    <row r="50187" spans="151:151" ht="14.4" x14ac:dyDescent="0.25">
      <c r="EU50187" s="104"/>
    </row>
    <row r="50188" spans="151:151" ht="14.4" x14ac:dyDescent="0.25">
      <c r="EU50188" s="104"/>
    </row>
    <row r="50189" spans="151:151" ht="14.4" x14ac:dyDescent="0.25">
      <c r="EU50189" s="104"/>
    </row>
    <row r="50190" spans="151:151" ht="14.4" x14ac:dyDescent="0.25">
      <c r="EU50190" s="104"/>
    </row>
    <row r="50191" spans="151:151" ht="14.4" x14ac:dyDescent="0.25">
      <c r="EU50191" s="104"/>
    </row>
    <row r="50192" spans="151:151" ht="14.4" x14ac:dyDescent="0.25">
      <c r="EU50192" s="104"/>
    </row>
    <row r="50193" spans="151:151" ht="14.4" x14ac:dyDescent="0.25">
      <c r="EU50193" s="104"/>
    </row>
    <row r="50194" spans="151:151" ht="14.4" x14ac:dyDescent="0.25">
      <c r="EU50194" s="104"/>
    </row>
    <row r="50195" spans="151:151" ht="14.4" x14ac:dyDescent="0.25">
      <c r="EU50195" s="104"/>
    </row>
    <row r="50196" spans="151:151" ht="14.4" x14ac:dyDescent="0.25">
      <c r="EU50196" s="104"/>
    </row>
    <row r="50197" spans="151:151" ht="14.4" x14ac:dyDescent="0.25">
      <c r="EU50197" s="104"/>
    </row>
    <row r="50198" spans="151:151" ht="14.4" x14ac:dyDescent="0.25">
      <c r="EU50198" s="104"/>
    </row>
    <row r="50199" spans="151:151" ht="14.4" x14ac:dyDescent="0.25">
      <c r="EU50199" s="104"/>
    </row>
    <row r="50200" spans="151:151" ht="14.4" x14ac:dyDescent="0.25">
      <c r="EU50200" s="104"/>
    </row>
    <row r="50201" spans="151:151" ht="14.4" x14ac:dyDescent="0.25">
      <c r="EU50201" s="104"/>
    </row>
    <row r="50202" spans="151:151" ht="14.4" x14ac:dyDescent="0.25">
      <c r="EU50202" s="104"/>
    </row>
    <row r="50203" spans="151:151" ht="14.4" x14ac:dyDescent="0.25">
      <c r="EU50203" s="104"/>
    </row>
    <row r="50204" spans="151:151" ht="14.4" x14ac:dyDescent="0.25">
      <c r="EU50204" s="104"/>
    </row>
    <row r="50205" spans="151:151" ht="14.4" x14ac:dyDescent="0.25">
      <c r="EU50205" s="104"/>
    </row>
    <row r="50206" spans="151:151" ht="14.4" x14ac:dyDescent="0.25">
      <c r="EU50206" s="104"/>
    </row>
    <row r="50207" spans="151:151" ht="14.4" x14ac:dyDescent="0.25">
      <c r="EU50207" s="104"/>
    </row>
    <row r="50208" spans="151:151" ht="14.4" x14ac:dyDescent="0.25">
      <c r="EU50208" s="104"/>
    </row>
    <row r="50209" spans="151:151" ht="14.4" x14ac:dyDescent="0.25">
      <c r="EU50209" s="104"/>
    </row>
    <row r="50210" spans="151:151" ht="14.4" x14ac:dyDescent="0.25">
      <c r="EU50210" s="104"/>
    </row>
    <row r="50211" spans="151:151" ht="14.4" x14ac:dyDescent="0.25">
      <c r="EU50211" s="104"/>
    </row>
    <row r="50212" spans="151:151" ht="14.4" x14ac:dyDescent="0.25">
      <c r="EU50212" s="104"/>
    </row>
    <row r="50213" spans="151:151" ht="14.4" x14ac:dyDescent="0.25">
      <c r="EU50213" s="104"/>
    </row>
    <row r="50214" spans="151:151" ht="14.4" x14ac:dyDescent="0.25">
      <c r="EU50214" s="104"/>
    </row>
    <row r="50215" spans="151:151" ht="14.4" x14ac:dyDescent="0.25">
      <c r="EU50215" s="104"/>
    </row>
    <row r="50216" spans="151:151" ht="14.4" x14ac:dyDescent="0.25">
      <c r="EU50216" s="104"/>
    </row>
    <row r="50217" spans="151:151" ht="14.4" x14ac:dyDescent="0.25">
      <c r="EU50217" s="104"/>
    </row>
    <row r="50218" spans="151:151" ht="14.4" x14ac:dyDescent="0.25">
      <c r="EU50218" s="104"/>
    </row>
    <row r="50219" spans="151:151" ht="14.4" x14ac:dyDescent="0.25">
      <c r="EU50219" s="104"/>
    </row>
    <row r="50220" spans="151:151" ht="14.4" x14ac:dyDescent="0.25">
      <c r="EU50220" s="104"/>
    </row>
    <row r="50221" spans="151:151" ht="14.4" x14ac:dyDescent="0.25">
      <c r="EU50221" s="104"/>
    </row>
    <row r="50222" spans="151:151" ht="14.4" x14ac:dyDescent="0.25">
      <c r="EU50222" s="104"/>
    </row>
    <row r="50223" spans="151:151" ht="14.4" x14ac:dyDescent="0.25">
      <c r="EU50223" s="104"/>
    </row>
    <row r="50224" spans="151:151" ht="14.4" x14ac:dyDescent="0.25">
      <c r="EU50224" s="104"/>
    </row>
    <row r="50225" spans="151:151" ht="14.4" x14ac:dyDescent="0.25">
      <c r="EU50225" s="104"/>
    </row>
    <row r="50226" spans="151:151" ht="14.4" x14ac:dyDescent="0.25">
      <c r="EU50226" s="104"/>
    </row>
    <row r="50227" spans="151:151" ht="14.4" x14ac:dyDescent="0.25">
      <c r="EU50227" s="104"/>
    </row>
    <row r="50228" spans="151:151" ht="14.4" x14ac:dyDescent="0.25">
      <c r="EU50228" s="104"/>
    </row>
    <row r="50229" spans="151:151" ht="14.4" x14ac:dyDescent="0.25">
      <c r="EU50229" s="104"/>
    </row>
    <row r="50230" spans="151:151" ht="14.4" x14ac:dyDescent="0.25">
      <c r="EU50230" s="104"/>
    </row>
    <row r="50231" spans="151:151" ht="14.4" x14ac:dyDescent="0.25">
      <c r="EU50231" s="104"/>
    </row>
    <row r="50232" spans="151:151" ht="14.4" x14ac:dyDescent="0.25">
      <c r="EU50232" s="104"/>
    </row>
    <row r="50233" spans="151:151" ht="14.4" x14ac:dyDescent="0.25">
      <c r="EU50233" s="104"/>
    </row>
    <row r="50234" spans="151:151" ht="14.4" x14ac:dyDescent="0.25">
      <c r="EU50234" s="104"/>
    </row>
    <row r="50235" spans="151:151" ht="14.4" x14ac:dyDescent="0.25">
      <c r="EU50235" s="104"/>
    </row>
    <row r="50236" spans="151:151" ht="14.4" x14ac:dyDescent="0.25">
      <c r="EU50236" s="104"/>
    </row>
    <row r="50237" spans="151:151" ht="14.4" x14ac:dyDescent="0.25">
      <c r="EU50237" s="104"/>
    </row>
    <row r="50238" spans="151:151" ht="14.4" x14ac:dyDescent="0.25">
      <c r="EU50238" s="104"/>
    </row>
    <row r="50239" spans="151:151" ht="14.4" x14ac:dyDescent="0.25">
      <c r="EU50239" s="104"/>
    </row>
    <row r="50240" spans="151:151" ht="14.4" x14ac:dyDescent="0.25">
      <c r="EU50240" s="104"/>
    </row>
    <row r="50241" spans="151:151" ht="14.4" x14ac:dyDescent="0.25">
      <c r="EU50241" s="104"/>
    </row>
    <row r="50242" spans="151:151" ht="14.4" x14ac:dyDescent="0.25">
      <c r="EU50242" s="104"/>
    </row>
    <row r="50243" spans="151:151" ht="14.4" x14ac:dyDescent="0.25">
      <c r="EU50243" s="104"/>
    </row>
    <row r="50244" spans="151:151" ht="14.4" x14ac:dyDescent="0.25">
      <c r="EU50244" s="104"/>
    </row>
    <row r="50245" spans="151:151" ht="14.4" x14ac:dyDescent="0.25">
      <c r="EU50245" s="104"/>
    </row>
    <row r="50246" spans="151:151" ht="14.4" x14ac:dyDescent="0.25">
      <c r="EU50246" s="104"/>
    </row>
    <row r="50247" spans="151:151" ht="14.4" x14ac:dyDescent="0.25">
      <c r="EU50247" s="104"/>
    </row>
    <row r="50248" spans="151:151" ht="14.4" x14ac:dyDescent="0.25">
      <c r="EU50248" s="104"/>
    </row>
    <row r="50249" spans="151:151" ht="14.4" x14ac:dyDescent="0.25">
      <c r="EU50249" s="104"/>
    </row>
    <row r="50250" spans="151:151" ht="14.4" x14ac:dyDescent="0.25">
      <c r="EU50250" s="104"/>
    </row>
    <row r="50251" spans="151:151" ht="14.4" x14ac:dyDescent="0.25">
      <c r="EU50251" s="104"/>
    </row>
    <row r="50252" spans="151:151" ht="14.4" x14ac:dyDescent="0.25">
      <c r="EU50252" s="104"/>
    </row>
    <row r="50253" spans="151:151" ht="14.4" x14ac:dyDescent="0.25">
      <c r="EU50253" s="104"/>
    </row>
    <row r="50254" spans="151:151" ht="14.4" x14ac:dyDescent="0.25">
      <c r="EU50254" s="104"/>
    </row>
    <row r="50255" spans="151:151" ht="14.4" x14ac:dyDescent="0.25">
      <c r="EU50255" s="104"/>
    </row>
    <row r="50256" spans="151:151" ht="14.4" x14ac:dyDescent="0.25">
      <c r="EU50256" s="104"/>
    </row>
    <row r="50257" spans="151:151" ht="14.4" x14ac:dyDescent="0.25">
      <c r="EU50257" s="104"/>
    </row>
    <row r="50258" spans="151:151" ht="14.4" x14ac:dyDescent="0.25">
      <c r="EU50258" s="104"/>
    </row>
    <row r="50259" spans="151:151" ht="14.4" x14ac:dyDescent="0.25">
      <c r="EU50259" s="104"/>
    </row>
    <row r="50260" spans="151:151" ht="14.4" x14ac:dyDescent="0.25">
      <c r="EU50260" s="104"/>
    </row>
    <row r="50261" spans="151:151" ht="14.4" x14ac:dyDescent="0.25">
      <c r="EU50261" s="104"/>
    </row>
    <row r="50262" spans="151:151" ht="14.4" x14ac:dyDescent="0.25">
      <c r="EU50262" s="104"/>
    </row>
    <row r="50263" spans="151:151" ht="14.4" x14ac:dyDescent="0.25">
      <c r="EU50263" s="104"/>
    </row>
    <row r="50264" spans="151:151" ht="14.4" x14ac:dyDescent="0.25">
      <c r="EU50264" s="104"/>
    </row>
    <row r="50265" spans="151:151" ht="14.4" x14ac:dyDescent="0.25">
      <c r="EU50265" s="104"/>
    </row>
    <row r="50266" spans="151:151" ht="14.4" x14ac:dyDescent="0.25">
      <c r="EU50266" s="104"/>
    </row>
    <row r="50267" spans="151:151" ht="14.4" x14ac:dyDescent="0.25">
      <c r="EU50267" s="104"/>
    </row>
    <row r="50268" spans="151:151" ht="14.4" x14ac:dyDescent="0.25">
      <c r="EU50268" s="104"/>
    </row>
    <row r="50269" spans="151:151" ht="14.4" x14ac:dyDescent="0.25">
      <c r="EU50269" s="104"/>
    </row>
    <row r="50270" spans="151:151" ht="14.4" x14ac:dyDescent="0.25">
      <c r="EU50270" s="104"/>
    </row>
    <row r="50271" spans="151:151" ht="14.4" x14ac:dyDescent="0.25">
      <c r="EU50271" s="104"/>
    </row>
    <row r="50272" spans="151:151" ht="14.4" x14ac:dyDescent="0.25">
      <c r="EU50272" s="104"/>
    </row>
    <row r="50273" spans="151:151" ht="14.4" x14ac:dyDescent="0.25">
      <c r="EU50273" s="104"/>
    </row>
    <row r="50274" spans="151:151" ht="14.4" x14ac:dyDescent="0.25">
      <c r="EU50274" s="104"/>
    </row>
    <row r="50275" spans="151:151" ht="14.4" x14ac:dyDescent="0.25">
      <c r="EU50275" s="104"/>
    </row>
    <row r="50276" spans="151:151" ht="14.4" x14ac:dyDescent="0.25">
      <c r="EU50276" s="104"/>
    </row>
    <row r="50277" spans="151:151" ht="14.4" x14ac:dyDescent="0.25">
      <c r="EU50277" s="104"/>
    </row>
    <row r="50278" spans="151:151" ht="14.4" x14ac:dyDescent="0.25">
      <c r="EU50278" s="104"/>
    </row>
    <row r="50279" spans="151:151" ht="14.4" x14ac:dyDescent="0.25">
      <c r="EU50279" s="104"/>
    </row>
    <row r="50280" spans="151:151" ht="14.4" x14ac:dyDescent="0.25">
      <c r="EU50280" s="104"/>
    </row>
    <row r="50281" spans="151:151" ht="14.4" x14ac:dyDescent="0.25">
      <c r="EU50281" s="104"/>
    </row>
    <row r="50282" spans="151:151" ht="14.4" x14ac:dyDescent="0.25">
      <c r="EU50282" s="104"/>
    </row>
    <row r="50283" spans="151:151" ht="14.4" x14ac:dyDescent="0.25">
      <c r="EU50283" s="104"/>
    </row>
    <row r="50284" spans="151:151" ht="14.4" x14ac:dyDescent="0.25">
      <c r="EU50284" s="104"/>
    </row>
    <row r="50285" spans="151:151" ht="14.4" x14ac:dyDescent="0.25">
      <c r="EU50285" s="104"/>
    </row>
    <row r="50286" spans="151:151" ht="14.4" x14ac:dyDescent="0.25">
      <c r="EU50286" s="104"/>
    </row>
    <row r="50287" spans="151:151" ht="14.4" x14ac:dyDescent="0.25">
      <c r="EU50287" s="104"/>
    </row>
    <row r="50288" spans="151:151" ht="14.4" x14ac:dyDescent="0.25">
      <c r="EU50288" s="104"/>
    </row>
    <row r="50289" spans="151:151" ht="14.4" x14ac:dyDescent="0.25">
      <c r="EU50289" s="104"/>
    </row>
    <row r="50290" spans="151:151" ht="14.4" x14ac:dyDescent="0.25">
      <c r="EU50290" s="104"/>
    </row>
    <row r="50291" spans="151:151" ht="14.4" x14ac:dyDescent="0.25">
      <c r="EU50291" s="104"/>
    </row>
    <row r="50292" spans="151:151" ht="14.4" x14ac:dyDescent="0.25">
      <c r="EU50292" s="104"/>
    </row>
    <row r="50293" spans="151:151" ht="14.4" x14ac:dyDescent="0.25">
      <c r="EU50293" s="104"/>
    </row>
    <row r="50294" spans="151:151" ht="14.4" x14ac:dyDescent="0.25">
      <c r="EU50294" s="104"/>
    </row>
    <row r="50295" spans="151:151" ht="14.4" x14ac:dyDescent="0.25">
      <c r="EU50295" s="104"/>
    </row>
    <row r="50296" spans="151:151" ht="14.4" x14ac:dyDescent="0.25">
      <c r="EU50296" s="104"/>
    </row>
    <row r="50297" spans="151:151" ht="14.4" x14ac:dyDescent="0.25">
      <c r="EU50297" s="104"/>
    </row>
    <row r="50298" spans="151:151" ht="14.4" x14ac:dyDescent="0.25">
      <c r="EU50298" s="104"/>
    </row>
    <row r="50299" spans="151:151" ht="14.4" x14ac:dyDescent="0.25">
      <c r="EU50299" s="104"/>
    </row>
    <row r="50300" spans="151:151" ht="14.4" x14ac:dyDescent="0.25">
      <c r="EU50300" s="104"/>
    </row>
    <row r="50301" spans="151:151" ht="14.4" x14ac:dyDescent="0.25">
      <c r="EU50301" s="104"/>
    </row>
    <row r="50302" spans="151:151" ht="14.4" x14ac:dyDescent="0.25">
      <c r="EU50302" s="104"/>
    </row>
    <row r="50303" spans="151:151" ht="14.4" x14ac:dyDescent="0.25">
      <c r="EU50303" s="104"/>
    </row>
    <row r="50304" spans="151:151" ht="14.4" x14ac:dyDescent="0.25">
      <c r="EU50304" s="104"/>
    </row>
    <row r="50305" spans="151:151" ht="14.4" x14ac:dyDescent="0.25">
      <c r="EU50305" s="104"/>
    </row>
    <row r="50306" spans="151:151" ht="14.4" x14ac:dyDescent="0.25">
      <c r="EU50306" s="104"/>
    </row>
    <row r="50307" spans="151:151" ht="14.4" x14ac:dyDescent="0.25">
      <c r="EU50307" s="104"/>
    </row>
    <row r="50308" spans="151:151" ht="14.4" x14ac:dyDescent="0.25">
      <c r="EU50308" s="104"/>
    </row>
    <row r="50309" spans="151:151" ht="14.4" x14ac:dyDescent="0.25">
      <c r="EU50309" s="104"/>
    </row>
    <row r="50310" spans="151:151" ht="14.4" x14ac:dyDescent="0.25">
      <c r="EU50310" s="104"/>
    </row>
    <row r="50311" spans="151:151" ht="14.4" x14ac:dyDescent="0.25">
      <c r="EU50311" s="104"/>
    </row>
    <row r="50312" spans="151:151" ht="14.4" x14ac:dyDescent="0.25">
      <c r="EU50312" s="104"/>
    </row>
    <row r="50313" spans="151:151" ht="14.4" x14ac:dyDescent="0.25">
      <c r="EU50313" s="104"/>
    </row>
    <row r="50314" spans="151:151" ht="14.4" x14ac:dyDescent="0.25">
      <c r="EU50314" s="104"/>
    </row>
    <row r="50315" spans="151:151" ht="14.4" x14ac:dyDescent="0.25">
      <c r="EU50315" s="104"/>
    </row>
    <row r="50316" spans="151:151" ht="14.4" x14ac:dyDescent="0.25">
      <c r="EU50316" s="104"/>
    </row>
    <row r="50317" spans="151:151" ht="14.4" x14ac:dyDescent="0.25">
      <c r="EU50317" s="104"/>
    </row>
    <row r="50318" spans="151:151" ht="14.4" x14ac:dyDescent="0.25">
      <c r="EU50318" s="104"/>
    </row>
    <row r="50319" spans="151:151" ht="14.4" x14ac:dyDescent="0.25">
      <c r="EU50319" s="104"/>
    </row>
    <row r="50320" spans="151:151" ht="14.4" x14ac:dyDescent="0.25">
      <c r="EU50320" s="104"/>
    </row>
    <row r="50321" spans="151:151" ht="14.4" x14ac:dyDescent="0.25">
      <c r="EU50321" s="104"/>
    </row>
    <row r="50322" spans="151:151" ht="14.4" x14ac:dyDescent="0.25">
      <c r="EU50322" s="104"/>
    </row>
    <row r="50323" spans="151:151" ht="14.4" x14ac:dyDescent="0.25">
      <c r="EU50323" s="104"/>
    </row>
    <row r="50324" spans="151:151" ht="14.4" x14ac:dyDescent="0.25">
      <c r="EU50324" s="104"/>
    </row>
    <row r="50325" spans="151:151" ht="14.4" x14ac:dyDescent="0.25">
      <c r="EU50325" s="104"/>
    </row>
    <row r="50326" spans="151:151" ht="14.4" x14ac:dyDescent="0.25">
      <c r="EU50326" s="104"/>
    </row>
    <row r="50327" spans="151:151" ht="14.4" x14ac:dyDescent="0.25">
      <c r="EU50327" s="104"/>
    </row>
    <row r="50328" spans="151:151" ht="14.4" x14ac:dyDescent="0.25">
      <c r="EU50328" s="104"/>
    </row>
    <row r="50329" spans="151:151" ht="14.4" x14ac:dyDescent="0.25">
      <c r="EU50329" s="104"/>
    </row>
    <row r="50330" spans="151:151" ht="14.4" x14ac:dyDescent="0.25">
      <c r="EU50330" s="104"/>
    </row>
    <row r="50331" spans="151:151" ht="14.4" x14ac:dyDescent="0.25">
      <c r="EU50331" s="104"/>
    </row>
    <row r="50332" spans="151:151" ht="14.4" x14ac:dyDescent="0.25">
      <c r="EU50332" s="104"/>
    </row>
    <row r="50333" spans="151:151" ht="14.4" x14ac:dyDescent="0.25">
      <c r="EU50333" s="104"/>
    </row>
    <row r="50334" spans="151:151" ht="14.4" x14ac:dyDescent="0.25">
      <c r="EU50334" s="104"/>
    </row>
    <row r="50335" spans="151:151" ht="14.4" x14ac:dyDescent="0.25">
      <c r="EU50335" s="104"/>
    </row>
    <row r="50336" spans="151:151" ht="14.4" x14ac:dyDescent="0.25">
      <c r="EU50336" s="104"/>
    </row>
    <row r="50337" spans="151:151" ht="14.4" x14ac:dyDescent="0.25">
      <c r="EU50337" s="104"/>
    </row>
    <row r="50338" spans="151:151" ht="14.4" x14ac:dyDescent="0.25">
      <c r="EU50338" s="104"/>
    </row>
    <row r="50339" spans="151:151" ht="14.4" x14ac:dyDescent="0.25">
      <c r="EU50339" s="104"/>
    </row>
    <row r="50340" spans="151:151" ht="14.4" x14ac:dyDescent="0.25">
      <c r="EU50340" s="104"/>
    </row>
    <row r="50341" spans="151:151" ht="14.4" x14ac:dyDescent="0.25">
      <c r="EU50341" s="104"/>
    </row>
    <row r="50342" spans="151:151" ht="14.4" x14ac:dyDescent="0.25">
      <c r="EU50342" s="104"/>
    </row>
    <row r="50343" spans="151:151" ht="14.4" x14ac:dyDescent="0.25">
      <c r="EU50343" s="104"/>
    </row>
    <row r="50344" spans="151:151" ht="14.4" x14ac:dyDescent="0.25">
      <c r="EU50344" s="104"/>
    </row>
    <row r="50345" spans="151:151" ht="14.4" x14ac:dyDescent="0.25">
      <c r="EU50345" s="104"/>
    </row>
    <row r="50346" spans="151:151" ht="14.4" x14ac:dyDescent="0.25">
      <c r="EU50346" s="104"/>
    </row>
    <row r="50347" spans="151:151" ht="14.4" x14ac:dyDescent="0.25">
      <c r="EU50347" s="104"/>
    </row>
    <row r="50348" spans="151:151" ht="14.4" x14ac:dyDescent="0.25">
      <c r="EU50348" s="104"/>
    </row>
    <row r="50349" spans="151:151" ht="14.4" x14ac:dyDescent="0.25">
      <c r="EU50349" s="104"/>
    </row>
    <row r="50350" spans="151:151" ht="14.4" x14ac:dyDescent="0.25">
      <c r="EU50350" s="104"/>
    </row>
    <row r="50351" spans="151:151" ht="14.4" x14ac:dyDescent="0.25">
      <c r="EU50351" s="104"/>
    </row>
    <row r="50352" spans="151:151" ht="14.4" x14ac:dyDescent="0.25">
      <c r="EU50352" s="104"/>
    </row>
    <row r="50353" spans="151:151" ht="14.4" x14ac:dyDescent="0.25">
      <c r="EU50353" s="104"/>
    </row>
    <row r="50354" spans="151:151" ht="14.4" x14ac:dyDescent="0.25">
      <c r="EU50354" s="104"/>
    </row>
    <row r="50355" spans="151:151" ht="14.4" x14ac:dyDescent="0.25">
      <c r="EU50355" s="104"/>
    </row>
    <row r="50356" spans="151:151" ht="14.4" x14ac:dyDescent="0.25">
      <c r="EU50356" s="104"/>
    </row>
    <row r="50357" spans="151:151" ht="14.4" x14ac:dyDescent="0.25">
      <c r="EU50357" s="104"/>
    </row>
    <row r="50358" spans="151:151" ht="14.4" x14ac:dyDescent="0.25">
      <c r="EU50358" s="104"/>
    </row>
    <row r="50359" spans="151:151" ht="14.4" x14ac:dyDescent="0.25">
      <c r="EU50359" s="104"/>
    </row>
    <row r="50360" spans="151:151" ht="14.4" x14ac:dyDescent="0.25">
      <c r="EU50360" s="104"/>
    </row>
    <row r="50361" spans="151:151" ht="14.4" x14ac:dyDescent="0.25">
      <c r="EU50361" s="104"/>
    </row>
    <row r="50362" spans="151:151" ht="14.4" x14ac:dyDescent="0.25">
      <c r="EU50362" s="104"/>
    </row>
    <row r="50363" spans="151:151" ht="14.4" x14ac:dyDescent="0.25">
      <c r="EU50363" s="104"/>
    </row>
    <row r="50364" spans="151:151" ht="14.4" x14ac:dyDescent="0.25">
      <c r="EU50364" s="104"/>
    </row>
    <row r="50365" spans="151:151" ht="14.4" x14ac:dyDescent="0.25">
      <c r="EU50365" s="104"/>
    </row>
    <row r="50366" spans="151:151" ht="14.4" x14ac:dyDescent="0.25">
      <c r="EU50366" s="104"/>
    </row>
    <row r="50367" spans="151:151" ht="14.4" x14ac:dyDescent="0.25">
      <c r="EU50367" s="104"/>
    </row>
    <row r="50368" spans="151:151" ht="14.4" x14ac:dyDescent="0.25">
      <c r="EU50368" s="104"/>
    </row>
    <row r="50369" spans="151:151" ht="14.4" x14ac:dyDescent="0.25">
      <c r="EU50369" s="104"/>
    </row>
    <row r="50370" spans="151:151" ht="14.4" x14ac:dyDescent="0.25">
      <c r="EU50370" s="104"/>
    </row>
    <row r="50371" spans="151:151" ht="14.4" x14ac:dyDescent="0.25">
      <c r="EU50371" s="104"/>
    </row>
    <row r="50372" spans="151:151" ht="14.4" x14ac:dyDescent="0.25">
      <c r="EU50372" s="104"/>
    </row>
    <row r="50373" spans="151:151" ht="14.4" x14ac:dyDescent="0.25">
      <c r="EU50373" s="104"/>
    </row>
    <row r="50374" spans="151:151" ht="14.4" x14ac:dyDescent="0.25">
      <c r="EU50374" s="104"/>
    </row>
    <row r="50375" spans="151:151" ht="14.4" x14ac:dyDescent="0.25">
      <c r="EU50375" s="104"/>
    </row>
    <row r="50376" spans="151:151" ht="14.4" x14ac:dyDescent="0.25">
      <c r="EU50376" s="104"/>
    </row>
    <row r="50377" spans="151:151" ht="14.4" x14ac:dyDescent="0.25">
      <c r="EU50377" s="104"/>
    </row>
    <row r="50378" spans="151:151" ht="14.4" x14ac:dyDescent="0.25">
      <c r="EU50378" s="104"/>
    </row>
    <row r="50379" spans="151:151" ht="14.4" x14ac:dyDescent="0.25">
      <c r="EU50379" s="104"/>
    </row>
    <row r="50380" spans="151:151" ht="14.4" x14ac:dyDescent="0.25">
      <c r="EU50380" s="104"/>
    </row>
    <row r="50381" spans="151:151" ht="14.4" x14ac:dyDescent="0.25">
      <c r="EU50381" s="104"/>
    </row>
    <row r="50382" spans="151:151" ht="14.4" x14ac:dyDescent="0.25">
      <c r="EU50382" s="104"/>
    </row>
    <row r="50383" spans="151:151" ht="14.4" x14ac:dyDescent="0.25">
      <c r="EU50383" s="104"/>
    </row>
    <row r="50384" spans="151:151" ht="14.4" x14ac:dyDescent="0.25">
      <c r="EU50384" s="104"/>
    </row>
    <row r="50385" spans="151:151" ht="14.4" x14ac:dyDescent="0.25">
      <c r="EU50385" s="104"/>
    </row>
    <row r="50386" spans="151:151" ht="14.4" x14ac:dyDescent="0.25">
      <c r="EU50386" s="104"/>
    </row>
    <row r="50387" spans="151:151" ht="14.4" x14ac:dyDescent="0.25">
      <c r="EU50387" s="104"/>
    </row>
    <row r="50388" spans="151:151" ht="14.4" x14ac:dyDescent="0.25">
      <c r="EU50388" s="104"/>
    </row>
    <row r="50389" spans="151:151" ht="14.4" x14ac:dyDescent="0.25">
      <c r="EU50389" s="104"/>
    </row>
    <row r="50390" spans="151:151" ht="14.4" x14ac:dyDescent="0.25">
      <c r="EU50390" s="104"/>
    </row>
    <row r="50391" spans="151:151" ht="14.4" x14ac:dyDescent="0.25">
      <c r="EU50391" s="104"/>
    </row>
    <row r="50392" spans="151:151" ht="14.4" x14ac:dyDescent="0.25">
      <c r="EU50392" s="104"/>
    </row>
    <row r="50393" spans="151:151" ht="14.4" x14ac:dyDescent="0.25">
      <c r="EU50393" s="104"/>
    </row>
    <row r="50394" spans="151:151" ht="14.4" x14ac:dyDescent="0.25">
      <c r="EU50394" s="104"/>
    </row>
    <row r="50395" spans="151:151" ht="14.4" x14ac:dyDescent="0.25">
      <c r="EU50395" s="104"/>
    </row>
    <row r="50396" spans="151:151" ht="14.4" x14ac:dyDescent="0.25">
      <c r="EU50396" s="104"/>
    </row>
    <row r="50397" spans="151:151" ht="14.4" x14ac:dyDescent="0.25">
      <c r="EU50397" s="104"/>
    </row>
    <row r="50398" spans="151:151" ht="14.4" x14ac:dyDescent="0.25">
      <c r="EU50398" s="104"/>
    </row>
    <row r="50399" spans="151:151" ht="14.4" x14ac:dyDescent="0.25">
      <c r="EU50399" s="104"/>
    </row>
    <row r="50400" spans="151:151" ht="14.4" x14ac:dyDescent="0.25">
      <c r="EU50400" s="104"/>
    </row>
    <row r="50401" spans="151:151" ht="14.4" x14ac:dyDescent="0.25">
      <c r="EU50401" s="104"/>
    </row>
    <row r="50402" spans="151:151" ht="14.4" x14ac:dyDescent="0.25">
      <c r="EU50402" s="104"/>
    </row>
    <row r="50403" spans="151:151" ht="14.4" x14ac:dyDescent="0.25">
      <c r="EU50403" s="104"/>
    </row>
    <row r="50404" spans="151:151" ht="14.4" x14ac:dyDescent="0.25">
      <c r="EU50404" s="104"/>
    </row>
    <row r="50405" spans="151:151" ht="14.4" x14ac:dyDescent="0.25">
      <c r="EU50405" s="104"/>
    </row>
    <row r="50406" spans="151:151" ht="14.4" x14ac:dyDescent="0.25">
      <c r="EU50406" s="104"/>
    </row>
    <row r="50407" spans="151:151" ht="14.4" x14ac:dyDescent="0.25">
      <c r="EU50407" s="104"/>
    </row>
    <row r="50408" spans="151:151" ht="14.4" x14ac:dyDescent="0.25">
      <c r="EU50408" s="104"/>
    </row>
    <row r="50409" spans="151:151" ht="14.4" x14ac:dyDescent="0.25">
      <c r="EU50409" s="104"/>
    </row>
    <row r="50410" spans="151:151" ht="14.4" x14ac:dyDescent="0.25">
      <c r="EU50410" s="104"/>
    </row>
    <row r="50411" spans="151:151" ht="14.4" x14ac:dyDescent="0.25">
      <c r="EU50411" s="104"/>
    </row>
    <row r="50412" spans="151:151" ht="14.4" x14ac:dyDescent="0.25">
      <c r="EU50412" s="104"/>
    </row>
    <row r="50413" spans="151:151" ht="14.4" x14ac:dyDescent="0.25">
      <c r="EU50413" s="104"/>
    </row>
    <row r="50414" spans="151:151" ht="14.4" x14ac:dyDescent="0.25">
      <c r="EU50414" s="104"/>
    </row>
    <row r="50415" spans="151:151" ht="14.4" x14ac:dyDescent="0.25">
      <c r="EU50415" s="104"/>
    </row>
    <row r="50416" spans="151:151" ht="14.4" x14ac:dyDescent="0.25">
      <c r="EU50416" s="104"/>
    </row>
    <row r="50417" spans="151:151" ht="14.4" x14ac:dyDescent="0.25">
      <c r="EU50417" s="104"/>
    </row>
    <row r="50418" spans="151:151" ht="14.4" x14ac:dyDescent="0.25">
      <c r="EU50418" s="104"/>
    </row>
    <row r="50419" spans="151:151" ht="14.4" x14ac:dyDescent="0.25">
      <c r="EU50419" s="104"/>
    </row>
    <row r="50420" spans="151:151" ht="14.4" x14ac:dyDescent="0.25">
      <c r="EU50420" s="104"/>
    </row>
    <row r="50421" spans="151:151" ht="14.4" x14ac:dyDescent="0.25">
      <c r="EU50421" s="104"/>
    </row>
    <row r="50422" spans="151:151" ht="14.4" x14ac:dyDescent="0.25">
      <c r="EU50422" s="104"/>
    </row>
    <row r="50423" spans="151:151" ht="14.4" x14ac:dyDescent="0.25">
      <c r="EU50423" s="104"/>
    </row>
    <row r="50424" spans="151:151" ht="14.4" x14ac:dyDescent="0.25">
      <c r="EU50424" s="104"/>
    </row>
    <row r="50425" spans="151:151" ht="14.4" x14ac:dyDescent="0.25">
      <c r="EU50425" s="104"/>
    </row>
    <row r="50426" spans="151:151" ht="14.4" x14ac:dyDescent="0.25">
      <c r="EU50426" s="104"/>
    </row>
    <row r="50427" spans="151:151" ht="14.4" x14ac:dyDescent="0.25">
      <c r="EU50427" s="104"/>
    </row>
    <row r="50428" spans="151:151" ht="14.4" x14ac:dyDescent="0.25">
      <c r="EU50428" s="104"/>
    </row>
    <row r="50429" spans="151:151" ht="14.4" x14ac:dyDescent="0.25">
      <c r="EU50429" s="104"/>
    </row>
    <row r="50430" spans="151:151" ht="14.4" x14ac:dyDescent="0.25">
      <c r="EU50430" s="104"/>
    </row>
    <row r="50431" spans="151:151" ht="14.4" x14ac:dyDescent="0.25">
      <c r="EU50431" s="104"/>
    </row>
    <row r="50432" spans="151:151" ht="14.4" x14ac:dyDescent="0.25">
      <c r="EU50432" s="104"/>
    </row>
    <row r="50433" spans="151:151" ht="14.4" x14ac:dyDescent="0.25">
      <c r="EU50433" s="104"/>
    </row>
    <row r="50434" spans="151:151" ht="14.4" x14ac:dyDescent="0.25">
      <c r="EU50434" s="104"/>
    </row>
    <row r="50435" spans="151:151" ht="14.4" x14ac:dyDescent="0.25">
      <c r="EU50435" s="104"/>
    </row>
    <row r="50436" spans="151:151" ht="14.4" x14ac:dyDescent="0.25">
      <c r="EU50436" s="104"/>
    </row>
    <row r="50437" spans="151:151" ht="14.4" x14ac:dyDescent="0.25">
      <c r="EU50437" s="104"/>
    </row>
    <row r="50438" spans="151:151" ht="14.4" x14ac:dyDescent="0.25">
      <c r="EU50438" s="104"/>
    </row>
    <row r="50439" spans="151:151" ht="14.4" x14ac:dyDescent="0.25">
      <c r="EU50439" s="104"/>
    </row>
    <row r="50440" spans="151:151" ht="14.4" x14ac:dyDescent="0.25">
      <c r="EU50440" s="104"/>
    </row>
    <row r="50441" spans="151:151" ht="14.4" x14ac:dyDescent="0.25">
      <c r="EU50441" s="104"/>
    </row>
    <row r="50442" spans="151:151" ht="14.4" x14ac:dyDescent="0.25">
      <c r="EU50442" s="104"/>
    </row>
    <row r="50443" spans="151:151" ht="14.4" x14ac:dyDescent="0.25">
      <c r="EU50443" s="104"/>
    </row>
    <row r="50444" spans="151:151" ht="14.4" x14ac:dyDescent="0.25">
      <c r="EU50444" s="104"/>
    </row>
    <row r="50445" spans="151:151" ht="14.4" x14ac:dyDescent="0.25">
      <c r="EU50445" s="104"/>
    </row>
    <row r="50446" spans="151:151" ht="14.4" x14ac:dyDescent="0.25">
      <c r="EU50446" s="104"/>
    </row>
    <row r="50447" spans="151:151" ht="14.4" x14ac:dyDescent="0.25">
      <c r="EU50447" s="104"/>
    </row>
    <row r="50448" spans="151:151" ht="14.4" x14ac:dyDescent="0.25">
      <c r="EU50448" s="104"/>
    </row>
    <row r="50449" spans="151:151" ht="14.4" x14ac:dyDescent="0.25">
      <c r="EU50449" s="104"/>
    </row>
    <row r="50450" spans="151:151" ht="14.4" x14ac:dyDescent="0.25">
      <c r="EU50450" s="104"/>
    </row>
    <row r="50451" spans="151:151" ht="14.4" x14ac:dyDescent="0.25">
      <c r="EU50451" s="104"/>
    </row>
    <row r="50452" spans="151:151" ht="14.4" x14ac:dyDescent="0.25">
      <c r="EU50452" s="104"/>
    </row>
    <row r="50453" spans="151:151" ht="14.4" x14ac:dyDescent="0.25">
      <c r="EU50453" s="104"/>
    </row>
    <row r="50454" spans="151:151" ht="14.4" x14ac:dyDescent="0.25">
      <c r="EU50454" s="104"/>
    </row>
    <row r="50455" spans="151:151" ht="14.4" x14ac:dyDescent="0.25">
      <c r="EU50455" s="104"/>
    </row>
    <row r="50456" spans="151:151" ht="14.4" x14ac:dyDescent="0.25">
      <c r="EU50456" s="104"/>
    </row>
    <row r="50457" spans="151:151" ht="14.4" x14ac:dyDescent="0.25">
      <c r="EU50457" s="104"/>
    </row>
    <row r="50458" spans="151:151" ht="14.4" x14ac:dyDescent="0.25">
      <c r="EU50458" s="104"/>
    </row>
    <row r="50459" spans="151:151" ht="14.4" x14ac:dyDescent="0.25">
      <c r="EU50459" s="104"/>
    </row>
    <row r="50460" spans="151:151" ht="14.4" x14ac:dyDescent="0.25">
      <c r="EU50460" s="104"/>
    </row>
    <row r="50461" spans="151:151" ht="14.4" x14ac:dyDescent="0.25">
      <c r="EU50461" s="104"/>
    </row>
    <row r="50462" spans="151:151" ht="14.4" x14ac:dyDescent="0.25">
      <c r="EU50462" s="104"/>
    </row>
    <row r="50463" spans="151:151" ht="14.4" x14ac:dyDescent="0.25">
      <c r="EU50463" s="104"/>
    </row>
    <row r="50464" spans="151:151" ht="14.4" x14ac:dyDescent="0.25">
      <c r="EU50464" s="104"/>
    </row>
    <row r="50465" spans="151:151" ht="14.4" x14ac:dyDescent="0.25">
      <c r="EU50465" s="104"/>
    </row>
    <row r="50466" spans="151:151" ht="14.4" x14ac:dyDescent="0.25">
      <c r="EU50466" s="104"/>
    </row>
    <row r="50467" spans="151:151" ht="14.4" x14ac:dyDescent="0.25">
      <c r="EU50467" s="104"/>
    </row>
    <row r="50468" spans="151:151" ht="14.4" x14ac:dyDescent="0.25">
      <c r="EU50468" s="104"/>
    </row>
    <row r="50469" spans="151:151" ht="14.4" x14ac:dyDescent="0.25">
      <c r="EU50469" s="104"/>
    </row>
    <row r="50470" spans="151:151" ht="14.4" x14ac:dyDescent="0.25">
      <c r="EU50470" s="104"/>
    </row>
    <row r="50471" spans="151:151" ht="14.4" x14ac:dyDescent="0.25">
      <c r="EU50471" s="104"/>
    </row>
    <row r="50472" spans="151:151" ht="14.4" x14ac:dyDescent="0.25">
      <c r="EU50472" s="104"/>
    </row>
    <row r="50473" spans="151:151" ht="14.4" x14ac:dyDescent="0.25">
      <c r="EU50473" s="104"/>
    </row>
    <row r="50474" spans="151:151" ht="14.4" x14ac:dyDescent="0.25">
      <c r="EU50474" s="104"/>
    </row>
    <row r="50475" spans="151:151" ht="14.4" x14ac:dyDescent="0.25">
      <c r="EU50475" s="104"/>
    </row>
    <row r="50476" spans="151:151" ht="14.4" x14ac:dyDescent="0.25">
      <c r="EU50476" s="104"/>
    </row>
    <row r="50477" spans="151:151" ht="14.4" x14ac:dyDescent="0.25">
      <c r="EU50477" s="104"/>
    </row>
    <row r="50478" spans="151:151" ht="14.4" x14ac:dyDescent="0.25">
      <c r="EU50478" s="104"/>
    </row>
    <row r="50479" spans="151:151" ht="14.4" x14ac:dyDescent="0.25">
      <c r="EU50479" s="104"/>
    </row>
    <row r="50480" spans="151:151" ht="14.4" x14ac:dyDescent="0.25">
      <c r="EU50480" s="104"/>
    </row>
    <row r="50481" spans="151:151" ht="14.4" x14ac:dyDescent="0.25">
      <c r="EU50481" s="104"/>
    </row>
    <row r="50482" spans="151:151" ht="14.4" x14ac:dyDescent="0.25">
      <c r="EU50482" s="104"/>
    </row>
    <row r="50483" spans="151:151" ht="14.4" x14ac:dyDescent="0.25">
      <c r="EU50483" s="104"/>
    </row>
    <row r="50484" spans="151:151" ht="14.4" x14ac:dyDescent="0.25">
      <c r="EU50484" s="104"/>
    </row>
    <row r="50485" spans="151:151" ht="14.4" x14ac:dyDescent="0.25">
      <c r="EU50485" s="104"/>
    </row>
    <row r="50486" spans="151:151" ht="14.4" x14ac:dyDescent="0.25">
      <c r="EU50486" s="104"/>
    </row>
    <row r="50487" spans="151:151" ht="14.4" x14ac:dyDescent="0.25">
      <c r="EU50487" s="104"/>
    </row>
    <row r="50488" spans="151:151" ht="14.4" x14ac:dyDescent="0.25">
      <c r="EU50488" s="104"/>
    </row>
    <row r="50489" spans="151:151" ht="14.4" x14ac:dyDescent="0.25">
      <c r="EU50489" s="104"/>
    </row>
    <row r="50490" spans="151:151" ht="14.4" x14ac:dyDescent="0.25">
      <c r="EU50490" s="104"/>
    </row>
    <row r="50491" spans="151:151" ht="14.4" x14ac:dyDescent="0.25">
      <c r="EU50491" s="104"/>
    </row>
    <row r="50492" spans="151:151" ht="14.4" x14ac:dyDescent="0.25">
      <c r="EU50492" s="104"/>
    </row>
    <row r="50493" spans="151:151" ht="14.4" x14ac:dyDescent="0.25">
      <c r="EU50493" s="104"/>
    </row>
    <row r="50494" spans="151:151" ht="14.4" x14ac:dyDescent="0.25">
      <c r="EU50494" s="104"/>
    </row>
    <row r="50495" spans="151:151" ht="14.4" x14ac:dyDescent="0.25">
      <c r="EU50495" s="104"/>
    </row>
    <row r="50496" spans="151:151" ht="14.4" x14ac:dyDescent="0.25">
      <c r="EU50496" s="104"/>
    </row>
    <row r="50497" spans="151:151" ht="14.4" x14ac:dyDescent="0.25">
      <c r="EU50497" s="104"/>
    </row>
    <row r="50498" spans="151:151" ht="14.4" x14ac:dyDescent="0.25">
      <c r="EU50498" s="104"/>
    </row>
    <row r="50499" spans="151:151" ht="14.4" x14ac:dyDescent="0.25">
      <c r="EU50499" s="104"/>
    </row>
    <row r="50500" spans="151:151" ht="14.4" x14ac:dyDescent="0.25">
      <c r="EU50500" s="104"/>
    </row>
    <row r="50501" spans="151:151" ht="14.4" x14ac:dyDescent="0.25">
      <c r="EU50501" s="104"/>
    </row>
    <row r="50502" spans="151:151" ht="14.4" x14ac:dyDescent="0.25">
      <c r="EU50502" s="104"/>
    </row>
    <row r="50503" spans="151:151" ht="14.4" x14ac:dyDescent="0.25">
      <c r="EU50503" s="104"/>
    </row>
    <row r="50504" spans="151:151" ht="14.4" x14ac:dyDescent="0.25">
      <c r="EU50504" s="104"/>
    </row>
    <row r="50505" spans="151:151" ht="14.4" x14ac:dyDescent="0.25">
      <c r="EU50505" s="104"/>
    </row>
    <row r="50506" spans="151:151" ht="14.4" x14ac:dyDescent="0.25">
      <c r="EU50506" s="104"/>
    </row>
    <row r="50507" spans="151:151" ht="14.4" x14ac:dyDescent="0.25">
      <c r="EU50507" s="104"/>
    </row>
    <row r="50508" spans="151:151" ht="14.4" x14ac:dyDescent="0.25">
      <c r="EU50508" s="104"/>
    </row>
    <row r="50509" spans="151:151" ht="14.4" x14ac:dyDescent="0.25">
      <c r="EU50509" s="104"/>
    </row>
    <row r="50510" spans="151:151" ht="14.4" x14ac:dyDescent="0.25">
      <c r="EU50510" s="104"/>
    </row>
    <row r="50511" spans="151:151" ht="14.4" x14ac:dyDescent="0.25">
      <c r="EU50511" s="104"/>
    </row>
    <row r="50512" spans="151:151" ht="14.4" x14ac:dyDescent="0.25">
      <c r="EU50512" s="104"/>
    </row>
    <row r="50513" spans="151:151" ht="14.4" x14ac:dyDescent="0.25">
      <c r="EU50513" s="104"/>
    </row>
    <row r="50514" spans="151:151" ht="14.4" x14ac:dyDescent="0.25">
      <c r="EU50514" s="104"/>
    </row>
    <row r="50515" spans="151:151" ht="14.4" x14ac:dyDescent="0.25">
      <c r="EU50515" s="104"/>
    </row>
    <row r="50516" spans="151:151" ht="14.4" x14ac:dyDescent="0.25">
      <c r="EU50516" s="104"/>
    </row>
    <row r="50517" spans="151:151" ht="14.4" x14ac:dyDescent="0.25">
      <c r="EU50517" s="104"/>
    </row>
    <row r="50518" spans="151:151" ht="14.4" x14ac:dyDescent="0.25">
      <c r="EU50518" s="104"/>
    </row>
    <row r="50519" spans="151:151" ht="14.4" x14ac:dyDescent="0.25">
      <c r="EU50519" s="104"/>
    </row>
    <row r="50520" spans="151:151" ht="14.4" x14ac:dyDescent="0.25">
      <c r="EU50520" s="104"/>
    </row>
    <row r="50521" spans="151:151" ht="14.4" x14ac:dyDescent="0.25">
      <c r="EU50521" s="104"/>
    </row>
    <row r="50522" spans="151:151" ht="14.4" x14ac:dyDescent="0.25">
      <c r="EU50522" s="104"/>
    </row>
    <row r="50523" spans="151:151" ht="14.4" x14ac:dyDescent="0.25">
      <c r="EU50523" s="104"/>
    </row>
    <row r="50524" spans="151:151" ht="14.4" x14ac:dyDescent="0.25">
      <c r="EU50524" s="104"/>
    </row>
    <row r="50525" spans="151:151" ht="14.4" x14ac:dyDescent="0.25">
      <c r="EU50525" s="104"/>
    </row>
    <row r="50526" spans="151:151" ht="14.4" x14ac:dyDescent="0.25">
      <c r="EU50526" s="104"/>
    </row>
    <row r="50527" spans="151:151" ht="14.4" x14ac:dyDescent="0.25">
      <c r="EU50527" s="104"/>
    </row>
    <row r="50528" spans="151:151" ht="14.4" x14ac:dyDescent="0.25">
      <c r="EU50528" s="104"/>
    </row>
    <row r="50529" spans="151:151" ht="14.4" x14ac:dyDescent="0.25">
      <c r="EU50529" s="104"/>
    </row>
    <row r="50530" spans="151:151" ht="14.4" x14ac:dyDescent="0.25">
      <c r="EU50530" s="104"/>
    </row>
    <row r="50531" spans="151:151" ht="14.4" x14ac:dyDescent="0.25">
      <c r="EU50531" s="104"/>
    </row>
    <row r="50532" spans="151:151" ht="14.4" x14ac:dyDescent="0.25">
      <c r="EU50532" s="104"/>
    </row>
    <row r="50533" spans="151:151" ht="14.4" x14ac:dyDescent="0.25">
      <c r="EU50533" s="104"/>
    </row>
    <row r="50534" spans="151:151" ht="14.4" x14ac:dyDescent="0.25">
      <c r="EU50534" s="104"/>
    </row>
    <row r="50535" spans="151:151" ht="14.4" x14ac:dyDescent="0.25">
      <c r="EU50535" s="104"/>
    </row>
    <row r="50536" spans="151:151" ht="14.4" x14ac:dyDescent="0.25">
      <c r="EU50536" s="104"/>
    </row>
    <row r="50537" spans="151:151" ht="14.4" x14ac:dyDescent="0.25">
      <c r="EU50537" s="104"/>
    </row>
    <row r="50538" spans="151:151" ht="14.4" x14ac:dyDescent="0.25">
      <c r="EU50538" s="104"/>
    </row>
    <row r="50539" spans="151:151" ht="14.4" x14ac:dyDescent="0.25">
      <c r="EU50539" s="104"/>
    </row>
    <row r="50540" spans="151:151" ht="14.4" x14ac:dyDescent="0.25">
      <c r="EU50540" s="104"/>
    </row>
    <row r="50541" spans="151:151" ht="14.4" x14ac:dyDescent="0.25">
      <c r="EU50541" s="104"/>
    </row>
    <row r="50542" spans="151:151" ht="14.4" x14ac:dyDescent="0.25">
      <c r="EU50542" s="104"/>
    </row>
    <row r="50543" spans="151:151" ht="14.4" x14ac:dyDescent="0.25">
      <c r="EU50543" s="104"/>
    </row>
    <row r="50544" spans="151:151" ht="14.4" x14ac:dyDescent="0.25">
      <c r="EU50544" s="104"/>
    </row>
    <row r="50545" spans="151:151" ht="14.4" x14ac:dyDescent="0.25">
      <c r="EU50545" s="104"/>
    </row>
    <row r="50546" spans="151:151" ht="14.4" x14ac:dyDescent="0.25">
      <c r="EU50546" s="104"/>
    </row>
    <row r="50547" spans="151:151" ht="14.4" x14ac:dyDescent="0.25">
      <c r="EU50547" s="104"/>
    </row>
    <row r="50548" spans="151:151" ht="14.4" x14ac:dyDescent="0.25">
      <c r="EU50548" s="104"/>
    </row>
    <row r="50549" spans="151:151" ht="14.4" x14ac:dyDescent="0.25">
      <c r="EU50549" s="104"/>
    </row>
    <row r="50550" spans="151:151" ht="14.4" x14ac:dyDescent="0.25">
      <c r="EU50550" s="104"/>
    </row>
    <row r="50551" spans="151:151" ht="14.4" x14ac:dyDescent="0.25">
      <c r="EU50551" s="104"/>
    </row>
    <row r="50552" spans="151:151" ht="14.4" x14ac:dyDescent="0.25">
      <c r="EU50552" s="104"/>
    </row>
    <row r="50553" spans="151:151" ht="14.4" x14ac:dyDescent="0.25">
      <c r="EU50553" s="104"/>
    </row>
    <row r="50554" spans="151:151" ht="14.4" x14ac:dyDescent="0.25">
      <c r="EU50554" s="104"/>
    </row>
    <row r="50555" spans="151:151" ht="14.4" x14ac:dyDescent="0.25">
      <c r="EU50555" s="104"/>
    </row>
    <row r="50556" spans="151:151" ht="14.4" x14ac:dyDescent="0.25">
      <c r="EU50556" s="104"/>
    </row>
    <row r="50557" spans="151:151" ht="14.4" x14ac:dyDescent="0.25">
      <c r="EU50557" s="104"/>
    </row>
    <row r="50558" spans="151:151" ht="14.4" x14ac:dyDescent="0.25">
      <c r="EU50558" s="104"/>
    </row>
    <row r="50559" spans="151:151" ht="14.4" x14ac:dyDescent="0.25">
      <c r="EU50559" s="104"/>
    </row>
    <row r="50560" spans="151:151" ht="14.4" x14ac:dyDescent="0.25">
      <c r="EU50560" s="104"/>
    </row>
    <row r="50561" spans="151:151" ht="14.4" x14ac:dyDescent="0.25">
      <c r="EU50561" s="104"/>
    </row>
    <row r="50562" spans="151:151" ht="14.4" x14ac:dyDescent="0.25">
      <c r="EU50562" s="104"/>
    </row>
    <row r="50563" spans="151:151" ht="14.4" x14ac:dyDescent="0.25">
      <c r="EU50563" s="104"/>
    </row>
    <row r="50564" spans="151:151" ht="14.4" x14ac:dyDescent="0.25">
      <c r="EU50564" s="104"/>
    </row>
    <row r="50565" spans="151:151" ht="14.4" x14ac:dyDescent="0.25">
      <c r="EU50565" s="104"/>
    </row>
    <row r="50566" spans="151:151" ht="14.4" x14ac:dyDescent="0.25">
      <c r="EU50566" s="104"/>
    </row>
    <row r="50567" spans="151:151" ht="14.4" x14ac:dyDescent="0.25">
      <c r="EU50567" s="104"/>
    </row>
    <row r="50568" spans="151:151" ht="14.4" x14ac:dyDescent="0.25">
      <c r="EU50568" s="104"/>
    </row>
    <row r="50569" spans="151:151" ht="14.4" x14ac:dyDescent="0.25">
      <c r="EU50569" s="104"/>
    </row>
    <row r="50570" spans="151:151" ht="14.4" x14ac:dyDescent="0.25">
      <c r="EU50570" s="104"/>
    </row>
    <row r="50571" spans="151:151" ht="14.4" x14ac:dyDescent="0.25">
      <c r="EU50571" s="104"/>
    </row>
    <row r="50572" spans="151:151" ht="14.4" x14ac:dyDescent="0.25">
      <c r="EU50572" s="104"/>
    </row>
    <row r="50573" spans="151:151" ht="14.4" x14ac:dyDescent="0.25">
      <c r="EU50573" s="104"/>
    </row>
    <row r="50574" spans="151:151" ht="14.4" x14ac:dyDescent="0.25">
      <c r="EU50574" s="104"/>
    </row>
    <row r="50575" spans="151:151" ht="14.4" x14ac:dyDescent="0.25">
      <c r="EU50575" s="104"/>
    </row>
    <row r="50576" spans="151:151" ht="14.4" x14ac:dyDescent="0.25">
      <c r="EU50576" s="104"/>
    </row>
    <row r="50577" spans="151:151" ht="14.4" x14ac:dyDescent="0.25">
      <c r="EU50577" s="104"/>
    </row>
    <row r="50578" spans="151:151" ht="14.4" x14ac:dyDescent="0.25">
      <c r="EU50578" s="104"/>
    </row>
    <row r="50579" spans="151:151" ht="14.4" x14ac:dyDescent="0.25">
      <c r="EU50579" s="104"/>
    </row>
    <row r="50580" spans="151:151" ht="14.4" x14ac:dyDescent="0.25">
      <c r="EU50580" s="104"/>
    </row>
    <row r="50581" spans="151:151" ht="14.4" x14ac:dyDescent="0.25">
      <c r="EU50581" s="104"/>
    </row>
    <row r="50582" spans="151:151" ht="14.4" x14ac:dyDescent="0.25">
      <c r="EU50582" s="104"/>
    </row>
    <row r="50583" spans="151:151" ht="14.4" x14ac:dyDescent="0.25">
      <c r="EU50583" s="104"/>
    </row>
    <row r="50584" spans="151:151" ht="14.4" x14ac:dyDescent="0.25">
      <c r="EU50584" s="104"/>
    </row>
    <row r="50585" spans="151:151" ht="14.4" x14ac:dyDescent="0.25">
      <c r="EU50585" s="104"/>
    </row>
    <row r="50586" spans="151:151" ht="14.4" x14ac:dyDescent="0.25">
      <c r="EU50586" s="104"/>
    </row>
    <row r="50587" spans="151:151" ht="14.4" x14ac:dyDescent="0.25">
      <c r="EU50587" s="104"/>
    </row>
    <row r="50588" spans="151:151" ht="14.4" x14ac:dyDescent="0.25">
      <c r="EU50588" s="104"/>
    </row>
    <row r="50589" spans="151:151" ht="14.4" x14ac:dyDescent="0.25">
      <c r="EU50589" s="104"/>
    </row>
    <row r="50590" spans="151:151" ht="14.4" x14ac:dyDescent="0.25">
      <c r="EU50590" s="104"/>
    </row>
    <row r="50591" spans="151:151" ht="14.4" x14ac:dyDescent="0.25">
      <c r="EU50591" s="104"/>
    </row>
    <row r="50592" spans="151:151" ht="14.4" x14ac:dyDescent="0.25">
      <c r="EU50592" s="104"/>
    </row>
    <row r="50593" spans="151:151" ht="14.4" x14ac:dyDescent="0.25">
      <c r="EU50593" s="104"/>
    </row>
    <row r="50594" spans="151:151" ht="14.4" x14ac:dyDescent="0.25">
      <c r="EU50594" s="104"/>
    </row>
    <row r="50595" spans="151:151" ht="14.4" x14ac:dyDescent="0.25">
      <c r="EU50595" s="104"/>
    </row>
    <row r="50596" spans="151:151" ht="14.4" x14ac:dyDescent="0.25">
      <c r="EU50596" s="104"/>
    </row>
    <row r="50597" spans="151:151" ht="14.4" x14ac:dyDescent="0.25">
      <c r="EU50597" s="104"/>
    </row>
    <row r="50598" spans="151:151" ht="14.4" x14ac:dyDescent="0.25">
      <c r="EU50598" s="104"/>
    </row>
    <row r="50599" spans="151:151" ht="14.4" x14ac:dyDescent="0.25">
      <c r="EU50599" s="104"/>
    </row>
    <row r="50600" spans="151:151" ht="14.4" x14ac:dyDescent="0.25">
      <c r="EU50600" s="104"/>
    </row>
    <row r="50601" spans="151:151" ht="14.4" x14ac:dyDescent="0.25">
      <c r="EU50601" s="104"/>
    </row>
    <row r="50602" spans="151:151" ht="14.4" x14ac:dyDescent="0.25">
      <c r="EU50602" s="104"/>
    </row>
    <row r="50603" spans="151:151" ht="14.4" x14ac:dyDescent="0.25">
      <c r="EU50603" s="104"/>
    </row>
    <row r="50604" spans="151:151" ht="14.4" x14ac:dyDescent="0.25">
      <c r="EU50604" s="104"/>
    </row>
    <row r="50605" spans="151:151" ht="14.4" x14ac:dyDescent="0.25">
      <c r="EU50605" s="104"/>
    </row>
    <row r="50606" spans="151:151" ht="14.4" x14ac:dyDescent="0.25">
      <c r="EU50606" s="104"/>
    </row>
    <row r="50607" spans="151:151" ht="14.4" x14ac:dyDescent="0.25">
      <c r="EU50607" s="104"/>
    </row>
    <row r="50608" spans="151:151" ht="14.4" x14ac:dyDescent="0.25">
      <c r="EU50608" s="104"/>
    </row>
    <row r="50609" spans="151:151" ht="14.4" x14ac:dyDescent="0.25">
      <c r="EU50609" s="104"/>
    </row>
    <row r="50610" spans="151:151" ht="14.4" x14ac:dyDescent="0.25">
      <c r="EU50610" s="104"/>
    </row>
    <row r="50611" spans="151:151" ht="14.4" x14ac:dyDescent="0.25">
      <c r="EU50611" s="104"/>
    </row>
    <row r="50612" spans="151:151" ht="14.4" x14ac:dyDescent="0.25">
      <c r="EU50612" s="104"/>
    </row>
    <row r="50613" spans="151:151" ht="14.4" x14ac:dyDescent="0.25">
      <c r="EU50613" s="104"/>
    </row>
    <row r="50614" spans="151:151" ht="14.4" x14ac:dyDescent="0.25">
      <c r="EU50614" s="104"/>
    </row>
    <row r="50615" spans="151:151" ht="14.4" x14ac:dyDescent="0.25">
      <c r="EU50615" s="104"/>
    </row>
    <row r="50616" spans="151:151" ht="14.4" x14ac:dyDescent="0.25">
      <c r="EU50616" s="104"/>
    </row>
    <row r="50617" spans="151:151" ht="14.4" x14ac:dyDescent="0.25">
      <c r="EU50617" s="104"/>
    </row>
    <row r="50618" spans="151:151" ht="14.4" x14ac:dyDescent="0.25">
      <c r="EU50618" s="104"/>
    </row>
    <row r="50619" spans="151:151" ht="14.4" x14ac:dyDescent="0.25">
      <c r="EU50619" s="104"/>
    </row>
    <row r="50620" spans="151:151" ht="14.4" x14ac:dyDescent="0.25">
      <c r="EU50620" s="104"/>
    </row>
    <row r="50621" spans="151:151" ht="14.4" x14ac:dyDescent="0.25">
      <c r="EU50621" s="104"/>
    </row>
    <row r="50622" spans="151:151" ht="14.4" x14ac:dyDescent="0.25">
      <c r="EU50622" s="104"/>
    </row>
    <row r="50623" spans="151:151" ht="14.4" x14ac:dyDescent="0.25">
      <c r="EU50623" s="104"/>
    </row>
    <row r="50624" spans="151:151" ht="14.4" x14ac:dyDescent="0.25">
      <c r="EU50624" s="104"/>
    </row>
    <row r="50625" spans="151:151" ht="14.4" x14ac:dyDescent="0.25">
      <c r="EU50625" s="104"/>
    </row>
    <row r="50626" spans="151:151" ht="14.4" x14ac:dyDescent="0.25">
      <c r="EU50626" s="104"/>
    </row>
    <row r="50627" spans="151:151" ht="14.4" x14ac:dyDescent="0.25">
      <c r="EU50627" s="104"/>
    </row>
    <row r="50628" spans="151:151" ht="14.4" x14ac:dyDescent="0.25">
      <c r="EU50628" s="104"/>
    </row>
    <row r="50629" spans="151:151" ht="14.4" x14ac:dyDescent="0.25">
      <c r="EU50629" s="104"/>
    </row>
    <row r="50630" spans="151:151" ht="14.4" x14ac:dyDescent="0.25">
      <c r="EU50630" s="104"/>
    </row>
    <row r="50631" spans="151:151" ht="14.4" x14ac:dyDescent="0.25">
      <c r="EU50631" s="104"/>
    </row>
    <row r="50632" spans="151:151" ht="14.4" x14ac:dyDescent="0.25">
      <c r="EU50632" s="104"/>
    </row>
    <row r="50633" spans="151:151" ht="14.4" x14ac:dyDescent="0.25">
      <c r="EU50633" s="104"/>
    </row>
    <row r="50634" spans="151:151" ht="14.4" x14ac:dyDescent="0.25">
      <c r="EU50634" s="104"/>
    </row>
    <row r="50635" spans="151:151" ht="14.4" x14ac:dyDescent="0.25">
      <c r="EU50635" s="104"/>
    </row>
    <row r="50636" spans="151:151" ht="14.4" x14ac:dyDescent="0.25">
      <c r="EU50636" s="104"/>
    </row>
    <row r="50637" spans="151:151" ht="14.4" x14ac:dyDescent="0.25">
      <c r="EU50637" s="104"/>
    </row>
    <row r="50638" spans="151:151" ht="14.4" x14ac:dyDescent="0.25">
      <c r="EU50638" s="104"/>
    </row>
    <row r="50639" spans="151:151" ht="14.4" x14ac:dyDescent="0.25">
      <c r="EU50639" s="104"/>
    </row>
    <row r="50640" spans="151:151" ht="14.4" x14ac:dyDescent="0.25">
      <c r="EU50640" s="104"/>
    </row>
    <row r="50641" spans="151:151" ht="14.4" x14ac:dyDescent="0.25">
      <c r="EU50641" s="104"/>
    </row>
    <row r="50642" spans="151:151" ht="14.4" x14ac:dyDescent="0.25">
      <c r="EU50642" s="104"/>
    </row>
    <row r="50643" spans="151:151" ht="14.4" x14ac:dyDescent="0.25">
      <c r="EU50643" s="104"/>
    </row>
    <row r="50644" spans="151:151" ht="14.4" x14ac:dyDescent="0.25">
      <c r="EU50644" s="104"/>
    </row>
    <row r="50645" spans="151:151" ht="14.4" x14ac:dyDescent="0.25">
      <c r="EU50645" s="104"/>
    </row>
    <row r="50646" spans="151:151" ht="14.4" x14ac:dyDescent="0.25">
      <c r="EU50646" s="104"/>
    </row>
    <row r="50647" spans="151:151" ht="14.4" x14ac:dyDescent="0.25">
      <c r="EU50647" s="104"/>
    </row>
    <row r="50648" spans="151:151" ht="14.4" x14ac:dyDescent="0.25">
      <c r="EU50648" s="104"/>
    </row>
    <row r="50649" spans="151:151" ht="14.4" x14ac:dyDescent="0.25">
      <c r="EU50649" s="104"/>
    </row>
    <row r="50650" spans="151:151" ht="14.4" x14ac:dyDescent="0.25">
      <c r="EU50650" s="104"/>
    </row>
    <row r="50651" spans="151:151" ht="14.4" x14ac:dyDescent="0.25">
      <c r="EU50651" s="104"/>
    </row>
    <row r="50652" spans="151:151" ht="14.4" x14ac:dyDescent="0.25">
      <c r="EU50652" s="104"/>
    </row>
    <row r="50653" spans="151:151" ht="14.4" x14ac:dyDescent="0.25">
      <c r="EU50653" s="104"/>
    </row>
    <row r="50654" spans="151:151" ht="14.4" x14ac:dyDescent="0.25">
      <c r="EU50654" s="104"/>
    </row>
    <row r="50655" spans="151:151" ht="14.4" x14ac:dyDescent="0.25">
      <c r="EU50655" s="104"/>
    </row>
    <row r="50656" spans="151:151" ht="14.4" x14ac:dyDescent="0.25">
      <c r="EU50656" s="104"/>
    </row>
    <row r="50657" spans="151:151" ht="14.4" x14ac:dyDescent="0.25">
      <c r="EU50657" s="104"/>
    </row>
    <row r="50658" spans="151:151" ht="14.4" x14ac:dyDescent="0.25">
      <c r="EU50658" s="104"/>
    </row>
    <row r="50659" spans="151:151" ht="14.4" x14ac:dyDescent="0.25">
      <c r="EU50659" s="104"/>
    </row>
    <row r="50660" spans="151:151" ht="14.4" x14ac:dyDescent="0.25">
      <c r="EU50660" s="104"/>
    </row>
    <row r="50661" spans="151:151" ht="14.4" x14ac:dyDescent="0.25">
      <c r="EU50661" s="104"/>
    </row>
    <row r="50662" spans="151:151" ht="14.4" x14ac:dyDescent="0.25">
      <c r="EU50662" s="104"/>
    </row>
    <row r="50663" spans="151:151" ht="14.4" x14ac:dyDescent="0.25">
      <c r="EU50663" s="104"/>
    </row>
    <row r="50664" spans="151:151" ht="14.4" x14ac:dyDescent="0.25">
      <c r="EU50664" s="104"/>
    </row>
    <row r="50665" spans="151:151" ht="14.4" x14ac:dyDescent="0.25">
      <c r="EU50665" s="104"/>
    </row>
    <row r="50666" spans="151:151" ht="14.4" x14ac:dyDescent="0.25">
      <c r="EU50666" s="104"/>
    </row>
    <row r="50667" spans="151:151" ht="14.4" x14ac:dyDescent="0.25">
      <c r="EU50667" s="104"/>
    </row>
    <row r="50668" spans="151:151" ht="14.4" x14ac:dyDescent="0.25">
      <c r="EU50668" s="104"/>
    </row>
    <row r="50669" spans="151:151" ht="14.4" x14ac:dyDescent="0.25">
      <c r="EU50669" s="104"/>
    </row>
    <row r="50670" spans="151:151" ht="14.4" x14ac:dyDescent="0.25">
      <c r="EU50670" s="104"/>
    </row>
    <row r="50671" spans="151:151" ht="14.4" x14ac:dyDescent="0.25">
      <c r="EU50671" s="104"/>
    </row>
    <row r="50672" spans="151:151" ht="14.4" x14ac:dyDescent="0.25">
      <c r="EU50672" s="104"/>
    </row>
    <row r="50673" spans="151:151" ht="14.4" x14ac:dyDescent="0.25">
      <c r="EU50673" s="104"/>
    </row>
    <row r="50674" spans="151:151" ht="14.4" x14ac:dyDescent="0.25">
      <c r="EU50674" s="104"/>
    </row>
    <row r="50675" spans="151:151" ht="14.4" x14ac:dyDescent="0.25">
      <c r="EU50675" s="104"/>
    </row>
    <row r="50676" spans="151:151" ht="14.4" x14ac:dyDescent="0.25">
      <c r="EU50676" s="104"/>
    </row>
    <row r="50677" spans="151:151" ht="14.4" x14ac:dyDescent="0.25">
      <c r="EU50677" s="104"/>
    </row>
    <row r="50678" spans="151:151" ht="14.4" x14ac:dyDescent="0.25">
      <c r="EU50678" s="104"/>
    </row>
    <row r="50679" spans="151:151" ht="14.4" x14ac:dyDescent="0.25">
      <c r="EU50679" s="104"/>
    </row>
    <row r="50680" spans="151:151" ht="14.4" x14ac:dyDescent="0.25">
      <c r="EU50680" s="104"/>
    </row>
    <row r="50681" spans="151:151" ht="14.4" x14ac:dyDescent="0.25">
      <c r="EU50681" s="104"/>
    </row>
    <row r="50682" spans="151:151" ht="14.4" x14ac:dyDescent="0.25">
      <c r="EU50682" s="104"/>
    </row>
    <row r="50683" spans="151:151" ht="14.4" x14ac:dyDescent="0.25">
      <c r="EU50683" s="104"/>
    </row>
    <row r="50684" spans="151:151" ht="14.4" x14ac:dyDescent="0.25">
      <c r="EU50684" s="104"/>
    </row>
    <row r="50685" spans="151:151" ht="14.4" x14ac:dyDescent="0.25">
      <c r="EU50685" s="104"/>
    </row>
    <row r="50686" spans="151:151" ht="14.4" x14ac:dyDescent="0.25">
      <c r="EU50686" s="104"/>
    </row>
    <row r="50687" spans="151:151" ht="14.4" x14ac:dyDescent="0.25">
      <c r="EU50687" s="104"/>
    </row>
    <row r="50688" spans="151:151" ht="14.4" x14ac:dyDescent="0.25">
      <c r="EU50688" s="104"/>
    </row>
    <row r="50689" spans="151:151" ht="14.4" x14ac:dyDescent="0.25">
      <c r="EU50689" s="104"/>
    </row>
    <row r="50690" spans="151:151" ht="14.4" x14ac:dyDescent="0.25">
      <c r="EU50690" s="104"/>
    </row>
    <row r="50691" spans="151:151" ht="14.4" x14ac:dyDescent="0.25">
      <c r="EU50691" s="104"/>
    </row>
    <row r="50692" spans="151:151" ht="14.4" x14ac:dyDescent="0.25">
      <c r="EU50692" s="104"/>
    </row>
    <row r="50693" spans="151:151" ht="14.4" x14ac:dyDescent="0.25">
      <c r="EU50693" s="104"/>
    </row>
    <row r="50694" spans="151:151" ht="14.4" x14ac:dyDescent="0.25">
      <c r="EU50694" s="104"/>
    </row>
    <row r="50695" spans="151:151" ht="14.4" x14ac:dyDescent="0.25">
      <c r="EU50695" s="104"/>
    </row>
    <row r="50696" spans="151:151" ht="14.4" x14ac:dyDescent="0.25">
      <c r="EU50696" s="104"/>
    </row>
    <row r="50697" spans="151:151" ht="14.4" x14ac:dyDescent="0.25">
      <c r="EU50697" s="104"/>
    </row>
    <row r="50698" spans="151:151" ht="14.4" x14ac:dyDescent="0.25">
      <c r="EU50698" s="104"/>
    </row>
    <row r="50699" spans="151:151" ht="14.4" x14ac:dyDescent="0.25">
      <c r="EU50699" s="104"/>
    </row>
    <row r="50700" spans="151:151" ht="14.4" x14ac:dyDescent="0.25">
      <c r="EU50700" s="104"/>
    </row>
    <row r="50701" spans="151:151" ht="14.4" x14ac:dyDescent="0.25">
      <c r="EU50701" s="104"/>
    </row>
    <row r="50702" spans="151:151" ht="14.4" x14ac:dyDescent="0.25">
      <c r="EU50702" s="104"/>
    </row>
    <row r="50703" spans="151:151" ht="14.4" x14ac:dyDescent="0.25">
      <c r="EU50703" s="104"/>
    </row>
    <row r="50704" spans="151:151" ht="14.4" x14ac:dyDescent="0.25">
      <c r="EU50704" s="104"/>
    </row>
    <row r="50705" spans="151:151" ht="14.4" x14ac:dyDescent="0.25">
      <c r="EU50705" s="104"/>
    </row>
    <row r="50706" spans="151:151" ht="14.4" x14ac:dyDescent="0.25">
      <c r="EU50706" s="104"/>
    </row>
    <row r="50707" spans="151:151" ht="14.4" x14ac:dyDescent="0.25">
      <c r="EU50707" s="104"/>
    </row>
    <row r="50708" spans="151:151" ht="14.4" x14ac:dyDescent="0.25">
      <c r="EU50708" s="104"/>
    </row>
    <row r="50709" spans="151:151" ht="14.4" x14ac:dyDescent="0.25">
      <c r="EU50709" s="104"/>
    </row>
    <row r="50710" spans="151:151" ht="14.4" x14ac:dyDescent="0.25">
      <c r="EU50710" s="104"/>
    </row>
    <row r="50711" spans="151:151" ht="14.4" x14ac:dyDescent="0.25">
      <c r="EU50711" s="104"/>
    </row>
    <row r="50712" spans="151:151" ht="14.4" x14ac:dyDescent="0.25">
      <c r="EU50712" s="104"/>
    </row>
    <row r="50713" spans="151:151" ht="14.4" x14ac:dyDescent="0.25">
      <c r="EU50713" s="104"/>
    </row>
    <row r="50714" spans="151:151" ht="14.4" x14ac:dyDescent="0.25">
      <c r="EU50714" s="104"/>
    </row>
    <row r="50715" spans="151:151" ht="14.4" x14ac:dyDescent="0.25">
      <c r="EU50715" s="104"/>
    </row>
    <row r="50716" spans="151:151" ht="14.4" x14ac:dyDescent="0.25">
      <c r="EU50716" s="104"/>
    </row>
    <row r="50717" spans="151:151" ht="14.4" x14ac:dyDescent="0.25">
      <c r="EU50717" s="104"/>
    </row>
    <row r="50718" spans="151:151" ht="14.4" x14ac:dyDescent="0.25">
      <c r="EU50718" s="104"/>
    </row>
    <row r="50719" spans="151:151" ht="14.4" x14ac:dyDescent="0.25">
      <c r="EU50719" s="104"/>
    </row>
    <row r="50720" spans="151:151" ht="14.4" x14ac:dyDescent="0.25">
      <c r="EU50720" s="104"/>
    </row>
    <row r="50721" spans="151:151" ht="14.4" x14ac:dyDescent="0.25">
      <c r="EU50721" s="104"/>
    </row>
    <row r="50722" spans="151:151" ht="14.4" x14ac:dyDescent="0.25">
      <c r="EU50722" s="104"/>
    </row>
    <row r="50723" spans="151:151" ht="14.4" x14ac:dyDescent="0.25">
      <c r="EU50723" s="104"/>
    </row>
    <row r="50724" spans="151:151" ht="14.4" x14ac:dyDescent="0.25">
      <c r="EU50724" s="104"/>
    </row>
    <row r="50725" spans="151:151" ht="14.4" x14ac:dyDescent="0.25">
      <c r="EU50725" s="104"/>
    </row>
    <row r="50726" spans="151:151" ht="14.4" x14ac:dyDescent="0.25">
      <c r="EU50726" s="104"/>
    </row>
    <row r="50727" spans="151:151" ht="14.4" x14ac:dyDescent="0.25">
      <c r="EU50727" s="104"/>
    </row>
    <row r="50728" spans="151:151" ht="14.4" x14ac:dyDescent="0.25">
      <c r="EU50728" s="104"/>
    </row>
    <row r="50729" spans="151:151" ht="14.4" x14ac:dyDescent="0.25">
      <c r="EU50729" s="104"/>
    </row>
    <row r="50730" spans="151:151" ht="14.4" x14ac:dyDescent="0.25">
      <c r="EU50730" s="104"/>
    </row>
    <row r="50731" spans="151:151" ht="14.4" x14ac:dyDescent="0.25">
      <c r="EU50731" s="104"/>
    </row>
    <row r="50732" spans="151:151" ht="14.4" x14ac:dyDescent="0.25">
      <c r="EU50732" s="104"/>
    </row>
    <row r="50733" spans="151:151" ht="14.4" x14ac:dyDescent="0.25">
      <c r="EU50733" s="104"/>
    </row>
    <row r="50734" spans="151:151" ht="14.4" x14ac:dyDescent="0.25">
      <c r="EU50734" s="104"/>
    </row>
    <row r="50735" spans="151:151" ht="14.4" x14ac:dyDescent="0.25">
      <c r="EU50735" s="104"/>
    </row>
    <row r="50736" spans="151:151" ht="14.4" x14ac:dyDescent="0.25">
      <c r="EU50736" s="104"/>
    </row>
    <row r="50737" spans="151:151" ht="14.4" x14ac:dyDescent="0.25">
      <c r="EU50737" s="104"/>
    </row>
    <row r="50738" spans="151:151" ht="14.4" x14ac:dyDescent="0.25">
      <c r="EU50738" s="104"/>
    </row>
    <row r="50739" spans="151:151" ht="14.4" x14ac:dyDescent="0.25">
      <c r="EU50739" s="104"/>
    </row>
    <row r="50740" spans="151:151" ht="14.4" x14ac:dyDescent="0.25">
      <c r="EU50740" s="104"/>
    </row>
    <row r="50741" spans="151:151" ht="14.4" x14ac:dyDescent="0.25">
      <c r="EU50741" s="104"/>
    </row>
    <row r="50742" spans="151:151" ht="14.4" x14ac:dyDescent="0.25">
      <c r="EU50742" s="104"/>
    </row>
    <row r="50743" spans="151:151" ht="14.4" x14ac:dyDescent="0.25">
      <c r="EU50743" s="104"/>
    </row>
    <row r="50744" spans="151:151" ht="14.4" x14ac:dyDescent="0.25">
      <c r="EU50744" s="104"/>
    </row>
    <row r="50745" spans="151:151" ht="14.4" x14ac:dyDescent="0.25">
      <c r="EU50745" s="104"/>
    </row>
    <row r="50746" spans="151:151" ht="14.4" x14ac:dyDescent="0.25">
      <c r="EU50746" s="104"/>
    </row>
    <row r="50747" spans="151:151" ht="14.4" x14ac:dyDescent="0.25">
      <c r="EU50747" s="104"/>
    </row>
    <row r="50748" spans="151:151" ht="14.4" x14ac:dyDescent="0.25">
      <c r="EU50748" s="104"/>
    </row>
    <row r="50749" spans="151:151" ht="14.4" x14ac:dyDescent="0.25">
      <c r="EU50749" s="104"/>
    </row>
    <row r="50750" spans="151:151" ht="14.4" x14ac:dyDescent="0.25">
      <c r="EU50750" s="104"/>
    </row>
    <row r="50751" spans="151:151" ht="14.4" x14ac:dyDescent="0.25">
      <c r="EU50751" s="104"/>
    </row>
    <row r="50752" spans="151:151" ht="14.4" x14ac:dyDescent="0.25">
      <c r="EU50752" s="104"/>
    </row>
    <row r="50753" spans="151:151" ht="14.4" x14ac:dyDescent="0.25">
      <c r="EU50753" s="104"/>
    </row>
    <row r="50754" spans="151:151" ht="14.4" x14ac:dyDescent="0.25">
      <c r="EU50754" s="104"/>
    </row>
    <row r="50755" spans="151:151" ht="14.4" x14ac:dyDescent="0.25">
      <c r="EU50755" s="104"/>
    </row>
    <row r="50756" spans="151:151" ht="14.4" x14ac:dyDescent="0.25">
      <c r="EU50756" s="104"/>
    </row>
    <row r="50757" spans="151:151" ht="14.4" x14ac:dyDescent="0.25">
      <c r="EU50757" s="104"/>
    </row>
    <row r="50758" spans="151:151" ht="14.4" x14ac:dyDescent="0.25">
      <c r="EU50758" s="104"/>
    </row>
    <row r="50759" spans="151:151" ht="14.4" x14ac:dyDescent="0.25">
      <c r="EU50759" s="104"/>
    </row>
    <row r="50760" spans="151:151" ht="14.4" x14ac:dyDescent="0.25">
      <c r="EU50760" s="104"/>
    </row>
    <row r="50761" spans="151:151" ht="14.4" x14ac:dyDescent="0.25">
      <c r="EU50761" s="104"/>
    </row>
    <row r="50762" spans="151:151" ht="14.4" x14ac:dyDescent="0.25">
      <c r="EU50762" s="104"/>
    </row>
    <row r="50763" spans="151:151" ht="14.4" x14ac:dyDescent="0.25">
      <c r="EU50763" s="104"/>
    </row>
    <row r="50764" spans="151:151" ht="14.4" x14ac:dyDescent="0.25">
      <c r="EU50764" s="104"/>
    </row>
    <row r="50765" spans="151:151" ht="14.4" x14ac:dyDescent="0.25">
      <c r="EU50765" s="104"/>
    </row>
    <row r="50766" spans="151:151" ht="14.4" x14ac:dyDescent="0.25">
      <c r="EU50766" s="104"/>
    </row>
    <row r="50767" spans="151:151" ht="14.4" x14ac:dyDescent="0.25">
      <c r="EU50767" s="104"/>
    </row>
    <row r="50768" spans="151:151" ht="14.4" x14ac:dyDescent="0.25">
      <c r="EU50768" s="104"/>
    </row>
    <row r="50769" spans="151:151" ht="14.4" x14ac:dyDescent="0.25">
      <c r="EU50769" s="104"/>
    </row>
    <row r="50770" spans="151:151" ht="14.4" x14ac:dyDescent="0.25">
      <c r="EU50770" s="104"/>
    </row>
    <row r="50771" spans="151:151" ht="14.4" x14ac:dyDescent="0.25">
      <c r="EU50771" s="104"/>
    </row>
    <row r="50772" spans="151:151" ht="14.4" x14ac:dyDescent="0.25">
      <c r="EU50772" s="104"/>
    </row>
    <row r="50773" spans="151:151" ht="14.4" x14ac:dyDescent="0.25">
      <c r="EU50773" s="104"/>
    </row>
    <row r="50774" spans="151:151" ht="14.4" x14ac:dyDescent="0.25">
      <c r="EU50774" s="104"/>
    </row>
    <row r="50775" spans="151:151" ht="14.4" x14ac:dyDescent="0.25">
      <c r="EU50775" s="104"/>
    </row>
    <row r="50776" spans="151:151" ht="14.4" x14ac:dyDescent="0.25">
      <c r="EU50776" s="104"/>
    </row>
    <row r="50777" spans="151:151" ht="14.4" x14ac:dyDescent="0.25">
      <c r="EU50777" s="104"/>
    </row>
    <row r="50778" spans="151:151" ht="14.4" x14ac:dyDescent="0.25">
      <c r="EU50778" s="104"/>
    </row>
    <row r="50779" spans="151:151" ht="14.4" x14ac:dyDescent="0.25">
      <c r="EU50779" s="104"/>
    </row>
    <row r="50780" spans="151:151" ht="14.4" x14ac:dyDescent="0.25">
      <c r="EU50780" s="104"/>
    </row>
    <row r="50781" spans="151:151" ht="14.4" x14ac:dyDescent="0.25">
      <c r="EU50781" s="104"/>
    </row>
    <row r="50782" spans="151:151" ht="14.4" x14ac:dyDescent="0.25">
      <c r="EU50782" s="104"/>
    </row>
    <row r="50783" spans="151:151" ht="14.4" x14ac:dyDescent="0.25">
      <c r="EU50783" s="104"/>
    </row>
    <row r="50784" spans="151:151" ht="14.4" x14ac:dyDescent="0.25">
      <c r="EU50784" s="104"/>
    </row>
    <row r="50785" spans="151:151" ht="14.4" x14ac:dyDescent="0.25">
      <c r="EU50785" s="104"/>
    </row>
    <row r="50786" spans="151:151" ht="14.4" x14ac:dyDescent="0.25">
      <c r="EU50786" s="104"/>
    </row>
    <row r="50787" spans="151:151" ht="14.4" x14ac:dyDescent="0.25">
      <c r="EU50787" s="104"/>
    </row>
    <row r="50788" spans="151:151" ht="14.4" x14ac:dyDescent="0.25">
      <c r="EU50788" s="104"/>
    </row>
    <row r="50789" spans="151:151" ht="14.4" x14ac:dyDescent="0.25">
      <c r="EU50789" s="104"/>
    </row>
    <row r="50790" spans="151:151" ht="14.4" x14ac:dyDescent="0.25">
      <c r="EU50790" s="104"/>
    </row>
    <row r="50791" spans="151:151" ht="14.4" x14ac:dyDescent="0.25">
      <c r="EU50791" s="104"/>
    </row>
    <row r="50792" spans="151:151" ht="14.4" x14ac:dyDescent="0.25">
      <c r="EU50792" s="104"/>
    </row>
    <row r="50793" spans="151:151" ht="14.4" x14ac:dyDescent="0.25">
      <c r="EU50793" s="104"/>
    </row>
    <row r="50794" spans="151:151" ht="14.4" x14ac:dyDescent="0.25">
      <c r="EU50794" s="104"/>
    </row>
    <row r="50795" spans="151:151" ht="14.4" x14ac:dyDescent="0.25">
      <c r="EU50795" s="104"/>
    </row>
    <row r="50796" spans="151:151" ht="14.4" x14ac:dyDescent="0.25">
      <c r="EU50796" s="104"/>
    </row>
    <row r="50797" spans="151:151" ht="14.4" x14ac:dyDescent="0.25">
      <c r="EU50797" s="104"/>
    </row>
    <row r="50798" spans="151:151" ht="14.4" x14ac:dyDescent="0.25">
      <c r="EU50798" s="104"/>
    </row>
    <row r="50799" spans="151:151" ht="14.4" x14ac:dyDescent="0.25">
      <c r="EU50799" s="104"/>
    </row>
    <row r="50800" spans="151:151" ht="14.4" x14ac:dyDescent="0.25">
      <c r="EU50800" s="104"/>
    </row>
    <row r="50801" spans="151:151" ht="14.4" x14ac:dyDescent="0.25">
      <c r="EU50801" s="104"/>
    </row>
    <row r="50802" spans="151:151" ht="14.4" x14ac:dyDescent="0.25">
      <c r="EU50802" s="104"/>
    </row>
    <row r="50803" spans="151:151" ht="14.4" x14ac:dyDescent="0.25">
      <c r="EU50803" s="104"/>
    </row>
    <row r="50804" spans="151:151" ht="14.4" x14ac:dyDescent="0.25">
      <c r="EU50804" s="104"/>
    </row>
    <row r="50805" spans="151:151" ht="14.4" x14ac:dyDescent="0.25">
      <c r="EU50805" s="104"/>
    </row>
    <row r="50806" spans="151:151" ht="14.4" x14ac:dyDescent="0.25">
      <c r="EU50806" s="104"/>
    </row>
    <row r="50807" spans="151:151" ht="14.4" x14ac:dyDescent="0.25">
      <c r="EU50807" s="104"/>
    </row>
    <row r="50808" spans="151:151" ht="14.4" x14ac:dyDescent="0.25">
      <c r="EU50808" s="104"/>
    </row>
    <row r="50809" spans="151:151" ht="14.4" x14ac:dyDescent="0.25">
      <c r="EU50809" s="104"/>
    </row>
    <row r="50810" spans="151:151" ht="14.4" x14ac:dyDescent="0.25">
      <c r="EU50810" s="104"/>
    </row>
    <row r="50811" spans="151:151" ht="14.4" x14ac:dyDescent="0.25">
      <c r="EU50811" s="104"/>
    </row>
    <row r="50812" spans="151:151" ht="14.4" x14ac:dyDescent="0.25">
      <c r="EU50812" s="104"/>
    </row>
    <row r="50813" spans="151:151" ht="14.4" x14ac:dyDescent="0.25">
      <c r="EU50813" s="104"/>
    </row>
    <row r="50814" spans="151:151" ht="14.4" x14ac:dyDescent="0.25">
      <c r="EU50814" s="104"/>
    </row>
    <row r="50815" spans="151:151" ht="14.4" x14ac:dyDescent="0.25">
      <c r="EU50815" s="104"/>
    </row>
    <row r="50816" spans="151:151" ht="14.4" x14ac:dyDescent="0.25">
      <c r="EU50816" s="104"/>
    </row>
    <row r="50817" spans="151:151" ht="14.4" x14ac:dyDescent="0.25">
      <c r="EU50817" s="104"/>
    </row>
    <row r="50818" spans="151:151" ht="14.4" x14ac:dyDescent="0.25">
      <c r="EU50818" s="104"/>
    </row>
    <row r="50819" spans="151:151" ht="14.4" x14ac:dyDescent="0.25">
      <c r="EU50819" s="104"/>
    </row>
    <row r="50820" spans="151:151" ht="14.4" x14ac:dyDescent="0.25">
      <c r="EU50820" s="104"/>
    </row>
    <row r="50821" spans="151:151" ht="14.4" x14ac:dyDescent="0.25">
      <c r="EU50821" s="104"/>
    </row>
    <row r="50822" spans="151:151" ht="14.4" x14ac:dyDescent="0.25">
      <c r="EU50822" s="104"/>
    </row>
    <row r="50823" spans="151:151" ht="14.4" x14ac:dyDescent="0.25">
      <c r="EU50823" s="104"/>
    </row>
    <row r="50824" spans="151:151" ht="14.4" x14ac:dyDescent="0.25">
      <c r="EU50824" s="104"/>
    </row>
    <row r="50825" spans="151:151" ht="14.4" x14ac:dyDescent="0.25">
      <c r="EU50825" s="104"/>
    </row>
    <row r="50826" spans="151:151" ht="14.4" x14ac:dyDescent="0.25">
      <c r="EU50826" s="104"/>
    </row>
    <row r="50827" spans="151:151" ht="14.4" x14ac:dyDescent="0.25">
      <c r="EU50827" s="104"/>
    </row>
    <row r="50828" spans="151:151" ht="14.4" x14ac:dyDescent="0.25">
      <c r="EU50828" s="104"/>
    </row>
    <row r="50829" spans="151:151" ht="14.4" x14ac:dyDescent="0.25">
      <c r="EU50829" s="104"/>
    </row>
    <row r="50830" spans="151:151" ht="14.4" x14ac:dyDescent="0.25">
      <c r="EU50830" s="104"/>
    </row>
    <row r="50831" spans="151:151" ht="14.4" x14ac:dyDescent="0.25">
      <c r="EU50831" s="104"/>
    </row>
    <row r="50832" spans="151:151" ht="14.4" x14ac:dyDescent="0.25">
      <c r="EU50832" s="104"/>
    </row>
    <row r="50833" spans="151:151" ht="14.4" x14ac:dyDescent="0.25">
      <c r="EU50833" s="104"/>
    </row>
    <row r="50834" spans="151:151" ht="14.4" x14ac:dyDescent="0.25">
      <c r="EU50834" s="104"/>
    </row>
    <row r="50835" spans="151:151" ht="14.4" x14ac:dyDescent="0.25">
      <c r="EU50835" s="104"/>
    </row>
    <row r="50836" spans="151:151" ht="14.4" x14ac:dyDescent="0.25">
      <c r="EU50836" s="104"/>
    </row>
    <row r="50837" spans="151:151" ht="14.4" x14ac:dyDescent="0.25">
      <c r="EU50837" s="104"/>
    </row>
    <row r="50838" spans="151:151" ht="14.4" x14ac:dyDescent="0.25">
      <c r="EU50838" s="104"/>
    </row>
    <row r="50839" spans="151:151" ht="14.4" x14ac:dyDescent="0.25">
      <c r="EU50839" s="104"/>
    </row>
    <row r="50840" spans="151:151" ht="14.4" x14ac:dyDescent="0.25">
      <c r="EU50840" s="104"/>
    </row>
    <row r="50841" spans="151:151" ht="14.4" x14ac:dyDescent="0.25">
      <c r="EU50841" s="104"/>
    </row>
    <row r="50842" spans="151:151" ht="14.4" x14ac:dyDescent="0.25">
      <c r="EU50842" s="104"/>
    </row>
    <row r="50843" spans="151:151" ht="14.4" x14ac:dyDescent="0.25">
      <c r="EU50843" s="104"/>
    </row>
    <row r="50844" spans="151:151" ht="14.4" x14ac:dyDescent="0.25">
      <c r="EU50844" s="104"/>
    </row>
    <row r="50845" spans="151:151" ht="14.4" x14ac:dyDescent="0.25">
      <c r="EU50845" s="104"/>
    </row>
    <row r="50846" spans="151:151" ht="14.4" x14ac:dyDescent="0.25">
      <c r="EU50846" s="104"/>
    </row>
    <row r="50847" spans="151:151" ht="14.4" x14ac:dyDescent="0.25">
      <c r="EU50847" s="104"/>
    </row>
    <row r="50848" spans="151:151" ht="14.4" x14ac:dyDescent="0.25">
      <c r="EU50848" s="104"/>
    </row>
    <row r="50849" spans="151:151" ht="14.4" x14ac:dyDescent="0.25">
      <c r="EU50849" s="104"/>
    </row>
    <row r="50850" spans="151:151" ht="14.4" x14ac:dyDescent="0.25">
      <c r="EU50850" s="104"/>
    </row>
    <row r="50851" spans="151:151" ht="14.4" x14ac:dyDescent="0.25">
      <c r="EU50851" s="104"/>
    </row>
    <row r="50852" spans="151:151" ht="14.4" x14ac:dyDescent="0.25">
      <c r="EU50852" s="104"/>
    </row>
    <row r="50853" spans="151:151" ht="14.4" x14ac:dyDescent="0.25">
      <c r="EU50853" s="104"/>
    </row>
    <row r="50854" spans="151:151" ht="14.4" x14ac:dyDescent="0.25">
      <c r="EU50854" s="104"/>
    </row>
    <row r="50855" spans="151:151" ht="14.4" x14ac:dyDescent="0.25">
      <c r="EU50855" s="104"/>
    </row>
    <row r="50856" spans="151:151" ht="14.4" x14ac:dyDescent="0.25">
      <c r="EU50856" s="104"/>
    </row>
    <row r="50857" spans="151:151" ht="14.4" x14ac:dyDescent="0.25">
      <c r="EU50857" s="104"/>
    </row>
    <row r="50858" spans="151:151" ht="14.4" x14ac:dyDescent="0.25">
      <c r="EU50858" s="104"/>
    </row>
    <row r="50859" spans="151:151" ht="14.4" x14ac:dyDescent="0.25">
      <c r="EU50859" s="104"/>
    </row>
    <row r="50860" spans="151:151" ht="14.4" x14ac:dyDescent="0.25">
      <c r="EU50860" s="104"/>
    </row>
    <row r="50861" spans="151:151" ht="14.4" x14ac:dyDescent="0.25">
      <c r="EU50861" s="104"/>
    </row>
    <row r="50862" spans="151:151" ht="14.4" x14ac:dyDescent="0.25">
      <c r="EU50862" s="104"/>
    </row>
    <row r="50863" spans="151:151" ht="14.4" x14ac:dyDescent="0.25">
      <c r="EU50863" s="104"/>
    </row>
    <row r="50864" spans="151:151" ht="14.4" x14ac:dyDescent="0.25">
      <c r="EU50864" s="104"/>
    </row>
    <row r="50865" spans="151:151" ht="14.4" x14ac:dyDescent="0.25">
      <c r="EU50865" s="104"/>
    </row>
    <row r="50866" spans="151:151" ht="14.4" x14ac:dyDescent="0.25">
      <c r="EU50866" s="104"/>
    </row>
    <row r="50867" spans="151:151" ht="14.4" x14ac:dyDescent="0.25">
      <c r="EU50867" s="104"/>
    </row>
    <row r="50868" spans="151:151" ht="14.4" x14ac:dyDescent="0.25">
      <c r="EU50868" s="104"/>
    </row>
    <row r="50869" spans="151:151" ht="14.4" x14ac:dyDescent="0.25">
      <c r="EU50869" s="104"/>
    </row>
    <row r="50870" spans="151:151" ht="14.4" x14ac:dyDescent="0.25">
      <c r="EU50870" s="104"/>
    </row>
    <row r="50871" spans="151:151" ht="14.4" x14ac:dyDescent="0.25">
      <c r="EU50871" s="104"/>
    </row>
    <row r="50872" spans="151:151" ht="14.4" x14ac:dyDescent="0.25">
      <c r="EU50872" s="104"/>
    </row>
    <row r="50873" spans="151:151" ht="14.4" x14ac:dyDescent="0.25">
      <c r="EU50873" s="104"/>
    </row>
    <row r="50874" spans="151:151" ht="14.4" x14ac:dyDescent="0.25">
      <c r="EU50874" s="104"/>
    </row>
    <row r="50875" spans="151:151" ht="14.4" x14ac:dyDescent="0.25">
      <c r="EU50875" s="104"/>
    </row>
    <row r="50876" spans="151:151" ht="14.4" x14ac:dyDescent="0.25">
      <c r="EU50876" s="104"/>
    </row>
    <row r="50877" spans="151:151" ht="14.4" x14ac:dyDescent="0.25">
      <c r="EU50877" s="104"/>
    </row>
    <row r="50878" spans="151:151" ht="14.4" x14ac:dyDescent="0.25">
      <c r="EU50878" s="104"/>
    </row>
    <row r="50879" spans="151:151" ht="14.4" x14ac:dyDescent="0.25">
      <c r="EU50879" s="104"/>
    </row>
    <row r="50880" spans="151:151" ht="14.4" x14ac:dyDescent="0.25">
      <c r="EU50880" s="104"/>
    </row>
    <row r="50881" spans="151:151" ht="14.4" x14ac:dyDescent="0.25">
      <c r="EU50881" s="104"/>
    </row>
    <row r="50882" spans="151:151" ht="14.4" x14ac:dyDescent="0.25">
      <c r="EU50882" s="104"/>
    </row>
    <row r="50883" spans="151:151" ht="14.4" x14ac:dyDescent="0.25">
      <c r="EU50883" s="104"/>
    </row>
    <row r="50884" spans="151:151" ht="14.4" x14ac:dyDescent="0.25">
      <c r="EU50884" s="104"/>
    </row>
    <row r="50885" spans="151:151" ht="14.4" x14ac:dyDescent="0.25">
      <c r="EU50885" s="104"/>
    </row>
    <row r="50886" spans="151:151" ht="14.4" x14ac:dyDescent="0.25">
      <c r="EU50886" s="104"/>
    </row>
    <row r="50887" spans="151:151" ht="14.4" x14ac:dyDescent="0.25">
      <c r="EU50887" s="104"/>
    </row>
    <row r="50888" spans="151:151" ht="14.4" x14ac:dyDescent="0.25">
      <c r="EU50888" s="104"/>
    </row>
    <row r="50889" spans="151:151" ht="14.4" x14ac:dyDescent="0.25">
      <c r="EU50889" s="104"/>
    </row>
    <row r="50890" spans="151:151" ht="14.4" x14ac:dyDescent="0.25">
      <c r="EU50890" s="104"/>
    </row>
    <row r="50891" spans="151:151" ht="14.4" x14ac:dyDescent="0.25">
      <c r="EU50891" s="104"/>
    </row>
    <row r="50892" spans="151:151" ht="14.4" x14ac:dyDescent="0.25">
      <c r="EU50892" s="104"/>
    </row>
    <row r="50893" spans="151:151" ht="14.4" x14ac:dyDescent="0.25">
      <c r="EU50893" s="104"/>
    </row>
    <row r="50894" spans="151:151" ht="14.4" x14ac:dyDescent="0.25">
      <c r="EU50894" s="104"/>
    </row>
    <row r="50895" spans="151:151" ht="14.4" x14ac:dyDescent="0.25">
      <c r="EU50895" s="104"/>
    </row>
    <row r="50896" spans="151:151" ht="14.4" x14ac:dyDescent="0.25">
      <c r="EU50896" s="104"/>
    </row>
    <row r="50897" spans="151:151" ht="14.4" x14ac:dyDescent="0.25">
      <c r="EU50897" s="104"/>
    </row>
    <row r="50898" spans="151:151" ht="14.4" x14ac:dyDescent="0.25">
      <c r="EU50898" s="104"/>
    </row>
    <row r="50899" spans="151:151" ht="14.4" x14ac:dyDescent="0.25">
      <c r="EU50899" s="104"/>
    </row>
    <row r="50900" spans="151:151" ht="14.4" x14ac:dyDescent="0.25">
      <c r="EU50900" s="104"/>
    </row>
    <row r="50901" spans="151:151" ht="14.4" x14ac:dyDescent="0.25">
      <c r="EU50901" s="104"/>
    </row>
    <row r="50902" spans="151:151" ht="14.4" x14ac:dyDescent="0.25">
      <c r="EU50902" s="104"/>
    </row>
    <row r="50903" spans="151:151" ht="14.4" x14ac:dyDescent="0.25">
      <c r="EU50903" s="104"/>
    </row>
    <row r="50904" spans="151:151" ht="14.4" x14ac:dyDescent="0.25">
      <c r="EU50904" s="104"/>
    </row>
    <row r="50905" spans="151:151" ht="14.4" x14ac:dyDescent="0.25">
      <c r="EU50905" s="104"/>
    </row>
    <row r="50906" spans="151:151" ht="14.4" x14ac:dyDescent="0.25">
      <c r="EU50906" s="104"/>
    </row>
    <row r="50907" spans="151:151" ht="14.4" x14ac:dyDescent="0.25">
      <c r="EU50907" s="104"/>
    </row>
    <row r="50908" spans="151:151" ht="14.4" x14ac:dyDescent="0.25">
      <c r="EU50908" s="104"/>
    </row>
    <row r="50909" spans="151:151" ht="14.4" x14ac:dyDescent="0.25">
      <c r="EU50909" s="104"/>
    </row>
    <row r="50910" spans="151:151" ht="14.4" x14ac:dyDescent="0.25">
      <c r="EU50910" s="104"/>
    </row>
    <row r="50911" spans="151:151" ht="14.4" x14ac:dyDescent="0.25">
      <c r="EU50911" s="104"/>
    </row>
    <row r="50912" spans="151:151" ht="14.4" x14ac:dyDescent="0.25">
      <c r="EU50912" s="104"/>
    </row>
    <row r="50913" spans="151:151" ht="14.4" x14ac:dyDescent="0.25">
      <c r="EU50913" s="104"/>
    </row>
    <row r="50914" spans="151:151" ht="14.4" x14ac:dyDescent="0.25">
      <c r="EU50914" s="104"/>
    </row>
    <row r="50915" spans="151:151" ht="14.4" x14ac:dyDescent="0.25">
      <c r="EU50915" s="104"/>
    </row>
    <row r="50916" spans="151:151" ht="14.4" x14ac:dyDescent="0.25">
      <c r="EU50916" s="104"/>
    </row>
    <row r="50917" spans="151:151" ht="14.4" x14ac:dyDescent="0.25">
      <c r="EU50917" s="104"/>
    </row>
    <row r="50918" spans="151:151" ht="14.4" x14ac:dyDescent="0.25">
      <c r="EU50918" s="104"/>
    </row>
    <row r="50919" spans="151:151" ht="14.4" x14ac:dyDescent="0.25">
      <c r="EU50919" s="104"/>
    </row>
    <row r="50920" spans="151:151" ht="14.4" x14ac:dyDescent="0.25">
      <c r="EU50920" s="104"/>
    </row>
    <row r="50921" spans="151:151" ht="14.4" x14ac:dyDescent="0.25">
      <c r="EU50921" s="104"/>
    </row>
    <row r="50922" spans="151:151" ht="14.4" x14ac:dyDescent="0.25">
      <c r="EU50922" s="104"/>
    </row>
    <row r="50923" spans="151:151" ht="14.4" x14ac:dyDescent="0.25">
      <c r="EU50923" s="104"/>
    </row>
    <row r="50924" spans="151:151" ht="14.4" x14ac:dyDescent="0.25">
      <c r="EU50924" s="104"/>
    </row>
    <row r="50925" spans="151:151" ht="14.4" x14ac:dyDescent="0.25">
      <c r="EU50925" s="104"/>
    </row>
    <row r="50926" spans="151:151" ht="14.4" x14ac:dyDescent="0.25">
      <c r="EU50926" s="104"/>
    </row>
    <row r="50927" spans="151:151" ht="14.4" x14ac:dyDescent="0.25">
      <c r="EU50927" s="104"/>
    </row>
    <row r="50928" spans="151:151" ht="14.4" x14ac:dyDescent="0.25">
      <c r="EU50928" s="104"/>
    </row>
    <row r="50929" spans="151:151" ht="14.4" x14ac:dyDescent="0.25">
      <c r="EU50929" s="104"/>
    </row>
    <row r="50930" spans="151:151" ht="14.4" x14ac:dyDescent="0.25">
      <c r="EU50930" s="104"/>
    </row>
    <row r="50931" spans="151:151" ht="14.4" x14ac:dyDescent="0.25">
      <c r="EU50931" s="104"/>
    </row>
    <row r="50932" spans="151:151" ht="14.4" x14ac:dyDescent="0.25">
      <c r="EU50932" s="104"/>
    </row>
    <row r="50933" spans="151:151" ht="14.4" x14ac:dyDescent="0.25">
      <c r="EU50933" s="104"/>
    </row>
    <row r="50934" spans="151:151" ht="14.4" x14ac:dyDescent="0.25">
      <c r="EU50934" s="104"/>
    </row>
    <row r="50935" spans="151:151" ht="14.4" x14ac:dyDescent="0.25">
      <c r="EU50935" s="104"/>
    </row>
    <row r="50936" spans="151:151" ht="14.4" x14ac:dyDescent="0.25">
      <c r="EU50936" s="104"/>
    </row>
    <row r="50937" spans="151:151" ht="14.4" x14ac:dyDescent="0.25">
      <c r="EU50937" s="104"/>
    </row>
    <row r="50938" spans="151:151" ht="14.4" x14ac:dyDescent="0.25">
      <c r="EU50938" s="104"/>
    </row>
    <row r="50939" spans="151:151" ht="14.4" x14ac:dyDescent="0.25">
      <c r="EU50939" s="104"/>
    </row>
    <row r="50940" spans="151:151" ht="14.4" x14ac:dyDescent="0.25">
      <c r="EU50940" s="104"/>
    </row>
    <row r="50941" spans="151:151" ht="14.4" x14ac:dyDescent="0.25">
      <c r="EU50941" s="104"/>
    </row>
    <row r="50942" spans="151:151" ht="14.4" x14ac:dyDescent="0.25">
      <c r="EU50942" s="104"/>
    </row>
    <row r="50943" spans="151:151" ht="14.4" x14ac:dyDescent="0.25">
      <c r="EU50943" s="104"/>
    </row>
    <row r="50944" spans="151:151" ht="14.4" x14ac:dyDescent="0.25">
      <c r="EU50944" s="104"/>
    </row>
    <row r="50945" spans="151:151" ht="14.4" x14ac:dyDescent="0.25">
      <c r="EU50945" s="104"/>
    </row>
    <row r="50946" spans="151:151" ht="14.4" x14ac:dyDescent="0.25">
      <c r="EU50946" s="104"/>
    </row>
    <row r="50947" spans="151:151" ht="14.4" x14ac:dyDescent="0.25">
      <c r="EU50947" s="104"/>
    </row>
    <row r="50948" spans="151:151" ht="14.4" x14ac:dyDescent="0.25">
      <c r="EU50948" s="104"/>
    </row>
    <row r="50949" spans="151:151" ht="14.4" x14ac:dyDescent="0.25">
      <c r="EU50949" s="104"/>
    </row>
    <row r="50950" spans="151:151" ht="14.4" x14ac:dyDescent="0.25">
      <c r="EU50950" s="104"/>
    </row>
    <row r="50951" spans="151:151" ht="14.4" x14ac:dyDescent="0.25">
      <c r="EU50951" s="104"/>
    </row>
    <row r="50952" spans="151:151" ht="14.4" x14ac:dyDescent="0.25">
      <c r="EU50952" s="104"/>
    </row>
    <row r="50953" spans="151:151" ht="14.4" x14ac:dyDescent="0.25">
      <c r="EU50953" s="104"/>
    </row>
    <row r="50954" spans="151:151" ht="14.4" x14ac:dyDescent="0.25">
      <c r="EU50954" s="104"/>
    </row>
    <row r="50955" spans="151:151" ht="14.4" x14ac:dyDescent="0.25">
      <c r="EU50955" s="104"/>
    </row>
    <row r="50956" spans="151:151" ht="14.4" x14ac:dyDescent="0.25">
      <c r="EU50956" s="104"/>
    </row>
    <row r="50957" spans="151:151" ht="14.4" x14ac:dyDescent="0.25">
      <c r="EU50957" s="104"/>
    </row>
    <row r="50958" spans="151:151" ht="14.4" x14ac:dyDescent="0.25">
      <c r="EU50958" s="104"/>
    </row>
    <row r="50959" spans="151:151" ht="14.4" x14ac:dyDescent="0.25">
      <c r="EU50959" s="104"/>
    </row>
    <row r="50960" spans="151:151" ht="14.4" x14ac:dyDescent="0.25">
      <c r="EU50960" s="104"/>
    </row>
    <row r="50961" spans="151:151" ht="14.4" x14ac:dyDescent="0.25">
      <c r="EU50961" s="104"/>
    </row>
    <row r="50962" spans="151:151" ht="14.4" x14ac:dyDescent="0.25">
      <c r="EU50962" s="104"/>
    </row>
    <row r="50963" spans="151:151" ht="14.4" x14ac:dyDescent="0.25">
      <c r="EU50963" s="104"/>
    </row>
    <row r="50964" spans="151:151" ht="14.4" x14ac:dyDescent="0.25">
      <c r="EU50964" s="104"/>
    </row>
    <row r="50965" spans="151:151" ht="14.4" x14ac:dyDescent="0.25">
      <c r="EU50965" s="104"/>
    </row>
    <row r="50966" spans="151:151" ht="14.4" x14ac:dyDescent="0.25">
      <c r="EU50966" s="104"/>
    </row>
    <row r="50967" spans="151:151" ht="14.4" x14ac:dyDescent="0.25">
      <c r="EU50967" s="104"/>
    </row>
    <row r="50968" spans="151:151" ht="14.4" x14ac:dyDescent="0.25">
      <c r="EU50968" s="104"/>
    </row>
    <row r="50969" spans="151:151" ht="14.4" x14ac:dyDescent="0.25">
      <c r="EU50969" s="104"/>
    </row>
    <row r="50970" spans="151:151" ht="14.4" x14ac:dyDescent="0.25">
      <c r="EU50970" s="104"/>
    </row>
    <row r="50971" spans="151:151" ht="14.4" x14ac:dyDescent="0.25">
      <c r="EU50971" s="104"/>
    </row>
    <row r="50972" spans="151:151" ht="14.4" x14ac:dyDescent="0.25">
      <c r="EU50972" s="104"/>
    </row>
    <row r="50973" spans="151:151" ht="14.4" x14ac:dyDescent="0.25">
      <c r="EU50973" s="104"/>
    </row>
    <row r="50974" spans="151:151" ht="14.4" x14ac:dyDescent="0.25">
      <c r="EU50974" s="104"/>
    </row>
    <row r="50975" spans="151:151" ht="14.4" x14ac:dyDescent="0.25">
      <c r="EU50975" s="104"/>
    </row>
    <row r="50976" spans="151:151" ht="14.4" x14ac:dyDescent="0.25">
      <c r="EU50976" s="104"/>
    </row>
    <row r="50977" spans="151:151" ht="14.4" x14ac:dyDescent="0.25">
      <c r="EU50977" s="104"/>
    </row>
    <row r="50978" spans="151:151" ht="14.4" x14ac:dyDescent="0.25">
      <c r="EU50978" s="104"/>
    </row>
    <row r="50979" spans="151:151" ht="14.4" x14ac:dyDescent="0.25">
      <c r="EU50979" s="104"/>
    </row>
    <row r="50980" spans="151:151" ht="14.4" x14ac:dyDescent="0.25">
      <c r="EU50980" s="104"/>
    </row>
    <row r="50981" spans="151:151" ht="14.4" x14ac:dyDescent="0.25">
      <c r="EU50981" s="104"/>
    </row>
    <row r="50982" spans="151:151" ht="14.4" x14ac:dyDescent="0.25">
      <c r="EU50982" s="104"/>
    </row>
    <row r="50983" spans="151:151" ht="14.4" x14ac:dyDescent="0.25">
      <c r="EU50983" s="104"/>
    </row>
    <row r="50984" spans="151:151" ht="14.4" x14ac:dyDescent="0.25">
      <c r="EU50984" s="104"/>
    </row>
    <row r="50985" spans="151:151" ht="14.4" x14ac:dyDescent="0.25">
      <c r="EU50985" s="104"/>
    </row>
    <row r="50986" spans="151:151" ht="14.4" x14ac:dyDescent="0.25">
      <c r="EU50986" s="104"/>
    </row>
    <row r="50987" spans="151:151" ht="14.4" x14ac:dyDescent="0.25">
      <c r="EU50987" s="104"/>
    </row>
    <row r="50988" spans="151:151" ht="14.4" x14ac:dyDescent="0.25">
      <c r="EU50988" s="104"/>
    </row>
    <row r="50989" spans="151:151" ht="14.4" x14ac:dyDescent="0.25">
      <c r="EU50989" s="104"/>
    </row>
    <row r="50990" spans="151:151" ht="14.4" x14ac:dyDescent="0.25">
      <c r="EU50990" s="104"/>
    </row>
    <row r="50991" spans="151:151" ht="14.4" x14ac:dyDescent="0.25">
      <c r="EU50991" s="104"/>
    </row>
    <row r="50992" spans="151:151" ht="14.4" x14ac:dyDescent="0.25">
      <c r="EU50992" s="104"/>
    </row>
    <row r="50993" spans="151:151" ht="14.4" x14ac:dyDescent="0.25">
      <c r="EU50993" s="104"/>
    </row>
    <row r="50994" spans="151:151" ht="14.4" x14ac:dyDescent="0.25">
      <c r="EU50994" s="104"/>
    </row>
    <row r="50995" spans="151:151" ht="14.4" x14ac:dyDescent="0.25">
      <c r="EU50995" s="104"/>
    </row>
    <row r="50996" spans="151:151" ht="14.4" x14ac:dyDescent="0.25">
      <c r="EU50996" s="104"/>
    </row>
    <row r="50997" spans="151:151" ht="14.4" x14ac:dyDescent="0.25">
      <c r="EU50997" s="104"/>
    </row>
    <row r="50998" spans="151:151" ht="14.4" x14ac:dyDescent="0.25">
      <c r="EU50998" s="104"/>
    </row>
    <row r="50999" spans="151:151" ht="14.4" x14ac:dyDescent="0.25">
      <c r="EU50999" s="104"/>
    </row>
    <row r="51000" spans="151:151" ht="14.4" x14ac:dyDescent="0.25">
      <c r="EU51000" s="104"/>
    </row>
    <row r="51001" spans="151:151" ht="14.4" x14ac:dyDescent="0.25">
      <c r="EU51001" s="104"/>
    </row>
    <row r="51002" spans="151:151" ht="14.4" x14ac:dyDescent="0.25">
      <c r="EU51002" s="104"/>
    </row>
    <row r="51003" spans="151:151" ht="14.4" x14ac:dyDescent="0.25">
      <c r="EU51003" s="104"/>
    </row>
    <row r="51004" spans="151:151" ht="14.4" x14ac:dyDescent="0.25">
      <c r="EU51004" s="104"/>
    </row>
    <row r="51005" spans="151:151" ht="14.4" x14ac:dyDescent="0.25">
      <c r="EU51005" s="104"/>
    </row>
    <row r="51006" spans="151:151" ht="14.4" x14ac:dyDescent="0.25">
      <c r="EU51006" s="104"/>
    </row>
    <row r="51007" spans="151:151" ht="14.4" x14ac:dyDescent="0.25">
      <c r="EU51007" s="104"/>
    </row>
    <row r="51008" spans="151:151" ht="14.4" x14ac:dyDescent="0.25">
      <c r="EU51008" s="104"/>
    </row>
    <row r="51009" spans="151:151" ht="14.4" x14ac:dyDescent="0.25">
      <c r="EU51009" s="104"/>
    </row>
    <row r="51010" spans="151:151" ht="14.4" x14ac:dyDescent="0.25">
      <c r="EU51010" s="104"/>
    </row>
    <row r="51011" spans="151:151" ht="14.4" x14ac:dyDescent="0.25">
      <c r="EU51011" s="104"/>
    </row>
    <row r="51012" spans="151:151" ht="14.4" x14ac:dyDescent="0.25">
      <c r="EU51012" s="104"/>
    </row>
    <row r="51013" spans="151:151" ht="14.4" x14ac:dyDescent="0.25">
      <c r="EU51013" s="104"/>
    </row>
    <row r="51014" spans="151:151" ht="14.4" x14ac:dyDescent="0.25">
      <c r="EU51014" s="104"/>
    </row>
    <row r="51015" spans="151:151" ht="14.4" x14ac:dyDescent="0.25">
      <c r="EU51015" s="104"/>
    </row>
    <row r="51016" spans="151:151" ht="14.4" x14ac:dyDescent="0.25">
      <c r="EU51016" s="104"/>
    </row>
    <row r="51017" spans="151:151" ht="14.4" x14ac:dyDescent="0.25">
      <c r="EU51017" s="104"/>
    </row>
    <row r="51018" spans="151:151" ht="14.4" x14ac:dyDescent="0.25">
      <c r="EU51018" s="104"/>
    </row>
    <row r="51019" spans="151:151" ht="14.4" x14ac:dyDescent="0.25">
      <c r="EU51019" s="104"/>
    </row>
    <row r="51020" spans="151:151" ht="14.4" x14ac:dyDescent="0.25">
      <c r="EU51020" s="104"/>
    </row>
    <row r="51021" spans="151:151" ht="14.4" x14ac:dyDescent="0.25">
      <c r="EU51021" s="104"/>
    </row>
    <row r="51022" spans="151:151" ht="14.4" x14ac:dyDescent="0.25">
      <c r="EU51022" s="104"/>
    </row>
    <row r="51023" spans="151:151" ht="14.4" x14ac:dyDescent="0.25">
      <c r="EU51023" s="104"/>
    </row>
    <row r="51024" spans="151:151" ht="14.4" x14ac:dyDescent="0.25">
      <c r="EU51024" s="104"/>
    </row>
    <row r="51025" spans="151:151" ht="14.4" x14ac:dyDescent="0.25">
      <c r="EU51025" s="104"/>
    </row>
    <row r="51026" spans="151:151" ht="14.4" x14ac:dyDescent="0.25">
      <c r="EU51026" s="104"/>
    </row>
    <row r="51027" spans="151:151" ht="14.4" x14ac:dyDescent="0.25">
      <c r="EU51027" s="104"/>
    </row>
    <row r="51028" spans="151:151" ht="14.4" x14ac:dyDescent="0.25">
      <c r="EU51028" s="104"/>
    </row>
    <row r="51029" spans="151:151" ht="14.4" x14ac:dyDescent="0.25">
      <c r="EU51029" s="104"/>
    </row>
    <row r="51030" spans="151:151" ht="14.4" x14ac:dyDescent="0.25">
      <c r="EU51030" s="104"/>
    </row>
    <row r="51031" spans="151:151" ht="14.4" x14ac:dyDescent="0.25">
      <c r="EU51031" s="104"/>
    </row>
    <row r="51032" spans="151:151" ht="14.4" x14ac:dyDescent="0.25">
      <c r="EU51032" s="104"/>
    </row>
    <row r="51033" spans="151:151" ht="14.4" x14ac:dyDescent="0.25">
      <c r="EU51033" s="104"/>
    </row>
    <row r="51034" spans="151:151" ht="14.4" x14ac:dyDescent="0.25">
      <c r="EU51034" s="104"/>
    </row>
    <row r="51035" spans="151:151" ht="14.4" x14ac:dyDescent="0.25">
      <c r="EU51035" s="104"/>
    </row>
    <row r="51036" spans="151:151" ht="14.4" x14ac:dyDescent="0.25">
      <c r="EU51036" s="104"/>
    </row>
    <row r="51037" spans="151:151" ht="14.4" x14ac:dyDescent="0.25">
      <c r="EU51037" s="104"/>
    </row>
    <row r="51038" spans="151:151" ht="14.4" x14ac:dyDescent="0.25">
      <c r="EU51038" s="104"/>
    </row>
    <row r="51039" spans="151:151" ht="14.4" x14ac:dyDescent="0.25">
      <c r="EU51039" s="104"/>
    </row>
    <row r="51040" spans="151:151" ht="14.4" x14ac:dyDescent="0.25">
      <c r="EU51040" s="104"/>
    </row>
    <row r="51041" spans="151:151" ht="14.4" x14ac:dyDescent="0.25">
      <c r="EU51041" s="104"/>
    </row>
    <row r="51042" spans="151:151" ht="14.4" x14ac:dyDescent="0.25">
      <c r="EU51042" s="104"/>
    </row>
    <row r="51043" spans="151:151" ht="14.4" x14ac:dyDescent="0.25">
      <c r="EU51043" s="104"/>
    </row>
    <row r="51044" spans="151:151" ht="14.4" x14ac:dyDescent="0.25">
      <c r="EU51044" s="104"/>
    </row>
    <row r="51045" spans="151:151" ht="14.4" x14ac:dyDescent="0.25">
      <c r="EU51045" s="104"/>
    </row>
    <row r="51046" spans="151:151" ht="14.4" x14ac:dyDescent="0.25">
      <c r="EU51046" s="104"/>
    </row>
    <row r="51047" spans="151:151" ht="14.4" x14ac:dyDescent="0.25">
      <c r="EU51047" s="104"/>
    </row>
    <row r="51048" spans="151:151" ht="14.4" x14ac:dyDescent="0.25">
      <c r="EU51048" s="104"/>
    </row>
    <row r="51049" spans="151:151" ht="14.4" x14ac:dyDescent="0.25">
      <c r="EU51049" s="104"/>
    </row>
    <row r="51050" spans="151:151" ht="14.4" x14ac:dyDescent="0.25">
      <c r="EU51050" s="104"/>
    </row>
    <row r="51051" spans="151:151" ht="14.4" x14ac:dyDescent="0.25">
      <c r="EU51051" s="104"/>
    </row>
    <row r="51052" spans="151:151" ht="14.4" x14ac:dyDescent="0.25">
      <c r="EU51052" s="104"/>
    </row>
    <row r="51053" spans="151:151" ht="14.4" x14ac:dyDescent="0.25">
      <c r="EU51053" s="104"/>
    </row>
    <row r="51054" spans="151:151" ht="14.4" x14ac:dyDescent="0.25">
      <c r="EU51054" s="104"/>
    </row>
    <row r="51055" spans="151:151" ht="14.4" x14ac:dyDescent="0.25">
      <c r="EU51055" s="104"/>
    </row>
    <row r="51056" spans="151:151" ht="14.4" x14ac:dyDescent="0.25">
      <c r="EU51056" s="104"/>
    </row>
    <row r="51057" spans="151:151" ht="14.4" x14ac:dyDescent="0.25">
      <c r="EU51057" s="104"/>
    </row>
    <row r="51058" spans="151:151" ht="14.4" x14ac:dyDescent="0.25">
      <c r="EU51058" s="104"/>
    </row>
    <row r="51059" spans="151:151" ht="14.4" x14ac:dyDescent="0.25">
      <c r="EU51059" s="104"/>
    </row>
    <row r="51060" spans="151:151" ht="14.4" x14ac:dyDescent="0.25">
      <c r="EU51060" s="104"/>
    </row>
    <row r="51061" spans="151:151" ht="14.4" x14ac:dyDescent="0.25">
      <c r="EU51061" s="104"/>
    </row>
    <row r="51062" spans="151:151" ht="14.4" x14ac:dyDescent="0.25">
      <c r="EU51062" s="104"/>
    </row>
    <row r="51063" spans="151:151" ht="14.4" x14ac:dyDescent="0.25">
      <c r="EU51063" s="104"/>
    </row>
    <row r="51064" spans="151:151" ht="14.4" x14ac:dyDescent="0.25">
      <c r="EU51064" s="104"/>
    </row>
    <row r="51065" spans="151:151" ht="14.4" x14ac:dyDescent="0.25">
      <c r="EU51065" s="104"/>
    </row>
    <row r="51066" spans="151:151" ht="14.4" x14ac:dyDescent="0.25">
      <c r="EU51066" s="104"/>
    </row>
    <row r="51067" spans="151:151" ht="14.4" x14ac:dyDescent="0.25">
      <c r="EU51067" s="104"/>
    </row>
    <row r="51068" spans="151:151" ht="14.4" x14ac:dyDescent="0.25">
      <c r="EU51068" s="104"/>
    </row>
    <row r="51069" spans="151:151" ht="14.4" x14ac:dyDescent="0.25">
      <c r="EU51069" s="104"/>
    </row>
    <row r="51070" spans="151:151" ht="14.4" x14ac:dyDescent="0.25">
      <c r="EU51070" s="104"/>
    </row>
    <row r="51071" spans="151:151" ht="14.4" x14ac:dyDescent="0.25">
      <c r="EU51071" s="104"/>
    </row>
    <row r="51072" spans="151:151" ht="14.4" x14ac:dyDescent="0.25">
      <c r="EU51072" s="104"/>
    </row>
    <row r="51073" spans="151:151" ht="14.4" x14ac:dyDescent="0.25">
      <c r="EU51073" s="104"/>
    </row>
    <row r="51074" spans="151:151" ht="14.4" x14ac:dyDescent="0.25">
      <c r="EU51074" s="104"/>
    </row>
    <row r="51075" spans="151:151" ht="14.4" x14ac:dyDescent="0.25">
      <c r="EU51075" s="104"/>
    </row>
    <row r="51076" spans="151:151" ht="14.4" x14ac:dyDescent="0.25">
      <c r="EU51076" s="104"/>
    </row>
    <row r="51077" spans="151:151" ht="14.4" x14ac:dyDescent="0.25">
      <c r="EU51077" s="104"/>
    </row>
    <row r="51078" spans="151:151" ht="14.4" x14ac:dyDescent="0.25">
      <c r="EU51078" s="104"/>
    </row>
    <row r="51079" spans="151:151" ht="14.4" x14ac:dyDescent="0.25">
      <c r="EU51079" s="104"/>
    </row>
    <row r="51080" spans="151:151" ht="14.4" x14ac:dyDescent="0.25">
      <c r="EU51080" s="104"/>
    </row>
    <row r="51081" spans="151:151" ht="14.4" x14ac:dyDescent="0.25">
      <c r="EU51081" s="104"/>
    </row>
    <row r="51082" spans="151:151" ht="14.4" x14ac:dyDescent="0.25">
      <c r="EU51082" s="104"/>
    </row>
    <row r="51083" spans="151:151" ht="14.4" x14ac:dyDescent="0.25">
      <c r="EU51083" s="104"/>
    </row>
    <row r="51084" spans="151:151" ht="14.4" x14ac:dyDescent="0.25">
      <c r="EU51084" s="104"/>
    </row>
    <row r="51085" spans="151:151" ht="14.4" x14ac:dyDescent="0.25">
      <c r="EU51085" s="104"/>
    </row>
    <row r="51086" spans="151:151" ht="14.4" x14ac:dyDescent="0.25">
      <c r="EU51086" s="104"/>
    </row>
    <row r="51087" spans="151:151" ht="14.4" x14ac:dyDescent="0.25">
      <c r="EU51087" s="104"/>
    </row>
    <row r="51088" spans="151:151" ht="14.4" x14ac:dyDescent="0.25">
      <c r="EU51088" s="104"/>
    </row>
    <row r="51089" spans="151:151" ht="14.4" x14ac:dyDescent="0.25">
      <c r="EU51089" s="104"/>
    </row>
    <row r="51090" spans="151:151" ht="14.4" x14ac:dyDescent="0.25">
      <c r="EU51090" s="104"/>
    </row>
    <row r="51091" spans="151:151" ht="14.4" x14ac:dyDescent="0.25">
      <c r="EU51091" s="104"/>
    </row>
    <row r="51092" spans="151:151" ht="14.4" x14ac:dyDescent="0.25">
      <c r="EU51092" s="104"/>
    </row>
    <row r="51093" spans="151:151" ht="14.4" x14ac:dyDescent="0.25">
      <c r="EU51093" s="104"/>
    </row>
    <row r="51094" spans="151:151" ht="14.4" x14ac:dyDescent="0.25">
      <c r="EU51094" s="104"/>
    </row>
    <row r="51095" spans="151:151" ht="14.4" x14ac:dyDescent="0.25">
      <c r="EU51095" s="104"/>
    </row>
    <row r="51096" spans="151:151" ht="14.4" x14ac:dyDescent="0.25">
      <c r="EU51096" s="104"/>
    </row>
    <row r="51097" spans="151:151" ht="14.4" x14ac:dyDescent="0.25">
      <c r="EU51097" s="104"/>
    </row>
    <row r="51098" spans="151:151" ht="14.4" x14ac:dyDescent="0.25">
      <c r="EU51098" s="104"/>
    </row>
    <row r="51099" spans="151:151" ht="14.4" x14ac:dyDescent="0.25">
      <c r="EU51099" s="104"/>
    </row>
    <row r="51100" spans="151:151" ht="14.4" x14ac:dyDescent="0.25">
      <c r="EU51100" s="104"/>
    </row>
    <row r="51101" spans="151:151" ht="14.4" x14ac:dyDescent="0.25">
      <c r="EU51101" s="104"/>
    </row>
    <row r="51102" spans="151:151" ht="14.4" x14ac:dyDescent="0.25">
      <c r="EU51102" s="104"/>
    </row>
    <row r="51103" spans="151:151" ht="14.4" x14ac:dyDescent="0.25">
      <c r="EU51103" s="104"/>
    </row>
    <row r="51104" spans="151:151" ht="14.4" x14ac:dyDescent="0.25">
      <c r="EU51104" s="104"/>
    </row>
    <row r="51105" spans="151:151" ht="14.4" x14ac:dyDescent="0.25">
      <c r="EU51105" s="104"/>
    </row>
    <row r="51106" spans="151:151" ht="14.4" x14ac:dyDescent="0.25">
      <c r="EU51106" s="104"/>
    </row>
    <row r="51107" spans="151:151" ht="14.4" x14ac:dyDescent="0.25">
      <c r="EU51107" s="104"/>
    </row>
    <row r="51108" spans="151:151" ht="14.4" x14ac:dyDescent="0.25">
      <c r="EU51108" s="104"/>
    </row>
    <row r="51109" spans="151:151" ht="14.4" x14ac:dyDescent="0.25">
      <c r="EU51109" s="104"/>
    </row>
    <row r="51110" spans="151:151" ht="14.4" x14ac:dyDescent="0.25">
      <c r="EU51110" s="104"/>
    </row>
    <row r="51111" spans="151:151" ht="14.4" x14ac:dyDescent="0.25">
      <c r="EU51111" s="104"/>
    </row>
    <row r="51112" spans="151:151" ht="14.4" x14ac:dyDescent="0.25">
      <c r="EU51112" s="104"/>
    </row>
    <row r="51113" spans="151:151" ht="14.4" x14ac:dyDescent="0.25">
      <c r="EU51113" s="104"/>
    </row>
    <row r="51114" spans="151:151" ht="14.4" x14ac:dyDescent="0.25">
      <c r="EU51114" s="104"/>
    </row>
    <row r="51115" spans="151:151" ht="14.4" x14ac:dyDescent="0.25">
      <c r="EU51115" s="104"/>
    </row>
    <row r="51116" spans="151:151" ht="14.4" x14ac:dyDescent="0.25">
      <c r="EU51116" s="104"/>
    </row>
    <row r="51117" spans="151:151" ht="14.4" x14ac:dyDescent="0.25">
      <c r="EU51117" s="104"/>
    </row>
    <row r="51118" spans="151:151" ht="14.4" x14ac:dyDescent="0.25">
      <c r="EU51118" s="104"/>
    </row>
    <row r="51119" spans="151:151" ht="14.4" x14ac:dyDescent="0.25">
      <c r="EU51119" s="104"/>
    </row>
    <row r="51120" spans="151:151" ht="14.4" x14ac:dyDescent="0.25">
      <c r="EU51120" s="104"/>
    </row>
    <row r="51121" spans="151:151" ht="14.4" x14ac:dyDescent="0.25">
      <c r="EU51121" s="104"/>
    </row>
    <row r="51122" spans="151:151" ht="14.4" x14ac:dyDescent="0.25">
      <c r="EU51122" s="104"/>
    </row>
    <row r="51123" spans="151:151" ht="14.4" x14ac:dyDescent="0.25">
      <c r="EU51123" s="104"/>
    </row>
    <row r="51124" spans="151:151" ht="14.4" x14ac:dyDescent="0.25">
      <c r="EU51124" s="104"/>
    </row>
    <row r="51125" spans="151:151" ht="14.4" x14ac:dyDescent="0.25">
      <c r="EU51125" s="104"/>
    </row>
    <row r="51126" spans="151:151" ht="14.4" x14ac:dyDescent="0.25">
      <c r="EU51126" s="104"/>
    </row>
    <row r="51127" spans="151:151" ht="14.4" x14ac:dyDescent="0.25">
      <c r="EU51127" s="104"/>
    </row>
    <row r="51128" spans="151:151" ht="14.4" x14ac:dyDescent="0.25">
      <c r="EU51128" s="104"/>
    </row>
    <row r="51129" spans="151:151" ht="14.4" x14ac:dyDescent="0.25">
      <c r="EU51129" s="104"/>
    </row>
    <row r="51130" spans="151:151" ht="14.4" x14ac:dyDescent="0.25">
      <c r="EU51130" s="104"/>
    </row>
    <row r="51131" spans="151:151" ht="14.4" x14ac:dyDescent="0.25">
      <c r="EU51131" s="104"/>
    </row>
    <row r="51132" spans="151:151" ht="14.4" x14ac:dyDescent="0.25">
      <c r="EU51132" s="104"/>
    </row>
    <row r="51133" spans="151:151" ht="14.4" x14ac:dyDescent="0.25">
      <c r="EU51133" s="104"/>
    </row>
    <row r="51134" spans="151:151" ht="14.4" x14ac:dyDescent="0.25">
      <c r="EU51134" s="104"/>
    </row>
    <row r="51135" spans="151:151" ht="14.4" x14ac:dyDescent="0.25">
      <c r="EU51135" s="104"/>
    </row>
    <row r="51136" spans="151:151" ht="14.4" x14ac:dyDescent="0.25">
      <c r="EU51136" s="104"/>
    </row>
    <row r="51137" spans="151:151" ht="14.4" x14ac:dyDescent="0.25">
      <c r="EU51137" s="104"/>
    </row>
    <row r="51138" spans="151:151" ht="14.4" x14ac:dyDescent="0.25">
      <c r="EU51138" s="104"/>
    </row>
    <row r="51139" spans="151:151" ht="14.4" x14ac:dyDescent="0.25">
      <c r="EU51139" s="104"/>
    </row>
    <row r="51140" spans="151:151" ht="14.4" x14ac:dyDescent="0.25">
      <c r="EU51140" s="104"/>
    </row>
    <row r="51141" spans="151:151" ht="14.4" x14ac:dyDescent="0.25">
      <c r="EU51141" s="104"/>
    </row>
    <row r="51142" spans="151:151" ht="14.4" x14ac:dyDescent="0.25">
      <c r="EU51142" s="104"/>
    </row>
    <row r="51143" spans="151:151" ht="14.4" x14ac:dyDescent="0.25">
      <c r="EU51143" s="104"/>
    </row>
    <row r="51144" spans="151:151" ht="14.4" x14ac:dyDescent="0.25">
      <c r="EU51144" s="104"/>
    </row>
    <row r="51145" spans="151:151" ht="14.4" x14ac:dyDescent="0.25">
      <c r="EU51145" s="104"/>
    </row>
    <row r="51146" spans="151:151" ht="14.4" x14ac:dyDescent="0.25">
      <c r="EU51146" s="104"/>
    </row>
    <row r="51147" spans="151:151" ht="14.4" x14ac:dyDescent="0.25">
      <c r="EU51147" s="104"/>
    </row>
    <row r="51148" spans="151:151" ht="14.4" x14ac:dyDescent="0.25">
      <c r="EU51148" s="104"/>
    </row>
    <row r="51149" spans="151:151" ht="14.4" x14ac:dyDescent="0.25">
      <c r="EU51149" s="104"/>
    </row>
    <row r="51150" spans="151:151" ht="14.4" x14ac:dyDescent="0.25">
      <c r="EU51150" s="104"/>
    </row>
    <row r="51151" spans="151:151" ht="14.4" x14ac:dyDescent="0.25">
      <c r="EU51151" s="104"/>
    </row>
    <row r="51152" spans="151:151" ht="14.4" x14ac:dyDescent="0.25">
      <c r="EU51152" s="104"/>
    </row>
    <row r="51153" spans="151:151" ht="14.4" x14ac:dyDescent="0.25">
      <c r="EU51153" s="104"/>
    </row>
    <row r="51154" spans="151:151" ht="14.4" x14ac:dyDescent="0.25">
      <c r="EU51154" s="104"/>
    </row>
    <row r="51155" spans="151:151" ht="14.4" x14ac:dyDescent="0.25">
      <c r="EU51155" s="104"/>
    </row>
    <row r="51156" spans="151:151" ht="14.4" x14ac:dyDescent="0.25">
      <c r="EU51156" s="104"/>
    </row>
    <row r="51157" spans="151:151" ht="14.4" x14ac:dyDescent="0.25">
      <c r="EU51157" s="104"/>
    </row>
    <row r="51158" spans="151:151" ht="14.4" x14ac:dyDescent="0.25">
      <c r="EU51158" s="104"/>
    </row>
    <row r="51159" spans="151:151" ht="14.4" x14ac:dyDescent="0.25">
      <c r="EU51159" s="104"/>
    </row>
    <row r="51160" spans="151:151" ht="14.4" x14ac:dyDescent="0.25">
      <c r="EU51160" s="104"/>
    </row>
    <row r="51161" spans="151:151" ht="14.4" x14ac:dyDescent="0.25">
      <c r="EU51161" s="104"/>
    </row>
    <row r="51162" spans="151:151" ht="14.4" x14ac:dyDescent="0.25">
      <c r="EU51162" s="104"/>
    </row>
    <row r="51163" spans="151:151" ht="14.4" x14ac:dyDescent="0.25">
      <c r="EU51163" s="104"/>
    </row>
    <row r="51164" spans="151:151" ht="14.4" x14ac:dyDescent="0.25">
      <c r="EU51164" s="104"/>
    </row>
    <row r="51165" spans="151:151" ht="14.4" x14ac:dyDescent="0.25">
      <c r="EU51165" s="104"/>
    </row>
    <row r="51166" spans="151:151" ht="14.4" x14ac:dyDescent="0.25">
      <c r="EU51166" s="104"/>
    </row>
    <row r="51167" spans="151:151" ht="14.4" x14ac:dyDescent="0.25">
      <c r="EU51167" s="104"/>
    </row>
    <row r="51168" spans="151:151" ht="14.4" x14ac:dyDescent="0.25">
      <c r="EU51168" s="104"/>
    </row>
    <row r="51169" spans="151:151" ht="14.4" x14ac:dyDescent="0.25">
      <c r="EU51169" s="104"/>
    </row>
    <row r="51170" spans="151:151" ht="14.4" x14ac:dyDescent="0.25">
      <c r="EU51170" s="104"/>
    </row>
    <row r="51171" spans="151:151" ht="14.4" x14ac:dyDescent="0.25">
      <c r="EU51171" s="104"/>
    </row>
    <row r="51172" spans="151:151" ht="14.4" x14ac:dyDescent="0.25">
      <c r="EU51172" s="104"/>
    </row>
    <row r="51173" spans="151:151" ht="14.4" x14ac:dyDescent="0.25">
      <c r="EU51173" s="104"/>
    </row>
    <row r="51174" spans="151:151" ht="14.4" x14ac:dyDescent="0.25">
      <c r="EU51174" s="104"/>
    </row>
    <row r="51175" spans="151:151" ht="14.4" x14ac:dyDescent="0.25">
      <c r="EU51175" s="104"/>
    </row>
    <row r="51176" spans="151:151" ht="14.4" x14ac:dyDescent="0.25">
      <c r="EU51176" s="104"/>
    </row>
    <row r="51177" spans="151:151" ht="14.4" x14ac:dyDescent="0.25">
      <c r="EU51177" s="104"/>
    </row>
    <row r="51178" spans="151:151" ht="14.4" x14ac:dyDescent="0.25">
      <c r="EU51178" s="104"/>
    </row>
    <row r="51179" spans="151:151" ht="14.4" x14ac:dyDescent="0.25">
      <c r="EU51179" s="104"/>
    </row>
    <row r="51180" spans="151:151" ht="14.4" x14ac:dyDescent="0.25">
      <c r="EU51180" s="104"/>
    </row>
    <row r="51181" spans="151:151" ht="14.4" x14ac:dyDescent="0.25">
      <c r="EU51181" s="104"/>
    </row>
    <row r="51182" spans="151:151" ht="14.4" x14ac:dyDescent="0.25">
      <c r="EU51182" s="104"/>
    </row>
    <row r="51183" spans="151:151" ht="14.4" x14ac:dyDescent="0.25">
      <c r="EU51183" s="104"/>
    </row>
    <row r="51184" spans="151:151" ht="14.4" x14ac:dyDescent="0.25">
      <c r="EU51184" s="104"/>
    </row>
    <row r="51185" spans="151:151" ht="14.4" x14ac:dyDescent="0.25">
      <c r="EU51185" s="104"/>
    </row>
    <row r="51186" spans="151:151" ht="14.4" x14ac:dyDescent="0.25">
      <c r="EU51186" s="104"/>
    </row>
    <row r="51187" spans="151:151" ht="14.4" x14ac:dyDescent="0.25">
      <c r="EU51187" s="104"/>
    </row>
    <row r="51188" spans="151:151" ht="14.4" x14ac:dyDescent="0.25">
      <c r="EU51188" s="104"/>
    </row>
    <row r="51189" spans="151:151" ht="14.4" x14ac:dyDescent="0.25">
      <c r="EU51189" s="104"/>
    </row>
    <row r="51190" spans="151:151" ht="14.4" x14ac:dyDescent="0.25">
      <c r="EU51190" s="104"/>
    </row>
    <row r="51191" spans="151:151" ht="14.4" x14ac:dyDescent="0.25">
      <c r="EU51191" s="104"/>
    </row>
    <row r="51192" spans="151:151" ht="14.4" x14ac:dyDescent="0.25">
      <c r="EU51192" s="104"/>
    </row>
    <row r="51193" spans="151:151" ht="14.4" x14ac:dyDescent="0.25">
      <c r="EU51193" s="104"/>
    </row>
    <row r="51194" spans="151:151" ht="14.4" x14ac:dyDescent="0.25">
      <c r="EU51194" s="104"/>
    </row>
    <row r="51195" spans="151:151" ht="14.4" x14ac:dyDescent="0.25">
      <c r="EU51195" s="104"/>
    </row>
    <row r="51196" spans="151:151" ht="14.4" x14ac:dyDescent="0.25">
      <c r="EU51196" s="104"/>
    </row>
    <row r="51197" spans="151:151" ht="14.4" x14ac:dyDescent="0.25">
      <c r="EU51197" s="104"/>
    </row>
    <row r="51198" spans="151:151" ht="14.4" x14ac:dyDescent="0.25">
      <c r="EU51198" s="104"/>
    </row>
    <row r="51199" spans="151:151" ht="14.4" x14ac:dyDescent="0.25">
      <c r="EU51199" s="104"/>
    </row>
    <row r="51200" spans="151:151" ht="14.4" x14ac:dyDescent="0.25">
      <c r="EU51200" s="104"/>
    </row>
    <row r="51201" spans="151:151" ht="14.4" x14ac:dyDescent="0.25">
      <c r="EU51201" s="104"/>
    </row>
    <row r="51202" spans="151:151" ht="14.4" x14ac:dyDescent="0.25">
      <c r="EU51202" s="104"/>
    </row>
    <row r="51203" spans="151:151" ht="14.4" x14ac:dyDescent="0.25">
      <c r="EU51203" s="104"/>
    </row>
    <row r="51204" spans="151:151" ht="14.4" x14ac:dyDescent="0.25">
      <c r="EU51204" s="104"/>
    </row>
    <row r="51205" spans="151:151" ht="14.4" x14ac:dyDescent="0.25">
      <c r="EU51205" s="104"/>
    </row>
    <row r="51206" spans="151:151" ht="14.4" x14ac:dyDescent="0.25">
      <c r="EU51206" s="104"/>
    </row>
    <row r="51207" spans="151:151" ht="14.4" x14ac:dyDescent="0.25">
      <c r="EU51207" s="104"/>
    </row>
    <row r="51208" spans="151:151" ht="14.4" x14ac:dyDescent="0.25">
      <c r="EU51208" s="104"/>
    </row>
    <row r="51209" spans="151:151" ht="14.4" x14ac:dyDescent="0.25">
      <c r="EU51209" s="104"/>
    </row>
    <row r="51210" spans="151:151" ht="14.4" x14ac:dyDescent="0.25">
      <c r="EU51210" s="104"/>
    </row>
    <row r="51211" spans="151:151" ht="14.4" x14ac:dyDescent="0.25">
      <c r="EU51211" s="104"/>
    </row>
    <row r="51212" spans="151:151" ht="14.4" x14ac:dyDescent="0.25">
      <c r="EU51212" s="104"/>
    </row>
    <row r="51213" spans="151:151" ht="14.4" x14ac:dyDescent="0.25">
      <c r="EU51213" s="104"/>
    </row>
    <row r="51214" spans="151:151" ht="14.4" x14ac:dyDescent="0.25">
      <c r="EU51214" s="104"/>
    </row>
    <row r="51215" spans="151:151" ht="14.4" x14ac:dyDescent="0.25">
      <c r="EU51215" s="104"/>
    </row>
    <row r="51216" spans="151:151" ht="14.4" x14ac:dyDescent="0.25">
      <c r="EU51216" s="104"/>
    </row>
    <row r="51217" spans="151:151" ht="14.4" x14ac:dyDescent="0.25">
      <c r="EU51217" s="104"/>
    </row>
    <row r="51218" spans="151:151" ht="14.4" x14ac:dyDescent="0.25">
      <c r="EU51218" s="104"/>
    </row>
    <row r="51219" spans="151:151" ht="14.4" x14ac:dyDescent="0.25">
      <c r="EU51219" s="104"/>
    </row>
    <row r="51220" spans="151:151" ht="14.4" x14ac:dyDescent="0.25">
      <c r="EU51220" s="104"/>
    </row>
    <row r="51221" spans="151:151" ht="14.4" x14ac:dyDescent="0.25">
      <c r="EU51221" s="104"/>
    </row>
    <row r="51222" spans="151:151" ht="14.4" x14ac:dyDescent="0.25">
      <c r="EU51222" s="104"/>
    </row>
    <row r="51223" spans="151:151" ht="14.4" x14ac:dyDescent="0.25">
      <c r="EU51223" s="104"/>
    </row>
    <row r="51224" spans="151:151" ht="14.4" x14ac:dyDescent="0.25">
      <c r="EU51224" s="104"/>
    </row>
    <row r="51225" spans="151:151" ht="14.4" x14ac:dyDescent="0.25">
      <c r="EU51225" s="104"/>
    </row>
    <row r="51226" spans="151:151" ht="14.4" x14ac:dyDescent="0.25">
      <c r="EU51226" s="104"/>
    </row>
    <row r="51227" spans="151:151" ht="14.4" x14ac:dyDescent="0.25">
      <c r="EU51227" s="104"/>
    </row>
    <row r="51228" spans="151:151" ht="14.4" x14ac:dyDescent="0.25">
      <c r="EU51228" s="104"/>
    </row>
    <row r="51229" spans="151:151" ht="14.4" x14ac:dyDescent="0.25">
      <c r="EU51229" s="104"/>
    </row>
    <row r="51230" spans="151:151" ht="14.4" x14ac:dyDescent="0.25">
      <c r="EU51230" s="104"/>
    </row>
    <row r="51231" spans="151:151" ht="14.4" x14ac:dyDescent="0.25">
      <c r="EU51231" s="104"/>
    </row>
    <row r="51232" spans="151:151" ht="14.4" x14ac:dyDescent="0.25">
      <c r="EU51232" s="104"/>
    </row>
    <row r="51233" spans="151:151" ht="14.4" x14ac:dyDescent="0.25">
      <c r="EU51233" s="104"/>
    </row>
    <row r="51234" spans="151:151" ht="14.4" x14ac:dyDescent="0.25">
      <c r="EU51234" s="104"/>
    </row>
    <row r="51235" spans="151:151" ht="14.4" x14ac:dyDescent="0.25">
      <c r="EU51235" s="104"/>
    </row>
    <row r="51236" spans="151:151" ht="14.4" x14ac:dyDescent="0.25">
      <c r="EU51236" s="104"/>
    </row>
    <row r="51237" spans="151:151" ht="14.4" x14ac:dyDescent="0.25">
      <c r="EU51237" s="104"/>
    </row>
    <row r="51238" spans="151:151" ht="14.4" x14ac:dyDescent="0.25">
      <c r="EU51238" s="104"/>
    </row>
    <row r="51239" spans="151:151" ht="14.4" x14ac:dyDescent="0.25">
      <c r="EU51239" s="104"/>
    </row>
    <row r="51240" spans="151:151" ht="14.4" x14ac:dyDescent="0.25">
      <c r="EU51240" s="104"/>
    </row>
    <row r="51241" spans="151:151" ht="14.4" x14ac:dyDescent="0.25">
      <c r="EU51241" s="104"/>
    </row>
    <row r="51242" spans="151:151" ht="14.4" x14ac:dyDescent="0.25">
      <c r="EU51242" s="104"/>
    </row>
    <row r="51243" spans="151:151" ht="14.4" x14ac:dyDescent="0.25">
      <c r="EU51243" s="104"/>
    </row>
    <row r="51244" spans="151:151" ht="14.4" x14ac:dyDescent="0.25">
      <c r="EU51244" s="104"/>
    </row>
    <row r="51245" spans="151:151" ht="14.4" x14ac:dyDescent="0.25">
      <c r="EU51245" s="104"/>
    </row>
    <row r="51246" spans="151:151" ht="14.4" x14ac:dyDescent="0.25">
      <c r="EU51246" s="104"/>
    </row>
    <row r="51247" spans="151:151" ht="14.4" x14ac:dyDescent="0.25">
      <c r="EU51247" s="104"/>
    </row>
    <row r="51248" spans="151:151" ht="14.4" x14ac:dyDescent="0.25">
      <c r="EU51248" s="104"/>
    </row>
    <row r="51249" spans="151:151" ht="14.4" x14ac:dyDescent="0.25">
      <c r="EU51249" s="104"/>
    </row>
    <row r="51250" spans="151:151" ht="14.4" x14ac:dyDescent="0.25">
      <c r="EU51250" s="104"/>
    </row>
    <row r="51251" spans="151:151" ht="14.4" x14ac:dyDescent="0.25">
      <c r="EU51251" s="104"/>
    </row>
    <row r="51252" spans="151:151" ht="14.4" x14ac:dyDescent="0.25">
      <c r="EU51252" s="104"/>
    </row>
    <row r="51253" spans="151:151" ht="14.4" x14ac:dyDescent="0.25">
      <c r="EU51253" s="104"/>
    </row>
    <row r="51254" spans="151:151" ht="14.4" x14ac:dyDescent="0.25">
      <c r="EU51254" s="104"/>
    </row>
    <row r="51255" spans="151:151" ht="14.4" x14ac:dyDescent="0.25">
      <c r="EU51255" s="104"/>
    </row>
    <row r="51256" spans="151:151" ht="14.4" x14ac:dyDescent="0.25">
      <c r="EU51256" s="104"/>
    </row>
    <row r="51257" spans="151:151" ht="14.4" x14ac:dyDescent="0.25">
      <c r="EU51257" s="104"/>
    </row>
    <row r="51258" spans="151:151" ht="14.4" x14ac:dyDescent="0.25">
      <c r="EU51258" s="104"/>
    </row>
    <row r="51259" spans="151:151" ht="14.4" x14ac:dyDescent="0.25">
      <c r="EU51259" s="104"/>
    </row>
    <row r="51260" spans="151:151" ht="14.4" x14ac:dyDescent="0.25">
      <c r="EU51260" s="104"/>
    </row>
    <row r="51261" spans="151:151" ht="14.4" x14ac:dyDescent="0.25">
      <c r="EU51261" s="104"/>
    </row>
    <row r="51262" spans="151:151" ht="14.4" x14ac:dyDescent="0.25">
      <c r="EU51262" s="104"/>
    </row>
    <row r="51263" spans="151:151" ht="14.4" x14ac:dyDescent="0.25">
      <c r="EU51263" s="104"/>
    </row>
    <row r="51264" spans="151:151" ht="14.4" x14ac:dyDescent="0.25">
      <c r="EU51264" s="104"/>
    </row>
    <row r="51265" spans="151:151" ht="14.4" x14ac:dyDescent="0.25">
      <c r="EU51265" s="104"/>
    </row>
    <row r="51266" spans="151:151" ht="14.4" x14ac:dyDescent="0.25">
      <c r="EU51266" s="104"/>
    </row>
    <row r="51267" spans="151:151" ht="14.4" x14ac:dyDescent="0.25">
      <c r="EU51267" s="104"/>
    </row>
    <row r="51268" spans="151:151" ht="14.4" x14ac:dyDescent="0.25">
      <c r="EU51268" s="104"/>
    </row>
    <row r="51269" spans="151:151" ht="14.4" x14ac:dyDescent="0.25">
      <c r="EU51269" s="104"/>
    </row>
    <row r="51270" spans="151:151" ht="14.4" x14ac:dyDescent="0.25">
      <c r="EU51270" s="104"/>
    </row>
    <row r="51271" spans="151:151" ht="14.4" x14ac:dyDescent="0.25">
      <c r="EU51271" s="104"/>
    </row>
    <row r="51272" spans="151:151" ht="14.4" x14ac:dyDescent="0.25">
      <c r="EU51272" s="104"/>
    </row>
    <row r="51273" spans="151:151" ht="14.4" x14ac:dyDescent="0.25">
      <c r="EU51273" s="104"/>
    </row>
    <row r="51274" spans="151:151" ht="14.4" x14ac:dyDescent="0.25">
      <c r="EU51274" s="104"/>
    </row>
    <row r="51275" spans="151:151" ht="14.4" x14ac:dyDescent="0.25">
      <c r="EU51275" s="104"/>
    </row>
    <row r="51276" spans="151:151" ht="14.4" x14ac:dyDescent="0.25">
      <c r="EU51276" s="104"/>
    </row>
    <row r="51277" spans="151:151" ht="14.4" x14ac:dyDescent="0.25">
      <c r="EU51277" s="104"/>
    </row>
    <row r="51278" spans="151:151" ht="14.4" x14ac:dyDescent="0.25">
      <c r="EU51278" s="104"/>
    </row>
    <row r="51279" spans="151:151" ht="14.4" x14ac:dyDescent="0.25">
      <c r="EU51279" s="104"/>
    </row>
    <row r="51280" spans="151:151" ht="14.4" x14ac:dyDescent="0.25">
      <c r="EU51280" s="104"/>
    </row>
    <row r="51281" spans="151:151" ht="14.4" x14ac:dyDescent="0.25">
      <c r="EU51281" s="104"/>
    </row>
    <row r="51282" spans="151:151" ht="14.4" x14ac:dyDescent="0.25">
      <c r="EU51282" s="104"/>
    </row>
    <row r="51283" spans="151:151" ht="14.4" x14ac:dyDescent="0.25">
      <c r="EU51283" s="104"/>
    </row>
    <row r="51284" spans="151:151" ht="14.4" x14ac:dyDescent="0.25">
      <c r="EU51284" s="104"/>
    </row>
    <row r="51285" spans="151:151" ht="14.4" x14ac:dyDescent="0.25">
      <c r="EU51285" s="104"/>
    </row>
    <row r="51286" spans="151:151" ht="14.4" x14ac:dyDescent="0.25">
      <c r="EU51286" s="104"/>
    </row>
    <row r="51287" spans="151:151" ht="14.4" x14ac:dyDescent="0.25">
      <c r="EU51287" s="104"/>
    </row>
    <row r="51288" spans="151:151" ht="14.4" x14ac:dyDescent="0.25">
      <c r="EU51288" s="104"/>
    </row>
    <row r="51289" spans="151:151" ht="14.4" x14ac:dyDescent="0.25">
      <c r="EU51289" s="104"/>
    </row>
    <row r="51290" spans="151:151" ht="14.4" x14ac:dyDescent="0.25">
      <c r="EU51290" s="104"/>
    </row>
    <row r="51291" spans="151:151" ht="14.4" x14ac:dyDescent="0.25">
      <c r="EU51291" s="104"/>
    </row>
    <row r="51292" spans="151:151" ht="14.4" x14ac:dyDescent="0.25">
      <c r="EU51292" s="104"/>
    </row>
    <row r="51293" spans="151:151" ht="14.4" x14ac:dyDescent="0.25">
      <c r="EU51293" s="104"/>
    </row>
    <row r="51294" spans="151:151" ht="14.4" x14ac:dyDescent="0.25">
      <c r="EU51294" s="104"/>
    </row>
    <row r="51295" spans="151:151" ht="14.4" x14ac:dyDescent="0.25">
      <c r="EU51295" s="104"/>
    </row>
    <row r="51296" spans="151:151" ht="14.4" x14ac:dyDescent="0.25">
      <c r="EU51296" s="104"/>
    </row>
    <row r="51297" spans="151:151" ht="14.4" x14ac:dyDescent="0.25">
      <c r="EU51297" s="104"/>
    </row>
    <row r="51298" spans="151:151" ht="14.4" x14ac:dyDescent="0.25">
      <c r="EU51298" s="104"/>
    </row>
    <row r="51299" spans="151:151" ht="14.4" x14ac:dyDescent="0.25">
      <c r="EU51299" s="104"/>
    </row>
    <row r="51300" spans="151:151" ht="14.4" x14ac:dyDescent="0.25">
      <c r="EU51300" s="104"/>
    </row>
    <row r="51301" spans="151:151" ht="14.4" x14ac:dyDescent="0.25">
      <c r="EU51301" s="104"/>
    </row>
    <row r="51302" spans="151:151" ht="14.4" x14ac:dyDescent="0.25">
      <c r="EU51302" s="104"/>
    </row>
    <row r="51303" spans="151:151" ht="14.4" x14ac:dyDescent="0.25">
      <c r="EU51303" s="104"/>
    </row>
    <row r="51304" spans="151:151" ht="14.4" x14ac:dyDescent="0.25">
      <c r="EU51304" s="104"/>
    </row>
    <row r="51305" spans="151:151" ht="14.4" x14ac:dyDescent="0.25">
      <c r="EU51305" s="104"/>
    </row>
    <row r="51306" spans="151:151" ht="14.4" x14ac:dyDescent="0.25">
      <c r="EU51306" s="104"/>
    </row>
    <row r="51307" spans="151:151" ht="14.4" x14ac:dyDescent="0.25">
      <c r="EU51307" s="104"/>
    </row>
    <row r="51308" spans="151:151" ht="14.4" x14ac:dyDescent="0.25">
      <c r="EU51308" s="104"/>
    </row>
    <row r="51309" spans="151:151" ht="14.4" x14ac:dyDescent="0.25">
      <c r="EU51309" s="104"/>
    </row>
    <row r="51310" spans="151:151" ht="14.4" x14ac:dyDescent="0.25">
      <c r="EU51310" s="104"/>
    </row>
    <row r="51311" spans="151:151" ht="14.4" x14ac:dyDescent="0.25">
      <c r="EU51311" s="104"/>
    </row>
    <row r="51312" spans="151:151" ht="14.4" x14ac:dyDescent="0.25">
      <c r="EU51312" s="104"/>
    </row>
    <row r="51313" spans="151:151" ht="14.4" x14ac:dyDescent="0.25">
      <c r="EU51313" s="104"/>
    </row>
    <row r="51314" spans="151:151" ht="14.4" x14ac:dyDescent="0.25">
      <c r="EU51314" s="104"/>
    </row>
    <row r="51315" spans="151:151" ht="14.4" x14ac:dyDescent="0.25">
      <c r="EU51315" s="104"/>
    </row>
    <row r="51316" spans="151:151" ht="14.4" x14ac:dyDescent="0.25">
      <c r="EU51316" s="104"/>
    </row>
    <row r="51317" spans="151:151" ht="14.4" x14ac:dyDescent="0.25">
      <c r="EU51317" s="104"/>
    </row>
    <row r="51318" spans="151:151" ht="14.4" x14ac:dyDescent="0.25">
      <c r="EU51318" s="104"/>
    </row>
    <row r="51319" spans="151:151" ht="14.4" x14ac:dyDescent="0.25">
      <c r="EU51319" s="104"/>
    </row>
    <row r="51320" spans="151:151" ht="14.4" x14ac:dyDescent="0.25">
      <c r="EU51320" s="104"/>
    </row>
    <row r="51321" spans="151:151" ht="14.4" x14ac:dyDescent="0.25">
      <c r="EU51321" s="104"/>
    </row>
    <row r="51322" spans="151:151" ht="14.4" x14ac:dyDescent="0.25">
      <c r="EU51322" s="104"/>
    </row>
    <row r="51323" spans="151:151" ht="14.4" x14ac:dyDescent="0.25">
      <c r="EU51323" s="104"/>
    </row>
    <row r="51324" spans="151:151" ht="14.4" x14ac:dyDescent="0.25">
      <c r="EU51324" s="104"/>
    </row>
    <row r="51325" spans="151:151" ht="14.4" x14ac:dyDescent="0.25">
      <c r="EU51325" s="104"/>
    </row>
    <row r="51326" spans="151:151" ht="14.4" x14ac:dyDescent="0.25">
      <c r="EU51326" s="104"/>
    </row>
    <row r="51327" spans="151:151" ht="14.4" x14ac:dyDescent="0.25">
      <c r="EU51327" s="104"/>
    </row>
    <row r="51328" spans="151:151" ht="14.4" x14ac:dyDescent="0.25">
      <c r="EU51328" s="104"/>
    </row>
    <row r="51329" spans="151:151" ht="14.4" x14ac:dyDescent="0.25">
      <c r="EU51329" s="104"/>
    </row>
    <row r="51330" spans="151:151" ht="14.4" x14ac:dyDescent="0.25">
      <c r="EU51330" s="104"/>
    </row>
    <row r="51331" spans="151:151" ht="14.4" x14ac:dyDescent="0.25">
      <c r="EU51331" s="104"/>
    </row>
    <row r="51332" spans="151:151" ht="14.4" x14ac:dyDescent="0.25">
      <c r="EU51332" s="104"/>
    </row>
    <row r="51333" spans="151:151" ht="14.4" x14ac:dyDescent="0.25">
      <c r="EU51333" s="104"/>
    </row>
    <row r="51334" spans="151:151" ht="14.4" x14ac:dyDescent="0.25">
      <c r="EU51334" s="104"/>
    </row>
    <row r="51335" spans="151:151" ht="14.4" x14ac:dyDescent="0.25">
      <c r="EU51335" s="104"/>
    </row>
    <row r="51336" spans="151:151" ht="14.4" x14ac:dyDescent="0.25">
      <c r="EU51336" s="104"/>
    </row>
    <row r="51337" spans="151:151" ht="14.4" x14ac:dyDescent="0.25">
      <c r="EU51337" s="104"/>
    </row>
    <row r="51338" spans="151:151" ht="14.4" x14ac:dyDescent="0.25">
      <c r="EU51338" s="104"/>
    </row>
    <row r="51339" spans="151:151" ht="14.4" x14ac:dyDescent="0.25">
      <c r="EU51339" s="104"/>
    </row>
    <row r="51340" spans="151:151" ht="14.4" x14ac:dyDescent="0.25">
      <c r="EU51340" s="104"/>
    </row>
    <row r="51341" spans="151:151" ht="14.4" x14ac:dyDescent="0.25">
      <c r="EU51341" s="104"/>
    </row>
    <row r="51342" spans="151:151" ht="14.4" x14ac:dyDescent="0.25">
      <c r="EU51342" s="104"/>
    </row>
    <row r="51343" spans="151:151" ht="14.4" x14ac:dyDescent="0.25">
      <c r="EU51343" s="104"/>
    </row>
    <row r="51344" spans="151:151" ht="14.4" x14ac:dyDescent="0.25">
      <c r="EU51344" s="104"/>
    </row>
    <row r="51345" spans="151:151" ht="14.4" x14ac:dyDescent="0.25">
      <c r="EU51345" s="104"/>
    </row>
    <row r="51346" spans="151:151" ht="14.4" x14ac:dyDescent="0.25">
      <c r="EU51346" s="104"/>
    </row>
    <row r="51347" spans="151:151" ht="14.4" x14ac:dyDescent="0.25">
      <c r="EU51347" s="104"/>
    </row>
    <row r="51348" spans="151:151" ht="14.4" x14ac:dyDescent="0.25">
      <c r="EU51348" s="104"/>
    </row>
    <row r="51349" spans="151:151" ht="14.4" x14ac:dyDescent="0.25">
      <c r="EU51349" s="104"/>
    </row>
    <row r="51350" spans="151:151" ht="14.4" x14ac:dyDescent="0.25">
      <c r="EU51350" s="104"/>
    </row>
    <row r="51351" spans="151:151" ht="14.4" x14ac:dyDescent="0.25">
      <c r="EU51351" s="104"/>
    </row>
    <row r="51352" spans="151:151" ht="14.4" x14ac:dyDescent="0.25">
      <c r="EU51352" s="104"/>
    </row>
    <row r="51353" spans="151:151" ht="14.4" x14ac:dyDescent="0.25">
      <c r="EU51353" s="104"/>
    </row>
    <row r="51354" spans="151:151" ht="14.4" x14ac:dyDescent="0.25">
      <c r="EU51354" s="104"/>
    </row>
    <row r="51355" spans="151:151" ht="14.4" x14ac:dyDescent="0.25">
      <c r="EU51355" s="104"/>
    </row>
    <row r="51356" spans="151:151" ht="14.4" x14ac:dyDescent="0.25">
      <c r="EU51356" s="104"/>
    </row>
    <row r="51357" spans="151:151" ht="14.4" x14ac:dyDescent="0.25">
      <c r="EU51357" s="104"/>
    </row>
    <row r="51358" spans="151:151" ht="14.4" x14ac:dyDescent="0.25">
      <c r="EU51358" s="104"/>
    </row>
    <row r="51359" spans="151:151" ht="14.4" x14ac:dyDescent="0.25">
      <c r="EU51359" s="104"/>
    </row>
    <row r="51360" spans="151:151" ht="14.4" x14ac:dyDescent="0.25">
      <c r="EU51360" s="104"/>
    </row>
    <row r="51361" spans="151:151" ht="14.4" x14ac:dyDescent="0.25">
      <c r="EU51361" s="104"/>
    </row>
    <row r="51362" spans="151:151" ht="14.4" x14ac:dyDescent="0.25">
      <c r="EU51362" s="104"/>
    </row>
    <row r="51363" spans="151:151" ht="14.4" x14ac:dyDescent="0.25">
      <c r="EU51363" s="104"/>
    </row>
    <row r="51364" spans="151:151" ht="14.4" x14ac:dyDescent="0.25">
      <c r="EU51364" s="104"/>
    </row>
    <row r="51365" spans="151:151" ht="14.4" x14ac:dyDescent="0.25">
      <c r="EU51365" s="104"/>
    </row>
    <row r="51366" spans="151:151" ht="14.4" x14ac:dyDescent="0.25">
      <c r="EU51366" s="104"/>
    </row>
    <row r="51367" spans="151:151" ht="14.4" x14ac:dyDescent="0.25">
      <c r="EU51367" s="104"/>
    </row>
    <row r="51368" spans="151:151" ht="14.4" x14ac:dyDescent="0.25">
      <c r="EU51368" s="104"/>
    </row>
    <row r="51369" spans="151:151" ht="14.4" x14ac:dyDescent="0.25">
      <c r="EU51369" s="104"/>
    </row>
    <row r="51370" spans="151:151" ht="14.4" x14ac:dyDescent="0.25">
      <c r="EU51370" s="104"/>
    </row>
    <row r="51371" spans="151:151" ht="14.4" x14ac:dyDescent="0.25">
      <c r="EU51371" s="104"/>
    </row>
    <row r="51372" spans="151:151" ht="14.4" x14ac:dyDescent="0.25">
      <c r="EU51372" s="104"/>
    </row>
    <row r="51373" spans="151:151" ht="14.4" x14ac:dyDescent="0.25">
      <c r="EU51373" s="104"/>
    </row>
    <row r="51374" spans="151:151" ht="14.4" x14ac:dyDescent="0.25">
      <c r="EU51374" s="104"/>
    </row>
    <row r="51375" spans="151:151" ht="14.4" x14ac:dyDescent="0.25">
      <c r="EU51375" s="104"/>
    </row>
    <row r="51376" spans="151:151" ht="14.4" x14ac:dyDescent="0.25">
      <c r="EU51376" s="104"/>
    </row>
    <row r="51377" spans="151:151" ht="14.4" x14ac:dyDescent="0.25">
      <c r="EU51377" s="104"/>
    </row>
    <row r="51378" spans="151:151" ht="14.4" x14ac:dyDescent="0.25">
      <c r="EU51378" s="104"/>
    </row>
    <row r="51379" spans="151:151" ht="14.4" x14ac:dyDescent="0.25">
      <c r="EU51379" s="104"/>
    </row>
    <row r="51380" spans="151:151" ht="14.4" x14ac:dyDescent="0.25">
      <c r="EU51380" s="104"/>
    </row>
    <row r="51381" spans="151:151" ht="14.4" x14ac:dyDescent="0.25">
      <c r="EU51381" s="104"/>
    </row>
    <row r="51382" spans="151:151" ht="14.4" x14ac:dyDescent="0.25">
      <c r="EU51382" s="104"/>
    </row>
    <row r="51383" spans="151:151" ht="14.4" x14ac:dyDescent="0.25">
      <c r="EU51383" s="104"/>
    </row>
    <row r="51384" spans="151:151" ht="14.4" x14ac:dyDescent="0.25">
      <c r="EU51384" s="104"/>
    </row>
    <row r="51385" spans="151:151" ht="14.4" x14ac:dyDescent="0.25">
      <c r="EU51385" s="104"/>
    </row>
    <row r="51386" spans="151:151" ht="14.4" x14ac:dyDescent="0.25">
      <c r="EU51386" s="104"/>
    </row>
    <row r="51387" spans="151:151" ht="14.4" x14ac:dyDescent="0.25">
      <c r="EU51387" s="104"/>
    </row>
    <row r="51388" spans="151:151" ht="14.4" x14ac:dyDescent="0.25">
      <c r="EU51388" s="104"/>
    </row>
    <row r="51389" spans="151:151" ht="14.4" x14ac:dyDescent="0.25">
      <c r="EU51389" s="104"/>
    </row>
    <row r="51390" spans="151:151" ht="14.4" x14ac:dyDescent="0.25">
      <c r="EU51390" s="104"/>
    </row>
    <row r="51391" spans="151:151" ht="14.4" x14ac:dyDescent="0.25">
      <c r="EU51391" s="104"/>
    </row>
    <row r="51392" spans="151:151" ht="14.4" x14ac:dyDescent="0.25">
      <c r="EU51392" s="104"/>
    </row>
    <row r="51393" spans="151:151" ht="14.4" x14ac:dyDescent="0.25">
      <c r="EU51393" s="104"/>
    </row>
    <row r="51394" spans="151:151" ht="14.4" x14ac:dyDescent="0.25">
      <c r="EU51394" s="104"/>
    </row>
    <row r="51395" spans="151:151" ht="14.4" x14ac:dyDescent="0.25">
      <c r="EU51395" s="104"/>
    </row>
    <row r="51396" spans="151:151" ht="14.4" x14ac:dyDescent="0.25">
      <c r="EU51396" s="104"/>
    </row>
    <row r="51397" spans="151:151" ht="14.4" x14ac:dyDescent="0.25">
      <c r="EU51397" s="104"/>
    </row>
    <row r="51398" spans="151:151" ht="14.4" x14ac:dyDescent="0.25">
      <c r="EU51398" s="104"/>
    </row>
    <row r="51399" spans="151:151" ht="14.4" x14ac:dyDescent="0.25">
      <c r="EU51399" s="104"/>
    </row>
    <row r="51400" spans="151:151" ht="14.4" x14ac:dyDescent="0.25">
      <c r="EU51400" s="104"/>
    </row>
    <row r="51401" spans="151:151" ht="14.4" x14ac:dyDescent="0.25">
      <c r="EU51401" s="104"/>
    </row>
    <row r="51402" spans="151:151" ht="14.4" x14ac:dyDescent="0.25">
      <c r="EU51402" s="104"/>
    </row>
    <row r="51403" spans="151:151" ht="14.4" x14ac:dyDescent="0.25">
      <c r="EU51403" s="104"/>
    </row>
    <row r="51404" spans="151:151" ht="14.4" x14ac:dyDescent="0.25">
      <c r="EU51404" s="104"/>
    </row>
    <row r="51405" spans="151:151" ht="14.4" x14ac:dyDescent="0.25">
      <c r="EU51405" s="104"/>
    </row>
    <row r="51406" spans="151:151" ht="14.4" x14ac:dyDescent="0.25">
      <c r="EU51406" s="104"/>
    </row>
    <row r="51407" spans="151:151" ht="14.4" x14ac:dyDescent="0.25">
      <c r="EU51407" s="104"/>
    </row>
    <row r="51408" spans="151:151" ht="14.4" x14ac:dyDescent="0.25">
      <c r="EU51408" s="104"/>
    </row>
    <row r="51409" spans="151:151" ht="14.4" x14ac:dyDescent="0.25">
      <c r="EU51409" s="104"/>
    </row>
    <row r="51410" spans="151:151" ht="14.4" x14ac:dyDescent="0.25">
      <c r="EU51410" s="104"/>
    </row>
    <row r="51411" spans="151:151" ht="14.4" x14ac:dyDescent="0.25">
      <c r="EU51411" s="104"/>
    </row>
    <row r="51412" spans="151:151" ht="14.4" x14ac:dyDescent="0.25">
      <c r="EU51412" s="104"/>
    </row>
    <row r="51413" spans="151:151" ht="14.4" x14ac:dyDescent="0.25">
      <c r="EU51413" s="104"/>
    </row>
    <row r="51414" spans="151:151" ht="14.4" x14ac:dyDescent="0.25">
      <c r="EU51414" s="104"/>
    </row>
    <row r="51415" spans="151:151" ht="14.4" x14ac:dyDescent="0.25">
      <c r="EU51415" s="104"/>
    </row>
    <row r="51416" spans="151:151" ht="14.4" x14ac:dyDescent="0.25">
      <c r="EU51416" s="104"/>
    </row>
    <row r="51417" spans="151:151" ht="14.4" x14ac:dyDescent="0.25">
      <c r="EU51417" s="104"/>
    </row>
    <row r="51418" spans="151:151" ht="14.4" x14ac:dyDescent="0.25">
      <c r="EU51418" s="104"/>
    </row>
    <row r="51419" spans="151:151" ht="14.4" x14ac:dyDescent="0.25">
      <c r="EU51419" s="104"/>
    </row>
    <row r="51420" spans="151:151" ht="14.4" x14ac:dyDescent="0.25">
      <c r="EU51420" s="104"/>
    </row>
    <row r="51421" spans="151:151" ht="14.4" x14ac:dyDescent="0.25">
      <c r="EU51421" s="104"/>
    </row>
    <row r="51422" spans="151:151" ht="14.4" x14ac:dyDescent="0.25">
      <c r="EU51422" s="104"/>
    </row>
    <row r="51423" spans="151:151" ht="14.4" x14ac:dyDescent="0.25">
      <c r="EU51423" s="104"/>
    </row>
    <row r="51424" spans="151:151" ht="14.4" x14ac:dyDescent="0.25">
      <c r="EU51424" s="104"/>
    </row>
    <row r="51425" spans="151:151" ht="14.4" x14ac:dyDescent="0.25">
      <c r="EU51425" s="104"/>
    </row>
    <row r="51426" spans="151:151" ht="14.4" x14ac:dyDescent="0.25">
      <c r="EU51426" s="104"/>
    </row>
    <row r="51427" spans="151:151" ht="14.4" x14ac:dyDescent="0.25">
      <c r="EU51427" s="104"/>
    </row>
    <row r="51428" spans="151:151" ht="14.4" x14ac:dyDescent="0.25">
      <c r="EU51428" s="104"/>
    </row>
    <row r="51429" spans="151:151" ht="14.4" x14ac:dyDescent="0.25">
      <c r="EU51429" s="104"/>
    </row>
    <row r="51430" spans="151:151" ht="14.4" x14ac:dyDescent="0.25">
      <c r="EU51430" s="104"/>
    </row>
    <row r="51431" spans="151:151" ht="14.4" x14ac:dyDescent="0.25">
      <c r="EU51431" s="104"/>
    </row>
    <row r="51432" spans="151:151" ht="14.4" x14ac:dyDescent="0.25">
      <c r="EU51432" s="104"/>
    </row>
    <row r="51433" spans="151:151" ht="14.4" x14ac:dyDescent="0.25">
      <c r="EU51433" s="104"/>
    </row>
    <row r="51434" spans="151:151" ht="14.4" x14ac:dyDescent="0.25">
      <c r="EU51434" s="104"/>
    </row>
    <row r="51435" spans="151:151" ht="14.4" x14ac:dyDescent="0.25">
      <c r="EU51435" s="104"/>
    </row>
    <row r="51436" spans="151:151" ht="14.4" x14ac:dyDescent="0.25">
      <c r="EU51436" s="104"/>
    </row>
    <row r="51437" spans="151:151" ht="14.4" x14ac:dyDescent="0.25">
      <c r="EU51437" s="104"/>
    </row>
    <row r="51438" spans="151:151" ht="14.4" x14ac:dyDescent="0.25">
      <c r="EU51438" s="104"/>
    </row>
    <row r="51439" spans="151:151" ht="14.4" x14ac:dyDescent="0.25">
      <c r="EU51439" s="104"/>
    </row>
    <row r="51440" spans="151:151" ht="14.4" x14ac:dyDescent="0.25">
      <c r="EU51440" s="104"/>
    </row>
    <row r="51441" spans="151:151" ht="14.4" x14ac:dyDescent="0.25">
      <c r="EU51441" s="104"/>
    </row>
    <row r="51442" spans="151:151" ht="14.4" x14ac:dyDescent="0.25">
      <c r="EU51442" s="104"/>
    </row>
    <row r="51443" spans="151:151" ht="14.4" x14ac:dyDescent="0.25">
      <c r="EU51443" s="104"/>
    </row>
    <row r="51444" spans="151:151" ht="14.4" x14ac:dyDescent="0.25">
      <c r="EU51444" s="104"/>
    </row>
    <row r="51445" spans="151:151" ht="14.4" x14ac:dyDescent="0.25">
      <c r="EU51445" s="104"/>
    </row>
    <row r="51446" spans="151:151" ht="14.4" x14ac:dyDescent="0.25">
      <c r="EU51446" s="104"/>
    </row>
    <row r="51447" spans="151:151" ht="14.4" x14ac:dyDescent="0.25">
      <c r="EU51447" s="104"/>
    </row>
    <row r="51448" spans="151:151" ht="14.4" x14ac:dyDescent="0.25">
      <c r="EU51448" s="104"/>
    </row>
    <row r="51449" spans="151:151" ht="14.4" x14ac:dyDescent="0.25">
      <c r="EU51449" s="104"/>
    </row>
    <row r="51450" spans="151:151" ht="14.4" x14ac:dyDescent="0.25">
      <c r="EU51450" s="104"/>
    </row>
    <row r="51451" spans="151:151" ht="14.4" x14ac:dyDescent="0.25">
      <c r="EU51451" s="104"/>
    </row>
    <row r="51452" spans="151:151" ht="14.4" x14ac:dyDescent="0.25">
      <c r="EU51452" s="104"/>
    </row>
    <row r="51453" spans="151:151" ht="14.4" x14ac:dyDescent="0.25">
      <c r="EU51453" s="104"/>
    </row>
    <row r="51454" spans="151:151" ht="14.4" x14ac:dyDescent="0.25">
      <c r="EU51454" s="104"/>
    </row>
    <row r="51455" spans="151:151" ht="14.4" x14ac:dyDescent="0.25">
      <c r="EU51455" s="104"/>
    </row>
    <row r="51456" spans="151:151" ht="14.4" x14ac:dyDescent="0.25">
      <c r="EU51456" s="104"/>
    </row>
    <row r="51457" spans="151:151" ht="14.4" x14ac:dyDescent="0.25">
      <c r="EU51457" s="104"/>
    </row>
    <row r="51458" spans="151:151" ht="14.4" x14ac:dyDescent="0.25">
      <c r="EU51458" s="104"/>
    </row>
    <row r="51459" spans="151:151" ht="14.4" x14ac:dyDescent="0.25">
      <c r="EU51459" s="104"/>
    </row>
    <row r="51460" spans="151:151" ht="14.4" x14ac:dyDescent="0.25">
      <c r="EU51460" s="104"/>
    </row>
    <row r="51461" spans="151:151" ht="14.4" x14ac:dyDescent="0.25">
      <c r="EU51461" s="104"/>
    </row>
    <row r="51462" spans="151:151" ht="14.4" x14ac:dyDescent="0.25">
      <c r="EU51462" s="104"/>
    </row>
    <row r="51463" spans="151:151" ht="14.4" x14ac:dyDescent="0.25">
      <c r="EU51463" s="104"/>
    </row>
    <row r="51464" spans="151:151" ht="14.4" x14ac:dyDescent="0.25">
      <c r="EU51464" s="104"/>
    </row>
    <row r="51465" spans="151:151" ht="14.4" x14ac:dyDescent="0.25">
      <c r="EU51465" s="104"/>
    </row>
    <row r="51466" spans="151:151" ht="14.4" x14ac:dyDescent="0.25">
      <c r="EU51466" s="104"/>
    </row>
    <row r="51467" spans="151:151" ht="14.4" x14ac:dyDescent="0.25">
      <c r="EU51467" s="104"/>
    </row>
    <row r="51468" spans="151:151" ht="14.4" x14ac:dyDescent="0.25">
      <c r="EU51468" s="104"/>
    </row>
    <row r="51469" spans="151:151" ht="14.4" x14ac:dyDescent="0.25">
      <c r="EU51469" s="104"/>
    </row>
    <row r="51470" spans="151:151" ht="14.4" x14ac:dyDescent="0.25">
      <c r="EU51470" s="104"/>
    </row>
    <row r="51471" spans="151:151" ht="14.4" x14ac:dyDescent="0.25">
      <c r="EU51471" s="104"/>
    </row>
    <row r="51472" spans="151:151" ht="14.4" x14ac:dyDescent="0.25">
      <c r="EU51472" s="104"/>
    </row>
    <row r="51473" spans="151:151" ht="14.4" x14ac:dyDescent="0.25">
      <c r="EU51473" s="104"/>
    </row>
    <row r="51474" spans="151:151" ht="14.4" x14ac:dyDescent="0.25">
      <c r="EU51474" s="104"/>
    </row>
    <row r="51475" spans="151:151" ht="14.4" x14ac:dyDescent="0.25">
      <c r="EU51475" s="104"/>
    </row>
    <row r="51476" spans="151:151" ht="14.4" x14ac:dyDescent="0.25">
      <c r="EU51476" s="104"/>
    </row>
    <row r="51477" spans="151:151" ht="14.4" x14ac:dyDescent="0.25">
      <c r="EU51477" s="104"/>
    </row>
    <row r="51478" spans="151:151" ht="14.4" x14ac:dyDescent="0.25">
      <c r="EU51478" s="104"/>
    </row>
    <row r="51479" spans="151:151" ht="14.4" x14ac:dyDescent="0.25">
      <c r="EU51479" s="104"/>
    </row>
    <row r="51480" spans="151:151" ht="14.4" x14ac:dyDescent="0.25">
      <c r="EU51480" s="104"/>
    </row>
    <row r="51481" spans="151:151" ht="14.4" x14ac:dyDescent="0.25">
      <c r="EU51481" s="104"/>
    </row>
    <row r="51482" spans="151:151" ht="14.4" x14ac:dyDescent="0.25">
      <c r="EU51482" s="104"/>
    </row>
    <row r="51483" spans="151:151" ht="14.4" x14ac:dyDescent="0.25">
      <c r="EU51483" s="104"/>
    </row>
    <row r="51484" spans="151:151" ht="14.4" x14ac:dyDescent="0.25">
      <c r="EU51484" s="104"/>
    </row>
    <row r="51485" spans="151:151" ht="14.4" x14ac:dyDescent="0.25">
      <c r="EU51485" s="104"/>
    </row>
    <row r="51486" spans="151:151" ht="14.4" x14ac:dyDescent="0.25">
      <c r="EU51486" s="104"/>
    </row>
    <row r="51487" spans="151:151" ht="14.4" x14ac:dyDescent="0.25">
      <c r="EU51487" s="104"/>
    </row>
    <row r="51488" spans="151:151" ht="14.4" x14ac:dyDescent="0.25">
      <c r="EU51488" s="104"/>
    </row>
    <row r="51489" spans="151:151" ht="14.4" x14ac:dyDescent="0.25">
      <c r="EU51489" s="104"/>
    </row>
    <row r="51490" spans="151:151" ht="14.4" x14ac:dyDescent="0.25">
      <c r="EU51490" s="104"/>
    </row>
    <row r="51491" spans="151:151" ht="14.4" x14ac:dyDescent="0.25">
      <c r="EU51491" s="104"/>
    </row>
    <row r="51492" spans="151:151" ht="14.4" x14ac:dyDescent="0.25">
      <c r="EU51492" s="104"/>
    </row>
    <row r="51493" spans="151:151" ht="14.4" x14ac:dyDescent="0.25">
      <c r="EU51493" s="104"/>
    </row>
    <row r="51494" spans="151:151" ht="14.4" x14ac:dyDescent="0.25">
      <c r="EU51494" s="104"/>
    </row>
    <row r="51495" spans="151:151" ht="14.4" x14ac:dyDescent="0.25">
      <c r="EU51495" s="104"/>
    </row>
    <row r="51496" spans="151:151" ht="14.4" x14ac:dyDescent="0.25">
      <c r="EU51496" s="104"/>
    </row>
    <row r="51497" spans="151:151" ht="14.4" x14ac:dyDescent="0.25">
      <c r="EU51497" s="104"/>
    </row>
    <row r="51498" spans="151:151" ht="14.4" x14ac:dyDescent="0.25">
      <c r="EU51498" s="104"/>
    </row>
    <row r="51499" spans="151:151" ht="14.4" x14ac:dyDescent="0.25">
      <c r="EU51499" s="104"/>
    </row>
    <row r="51500" spans="151:151" ht="14.4" x14ac:dyDescent="0.25">
      <c r="EU51500" s="104"/>
    </row>
    <row r="51501" spans="151:151" ht="14.4" x14ac:dyDescent="0.25">
      <c r="EU51501" s="104"/>
    </row>
    <row r="51502" spans="151:151" ht="14.4" x14ac:dyDescent="0.25">
      <c r="EU51502" s="104"/>
    </row>
    <row r="51503" spans="151:151" ht="14.4" x14ac:dyDescent="0.25">
      <c r="EU51503" s="104"/>
    </row>
    <row r="51504" spans="151:151" ht="14.4" x14ac:dyDescent="0.25">
      <c r="EU51504" s="104"/>
    </row>
    <row r="51505" spans="151:151" ht="14.4" x14ac:dyDescent="0.25">
      <c r="EU51505" s="104"/>
    </row>
    <row r="51506" spans="151:151" ht="14.4" x14ac:dyDescent="0.25">
      <c r="EU51506" s="104"/>
    </row>
    <row r="51507" spans="151:151" ht="14.4" x14ac:dyDescent="0.25">
      <c r="EU51507" s="104"/>
    </row>
    <row r="51508" spans="151:151" ht="14.4" x14ac:dyDescent="0.25">
      <c r="EU51508" s="104"/>
    </row>
    <row r="51509" spans="151:151" ht="14.4" x14ac:dyDescent="0.25">
      <c r="EU51509" s="104"/>
    </row>
    <row r="51510" spans="151:151" ht="14.4" x14ac:dyDescent="0.25">
      <c r="EU51510" s="104"/>
    </row>
    <row r="51511" spans="151:151" ht="14.4" x14ac:dyDescent="0.25">
      <c r="EU51511" s="104"/>
    </row>
    <row r="51512" spans="151:151" ht="14.4" x14ac:dyDescent="0.25">
      <c r="EU51512" s="104"/>
    </row>
    <row r="51513" spans="151:151" ht="14.4" x14ac:dyDescent="0.25">
      <c r="EU51513" s="104"/>
    </row>
    <row r="51514" spans="151:151" ht="14.4" x14ac:dyDescent="0.25">
      <c r="EU51514" s="104"/>
    </row>
    <row r="51515" spans="151:151" ht="14.4" x14ac:dyDescent="0.25">
      <c r="EU51515" s="104"/>
    </row>
    <row r="51516" spans="151:151" ht="14.4" x14ac:dyDescent="0.25">
      <c r="EU51516" s="104"/>
    </row>
    <row r="51517" spans="151:151" ht="14.4" x14ac:dyDescent="0.25">
      <c r="EU51517" s="104"/>
    </row>
    <row r="51518" spans="151:151" ht="14.4" x14ac:dyDescent="0.25">
      <c r="EU51518" s="104"/>
    </row>
    <row r="51519" spans="151:151" ht="14.4" x14ac:dyDescent="0.25">
      <c r="EU51519" s="104"/>
    </row>
    <row r="51520" spans="151:151" ht="14.4" x14ac:dyDescent="0.25">
      <c r="EU51520" s="104"/>
    </row>
    <row r="51521" spans="151:151" ht="14.4" x14ac:dyDescent="0.25">
      <c r="EU51521" s="104"/>
    </row>
    <row r="51522" spans="151:151" ht="14.4" x14ac:dyDescent="0.25">
      <c r="EU51522" s="104"/>
    </row>
    <row r="51523" spans="151:151" ht="14.4" x14ac:dyDescent="0.25">
      <c r="EU51523" s="104"/>
    </row>
    <row r="51524" spans="151:151" ht="14.4" x14ac:dyDescent="0.25">
      <c r="EU51524" s="104"/>
    </row>
    <row r="51525" spans="151:151" ht="14.4" x14ac:dyDescent="0.25">
      <c r="EU51525" s="104"/>
    </row>
    <row r="51526" spans="151:151" ht="14.4" x14ac:dyDescent="0.25">
      <c r="EU51526" s="104"/>
    </row>
    <row r="51527" spans="151:151" ht="14.4" x14ac:dyDescent="0.25">
      <c r="EU51527" s="104"/>
    </row>
    <row r="51528" spans="151:151" ht="14.4" x14ac:dyDescent="0.25">
      <c r="EU51528" s="104"/>
    </row>
    <row r="51529" spans="151:151" ht="14.4" x14ac:dyDescent="0.25">
      <c r="EU51529" s="104"/>
    </row>
    <row r="51530" spans="151:151" ht="14.4" x14ac:dyDescent="0.25">
      <c r="EU51530" s="104"/>
    </row>
    <row r="51531" spans="151:151" ht="14.4" x14ac:dyDescent="0.25">
      <c r="EU51531" s="104"/>
    </row>
    <row r="51532" spans="151:151" ht="14.4" x14ac:dyDescent="0.25">
      <c r="EU51532" s="104"/>
    </row>
    <row r="51533" spans="151:151" ht="14.4" x14ac:dyDescent="0.25">
      <c r="EU51533" s="104"/>
    </row>
    <row r="51534" spans="151:151" ht="14.4" x14ac:dyDescent="0.25">
      <c r="EU51534" s="104"/>
    </row>
    <row r="51535" spans="151:151" ht="14.4" x14ac:dyDescent="0.25">
      <c r="EU51535" s="104"/>
    </row>
    <row r="51536" spans="151:151" ht="14.4" x14ac:dyDescent="0.25">
      <c r="EU51536" s="104"/>
    </row>
    <row r="51537" spans="151:151" ht="14.4" x14ac:dyDescent="0.25">
      <c r="EU51537" s="104"/>
    </row>
    <row r="51538" spans="151:151" ht="14.4" x14ac:dyDescent="0.25">
      <c r="EU51538" s="104"/>
    </row>
    <row r="51539" spans="151:151" ht="14.4" x14ac:dyDescent="0.25">
      <c r="EU51539" s="104"/>
    </row>
    <row r="51540" spans="151:151" ht="14.4" x14ac:dyDescent="0.25">
      <c r="EU51540" s="104"/>
    </row>
    <row r="51541" spans="151:151" ht="14.4" x14ac:dyDescent="0.25">
      <c r="EU51541" s="104"/>
    </row>
    <row r="51542" spans="151:151" ht="14.4" x14ac:dyDescent="0.25">
      <c r="EU51542" s="104"/>
    </row>
    <row r="51543" spans="151:151" ht="14.4" x14ac:dyDescent="0.25">
      <c r="EU51543" s="104"/>
    </row>
    <row r="51544" spans="151:151" ht="14.4" x14ac:dyDescent="0.25">
      <c r="EU51544" s="104"/>
    </row>
    <row r="51545" spans="151:151" ht="14.4" x14ac:dyDescent="0.25">
      <c r="EU51545" s="104"/>
    </row>
    <row r="51546" spans="151:151" ht="14.4" x14ac:dyDescent="0.25">
      <c r="EU51546" s="104"/>
    </row>
    <row r="51547" spans="151:151" ht="14.4" x14ac:dyDescent="0.25">
      <c r="EU51547" s="104"/>
    </row>
    <row r="51548" spans="151:151" ht="14.4" x14ac:dyDescent="0.25">
      <c r="EU51548" s="104"/>
    </row>
    <row r="51549" spans="151:151" ht="14.4" x14ac:dyDescent="0.25">
      <c r="EU51549" s="104"/>
    </row>
    <row r="51550" spans="151:151" ht="14.4" x14ac:dyDescent="0.25">
      <c r="EU51550" s="104"/>
    </row>
    <row r="51551" spans="151:151" ht="14.4" x14ac:dyDescent="0.25">
      <c r="EU51551" s="104"/>
    </row>
    <row r="51552" spans="151:151" ht="14.4" x14ac:dyDescent="0.25">
      <c r="EU51552" s="104"/>
    </row>
    <row r="51553" spans="151:151" ht="14.4" x14ac:dyDescent="0.25">
      <c r="EU51553" s="104"/>
    </row>
    <row r="51554" spans="151:151" ht="14.4" x14ac:dyDescent="0.25">
      <c r="EU51554" s="104"/>
    </row>
    <row r="51555" spans="151:151" ht="14.4" x14ac:dyDescent="0.25">
      <c r="EU51555" s="104"/>
    </row>
    <row r="51556" spans="151:151" ht="14.4" x14ac:dyDescent="0.25">
      <c r="EU51556" s="104"/>
    </row>
    <row r="51557" spans="151:151" ht="14.4" x14ac:dyDescent="0.25">
      <c r="EU51557" s="104"/>
    </row>
    <row r="51558" spans="151:151" ht="14.4" x14ac:dyDescent="0.25">
      <c r="EU51558" s="104"/>
    </row>
    <row r="51559" spans="151:151" ht="14.4" x14ac:dyDescent="0.25">
      <c r="EU51559" s="104"/>
    </row>
    <row r="51560" spans="151:151" ht="14.4" x14ac:dyDescent="0.25">
      <c r="EU51560" s="104"/>
    </row>
    <row r="51561" spans="151:151" ht="14.4" x14ac:dyDescent="0.25">
      <c r="EU51561" s="104"/>
    </row>
    <row r="51562" spans="151:151" ht="14.4" x14ac:dyDescent="0.25">
      <c r="EU51562" s="104"/>
    </row>
    <row r="51563" spans="151:151" ht="14.4" x14ac:dyDescent="0.25">
      <c r="EU51563" s="104"/>
    </row>
    <row r="51564" spans="151:151" ht="14.4" x14ac:dyDescent="0.25">
      <c r="EU51564" s="104"/>
    </row>
    <row r="51565" spans="151:151" ht="14.4" x14ac:dyDescent="0.25">
      <c r="EU51565" s="104"/>
    </row>
    <row r="51566" spans="151:151" ht="14.4" x14ac:dyDescent="0.25">
      <c r="EU51566" s="104"/>
    </row>
    <row r="51567" spans="151:151" ht="14.4" x14ac:dyDescent="0.25">
      <c r="EU51567" s="104"/>
    </row>
    <row r="51568" spans="151:151" ht="14.4" x14ac:dyDescent="0.25">
      <c r="EU51568" s="104"/>
    </row>
    <row r="51569" spans="151:151" ht="14.4" x14ac:dyDescent="0.25">
      <c r="EU51569" s="104"/>
    </row>
    <row r="51570" spans="151:151" ht="14.4" x14ac:dyDescent="0.25">
      <c r="EU51570" s="104"/>
    </row>
    <row r="51571" spans="151:151" ht="14.4" x14ac:dyDescent="0.25">
      <c r="EU51571" s="104"/>
    </row>
    <row r="51572" spans="151:151" ht="14.4" x14ac:dyDescent="0.25">
      <c r="EU51572" s="104"/>
    </row>
    <row r="51573" spans="151:151" ht="14.4" x14ac:dyDescent="0.25">
      <c r="EU51573" s="104"/>
    </row>
    <row r="51574" spans="151:151" ht="14.4" x14ac:dyDescent="0.25">
      <c r="EU51574" s="104"/>
    </row>
    <row r="51575" spans="151:151" ht="14.4" x14ac:dyDescent="0.25">
      <c r="EU51575" s="104"/>
    </row>
    <row r="51576" spans="151:151" ht="14.4" x14ac:dyDescent="0.25">
      <c r="EU51576" s="104"/>
    </row>
    <row r="51577" spans="151:151" ht="14.4" x14ac:dyDescent="0.25">
      <c r="EU51577" s="104"/>
    </row>
    <row r="51578" spans="151:151" ht="14.4" x14ac:dyDescent="0.25">
      <c r="EU51578" s="104"/>
    </row>
    <row r="51579" spans="151:151" ht="14.4" x14ac:dyDescent="0.25">
      <c r="EU51579" s="104"/>
    </row>
    <row r="51580" spans="151:151" ht="14.4" x14ac:dyDescent="0.25">
      <c r="EU51580" s="104"/>
    </row>
    <row r="51581" spans="151:151" ht="14.4" x14ac:dyDescent="0.25">
      <c r="EU51581" s="104"/>
    </row>
    <row r="51582" spans="151:151" ht="14.4" x14ac:dyDescent="0.25">
      <c r="EU51582" s="104"/>
    </row>
    <row r="51583" spans="151:151" ht="14.4" x14ac:dyDescent="0.25">
      <c r="EU51583" s="104"/>
    </row>
    <row r="51584" spans="151:151" ht="14.4" x14ac:dyDescent="0.25">
      <c r="EU51584" s="104"/>
    </row>
    <row r="51585" spans="151:151" ht="14.4" x14ac:dyDescent="0.25">
      <c r="EU51585" s="104"/>
    </row>
    <row r="51586" spans="151:151" ht="14.4" x14ac:dyDescent="0.25">
      <c r="EU51586" s="104"/>
    </row>
    <row r="51587" spans="151:151" ht="14.4" x14ac:dyDescent="0.25">
      <c r="EU51587" s="104"/>
    </row>
    <row r="51588" spans="151:151" ht="14.4" x14ac:dyDescent="0.25">
      <c r="EU51588" s="104"/>
    </row>
    <row r="51589" spans="151:151" ht="14.4" x14ac:dyDescent="0.25">
      <c r="EU51589" s="104"/>
    </row>
    <row r="51590" spans="151:151" ht="14.4" x14ac:dyDescent="0.25">
      <c r="EU51590" s="104"/>
    </row>
    <row r="51591" spans="151:151" ht="14.4" x14ac:dyDescent="0.25">
      <c r="EU51591" s="104"/>
    </row>
    <row r="51592" spans="151:151" ht="14.4" x14ac:dyDescent="0.25">
      <c r="EU51592" s="104"/>
    </row>
    <row r="51593" spans="151:151" ht="14.4" x14ac:dyDescent="0.25">
      <c r="EU51593" s="104"/>
    </row>
    <row r="51594" spans="151:151" ht="14.4" x14ac:dyDescent="0.25">
      <c r="EU51594" s="104"/>
    </row>
    <row r="51595" spans="151:151" ht="14.4" x14ac:dyDescent="0.25">
      <c r="EU51595" s="104"/>
    </row>
    <row r="51596" spans="151:151" ht="14.4" x14ac:dyDescent="0.25">
      <c r="EU51596" s="104"/>
    </row>
    <row r="51597" spans="151:151" ht="14.4" x14ac:dyDescent="0.25">
      <c r="EU51597" s="104"/>
    </row>
    <row r="51598" spans="151:151" ht="14.4" x14ac:dyDescent="0.25">
      <c r="EU51598" s="104"/>
    </row>
    <row r="51599" spans="151:151" ht="14.4" x14ac:dyDescent="0.25">
      <c r="EU51599" s="104"/>
    </row>
    <row r="51600" spans="151:151" ht="14.4" x14ac:dyDescent="0.25">
      <c r="EU51600" s="104"/>
    </row>
    <row r="51601" spans="151:151" ht="14.4" x14ac:dyDescent="0.25">
      <c r="EU51601" s="104"/>
    </row>
    <row r="51602" spans="151:151" ht="14.4" x14ac:dyDescent="0.25">
      <c r="EU51602" s="104"/>
    </row>
    <row r="51603" spans="151:151" ht="14.4" x14ac:dyDescent="0.25">
      <c r="EU51603" s="104"/>
    </row>
    <row r="51604" spans="151:151" ht="14.4" x14ac:dyDescent="0.25">
      <c r="EU51604" s="104"/>
    </row>
    <row r="51605" spans="151:151" ht="14.4" x14ac:dyDescent="0.25">
      <c r="EU51605" s="104"/>
    </row>
    <row r="51606" spans="151:151" ht="14.4" x14ac:dyDescent="0.25">
      <c r="EU51606" s="104"/>
    </row>
    <row r="51607" spans="151:151" ht="14.4" x14ac:dyDescent="0.25">
      <c r="EU51607" s="104"/>
    </row>
    <row r="51608" spans="151:151" ht="14.4" x14ac:dyDescent="0.25">
      <c r="EU51608" s="104"/>
    </row>
    <row r="51609" spans="151:151" ht="14.4" x14ac:dyDescent="0.25">
      <c r="EU51609" s="104"/>
    </row>
    <row r="51610" spans="151:151" ht="14.4" x14ac:dyDescent="0.25">
      <c r="EU51610" s="104"/>
    </row>
    <row r="51611" spans="151:151" ht="14.4" x14ac:dyDescent="0.25">
      <c r="EU51611" s="104"/>
    </row>
    <row r="51612" spans="151:151" ht="14.4" x14ac:dyDescent="0.25">
      <c r="EU51612" s="104"/>
    </row>
    <row r="51613" spans="151:151" ht="14.4" x14ac:dyDescent="0.25">
      <c r="EU51613" s="104"/>
    </row>
    <row r="51614" spans="151:151" ht="14.4" x14ac:dyDescent="0.25">
      <c r="EU51614" s="104"/>
    </row>
    <row r="51615" spans="151:151" ht="14.4" x14ac:dyDescent="0.25">
      <c r="EU51615" s="104"/>
    </row>
    <row r="51616" spans="151:151" ht="14.4" x14ac:dyDescent="0.25">
      <c r="EU51616" s="104"/>
    </row>
    <row r="51617" spans="151:151" ht="14.4" x14ac:dyDescent="0.25">
      <c r="EU51617" s="104"/>
    </row>
    <row r="51618" spans="151:151" ht="14.4" x14ac:dyDescent="0.25">
      <c r="EU51618" s="104"/>
    </row>
    <row r="51619" spans="151:151" ht="14.4" x14ac:dyDescent="0.25">
      <c r="EU51619" s="104"/>
    </row>
    <row r="51620" spans="151:151" ht="14.4" x14ac:dyDescent="0.25">
      <c r="EU51620" s="104"/>
    </row>
    <row r="51621" spans="151:151" ht="14.4" x14ac:dyDescent="0.25">
      <c r="EU51621" s="104"/>
    </row>
    <row r="51622" spans="151:151" ht="14.4" x14ac:dyDescent="0.25">
      <c r="EU51622" s="104"/>
    </row>
    <row r="51623" spans="151:151" ht="14.4" x14ac:dyDescent="0.25">
      <c r="EU51623" s="104"/>
    </row>
    <row r="51624" spans="151:151" ht="14.4" x14ac:dyDescent="0.25">
      <c r="EU51624" s="104"/>
    </row>
    <row r="51625" spans="151:151" ht="14.4" x14ac:dyDescent="0.25">
      <c r="EU51625" s="104"/>
    </row>
    <row r="51626" spans="151:151" ht="14.4" x14ac:dyDescent="0.25">
      <c r="EU51626" s="104"/>
    </row>
    <row r="51627" spans="151:151" ht="14.4" x14ac:dyDescent="0.25">
      <c r="EU51627" s="104"/>
    </row>
    <row r="51628" spans="151:151" ht="14.4" x14ac:dyDescent="0.25">
      <c r="EU51628" s="104"/>
    </row>
    <row r="51629" spans="151:151" ht="14.4" x14ac:dyDescent="0.25">
      <c r="EU51629" s="104"/>
    </row>
    <row r="51630" spans="151:151" ht="14.4" x14ac:dyDescent="0.25">
      <c r="EU51630" s="104"/>
    </row>
    <row r="51631" spans="151:151" ht="14.4" x14ac:dyDescent="0.25">
      <c r="EU51631" s="104"/>
    </row>
    <row r="51632" spans="151:151" ht="14.4" x14ac:dyDescent="0.25">
      <c r="EU51632" s="104"/>
    </row>
    <row r="51633" spans="151:151" ht="14.4" x14ac:dyDescent="0.25">
      <c r="EU51633" s="104"/>
    </row>
    <row r="51634" spans="151:151" ht="14.4" x14ac:dyDescent="0.25">
      <c r="EU51634" s="104"/>
    </row>
    <row r="51635" spans="151:151" ht="14.4" x14ac:dyDescent="0.25">
      <c r="EU51635" s="104"/>
    </row>
    <row r="51636" spans="151:151" ht="14.4" x14ac:dyDescent="0.25">
      <c r="EU51636" s="104"/>
    </row>
    <row r="51637" spans="151:151" ht="14.4" x14ac:dyDescent="0.25">
      <c r="EU51637" s="104"/>
    </row>
    <row r="51638" spans="151:151" ht="14.4" x14ac:dyDescent="0.25">
      <c r="EU51638" s="104"/>
    </row>
    <row r="51639" spans="151:151" ht="14.4" x14ac:dyDescent="0.25">
      <c r="EU51639" s="104"/>
    </row>
    <row r="51640" spans="151:151" ht="14.4" x14ac:dyDescent="0.25">
      <c r="EU51640" s="104"/>
    </row>
    <row r="51641" spans="151:151" ht="14.4" x14ac:dyDescent="0.25">
      <c r="EU51641" s="104"/>
    </row>
    <row r="51642" spans="151:151" ht="14.4" x14ac:dyDescent="0.25">
      <c r="EU51642" s="104"/>
    </row>
    <row r="51643" spans="151:151" ht="14.4" x14ac:dyDescent="0.25">
      <c r="EU51643" s="104"/>
    </row>
    <row r="51644" spans="151:151" ht="14.4" x14ac:dyDescent="0.25">
      <c r="EU51644" s="104"/>
    </row>
    <row r="51645" spans="151:151" ht="14.4" x14ac:dyDescent="0.25">
      <c r="EU51645" s="104"/>
    </row>
    <row r="51646" spans="151:151" ht="14.4" x14ac:dyDescent="0.25">
      <c r="EU51646" s="104"/>
    </row>
    <row r="51647" spans="151:151" ht="14.4" x14ac:dyDescent="0.25">
      <c r="EU51647" s="104"/>
    </row>
    <row r="51648" spans="151:151" ht="14.4" x14ac:dyDescent="0.25">
      <c r="EU51648" s="104"/>
    </row>
    <row r="51649" spans="151:151" ht="14.4" x14ac:dyDescent="0.25">
      <c r="EU51649" s="104"/>
    </row>
    <row r="51650" spans="151:151" ht="14.4" x14ac:dyDescent="0.25">
      <c r="EU51650" s="104"/>
    </row>
    <row r="51651" spans="151:151" ht="14.4" x14ac:dyDescent="0.25">
      <c r="EU51651" s="104"/>
    </row>
    <row r="51652" spans="151:151" ht="14.4" x14ac:dyDescent="0.25">
      <c r="EU51652" s="104"/>
    </row>
    <row r="51653" spans="151:151" ht="14.4" x14ac:dyDescent="0.25">
      <c r="EU51653" s="104"/>
    </row>
    <row r="51654" spans="151:151" ht="14.4" x14ac:dyDescent="0.25">
      <c r="EU51654" s="104"/>
    </row>
    <row r="51655" spans="151:151" ht="14.4" x14ac:dyDescent="0.25">
      <c r="EU51655" s="104"/>
    </row>
    <row r="51656" spans="151:151" ht="14.4" x14ac:dyDescent="0.25">
      <c r="EU51656" s="104"/>
    </row>
    <row r="51657" spans="151:151" ht="14.4" x14ac:dyDescent="0.25">
      <c r="EU51657" s="104"/>
    </row>
    <row r="51658" spans="151:151" ht="14.4" x14ac:dyDescent="0.25">
      <c r="EU51658" s="104"/>
    </row>
    <row r="51659" spans="151:151" ht="14.4" x14ac:dyDescent="0.25">
      <c r="EU51659" s="104"/>
    </row>
    <row r="51660" spans="151:151" ht="14.4" x14ac:dyDescent="0.25">
      <c r="EU51660" s="104"/>
    </row>
    <row r="51661" spans="151:151" ht="14.4" x14ac:dyDescent="0.25">
      <c r="EU51661" s="104"/>
    </row>
    <row r="51662" spans="151:151" ht="14.4" x14ac:dyDescent="0.25">
      <c r="EU51662" s="104"/>
    </row>
    <row r="51663" spans="151:151" ht="14.4" x14ac:dyDescent="0.25">
      <c r="EU51663" s="104"/>
    </row>
    <row r="51664" spans="151:151" ht="14.4" x14ac:dyDescent="0.25">
      <c r="EU51664" s="104"/>
    </row>
    <row r="51665" spans="151:151" ht="14.4" x14ac:dyDescent="0.25">
      <c r="EU51665" s="104"/>
    </row>
    <row r="51666" spans="151:151" ht="14.4" x14ac:dyDescent="0.25">
      <c r="EU51666" s="104"/>
    </row>
    <row r="51667" spans="151:151" ht="14.4" x14ac:dyDescent="0.25">
      <c r="EU51667" s="104"/>
    </row>
    <row r="51668" spans="151:151" ht="14.4" x14ac:dyDescent="0.25">
      <c r="EU51668" s="104"/>
    </row>
    <row r="51669" spans="151:151" ht="14.4" x14ac:dyDescent="0.25">
      <c r="EU51669" s="104"/>
    </row>
    <row r="51670" spans="151:151" ht="14.4" x14ac:dyDescent="0.25">
      <c r="EU51670" s="104"/>
    </row>
    <row r="51671" spans="151:151" ht="14.4" x14ac:dyDescent="0.25">
      <c r="EU51671" s="104"/>
    </row>
    <row r="51672" spans="151:151" ht="14.4" x14ac:dyDescent="0.25">
      <c r="EU51672" s="104"/>
    </row>
    <row r="51673" spans="151:151" ht="14.4" x14ac:dyDescent="0.25">
      <c r="EU51673" s="104"/>
    </row>
    <row r="51674" spans="151:151" ht="14.4" x14ac:dyDescent="0.25">
      <c r="EU51674" s="104"/>
    </row>
    <row r="51675" spans="151:151" ht="14.4" x14ac:dyDescent="0.25">
      <c r="EU51675" s="104"/>
    </row>
    <row r="51676" spans="151:151" ht="14.4" x14ac:dyDescent="0.25">
      <c r="EU51676" s="104"/>
    </row>
    <row r="51677" spans="151:151" ht="14.4" x14ac:dyDescent="0.25">
      <c r="EU51677" s="104"/>
    </row>
    <row r="51678" spans="151:151" ht="14.4" x14ac:dyDescent="0.25">
      <c r="EU51678" s="104"/>
    </row>
    <row r="51679" spans="151:151" ht="14.4" x14ac:dyDescent="0.25">
      <c r="EU51679" s="104"/>
    </row>
    <row r="51680" spans="151:151" ht="14.4" x14ac:dyDescent="0.25">
      <c r="EU51680" s="104"/>
    </row>
    <row r="51681" spans="151:151" ht="14.4" x14ac:dyDescent="0.25">
      <c r="EU51681" s="104"/>
    </row>
    <row r="51682" spans="151:151" ht="14.4" x14ac:dyDescent="0.25">
      <c r="EU51682" s="104"/>
    </row>
    <row r="51683" spans="151:151" ht="14.4" x14ac:dyDescent="0.25">
      <c r="EU51683" s="104"/>
    </row>
    <row r="51684" spans="151:151" ht="14.4" x14ac:dyDescent="0.25">
      <c r="EU51684" s="104"/>
    </row>
    <row r="51685" spans="151:151" ht="14.4" x14ac:dyDescent="0.25">
      <c r="EU51685" s="104"/>
    </row>
    <row r="51686" spans="151:151" ht="14.4" x14ac:dyDescent="0.25">
      <c r="EU51686" s="104"/>
    </row>
    <row r="51687" spans="151:151" ht="14.4" x14ac:dyDescent="0.25">
      <c r="EU51687" s="104"/>
    </row>
    <row r="51688" spans="151:151" ht="14.4" x14ac:dyDescent="0.25">
      <c r="EU51688" s="104"/>
    </row>
    <row r="51689" spans="151:151" ht="14.4" x14ac:dyDescent="0.25">
      <c r="EU51689" s="104"/>
    </row>
    <row r="51690" spans="151:151" ht="14.4" x14ac:dyDescent="0.25">
      <c r="EU51690" s="104"/>
    </row>
    <row r="51691" spans="151:151" ht="14.4" x14ac:dyDescent="0.25">
      <c r="EU51691" s="104"/>
    </row>
    <row r="51692" spans="151:151" ht="14.4" x14ac:dyDescent="0.25">
      <c r="EU51692" s="104"/>
    </row>
    <row r="51693" spans="151:151" ht="14.4" x14ac:dyDescent="0.25">
      <c r="EU51693" s="104"/>
    </row>
    <row r="51694" spans="151:151" ht="14.4" x14ac:dyDescent="0.25">
      <c r="EU51694" s="104"/>
    </row>
    <row r="51695" spans="151:151" ht="14.4" x14ac:dyDescent="0.25">
      <c r="EU51695" s="104"/>
    </row>
    <row r="51696" spans="151:151" ht="14.4" x14ac:dyDescent="0.25">
      <c r="EU51696" s="104"/>
    </row>
    <row r="51697" spans="151:151" ht="14.4" x14ac:dyDescent="0.25">
      <c r="EU51697" s="104"/>
    </row>
    <row r="51698" spans="151:151" ht="14.4" x14ac:dyDescent="0.25">
      <c r="EU51698" s="104"/>
    </row>
    <row r="51699" spans="151:151" ht="14.4" x14ac:dyDescent="0.25">
      <c r="EU51699" s="104"/>
    </row>
    <row r="51700" spans="151:151" ht="14.4" x14ac:dyDescent="0.25">
      <c r="EU51700" s="104"/>
    </row>
    <row r="51701" spans="151:151" ht="14.4" x14ac:dyDescent="0.25">
      <c r="EU51701" s="104"/>
    </row>
    <row r="51702" spans="151:151" ht="14.4" x14ac:dyDescent="0.25">
      <c r="EU51702" s="104"/>
    </row>
    <row r="51703" spans="151:151" ht="14.4" x14ac:dyDescent="0.25">
      <c r="EU51703" s="104"/>
    </row>
    <row r="51704" spans="151:151" ht="14.4" x14ac:dyDescent="0.25">
      <c r="EU51704" s="104"/>
    </row>
    <row r="51705" spans="151:151" ht="14.4" x14ac:dyDescent="0.25">
      <c r="EU51705" s="104"/>
    </row>
    <row r="51706" spans="151:151" ht="14.4" x14ac:dyDescent="0.25">
      <c r="EU51706" s="104"/>
    </row>
    <row r="51707" spans="151:151" ht="14.4" x14ac:dyDescent="0.25">
      <c r="EU51707" s="104"/>
    </row>
    <row r="51708" spans="151:151" ht="14.4" x14ac:dyDescent="0.25">
      <c r="EU51708" s="104"/>
    </row>
    <row r="51709" spans="151:151" ht="14.4" x14ac:dyDescent="0.25">
      <c r="EU51709" s="104"/>
    </row>
    <row r="51710" spans="151:151" ht="14.4" x14ac:dyDescent="0.25">
      <c r="EU51710" s="104"/>
    </row>
    <row r="51711" spans="151:151" ht="14.4" x14ac:dyDescent="0.25">
      <c r="EU51711" s="104"/>
    </row>
    <row r="51712" spans="151:151" ht="14.4" x14ac:dyDescent="0.25">
      <c r="EU51712" s="104"/>
    </row>
    <row r="51713" spans="151:151" ht="14.4" x14ac:dyDescent="0.25">
      <c r="EU51713" s="104"/>
    </row>
    <row r="51714" spans="151:151" ht="14.4" x14ac:dyDescent="0.25">
      <c r="EU51714" s="104"/>
    </row>
    <row r="51715" spans="151:151" ht="14.4" x14ac:dyDescent="0.25">
      <c r="EU51715" s="104"/>
    </row>
    <row r="51716" spans="151:151" ht="14.4" x14ac:dyDescent="0.25">
      <c r="EU51716" s="104"/>
    </row>
    <row r="51717" spans="151:151" ht="14.4" x14ac:dyDescent="0.25">
      <c r="EU51717" s="104"/>
    </row>
    <row r="51718" spans="151:151" ht="14.4" x14ac:dyDescent="0.25">
      <c r="EU51718" s="104"/>
    </row>
    <row r="51719" spans="151:151" ht="14.4" x14ac:dyDescent="0.25">
      <c r="EU51719" s="104"/>
    </row>
    <row r="51720" spans="151:151" ht="14.4" x14ac:dyDescent="0.25">
      <c r="EU51720" s="104"/>
    </row>
    <row r="51721" spans="151:151" ht="14.4" x14ac:dyDescent="0.25">
      <c r="EU51721" s="104"/>
    </row>
    <row r="51722" spans="151:151" ht="14.4" x14ac:dyDescent="0.25">
      <c r="EU51722" s="104"/>
    </row>
    <row r="51723" spans="151:151" ht="14.4" x14ac:dyDescent="0.25">
      <c r="EU51723" s="104"/>
    </row>
    <row r="51724" spans="151:151" ht="14.4" x14ac:dyDescent="0.25">
      <c r="EU51724" s="104"/>
    </row>
    <row r="51725" spans="151:151" ht="14.4" x14ac:dyDescent="0.25">
      <c r="EU51725" s="104"/>
    </row>
    <row r="51726" spans="151:151" ht="14.4" x14ac:dyDescent="0.25">
      <c r="EU51726" s="104"/>
    </row>
    <row r="51727" spans="151:151" ht="14.4" x14ac:dyDescent="0.25">
      <c r="EU51727" s="104"/>
    </row>
    <row r="51728" spans="151:151" ht="14.4" x14ac:dyDescent="0.25">
      <c r="EU51728" s="104"/>
    </row>
    <row r="51729" spans="151:151" ht="14.4" x14ac:dyDescent="0.25">
      <c r="EU51729" s="104"/>
    </row>
    <row r="51730" spans="151:151" ht="14.4" x14ac:dyDescent="0.25">
      <c r="EU51730" s="104"/>
    </row>
    <row r="51731" spans="151:151" ht="14.4" x14ac:dyDescent="0.25">
      <c r="EU51731" s="104"/>
    </row>
    <row r="51732" spans="151:151" ht="14.4" x14ac:dyDescent="0.25">
      <c r="EU51732" s="104"/>
    </row>
    <row r="51733" spans="151:151" ht="14.4" x14ac:dyDescent="0.25">
      <c r="EU51733" s="104"/>
    </row>
    <row r="51734" spans="151:151" ht="14.4" x14ac:dyDescent="0.25">
      <c r="EU51734" s="104"/>
    </row>
    <row r="51735" spans="151:151" ht="14.4" x14ac:dyDescent="0.25">
      <c r="EU51735" s="104"/>
    </row>
    <row r="51736" spans="151:151" ht="14.4" x14ac:dyDescent="0.25">
      <c r="EU51736" s="104"/>
    </row>
    <row r="51737" spans="151:151" ht="14.4" x14ac:dyDescent="0.25">
      <c r="EU51737" s="104"/>
    </row>
    <row r="51738" spans="151:151" ht="14.4" x14ac:dyDescent="0.25">
      <c r="EU51738" s="104"/>
    </row>
    <row r="51739" spans="151:151" ht="14.4" x14ac:dyDescent="0.25">
      <c r="EU51739" s="104"/>
    </row>
    <row r="51740" spans="151:151" ht="14.4" x14ac:dyDescent="0.25">
      <c r="EU51740" s="104"/>
    </row>
    <row r="51741" spans="151:151" ht="14.4" x14ac:dyDescent="0.25">
      <c r="EU51741" s="104"/>
    </row>
    <row r="51742" spans="151:151" ht="14.4" x14ac:dyDescent="0.25">
      <c r="EU51742" s="104"/>
    </row>
    <row r="51743" spans="151:151" ht="14.4" x14ac:dyDescent="0.25">
      <c r="EU51743" s="104"/>
    </row>
    <row r="51744" spans="151:151" ht="14.4" x14ac:dyDescent="0.25">
      <c r="EU51744" s="104"/>
    </row>
    <row r="51745" spans="151:151" ht="14.4" x14ac:dyDescent="0.25">
      <c r="EU51745" s="104"/>
    </row>
    <row r="51746" spans="151:151" ht="14.4" x14ac:dyDescent="0.25">
      <c r="EU51746" s="104"/>
    </row>
    <row r="51747" spans="151:151" ht="14.4" x14ac:dyDescent="0.25">
      <c r="EU51747" s="104"/>
    </row>
    <row r="51748" spans="151:151" ht="14.4" x14ac:dyDescent="0.25">
      <c r="EU51748" s="104"/>
    </row>
    <row r="51749" spans="151:151" ht="14.4" x14ac:dyDescent="0.25">
      <c r="EU51749" s="104"/>
    </row>
    <row r="51750" spans="151:151" ht="14.4" x14ac:dyDescent="0.25">
      <c r="EU51750" s="104"/>
    </row>
    <row r="51751" spans="151:151" ht="14.4" x14ac:dyDescent="0.25">
      <c r="EU51751" s="104"/>
    </row>
    <row r="51752" spans="151:151" ht="14.4" x14ac:dyDescent="0.25">
      <c r="EU51752" s="104"/>
    </row>
    <row r="51753" spans="151:151" ht="14.4" x14ac:dyDescent="0.25">
      <c r="EU51753" s="104"/>
    </row>
    <row r="51754" spans="151:151" ht="14.4" x14ac:dyDescent="0.25">
      <c r="EU51754" s="104"/>
    </row>
    <row r="51755" spans="151:151" ht="14.4" x14ac:dyDescent="0.25">
      <c r="EU51755" s="104"/>
    </row>
    <row r="51756" spans="151:151" ht="14.4" x14ac:dyDescent="0.25">
      <c r="EU51756" s="104"/>
    </row>
    <row r="51757" spans="151:151" ht="14.4" x14ac:dyDescent="0.25">
      <c r="EU51757" s="104"/>
    </row>
    <row r="51758" spans="151:151" ht="14.4" x14ac:dyDescent="0.25">
      <c r="EU51758" s="104"/>
    </row>
    <row r="51759" spans="151:151" ht="14.4" x14ac:dyDescent="0.25">
      <c r="EU51759" s="104"/>
    </row>
    <row r="51760" spans="151:151" ht="14.4" x14ac:dyDescent="0.25">
      <c r="EU51760" s="104"/>
    </row>
    <row r="51761" spans="151:151" ht="14.4" x14ac:dyDescent="0.25">
      <c r="EU51761" s="104"/>
    </row>
    <row r="51762" spans="151:151" ht="14.4" x14ac:dyDescent="0.25">
      <c r="EU51762" s="104"/>
    </row>
    <row r="51763" spans="151:151" ht="14.4" x14ac:dyDescent="0.25">
      <c r="EU51763" s="104"/>
    </row>
    <row r="51764" spans="151:151" ht="14.4" x14ac:dyDescent="0.25">
      <c r="EU51764" s="104"/>
    </row>
    <row r="51765" spans="151:151" ht="14.4" x14ac:dyDescent="0.25">
      <c r="EU51765" s="104"/>
    </row>
    <row r="51766" spans="151:151" ht="14.4" x14ac:dyDescent="0.25">
      <c r="EU51766" s="104"/>
    </row>
    <row r="51767" spans="151:151" ht="14.4" x14ac:dyDescent="0.25">
      <c r="EU51767" s="104"/>
    </row>
    <row r="51768" spans="151:151" ht="14.4" x14ac:dyDescent="0.25">
      <c r="EU51768" s="104"/>
    </row>
    <row r="51769" spans="151:151" ht="14.4" x14ac:dyDescent="0.25">
      <c r="EU51769" s="104"/>
    </row>
    <row r="51770" spans="151:151" ht="14.4" x14ac:dyDescent="0.25">
      <c r="EU51770" s="104"/>
    </row>
    <row r="51771" spans="151:151" ht="14.4" x14ac:dyDescent="0.25">
      <c r="EU51771" s="104"/>
    </row>
    <row r="51772" spans="151:151" ht="14.4" x14ac:dyDescent="0.25">
      <c r="EU51772" s="104"/>
    </row>
    <row r="51773" spans="151:151" ht="14.4" x14ac:dyDescent="0.25">
      <c r="EU51773" s="104"/>
    </row>
    <row r="51774" spans="151:151" ht="14.4" x14ac:dyDescent="0.25">
      <c r="EU51774" s="104"/>
    </row>
    <row r="51775" spans="151:151" ht="14.4" x14ac:dyDescent="0.25">
      <c r="EU51775" s="104"/>
    </row>
    <row r="51776" spans="151:151" ht="14.4" x14ac:dyDescent="0.25">
      <c r="EU51776" s="104"/>
    </row>
    <row r="51777" spans="151:151" ht="14.4" x14ac:dyDescent="0.25">
      <c r="EU51777" s="104"/>
    </row>
    <row r="51778" spans="151:151" ht="14.4" x14ac:dyDescent="0.25">
      <c r="EU51778" s="104"/>
    </row>
    <row r="51779" spans="151:151" ht="14.4" x14ac:dyDescent="0.25">
      <c r="EU51779" s="104"/>
    </row>
    <row r="51780" spans="151:151" ht="14.4" x14ac:dyDescent="0.25">
      <c r="EU51780" s="104"/>
    </row>
    <row r="51781" spans="151:151" ht="14.4" x14ac:dyDescent="0.25">
      <c r="EU51781" s="104"/>
    </row>
    <row r="51782" spans="151:151" ht="14.4" x14ac:dyDescent="0.25">
      <c r="EU51782" s="104"/>
    </row>
    <row r="51783" spans="151:151" ht="14.4" x14ac:dyDescent="0.25">
      <c r="EU51783" s="104"/>
    </row>
    <row r="51784" spans="151:151" ht="14.4" x14ac:dyDescent="0.25">
      <c r="EU51784" s="104"/>
    </row>
    <row r="51785" spans="151:151" ht="14.4" x14ac:dyDescent="0.25">
      <c r="EU51785" s="104"/>
    </row>
    <row r="51786" spans="151:151" ht="14.4" x14ac:dyDescent="0.25">
      <c r="EU51786" s="104"/>
    </row>
    <row r="51787" spans="151:151" ht="14.4" x14ac:dyDescent="0.25">
      <c r="EU51787" s="104"/>
    </row>
    <row r="51788" spans="151:151" ht="14.4" x14ac:dyDescent="0.25">
      <c r="EU51788" s="104"/>
    </row>
    <row r="51789" spans="151:151" ht="14.4" x14ac:dyDescent="0.25">
      <c r="EU51789" s="104"/>
    </row>
    <row r="51790" spans="151:151" ht="14.4" x14ac:dyDescent="0.25">
      <c r="EU51790" s="104"/>
    </row>
    <row r="51791" spans="151:151" ht="14.4" x14ac:dyDescent="0.25">
      <c r="EU51791" s="104"/>
    </row>
    <row r="51792" spans="151:151" ht="14.4" x14ac:dyDescent="0.25">
      <c r="EU51792" s="104"/>
    </row>
    <row r="51793" spans="151:151" ht="14.4" x14ac:dyDescent="0.25">
      <c r="EU51793" s="104"/>
    </row>
    <row r="51794" spans="151:151" ht="14.4" x14ac:dyDescent="0.25">
      <c r="EU51794" s="104"/>
    </row>
    <row r="51795" spans="151:151" ht="14.4" x14ac:dyDescent="0.25">
      <c r="EU51795" s="104"/>
    </row>
    <row r="51796" spans="151:151" ht="14.4" x14ac:dyDescent="0.25">
      <c r="EU51796" s="104"/>
    </row>
    <row r="51797" spans="151:151" ht="14.4" x14ac:dyDescent="0.25">
      <c r="EU51797" s="104"/>
    </row>
    <row r="51798" spans="151:151" ht="14.4" x14ac:dyDescent="0.25">
      <c r="EU51798" s="104"/>
    </row>
    <row r="51799" spans="151:151" ht="14.4" x14ac:dyDescent="0.25">
      <c r="EU51799" s="104"/>
    </row>
    <row r="51800" spans="151:151" ht="14.4" x14ac:dyDescent="0.25">
      <c r="EU51800" s="104"/>
    </row>
    <row r="51801" spans="151:151" ht="14.4" x14ac:dyDescent="0.25">
      <c r="EU51801" s="104"/>
    </row>
    <row r="51802" spans="151:151" ht="14.4" x14ac:dyDescent="0.25">
      <c r="EU51802" s="104"/>
    </row>
    <row r="51803" spans="151:151" ht="14.4" x14ac:dyDescent="0.25">
      <c r="EU51803" s="104"/>
    </row>
    <row r="51804" spans="151:151" ht="14.4" x14ac:dyDescent="0.25">
      <c r="EU51804" s="104"/>
    </row>
    <row r="51805" spans="151:151" ht="14.4" x14ac:dyDescent="0.25">
      <c r="EU51805" s="104"/>
    </row>
    <row r="51806" spans="151:151" ht="14.4" x14ac:dyDescent="0.25">
      <c r="EU51806" s="104"/>
    </row>
    <row r="51807" spans="151:151" ht="14.4" x14ac:dyDescent="0.25">
      <c r="EU51807" s="104"/>
    </row>
    <row r="51808" spans="151:151" ht="14.4" x14ac:dyDescent="0.25">
      <c r="EU51808" s="104"/>
    </row>
    <row r="51809" spans="151:151" ht="14.4" x14ac:dyDescent="0.25">
      <c r="EU51809" s="104"/>
    </row>
    <row r="51810" spans="151:151" ht="14.4" x14ac:dyDescent="0.25">
      <c r="EU51810" s="104"/>
    </row>
    <row r="51811" spans="151:151" ht="14.4" x14ac:dyDescent="0.25">
      <c r="EU51811" s="104"/>
    </row>
    <row r="51812" spans="151:151" ht="14.4" x14ac:dyDescent="0.25">
      <c r="EU51812" s="104"/>
    </row>
    <row r="51813" spans="151:151" ht="14.4" x14ac:dyDescent="0.25">
      <c r="EU51813" s="104"/>
    </row>
    <row r="51814" spans="151:151" ht="14.4" x14ac:dyDescent="0.25">
      <c r="EU51814" s="104"/>
    </row>
    <row r="51815" spans="151:151" ht="14.4" x14ac:dyDescent="0.25">
      <c r="EU51815" s="104"/>
    </row>
    <row r="51816" spans="151:151" ht="14.4" x14ac:dyDescent="0.25">
      <c r="EU51816" s="104"/>
    </row>
    <row r="51817" spans="151:151" ht="14.4" x14ac:dyDescent="0.25">
      <c r="EU51817" s="104"/>
    </row>
    <row r="51818" spans="151:151" ht="14.4" x14ac:dyDescent="0.25">
      <c r="EU51818" s="104"/>
    </row>
    <row r="51819" spans="151:151" ht="14.4" x14ac:dyDescent="0.25">
      <c r="EU51819" s="104"/>
    </row>
    <row r="51820" spans="151:151" ht="14.4" x14ac:dyDescent="0.25">
      <c r="EU51820" s="104"/>
    </row>
    <row r="51821" spans="151:151" ht="14.4" x14ac:dyDescent="0.25">
      <c r="EU51821" s="104"/>
    </row>
    <row r="51822" spans="151:151" ht="14.4" x14ac:dyDescent="0.25">
      <c r="EU51822" s="104"/>
    </row>
    <row r="51823" spans="151:151" ht="14.4" x14ac:dyDescent="0.25">
      <c r="EU51823" s="104"/>
    </row>
    <row r="51824" spans="151:151" ht="14.4" x14ac:dyDescent="0.25">
      <c r="EU51824" s="104"/>
    </row>
    <row r="51825" spans="151:151" ht="14.4" x14ac:dyDescent="0.25">
      <c r="EU51825" s="104"/>
    </row>
    <row r="51826" spans="151:151" ht="14.4" x14ac:dyDescent="0.25">
      <c r="EU51826" s="104"/>
    </row>
    <row r="51827" spans="151:151" ht="14.4" x14ac:dyDescent="0.25">
      <c r="EU51827" s="104"/>
    </row>
    <row r="51828" spans="151:151" ht="14.4" x14ac:dyDescent="0.25">
      <c r="EU51828" s="104"/>
    </row>
    <row r="51829" spans="151:151" ht="14.4" x14ac:dyDescent="0.25">
      <c r="EU51829" s="104"/>
    </row>
    <row r="51830" spans="151:151" ht="14.4" x14ac:dyDescent="0.25">
      <c r="EU51830" s="104"/>
    </row>
    <row r="51831" spans="151:151" ht="14.4" x14ac:dyDescent="0.25">
      <c r="EU51831" s="104"/>
    </row>
    <row r="51832" spans="151:151" ht="14.4" x14ac:dyDescent="0.25">
      <c r="EU51832" s="104"/>
    </row>
    <row r="51833" spans="151:151" ht="14.4" x14ac:dyDescent="0.25">
      <c r="EU51833" s="104"/>
    </row>
    <row r="51834" spans="151:151" ht="14.4" x14ac:dyDescent="0.25">
      <c r="EU51834" s="104"/>
    </row>
    <row r="51835" spans="151:151" ht="14.4" x14ac:dyDescent="0.25">
      <c r="EU51835" s="104"/>
    </row>
    <row r="51836" spans="151:151" ht="14.4" x14ac:dyDescent="0.25">
      <c r="EU51836" s="104"/>
    </row>
    <row r="51837" spans="151:151" ht="14.4" x14ac:dyDescent="0.25">
      <c r="EU51837" s="104"/>
    </row>
    <row r="51838" spans="151:151" ht="14.4" x14ac:dyDescent="0.25">
      <c r="EU51838" s="104"/>
    </row>
    <row r="51839" spans="151:151" ht="14.4" x14ac:dyDescent="0.25">
      <c r="EU51839" s="104"/>
    </row>
    <row r="51840" spans="151:151" ht="14.4" x14ac:dyDescent="0.25">
      <c r="EU51840" s="104"/>
    </row>
    <row r="51841" spans="151:151" ht="14.4" x14ac:dyDescent="0.25">
      <c r="EU51841" s="104"/>
    </row>
    <row r="51842" spans="151:151" ht="14.4" x14ac:dyDescent="0.25">
      <c r="EU51842" s="104"/>
    </row>
    <row r="51843" spans="151:151" ht="14.4" x14ac:dyDescent="0.25">
      <c r="EU51843" s="104"/>
    </row>
    <row r="51844" spans="151:151" ht="14.4" x14ac:dyDescent="0.25">
      <c r="EU51844" s="104"/>
    </row>
    <row r="51845" spans="151:151" ht="14.4" x14ac:dyDescent="0.25">
      <c r="EU51845" s="104"/>
    </row>
    <row r="51846" spans="151:151" ht="14.4" x14ac:dyDescent="0.25">
      <c r="EU51846" s="104"/>
    </row>
    <row r="51847" spans="151:151" ht="14.4" x14ac:dyDescent="0.25">
      <c r="EU51847" s="104"/>
    </row>
    <row r="51848" spans="151:151" ht="14.4" x14ac:dyDescent="0.25">
      <c r="EU51848" s="104"/>
    </row>
    <row r="51849" spans="151:151" ht="14.4" x14ac:dyDescent="0.25">
      <c r="EU51849" s="104"/>
    </row>
    <row r="51850" spans="151:151" ht="14.4" x14ac:dyDescent="0.25">
      <c r="EU51850" s="104"/>
    </row>
    <row r="51851" spans="151:151" ht="14.4" x14ac:dyDescent="0.25">
      <c r="EU51851" s="104"/>
    </row>
    <row r="51852" spans="151:151" ht="14.4" x14ac:dyDescent="0.25">
      <c r="EU51852" s="104"/>
    </row>
    <row r="51853" spans="151:151" ht="14.4" x14ac:dyDescent="0.25">
      <c r="EU51853" s="104"/>
    </row>
    <row r="51854" spans="151:151" ht="14.4" x14ac:dyDescent="0.25">
      <c r="EU51854" s="104"/>
    </row>
    <row r="51855" spans="151:151" ht="14.4" x14ac:dyDescent="0.25">
      <c r="EU51855" s="104"/>
    </row>
    <row r="51856" spans="151:151" ht="14.4" x14ac:dyDescent="0.25">
      <c r="EU51856" s="104"/>
    </row>
    <row r="51857" spans="151:151" ht="14.4" x14ac:dyDescent="0.25">
      <c r="EU51857" s="104"/>
    </row>
    <row r="51858" spans="151:151" ht="14.4" x14ac:dyDescent="0.25">
      <c r="EU51858" s="104"/>
    </row>
    <row r="51859" spans="151:151" ht="14.4" x14ac:dyDescent="0.25">
      <c r="EU51859" s="104"/>
    </row>
    <row r="51860" spans="151:151" ht="14.4" x14ac:dyDescent="0.25">
      <c r="EU51860" s="104"/>
    </row>
    <row r="51861" spans="151:151" ht="14.4" x14ac:dyDescent="0.25">
      <c r="EU51861" s="104"/>
    </row>
    <row r="51862" spans="151:151" ht="14.4" x14ac:dyDescent="0.25">
      <c r="EU51862" s="104"/>
    </row>
    <row r="51863" spans="151:151" ht="14.4" x14ac:dyDescent="0.25">
      <c r="EU51863" s="104"/>
    </row>
    <row r="51864" spans="151:151" ht="14.4" x14ac:dyDescent="0.25">
      <c r="EU51864" s="104"/>
    </row>
    <row r="51865" spans="151:151" ht="14.4" x14ac:dyDescent="0.25">
      <c r="EU51865" s="104"/>
    </row>
    <row r="51866" spans="151:151" ht="14.4" x14ac:dyDescent="0.25">
      <c r="EU51866" s="104"/>
    </row>
    <row r="51867" spans="151:151" ht="14.4" x14ac:dyDescent="0.25">
      <c r="EU51867" s="104"/>
    </row>
    <row r="51868" spans="151:151" ht="14.4" x14ac:dyDescent="0.25">
      <c r="EU51868" s="104"/>
    </row>
    <row r="51869" spans="151:151" ht="14.4" x14ac:dyDescent="0.25">
      <c r="EU51869" s="104"/>
    </row>
    <row r="51870" spans="151:151" ht="14.4" x14ac:dyDescent="0.25">
      <c r="EU51870" s="104"/>
    </row>
    <row r="51871" spans="151:151" ht="14.4" x14ac:dyDescent="0.25">
      <c r="EU51871" s="104"/>
    </row>
    <row r="51872" spans="151:151" ht="14.4" x14ac:dyDescent="0.25">
      <c r="EU51872" s="104"/>
    </row>
    <row r="51873" spans="151:151" ht="14.4" x14ac:dyDescent="0.25">
      <c r="EU51873" s="104"/>
    </row>
    <row r="51874" spans="151:151" ht="14.4" x14ac:dyDescent="0.25">
      <c r="EU51874" s="104"/>
    </row>
    <row r="51875" spans="151:151" ht="14.4" x14ac:dyDescent="0.25">
      <c r="EU51875" s="104"/>
    </row>
    <row r="51876" spans="151:151" ht="14.4" x14ac:dyDescent="0.25">
      <c r="EU51876" s="104"/>
    </row>
    <row r="51877" spans="151:151" ht="14.4" x14ac:dyDescent="0.25">
      <c r="EU51877" s="104"/>
    </row>
    <row r="51878" spans="151:151" ht="14.4" x14ac:dyDescent="0.25">
      <c r="EU51878" s="104"/>
    </row>
    <row r="51879" spans="151:151" ht="14.4" x14ac:dyDescent="0.25">
      <c r="EU51879" s="104"/>
    </row>
    <row r="51880" spans="151:151" ht="14.4" x14ac:dyDescent="0.25">
      <c r="EU51880" s="104"/>
    </row>
    <row r="51881" spans="151:151" ht="14.4" x14ac:dyDescent="0.25">
      <c r="EU51881" s="104"/>
    </row>
    <row r="51882" spans="151:151" ht="14.4" x14ac:dyDescent="0.25">
      <c r="EU51882" s="104"/>
    </row>
    <row r="51883" spans="151:151" ht="14.4" x14ac:dyDescent="0.25">
      <c r="EU51883" s="104"/>
    </row>
    <row r="51884" spans="151:151" ht="14.4" x14ac:dyDescent="0.25">
      <c r="EU51884" s="104"/>
    </row>
    <row r="51885" spans="151:151" ht="14.4" x14ac:dyDescent="0.25">
      <c r="EU51885" s="104"/>
    </row>
    <row r="51886" spans="151:151" ht="14.4" x14ac:dyDescent="0.25">
      <c r="EU51886" s="104"/>
    </row>
    <row r="51887" spans="151:151" ht="14.4" x14ac:dyDescent="0.25">
      <c r="EU51887" s="104"/>
    </row>
    <row r="51888" spans="151:151" ht="14.4" x14ac:dyDescent="0.25">
      <c r="EU51888" s="104"/>
    </row>
    <row r="51889" spans="151:151" ht="14.4" x14ac:dyDescent="0.25">
      <c r="EU51889" s="104"/>
    </row>
    <row r="51890" spans="151:151" ht="14.4" x14ac:dyDescent="0.25">
      <c r="EU51890" s="104"/>
    </row>
    <row r="51891" spans="151:151" ht="14.4" x14ac:dyDescent="0.25">
      <c r="EU51891" s="104"/>
    </row>
    <row r="51892" spans="151:151" ht="14.4" x14ac:dyDescent="0.25">
      <c r="EU51892" s="104"/>
    </row>
    <row r="51893" spans="151:151" ht="14.4" x14ac:dyDescent="0.25">
      <c r="EU51893" s="104"/>
    </row>
    <row r="51894" spans="151:151" ht="14.4" x14ac:dyDescent="0.25">
      <c r="EU51894" s="104"/>
    </row>
    <row r="51895" spans="151:151" ht="14.4" x14ac:dyDescent="0.25">
      <c r="EU51895" s="104"/>
    </row>
    <row r="51896" spans="151:151" ht="14.4" x14ac:dyDescent="0.25">
      <c r="EU51896" s="104"/>
    </row>
    <row r="51897" spans="151:151" ht="14.4" x14ac:dyDescent="0.25">
      <c r="EU51897" s="104"/>
    </row>
    <row r="51898" spans="151:151" ht="14.4" x14ac:dyDescent="0.25">
      <c r="EU51898" s="104"/>
    </row>
    <row r="51899" spans="151:151" ht="14.4" x14ac:dyDescent="0.25">
      <c r="EU51899" s="104"/>
    </row>
    <row r="51900" spans="151:151" ht="14.4" x14ac:dyDescent="0.25">
      <c r="EU51900" s="104"/>
    </row>
    <row r="51901" spans="151:151" ht="14.4" x14ac:dyDescent="0.25">
      <c r="EU51901" s="104"/>
    </row>
    <row r="51902" spans="151:151" ht="14.4" x14ac:dyDescent="0.25">
      <c r="EU51902" s="104"/>
    </row>
    <row r="51903" spans="151:151" ht="14.4" x14ac:dyDescent="0.25">
      <c r="EU51903" s="104"/>
    </row>
    <row r="51904" spans="151:151" ht="14.4" x14ac:dyDescent="0.25">
      <c r="EU51904" s="104"/>
    </row>
    <row r="51905" spans="151:151" ht="14.4" x14ac:dyDescent="0.25">
      <c r="EU51905" s="104"/>
    </row>
    <row r="51906" spans="151:151" ht="14.4" x14ac:dyDescent="0.25">
      <c r="EU51906" s="104"/>
    </row>
    <row r="51907" spans="151:151" ht="14.4" x14ac:dyDescent="0.25">
      <c r="EU51907" s="104"/>
    </row>
    <row r="51908" spans="151:151" ht="14.4" x14ac:dyDescent="0.25">
      <c r="EU51908" s="104"/>
    </row>
    <row r="51909" spans="151:151" ht="14.4" x14ac:dyDescent="0.25">
      <c r="EU51909" s="104"/>
    </row>
    <row r="51910" spans="151:151" ht="14.4" x14ac:dyDescent="0.25">
      <c r="EU51910" s="104"/>
    </row>
    <row r="51911" spans="151:151" ht="14.4" x14ac:dyDescent="0.25">
      <c r="EU51911" s="104"/>
    </row>
    <row r="51912" spans="151:151" ht="14.4" x14ac:dyDescent="0.25">
      <c r="EU51912" s="104"/>
    </row>
    <row r="51913" spans="151:151" ht="14.4" x14ac:dyDescent="0.25">
      <c r="EU51913" s="104"/>
    </row>
    <row r="51914" spans="151:151" ht="14.4" x14ac:dyDescent="0.25">
      <c r="EU51914" s="104"/>
    </row>
    <row r="51915" spans="151:151" ht="14.4" x14ac:dyDescent="0.25">
      <c r="EU51915" s="104"/>
    </row>
    <row r="51916" spans="151:151" ht="14.4" x14ac:dyDescent="0.25">
      <c r="EU51916" s="104"/>
    </row>
    <row r="51917" spans="151:151" ht="14.4" x14ac:dyDescent="0.25">
      <c r="EU51917" s="104"/>
    </row>
    <row r="51918" spans="151:151" ht="14.4" x14ac:dyDescent="0.25">
      <c r="EU51918" s="104"/>
    </row>
    <row r="51919" spans="151:151" ht="14.4" x14ac:dyDescent="0.25">
      <c r="EU51919" s="104"/>
    </row>
    <row r="51920" spans="151:151" ht="14.4" x14ac:dyDescent="0.25">
      <c r="EU51920" s="104"/>
    </row>
    <row r="51921" spans="151:151" ht="14.4" x14ac:dyDescent="0.25">
      <c r="EU51921" s="104"/>
    </row>
    <row r="51922" spans="151:151" ht="14.4" x14ac:dyDescent="0.25">
      <c r="EU51922" s="104"/>
    </row>
    <row r="51923" spans="151:151" ht="14.4" x14ac:dyDescent="0.25">
      <c r="EU51923" s="104"/>
    </row>
    <row r="51924" spans="151:151" ht="14.4" x14ac:dyDescent="0.25">
      <c r="EU51924" s="104"/>
    </row>
    <row r="51925" spans="151:151" ht="14.4" x14ac:dyDescent="0.25">
      <c r="EU51925" s="104"/>
    </row>
    <row r="51926" spans="151:151" ht="14.4" x14ac:dyDescent="0.25">
      <c r="EU51926" s="104"/>
    </row>
    <row r="51927" spans="151:151" ht="14.4" x14ac:dyDescent="0.25">
      <c r="EU51927" s="104"/>
    </row>
    <row r="51928" spans="151:151" ht="14.4" x14ac:dyDescent="0.25">
      <c r="EU51928" s="104"/>
    </row>
    <row r="51929" spans="151:151" ht="14.4" x14ac:dyDescent="0.25">
      <c r="EU51929" s="104"/>
    </row>
    <row r="51930" spans="151:151" ht="14.4" x14ac:dyDescent="0.25">
      <c r="EU51930" s="104"/>
    </row>
    <row r="51931" spans="151:151" ht="14.4" x14ac:dyDescent="0.25">
      <c r="EU51931" s="104"/>
    </row>
    <row r="51932" spans="151:151" ht="14.4" x14ac:dyDescent="0.25">
      <c r="EU51932" s="104"/>
    </row>
    <row r="51933" spans="151:151" ht="14.4" x14ac:dyDescent="0.25">
      <c r="EU51933" s="104"/>
    </row>
    <row r="51934" spans="151:151" ht="14.4" x14ac:dyDescent="0.25">
      <c r="EU51934" s="104"/>
    </row>
    <row r="51935" spans="151:151" ht="14.4" x14ac:dyDescent="0.25">
      <c r="EU51935" s="104"/>
    </row>
    <row r="51936" spans="151:151" ht="14.4" x14ac:dyDescent="0.25">
      <c r="EU51936" s="104"/>
    </row>
    <row r="51937" spans="151:151" ht="14.4" x14ac:dyDescent="0.25">
      <c r="EU51937" s="104"/>
    </row>
    <row r="51938" spans="151:151" ht="14.4" x14ac:dyDescent="0.25">
      <c r="EU51938" s="104"/>
    </row>
    <row r="51939" spans="151:151" ht="14.4" x14ac:dyDescent="0.25">
      <c r="EU51939" s="104"/>
    </row>
    <row r="51940" spans="151:151" ht="14.4" x14ac:dyDescent="0.25">
      <c r="EU51940" s="104"/>
    </row>
    <row r="51941" spans="151:151" ht="14.4" x14ac:dyDescent="0.25">
      <c r="EU51941" s="104"/>
    </row>
    <row r="51942" spans="151:151" ht="14.4" x14ac:dyDescent="0.25">
      <c r="EU51942" s="104"/>
    </row>
    <row r="51943" spans="151:151" ht="14.4" x14ac:dyDescent="0.25">
      <c r="EU51943" s="104"/>
    </row>
    <row r="51944" spans="151:151" ht="14.4" x14ac:dyDescent="0.25">
      <c r="EU51944" s="104"/>
    </row>
    <row r="51945" spans="151:151" ht="14.4" x14ac:dyDescent="0.25">
      <c r="EU51945" s="104"/>
    </row>
    <row r="51946" spans="151:151" ht="14.4" x14ac:dyDescent="0.25">
      <c r="EU51946" s="104"/>
    </row>
    <row r="51947" spans="151:151" ht="14.4" x14ac:dyDescent="0.25">
      <c r="EU51947" s="104"/>
    </row>
    <row r="51948" spans="151:151" ht="14.4" x14ac:dyDescent="0.25">
      <c r="EU51948" s="104"/>
    </row>
    <row r="51949" spans="151:151" ht="14.4" x14ac:dyDescent="0.25">
      <c r="EU51949" s="104"/>
    </row>
    <row r="51950" spans="151:151" ht="14.4" x14ac:dyDescent="0.25">
      <c r="EU51950" s="104"/>
    </row>
    <row r="51951" spans="151:151" ht="14.4" x14ac:dyDescent="0.25">
      <c r="EU51951" s="104"/>
    </row>
    <row r="51952" spans="151:151" ht="14.4" x14ac:dyDescent="0.25">
      <c r="EU51952" s="104"/>
    </row>
    <row r="51953" spans="151:151" ht="14.4" x14ac:dyDescent="0.25">
      <c r="EU51953" s="104"/>
    </row>
    <row r="51954" spans="151:151" ht="14.4" x14ac:dyDescent="0.25">
      <c r="EU51954" s="104"/>
    </row>
    <row r="51955" spans="151:151" ht="14.4" x14ac:dyDescent="0.25">
      <c r="EU51955" s="104"/>
    </row>
    <row r="51956" spans="151:151" ht="14.4" x14ac:dyDescent="0.25">
      <c r="EU51956" s="104"/>
    </row>
    <row r="51957" spans="151:151" ht="14.4" x14ac:dyDescent="0.25">
      <c r="EU51957" s="104"/>
    </row>
    <row r="51958" spans="151:151" ht="14.4" x14ac:dyDescent="0.25">
      <c r="EU51958" s="104"/>
    </row>
    <row r="51959" spans="151:151" ht="14.4" x14ac:dyDescent="0.25">
      <c r="EU51959" s="104"/>
    </row>
    <row r="51960" spans="151:151" ht="14.4" x14ac:dyDescent="0.25">
      <c r="EU51960" s="104"/>
    </row>
    <row r="51961" spans="151:151" ht="14.4" x14ac:dyDescent="0.25">
      <c r="EU51961" s="104"/>
    </row>
    <row r="51962" spans="151:151" ht="14.4" x14ac:dyDescent="0.25">
      <c r="EU51962" s="104"/>
    </row>
    <row r="51963" spans="151:151" ht="14.4" x14ac:dyDescent="0.25">
      <c r="EU51963" s="104"/>
    </row>
    <row r="51964" spans="151:151" ht="14.4" x14ac:dyDescent="0.25">
      <c r="EU51964" s="104"/>
    </row>
    <row r="51965" spans="151:151" ht="14.4" x14ac:dyDescent="0.25">
      <c r="EU51965" s="104"/>
    </row>
    <row r="51966" spans="151:151" ht="14.4" x14ac:dyDescent="0.25">
      <c r="EU51966" s="104"/>
    </row>
    <row r="51967" spans="151:151" ht="14.4" x14ac:dyDescent="0.25">
      <c r="EU51967" s="104"/>
    </row>
    <row r="51968" spans="151:151" ht="14.4" x14ac:dyDescent="0.25">
      <c r="EU51968" s="104"/>
    </row>
    <row r="51969" spans="151:151" ht="14.4" x14ac:dyDescent="0.25">
      <c r="EU51969" s="104"/>
    </row>
    <row r="51970" spans="151:151" ht="14.4" x14ac:dyDescent="0.25">
      <c r="EU51970" s="104"/>
    </row>
    <row r="51971" spans="151:151" ht="14.4" x14ac:dyDescent="0.25">
      <c r="EU51971" s="104"/>
    </row>
    <row r="51972" spans="151:151" ht="14.4" x14ac:dyDescent="0.25">
      <c r="EU51972" s="104"/>
    </row>
    <row r="51973" spans="151:151" ht="14.4" x14ac:dyDescent="0.25">
      <c r="EU51973" s="104"/>
    </row>
    <row r="51974" spans="151:151" ht="14.4" x14ac:dyDescent="0.25">
      <c r="EU51974" s="104"/>
    </row>
    <row r="51975" spans="151:151" ht="14.4" x14ac:dyDescent="0.25">
      <c r="EU51975" s="104"/>
    </row>
    <row r="51976" spans="151:151" ht="14.4" x14ac:dyDescent="0.25">
      <c r="EU51976" s="104"/>
    </row>
    <row r="51977" spans="151:151" ht="14.4" x14ac:dyDescent="0.25">
      <c r="EU51977" s="104"/>
    </row>
    <row r="51978" spans="151:151" ht="14.4" x14ac:dyDescent="0.25">
      <c r="EU51978" s="104"/>
    </row>
    <row r="51979" spans="151:151" ht="14.4" x14ac:dyDescent="0.25">
      <c r="EU51979" s="104"/>
    </row>
    <row r="51980" spans="151:151" ht="14.4" x14ac:dyDescent="0.25">
      <c r="EU51980" s="104"/>
    </row>
    <row r="51981" spans="151:151" ht="14.4" x14ac:dyDescent="0.25">
      <c r="EU51981" s="104"/>
    </row>
    <row r="51982" spans="151:151" ht="14.4" x14ac:dyDescent="0.25">
      <c r="EU51982" s="104"/>
    </row>
    <row r="51983" spans="151:151" ht="14.4" x14ac:dyDescent="0.25">
      <c r="EU51983" s="104"/>
    </row>
    <row r="51984" spans="151:151" ht="14.4" x14ac:dyDescent="0.25">
      <c r="EU51984" s="104"/>
    </row>
    <row r="51985" spans="151:151" ht="14.4" x14ac:dyDescent="0.25">
      <c r="EU51985" s="104"/>
    </row>
    <row r="51986" spans="151:151" ht="14.4" x14ac:dyDescent="0.25">
      <c r="EU51986" s="104"/>
    </row>
    <row r="51987" spans="151:151" ht="14.4" x14ac:dyDescent="0.25">
      <c r="EU51987" s="104"/>
    </row>
    <row r="51988" spans="151:151" ht="14.4" x14ac:dyDescent="0.25">
      <c r="EU51988" s="104"/>
    </row>
    <row r="51989" spans="151:151" ht="14.4" x14ac:dyDescent="0.25">
      <c r="EU51989" s="104"/>
    </row>
    <row r="51990" spans="151:151" ht="14.4" x14ac:dyDescent="0.25">
      <c r="EU51990" s="104"/>
    </row>
    <row r="51991" spans="151:151" ht="14.4" x14ac:dyDescent="0.25">
      <c r="EU51991" s="104"/>
    </row>
    <row r="51992" spans="151:151" ht="14.4" x14ac:dyDescent="0.25">
      <c r="EU51992" s="104"/>
    </row>
    <row r="51993" spans="151:151" ht="14.4" x14ac:dyDescent="0.25">
      <c r="EU51993" s="104"/>
    </row>
    <row r="51994" spans="151:151" ht="14.4" x14ac:dyDescent="0.25">
      <c r="EU51994" s="104"/>
    </row>
    <row r="51995" spans="151:151" ht="14.4" x14ac:dyDescent="0.25">
      <c r="EU51995" s="104"/>
    </row>
    <row r="51996" spans="151:151" ht="14.4" x14ac:dyDescent="0.25">
      <c r="EU51996" s="104"/>
    </row>
    <row r="51997" spans="151:151" ht="14.4" x14ac:dyDescent="0.25">
      <c r="EU51997" s="104"/>
    </row>
    <row r="51998" spans="151:151" ht="14.4" x14ac:dyDescent="0.25">
      <c r="EU51998" s="104"/>
    </row>
    <row r="51999" spans="151:151" ht="14.4" x14ac:dyDescent="0.25">
      <c r="EU51999" s="104"/>
    </row>
    <row r="52000" spans="151:151" ht="14.4" x14ac:dyDescent="0.25">
      <c r="EU52000" s="104"/>
    </row>
    <row r="52001" spans="151:151" ht="14.4" x14ac:dyDescent="0.25">
      <c r="EU52001" s="104"/>
    </row>
    <row r="52002" spans="151:151" ht="14.4" x14ac:dyDescent="0.25">
      <c r="EU52002" s="104"/>
    </row>
    <row r="52003" spans="151:151" ht="14.4" x14ac:dyDescent="0.25">
      <c r="EU52003" s="104"/>
    </row>
    <row r="52004" spans="151:151" ht="14.4" x14ac:dyDescent="0.25">
      <c r="EU52004" s="104"/>
    </row>
    <row r="52005" spans="151:151" ht="14.4" x14ac:dyDescent="0.25">
      <c r="EU52005" s="104"/>
    </row>
    <row r="52006" spans="151:151" ht="14.4" x14ac:dyDescent="0.25">
      <c r="EU52006" s="104"/>
    </row>
    <row r="52007" spans="151:151" ht="14.4" x14ac:dyDescent="0.25">
      <c r="EU52007" s="104"/>
    </row>
    <row r="52008" spans="151:151" ht="14.4" x14ac:dyDescent="0.25">
      <c r="EU52008" s="104"/>
    </row>
    <row r="52009" spans="151:151" ht="14.4" x14ac:dyDescent="0.25">
      <c r="EU52009" s="104"/>
    </row>
    <row r="52010" spans="151:151" ht="14.4" x14ac:dyDescent="0.25">
      <c r="EU52010" s="104"/>
    </row>
    <row r="52011" spans="151:151" ht="14.4" x14ac:dyDescent="0.25">
      <c r="EU52011" s="104"/>
    </row>
    <row r="52012" spans="151:151" ht="14.4" x14ac:dyDescent="0.25">
      <c r="EU52012" s="104"/>
    </row>
    <row r="52013" spans="151:151" ht="14.4" x14ac:dyDescent="0.25">
      <c r="EU52013" s="104"/>
    </row>
    <row r="52014" spans="151:151" ht="14.4" x14ac:dyDescent="0.25">
      <c r="EU52014" s="104"/>
    </row>
    <row r="52015" spans="151:151" ht="14.4" x14ac:dyDescent="0.25">
      <c r="EU52015" s="104"/>
    </row>
    <row r="52016" spans="151:151" ht="14.4" x14ac:dyDescent="0.25">
      <c r="EU52016" s="104"/>
    </row>
    <row r="52017" spans="151:151" ht="14.4" x14ac:dyDescent="0.25">
      <c r="EU52017" s="104"/>
    </row>
    <row r="52018" spans="151:151" ht="14.4" x14ac:dyDescent="0.25">
      <c r="EU52018" s="104"/>
    </row>
    <row r="52019" spans="151:151" ht="14.4" x14ac:dyDescent="0.25">
      <c r="EU52019" s="104"/>
    </row>
    <row r="52020" spans="151:151" ht="14.4" x14ac:dyDescent="0.25">
      <c r="EU52020" s="104"/>
    </row>
    <row r="52021" spans="151:151" ht="14.4" x14ac:dyDescent="0.25">
      <c r="EU52021" s="104"/>
    </row>
    <row r="52022" spans="151:151" ht="14.4" x14ac:dyDescent="0.25">
      <c r="EU52022" s="104"/>
    </row>
    <row r="52023" spans="151:151" ht="14.4" x14ac:dyDescent="0.25">
      <c r="EU52023" s="104"/>
    </row>
    <row r="52024" spans="151:151" ht="14.4" x14ac:dyDescent="0.25">
      <c r="EU52024" s="104"/>
    </row>
    <row r="52025" spans="151:151" ht="14.4" x14ac:dyDescent="0.25">
      <c r="EU52025" s="104"/>
    </row>
    <row r="52026" spans="151:151" ht="14.4" x14ac:dyDescent="0.25">
      <c r="EU52026" s="104"/>
    </row>
    <row r="52027" spans="151:151" ht="14.4" x14ac:dyDescent="0.25">
      <c r="EU52027" s="104"/>
    </row>
    <row r="52028" spans="151:151" ht="14.4" x14ac:dyDescent="0.25">
      <c r="EU52028" s="104"/>
    </row>
    <row r="52029" spans="151:151" ht="14.4" x14ac:dyDescent="0.25">
      <c r="EU52029" s="104"/>
    </row>
    <row r="52030" spans="151:151" ht="14.4" x14ac:dyDescent="0.25">
      <c r="EU52030" s="104"/>
    </row>
    <row r="52031" spans="151:151" ht="14.4" x14ac:dyDescent="0.25">
      <c r="EU52031" s="104"/>
    </row>
    <row r="52032" spans="151:151" ht="14.4" x14ac:dyDescent="0.25">
      <c r="EU52032" s="104"/>
    </row>
    <row r="52033" spans="151:151" ht="14.4" x14ac:dyDescent="0.25">
      <c r="EU52033" s="104"/>
    </row>
    <row r="52034" spans="151:151" ht="14.4" x14ac:dyDescent="0.25">
      <c r="EU52034" s="104"/>
    </row>
    <row r="52035" spans="151:151" ht="14.4" x14ac:dyDescent="0.25">
      <c r="EU52035" s="104"/>
    </row>
    <row r="52036" spans="151:151" ht="14.4" x14ac:dyDescent="0.25">
      <c r="EU52036" s="104"/>
    </row>
    <row r="52037" spans="151:151" ht="14.4" x14ac:dyDescent="0.25">
      <c r="EU52037" s="104"/>
    </row>
    <row r="52038" spans="151:151" ht="14.4" x14ac:dyDescent="0.25">
      <c r="EU52038" s="104"/>
    </row>
    <row r="52039" spans="151:151" ht="14.4" x14ac:dyDescent="0.25">
      <c r="EU52039" s="104"/>
    </row>
    <row r="52040" spans="151:151" ht="14.4" x14ac:dyDescent="0.25">
      <c r="EU52040" s="104"/>
    </row>
    <row r="52041" spans="151:151" ht="14.4" x14ac:dyDescent="0.25">
      <c r="EU52041" s="104"/>
    </row>
    <row r="52042" spans="151:151" ht="14.4" x14ac:dyDescent="0.25">
      <c r="EU52042" s="104"/>
    </row>
    <row r="52043" spans="151:151" ht="14.4" x14ac:dyDescent="0.25">
      <c r="EU52043" s="104"/>
    </row>
    <row r="52044" spans="151:151" ht="14.4" x14ac:dyDescent="0.25">
      <c r="EU52044" s="104"/>
    </row>
    <row r="52045" spans="151:151" ht="14.4" x14ac:dyDescent="0.25">
      <c r="EU52045" s="104"/>
    </row>
    <row r="52046" spans="151:151" ht="14.4" x14ac:dyDescent="0.25">
      <c r="EU52046" s="104"/>
    </row>
    <row r="52047" spans="151:151" ht="14.4" x14ac:dyDescent="0.25">
      <c r="EU52047" s="104"/>
    </row>
    <row r="52048" spans="151:151" ht="14.4" x14ac:dyDescent="0.25">
      <c r="EU52048" s="104"/>
    </row>
    <row r="52049" spans="151:151" ht="14.4" x14ac:dyDescent="0.25">
      <c r="EU52049" s="104"/>
    </row>
    <row r="52050" spans="151:151" ht="14.4" x14ac:dyDescent="0.25">
      <c r="EU52050" s="104"/>
    </row>
    <row r="52051" spans="151:151" ht="14.4" x14ac:dyDescent="0.25">
      <c r="EU52051" s="104"/>
    </row>
    <row r="52052" spans="151:151" ht="14.4" x14ac:dyDescent="0.25">
      <c r="EU52052" s="104"/>
    </row>
    <row r="52053" spans="151:151" ht="14.4" x14ac:dyDescent="0.25">
      <c r="EU52053" s="104"/>
    </row>
    <row r="52054" spans="151:151" ht="14.4" x14ac:dyDescent="0.25">
      <c r="EU52054" s="104"/>
    </row>
    <row r="52055" spans="151:151" ht="14.4" x14ac:dyDescent="0.25">
      <c r="EU52055" s="104"/>
    </row>
    <row r="52056" spans="151:151" ht="14.4" x14ac:dyDescent="0.25">
      <c r="EU52056" s="104"/>
    </row>
    <row r="52057" spans="151:151" ht="14.4" x14ac:dyDescent="0.25">
      <c r="EU52057" s="104"/>
    </row>
    <row r="52058" spans="151:151" ht="14.4" x14ac:dyDescent="0.25">
      <c r="EU52058" s="104"/>
    </row>
    <row r="52059" spans="151:151" ht="14.4" x14ac:dyDescent="0.25">
      <c r="EU52059" s="104"/>
    </row>
    <row r="52060" spans="151:151" ht="14.4" x14ac:dyDescent="0.25">
      <c r="EU52060" s="104"/>
    </row>
    <row r="52061" spans="151:151" ht="14.4" x14ac:dyDescent="0.25">
      <c r="EU52061" s="104"/>
    </row>
    <row r="52062" spans="151:151" ht="14.4" x14ac:dyDescent="0.25">
      <c r="EU52062" s="104"/>
    </row>
    <row r="52063" spans="151:151" ht="14.4" x14ac:dyDescent="0.25">
      <c r="EU52063" s="104"/>
    </row>
    <row r="52064" spans="151:151" ht="14.4" x14ac:dyDescent="0.25">
      <c r="EU52064" s="104"/>
    </row>
    <row r="52065" spans="151:151" ht="14.4" x14ac:dyDescent="0.25">
      <c r="EU52065" s="104"/>
    </row>
    <row r="52066" spans="151:151" ht="14.4" x14ac:dyDescent="0.25">
      <c r="EU52066" s="104"/>
    </row>
    <row r="52067" spans="151:151" ht="14.4" x14ac:dyDescent="0.25">
      <c r="EU52067" s="104"/>
    </row>
    <row r="52068" spans="151:151" ht="14.4" x14ac:dyDescent="0.25">
      <c r="EU52068" s="104"/>
    </row>
    <row r="52069" spans="151:151" ht="14.4" x14ac:dyDescent="0.25">
      <c r="EU52069" s="104"/>
    </row>
    <row r="52070" spans="151:151" ht="14.4" x14ac:dyDescent="0.25">
      <c r="EU52070" s="104"/>
    </row>
    <row r="52071" spans="151:151" ht="14.4" x14ac:dyDescent="0.25">
      <c r="EU52071" s="104"/>
    </row>
    <row r="52072" spans="151:151" ht="14.4" x14ac:dyDescent="0.25">
      <c r="EU52072" s="104"/>
    </row>
    <row r="52073" spans="151:151" ht="14.4" x14ac:dyDescent="0.25">
      <c r="EU52073" s="104"/>
    </row>
    <row r="52074" spans="151:151" ht="14.4" x14ac:dyDescent="0.25">
      <c r="EU52074" s="104"/>
    </row>
    <row r="52075" spans="151:151" ht="14.4" x14ac:dyDescent="0.25">
      <c r="EU52075" s="104"/>
    </row>
    <row r="52076" spans="151:151" ht="14.4" x14ac:dyDescent="0.25">
      <c r="EU52076" s="104"/>
    </row>
    <row r="52077" spans="151:151" ht="14.4" x14ac:dyDescent="0.25">
      <c r="EU52077" s="104"/>
    </row>
    <row r="52078" spans="151:151" ht="14.4" x14ac:dyDescent="0.25">
      <c r="EU52078" s="104"/>
    </row>
    <row r="52079" spans="151:151" ht="14.4" x14ac:dyDescent="0.25">
      <c r="EU52079" s="104"/>
    </row>
    <row r="52080" spans="151:151" ht="14.4" x14ac:dyDescent="0.25">
      <c r="EU52080" s="104"/>
    </row>
    <row r="52081" spans="151:151" ht="14.4" x14ac:dyDescent="0.25">
      <c r="EU52081" s="104"/>
    </row>
    <row r="52082" spans="151:151" ht="14.4" x14ac:dyDescent="0.25">
      <c r="EU52082" s="104"/>
    </row>
    <row r="52083" spans="151:151" ht="14.4" x14ac:dyDescent="0.25">
      <c r="EU52083" s="104"/>
    </row>
    <row r="52084" spans="151:151" ht="14.4" x14ac:dyDescent="0.25">
      <c r="EU52084" s="104"/>
    </row>
    <row r="52085" spans="151:151" ht="14.4" x14ac:dyDescent="0.25">
      <c r="EU52085" s="104"/>
    </row>
    <row r="52086" spans="151:151" ht="14.4" x14ac:dyDescent="0.25">
      <c r="EU52086" s="104"/>
    </row>
    <row r="52087" spans="151:151" ht="14.4" x14ac:dyDescent="0.25">
      <c r="EU52087" s="104"/>
    </row>
    <row r="52088" spans="151:151" ht="14.4" x14ac:dyDescent="0.25">
      <c r="EU52088" s="104"/>
    </row>
    <row r="52089" spans="151:151" ht="14.4" x14ac:dyDescent="0.25">
      <c r="EU52089" s="104"/>
    </row>
    <row r="52090" spans="151:151" ht="14.4" x14ac:dyDescent="0.25">
      <c r="EU52090" s="104"/>
    </row>
    <row r="52091" spans="151:151" ht="14.4" x14ac:dyDescent="0.25">
      <c r="EU52091" s="104"/>
    </row>
    <row r="52092" spans="151:151" ht="14.4" x14ac:dyDescent="0.25">
      <c r="EU52092" s="104"/>
    </row>
    <row r="52093" spans="151:151" ht="14.4" x14ac:dyDescent="0.25">
      <c r="EU52093" s="104"/>
    </row>
    <row r="52094" spans="151:151" ht="14.4" x14ac:dyDescent="0.25">
      <c r="EU52094" s="104"/>
    </row>
    <row r="52095" spans="151:151" ht="14.4" x14ac:dyDescent="0.25">
      <c r="EU52095" s="104"/>
    </row>
    <row r="52096" spans="151:151" ht="14.4" x14ac:dyDescent="0.25">
      <c r="EU52096" s="104"/>
    </row>
    <row r="52097" spans="151:151" ht="14.4" x14ac:dyDescent="0.25">
      <c r="EU52097" s="104"/>
    </row>
    <row r="52098" spans="151:151" ht="14.4" x14ac:dyDescent="0.25">
      <c r="EU52098" s="104"/>
    </row>
    <row r="52099" spans="151:151" ht="14.4" x14ac:dyDescent="0.25">
      <c r="EU52099" s="104"/>
    </row>
    <row r="52100" spans="151:151" ht="14.4" x14ac:dyDescent="0.25">
      <c r="EU52100" s="104"/>
    </row>
    <row r="52101" spans="151:151" ht="14.4" x14ac:dyDescent="0.25">
      <c r="EU52101" s="104"/>
    </row>
    <row r="52102" spans="151:151" ht="14.4" x14ac:dyDescent="0.25">
      <c r="EU52102" s="104"/>
    </row>
    <row r="52103" spans="151:151" ht="14.4" x14ac:dyDescent="0.25">
      <c r="EU52103" s="104"/>
    </row>
    <row r="52104" spans="151:151" ht="14.4" x14ac:dyDescent="0.25">
      <c r="EU52104" s="104"/>
    </row>
    <row r="52105" spans="151:151" ht="14.4" x14ac:dyDescent="0.25">
      <c r="EU52105" s="104"/>
    </row>
    <row r="52106" spans="151:151" ht="14.4" x14ac:dyDescent="0.25">
      <c r="EU52106" s="104"/>
    </row>
    <row r="52107" spans="151:151" ht="14.4" x14ac:dyDescent="0.25">
      <c r="EU52107" s="104"/>
    </row>
    <row r="52108" spans="151:151" ht="14.4" x14ac:dyDescent="0.25">
      <c r="EU52108" s="104"/>
    </row>
    <row r="52109" spans="151:151" ht="14.4" x14ac:dyDescent="0.25">
      <c r="EU52109" s="104"/>
    </row>
    <row r="52110" spans="151:151" ht="14.4" x14ac:dyDescent="0.25">
      <c r="EU52110" s="104"/>
    </row>
    <row r="52111" spans="151:151" ht="14.4" x14ac:dyDescent="0.25">
      <c r="EU52111" s="104"/>
    </row>
    <row r="52112" spans="151:151" ht="14.4" x14ac:dyDescent="0.25">
      <c r="EU52112" s="104"/>
    </row>
    <row r="52113" spans="151:151" ht="14.4" x14ac:dyDescent="0.25">
      <c r="EU52113" s="104"/>
    </row>
    <row r="52114" spans="151:151" ht="14.4" x14ac:dyDescent="0.25">
      <c r="EU52114" s="104"/>
    </row>
    <row r="52115" spans="151:151" ht="14.4" x14ac:dyDescent="0.25">
      <c r="EU52115" s="104"/>
    </row>
    <row r="52116" spans="151:151" ht="14.4" x14ac:dyDescent="0.25">
      <c r="EU52116" s="104"/>
    </row>
    <row r="52117" spans="151:151" ht="14.4" x14ac:dyDescent="0.25">
      <c r="EU52117" s="104"/>
    </row>
    <row r="52118" spans="151:151" ht="14.4" x14ac:dyDescent="0.25">
      <c r="EU52118" s="104"/>
    </row>
    <row r="52119" spans="151:151" ht="14.4" x14ac:dyDescent="0.25">
      <c r="EU52119" s="104"/>
    </row>
    <row r="52120" spans="151:151" ht="14.4" x14ac:dyDescent="0.25">
      <c r="EU52120" s="104"/>
    </row>
    <row r="52121" spans="151:151" ht="14.4" x14ac:dyDescent="0.25">
      <c r="EU52121" s="104"/>
    </row>
    <row r="52122" spans="151:151" ht="14.4" x14ac:dyDescent="0.25">
      <c r="EU52122" s="104"/>
    </row>
    <row r="52123" spans="151:151" ht="14.4" x14ac:dyDescent="0.25">
      <c r="EU52123" s="104"/>
    </row>
    <row r="52124" spans="151:151" ht="14.4" x14ac:dyDescent="0.25">
      <c r="EU52124" s="104"/>
    </row>
    <row r="52125" spans="151:151" ht="14.4" x14ac:dyDescent="0.25">
      <c r="EU52125" s="104"/>
    </row>
    <row r="52126" spans="151:151" ht="14.4" x14ac:dyDescent="0.25">
      <c r="EU52126" s="104"/>
    </row>
    <row r="52127" spans="151:151" ht="14.4" x14ac:dyDescent="0.25">
      <c r="EU52127" s="104"/>
    </row>
    <row r="52128" spans="151:151" ht="14.4" x14ac:dyDescent="0.25">
      <c r="EU52128" s="104"/>
    </row>
    <row r="52129" spans="151:151" ht="14.4" x14ac:dyDescent="0.25">
      <c r="EU52129" s="104"/>
    </row>
    <row r="52130" spans="151:151" ht="14.4" x14ac:dyDescent="0.25">
      <c r="EU52130" s="104"/>
    </row>
    <row r="52131" spans="151:151" ht="14.4" x14ac:dyDescent="0.25">
      <c r="EU52131" s="104"/>
    </row>
    <row r="52132" spans="151:151" ht="14.4" x14ac:dyDescent="0.25">
      <c r="EU52132" s="104"/>
    </row>
    <row r="52133" spans="151:151" ht="14.4" x14ac:dyDescent="0.25">
      <c r="EU52133" s="104"/>
    </row>
    <row r="52134" spans="151:151" ht="14.4" x14ac:dyDescent="0.25">
      <c r="EU52134" s="104"/>
    </row>
    <row r="52135" spans="151:151" ht="14.4" x14ac:dyDescent="0.25">
      <c r="EU52135" s="104"/>
    </row>
    <row r="52136" spans="151:151" ht="14.4" x14ac:dyDescent="0.25">
      <c r="EU52136" s="104"/>
    </row>
    <row r="52137" spans="151:151" ht="14.4" x14ac:dyDescent="0.25">
      <c r="EU52137" s="104"/>
    </row>
    <row r="52138" spans="151:151" ht="14.4" x14ac:dyDescent="0.25">
      <c r="EU52138" s="104"/>
    </row>
    <row r="52139" spans="151:151" ht="14.4" x14ac:dyDescent="0.25">
      <c r="EU52139" s="104"/>
    </row>
    <row r="52140" spans="151:151" ht="14.4" x14ac:dyDescent="0.25">
      <c r="EU52140" s="104"/>
    </row>
    <row r="52141" spans="151:151" ht="14.4" x14ac:dyDescent="0.25">
      <c r="EU52141" s="104"/>
    </row>
    <row r="52142" spans="151:151" ht="14.4" x14ac:dyDescent="0.25">
      <c r="EU52142" s="104"/>
    </row>
    <row r="52143" spans="151:151" ht="14.4" x14ac:dyDescent="0.25">
      <c r="EU52143" s="104"/>
    </row>
    <row r="52144" spans="151:151" ht="14.4" x14ac:dyDescent="0.25">
      <c r="EU52144" s="104"/>
    </row>
    <row r="52145" spans="151:151" ht="14.4" x14ac:dyDescent="0.25">
      <c r="EU52145" s="104"/>
    </row>
    <row r="52146" spans="151:151" ht="14.4" x14ac:dyDescent="0.25">
      <c r="EU52146" s="104"/>
    </row>
    <row r="52147" spans="151:151" ht="14.4" x14ac:dyDescent="0.25">
      <c r="EU52147" s="104"/>
    </row>
    <row r="52148" spans="151:151" ht="14.4" x14ac:dyDescent="0.25">
      <c r="EU52148" s="104"/>
    </row>
    <row r="52149" spans="151:151" ht="14.4" x14ac:dyDescent="0.25">
      <c r="EU52149" s="104"/>
    </row>
    <row r="52150" spans="151:151" ht="14.4" x14ac:dyDescent="0.25">
      <c r="EU52150" s="104"/>
    </row>
    <row r="52151" spans="151:151" ht="14.4" x14ac:dyDescent="0.25">
      <c r="EU52151" s="104"/>
    </row>
    <row r="52152" spans="151:151" ht="14.4" x14ac:dyDescent="0.25">
      <c r="EU52152" s="104"/>
    </row>
    <row r="52153" spans="151:151" ht="14.4" x14ac:dyDescent="0.25">
      <c r="EU52153" s="104"/>
    </row>
    <row r="52154" spans="151:151" ht="14.4" x14ac:dyDescent="0.25">
      <c r="EU52154" s="104"/>
    </row>
    <row r="52155" spans="151:151" ht="14.4" x14ac:dyDescent="0.25">
      <c r="EU52155" s="104"/>
    </row>
    <row r="52156" spans="151:151" ht="14.4" x14ac:dyDescent="0.25">
      <c r="EU52156" s="104"/>
    </row>
    <row r="52157" spans="151:151" ht="14.4" x14ac:dyDescent="0.25">
      <c r="EU52157" s="104"/>
    </row>
    <row r="52158" spans="151:151" ht="14.4" x14ac:dyDescent="0.25">
      <c r="EU52158" s="104"/>
    </row>
    <row r="52159" spans="151:151" ht="14.4" x14ac:dyDescent="0.25">
      <c r="EU52159" s="104"/>
    </row>
    <row r="52160" spans="151:151" ht="14.4" x14ac:dyDescent="0.25">
      <c r="EU52160" s="104"/>
    </row>
    <row r="52161" spans="151:151" ht="14.4" x14ac:dyDescent="0.25">
      <c r="EU52161" s="104"/>
    </row>
    <row r="52162" spans="151:151" ht="14.4" x14ac:dyDescent="0.25">
      <c r="EU52162" s="104"/>
    </row>
    <row r="52163" spans="151:151" ht="14.4" x14ac:dyDescent="0.25">
      <c r="EU52163" s="104"/>
    </row>
    <row r="52164" spans="151:151" ht="14.4" x14ac:dyDescent="0.25">
      <c r="EU52164" s="104"/>
    </row>
    <row r="52165" spans="151:151" ht="14.4" x14ac:dyDescent="0.25">
      <c r="EU52165" s="104"/>
    </row>
    <row r="52166" spans="151:151" ht="14.4" x14ac:dyDescent="0.25">
      <c r="EU52166" s="104"/>
    </row>
    <row r="52167" spans="151:151" ht="14.4" x14ac:dyDescent="0.25">
      <c r="EU52167" s="104"/>
    </row>
    <row r="52168" spans="151:151" ht="14.4" x14ac:dyDescent="0.25">
      <c r="EU52168" s="104"/>
    </row>
    <row r="52169" spans="151:151" ht="14.4" x14ac:dyDescent="0.25">
      <c r="EU52169" s="104"/>
    </row>
    <row r="52170" spans="151:151" ht="14.4" x14ac:dyDescent="0.25">
      <c r="EU52170" s="104"/>
    </row>
    <row r="52171" spans="151:151" ht="14.4" x14ac:dyDescent="0.25">
      <c r="EU52171" s="104"/>
    </row>
    <row r="52172" spans="151:151" ht="14.4" x14ac:dyDescent="0.25">
      <c r="EU52172" s="104"/>
    </row>
    <row r="52173" spans="151:151" ht="14.4" x14ac:dyDescent="0.25">
      <c r="EU52173" s="104"/>
    </row>
    <row r="52174" spans="151:151" ht="14.4" x14ac:dyDescent="0.25">
      <c r="EU52174" s="104"/>
    </row>
    <row r="52175" spans="151:151" ht="14.4" x14ac:dyDescent="0.25">
      <c r="EU52175" s="104"/>
    </row>
    <row r="52176" spans="151:151" ht="14.4" x14ac:dyDescent="0.25">
      <c r="EU52176" s="104"/>
    </row>
    <row r="52177" spans="151:151" ht="14.4" x14ac:dyDescent="0.25">
      <c r="EU52177" s="104"/>
    </row>
    <row r="52178" spans="151:151" ht="14.4" x14ac:dyDescent="0.25">
      <c r="EU52178" s="104"/>
    </row>
    <row r="52179" spans="151:151" ht="14.4" x14ac:dyDescent="0.25">
      <c r="EU52179" s="104"/>
    </row>
    <row r="52180" spans="151:151" ht="14.4" x14ac:dyDescent="0.25">
      <c r="EU52180" s="104"/>
    </row>
    <row r="52181" spans="151:151" ht="14.4" x14ac:dyDescent="0.25">
      <c r="EU52181" s="104"/>
    </row>
    <row r="52182" spans="151:151" ht="14.4" x14ac:dyDescent="0.25">
      <c r="EU52182" s="104"/>
    </row>
    <row r="52183" spans="151:151" ht="14.4" x14ac:dyDescent="0.25">
      <c r="EU52183" s="104"/>
    </row>
    <row r="52184" spans="151:151" ht="14.4" x14ac:dyDescent="0.25">
      <c r="EU52184" s="104"/>
    </row>
    <row r="52185" spans="151:151" ht="14.4" x14ac:dyDescent="0.25">
      <c r="EU52185" s="104"/>
    </row>
    <row r="52186" spans="151:151" ht="14.4" x14ac:dyDescent="0.25">
      <c r="EU52186" s="104"/>
    </row>
    <row r="52187" spans="151:151" ht="14.4" x14ac:dyDescent="0.25">
      <c r="EU52187" s="104"/>
    </row>
    <row r="52188" spans="151:151" ht="14.4" x14ac:dyDescent="0.25">
      <c r="EU52188" s="104"/>
    </row>
    <row r="52189" spans="151:151" ht="14.4" x14ac:dyDescent="0.25">
      <c r="EU52189" s="104"/>
    </row>
    <row r="52190" spans="151:151" ht="14.4" x14ac:dyDescent="0.25">
      <c r="EU52190" s="104"/>
    </row>
    <row r="52191" spans="151:151" ht="14.4" x14ac:dyDescent="0.25">
      <c r="EU52191" s="104"/>
    </row>
    <row r="52192" spans="151:151" ht="14.4" x14ac:dyDescent="0.25">
      <c r="EU52192" s="104"/>
    </row>
    <row r="52193" spans="151:151" ht="14.4" x14ac:dyDescent="0.25">
      <c r="EU52193" s="104"/>
    </row>
    <row r="52194" spans="151:151" ht="14.4" x14ac:dyDescent="0.25">
      <c r="EU52194" s="104"/>
    </row>
    <row r="52195" spans="151:151" ht="14.4" x14ac:dyDescent="0.25">
      <c r="EU52195" s="104"/>
    </row>
    <row r="52196" spans="151:151" ht="14.4" x14ac:dyDescent="0.25">
      <c r="EU52196" s="104"/>
    </row>
    <row r="52197" spans="151:151" ht="14.4" x14ac:dyDescent="0.25">
      <c r="EU52197" s="104"/>
    </row>
    <row r="52198" spans="151:151" ht="14.4" x14ac:dyDescent="0.25">
      <c r="EU52198" s="104"/>
    </row>
    <row r="52199" spans="151:151" ht="14.4" x14ac:dyDescent="0.25">
      <c r="EU52199" s="104"/>
    </row>
    <row r="52200" spans="151:151" ht="14.4" x14ac:dyDescent="0.25">
      <c r="EU52200" s="104"/>
    </row>
    <row r="52201" spans="151:151" ht="14.4" x14ac:dyDescent="0.25">
      <c r="EU52201" s="104"/>
    </row>
    <row r="52202" spans="151:151" ht="14.4" x14ac:dyDescent="0.25">
      <c r="EU52202" s="104"/>
    </row>
    <row r="52203" spans="151:151" ht="14.4" x14ac:dyDescent="0.25">
      <c r="EU52203" s="104"/>
    </row>
    <row r="52204" spans="151:151" ht="14.4" x14ac:dyDescent="0.25">
      <c r="EU52204" s="104"/>
    </row>
    <row r="52205" spans="151:151" ht="14.4" x14ac:dyDescent="0.25">
      <c r="EU52205" s="104"/>
    </row>
    <row r="52206" spans="151:151" ht="14.4" x14ac:dyDescent="0.25">
      <c r="EU52206" s="104"/>
    </row>
    <row r="52207" spans="151:151" ht="14.4" x14ac:dyDescent="0.25">
      <c r="EU52207" s="104"/>
    </row>
    <row r="52208" spans="151:151" ht="14.4" x14ac:dyDescent="0.25">
      <c r="EU52208" s="104"/>
    </row>
    <row r="52209" spans="151:151" ht="14.4" x14ac:dyDescent="0.25">
      <c r="EU52209" s="104"/>
    </row>
    <row r="52210" spans="151:151" ht="14.4" x14ac:dyDescent="0.25">
      <c r="EU52210" s="104"/>
    </row>
    <row r="52211" spans="151:151" ht="14.4" x14ac:dyDescent="0.25">
      <c r="EU52211" s="104"/>
    </row>
    <row r="52212" spans="151:151" ht="14.4" x14ac:dyDescent="0.25">
      <c r="EU52212" s="104"/>
    </row>
    <row r="52213" spans="151:151" ht="14.4" x14ac:dyDescent="0.25">
      <c r="EU52213" s="104"/>
    </row>
    <row r="52214" spans="151:151" ht="14.4" x14ac:dyDescent="0.25">
      <c r="EU52214" s="104"/>
    </row>
    <row r="52215" spans="151:151" ht="14.4" x14ac:dyDescent="0.25">
      <c r="EU52215" s="104"/>
    </row>
    <row r="52216" spans="151:151" ht="14.4" x14ac:dyDescent="0.25">
      <c r="EU52216" s="104"/>
    </row>
    <row r="52217" spans="151:151" ht="14.4" x14ac:dyDescent="0.25">
      <c r="EU52217" s="104"/>
    </row>
    <row r="52218" spans="151:151" ht="14.4" x14ac:dyDescent="0.25">
      <c r="EU52218" s="104"/>
    </row>
    <row r="52219" spans="151:151" ht="14.4" x14ac:dyDescent="0.25">
      <c r="EU52219" s="104"/>
    </row>
    <row r="52220" spans="151:151" ht="14.4" x14ac:dyDescent="0.25">
      <c r="EU52220" s="104"/>
    </row>
    <row r="52221" spans="151:151" ht="14.4" x14ac:dyDescent="0.25">
      <c r="EU52221" s="104"/>
    </row>
    <row r="52222" spans="151:151" ht="14.4" x14ac:dyDescent="0.25">
      <c r="EU52222" s="104"/>
    </row>
    <row r="52223" spans="151:151" ht="14.4" x14ac:dyDescent="0.25">
      <c r="EU52223" s="104"/>
    </row>
    <row r="52224" spans="151:151" ht="14.4" x14ac:dyDescent="0.25">
      <c r="EU52224" s="104"/>
    </row>
    <row r="52225" spans="151:151" ht="14.4" x14ac:dyDescent="0.25">
      <c r="EU52225" s="104"/>
    </row>
    <row r="52226" spans="151:151" ht="14.4" x14ac:dyDescent="0.25">
      <c r="EU52226" s="104"/>
    </row>
    <row r="52227" spans="151:151" ht="14.4" x14ac:dyDescent="0.25">
      <c r="EU52227" s="104"/>
    </row>
    <row r="52228" spans="151:151" ht="14.4" x14ac:dyDescent="0.25">
      <c r="EU52228" s="104"/>
    </row>
    <row r="52229" spans="151:151" ht="14.4" x14ac:dyDescent="0.25">
      <c r="EU52229" s="104"/>
    </row>
    <row r="52230" spans="151:151" ht="14.4" x14ac:dyDescent="0.25">
      <c r="EU52230" s="104"/>
    </row>
    <row r="52231" spans="151:151" ht="14.4" x14ac:dyDescent="0.25">
      <c r="EU52231" s="104"/>
    </row>
    <row r="52232" spans="151:151" ht="14.4" x14ac:dyDescent="0.25">
      <c r="EU52232" s="104"/>
    </row>
    <row r="52233" spans="151:151" ht="14.4" x14ac:dyDescent="0.25">
      <c r="EU52233" s="104"/>
    </row>
    <row r="52234" spans="151:151" ht="14.4" x14ac:dyDescent="0.25">
      <c r="EU52234" s="104"/>
    </row>
    <row r="52235" spans="151:151" ht="14.4" x14ac:dyDescent="0.25">
      <c r="EU52235" s="104"/>
    </row>
    <row r="52236" spans="151:151" ht="14.4" x14ac:dyDescent="0.25">
      <c r="EU52236" s="104"/>
    </row>
    <row r="52237" spans="151:151" ht="14.4" x14ac:dyDescent="0.25">
      <c r="EU52237" s="104"/>
    </row>
    <row r="52238" spans="151:151" ht="14.4" x14ac:dyDescent="0.25">
      <c r="EU52238" s="104"/>
    </row>
    <row r="52239" spans="151:151" ht="14.4" x14ac:dyDescent="0.25">
      <c r="EU52239" s="104"/>
    </row>
    <row r="52240" spans="151:151" ht="14.4" x14ac:dyDescent="0.25">
      <c r="EU52240" s="104"/>
    </row>
    <row r="52241" spans="151:151" ht="14.4" x14ac:dyDescent="0.25">
      <c r="EU52241" s="104"/>
    </row>
    <row r="52242" spans="151:151" ht="14.4" x14ac:dyDescent="0.25">
      <c r="EU52242" s="104"/>
    </row>
    <row r="52243" spans="151:151" ht="14.4" x14ac:dyDescent="0.25">
      <c r="EU52243" s="104"/>
    </row>
    <row r="52244" spans="151:151" ht="14.4" x14ac:dyDescent="0.25">
      <c r="EU52244" s="104"/>
    </row>
    <row r="52245" spans="151:151" ht="14.4" x14ac:dyDescent="0.25">
      <c r="EU52245" s="104"/>
    </row>
    <row r="52246" spans="151:151" ht="14.4" x14ac:dyDescent="0.25">
      <c r="EU52246" s="104"/>
    </row>
    <row r="52247" spans="151:151" ht="14.4" x14ac:dyDescent="0.25">
      <c r="EU52247" s="104"/>
    </row>
    <row r="52248" spans="151:151" ht="14.4" x14ac:dyDescent="0.25">
      <c r="EU52248" s="104"/>
    </row>
    <row r="52249" spans="151:151" ht="14.4" x14ac:dyDescent="0.25">
      <c r="EU52249" s="104"/>
    </row>
    <row r="52250" spans="151:151" ht="14.4" x14ac:dyDescent="0.25">
      <c r="EU52250" s="104"/>
    </row>
    <row r="52251" spans="151:151" ht="14.4" x14ac:dyDescent="0.25">
      <c r="EU52251" s="104"/>
    </row>
    <row r="52252" spans="151:151" ht="14.4" x14ac:dyDescent="0.25">
      <c r="EU52252" s="104"/>
    </row>
    <row r="52253" spans="151:151" ht="14.4" x14ac:dyDescent="0.25">
      <c r="EU52253" s="104"/>
    </row>
    <row r="52254" spans="151:151" ht="14.4" x14ac:dyDescent="0.25">
      <c r="EU52254" s="104"/>
    </row>
    <row r="52255" spans="151:151" ht="14.4" x14ac:dyDescent="0.25">
      <c r="EU52255" s="104"/>
    </row>
    <row r="52256" spans="151:151" ht="14.4" x14ac:dyDescent="0.25">
      <c r="EU52256" s="104"/>
    </row>
    <row r="52257" spans="151:151" ht="14.4" x14ac:dyDescent="0.25">
      <c r="EU52257" s="104"/>
    </row>
    <row r="52258" spans="151:151" ht="14.4" x14ac:dyDescent="0.25">
      <c r="EU52258" s="104"/>
    </row>
    <row r="52259" spans="151:151" ht="14.4" x14ac:dyDescent="0.25">
      <c r="EU52259" s="104"/>
    </row>
    <row r="52260" spans="151:151" ht="14.4" x14ac:dyDescent="0.25">
      <c r="EU52260" s="104"/>
    </row>
    <row r="52261" spans="151:151" ht="14.4" x14ac:dyDescent="0.25">
      <c r="EU52261" s="104"/>
    </row>
    <row r="52262" spans="151:151" ht="14.4" x14ac:dyDescent="0.25">
      <c r="EU52262" s="104"/>
    </row>
    <row r="52263" spans="151:151" ht="14.4" x14ac:dyDescent="0.25">
      <c r="EU52263" s="104"/>
    </row>
    <row r="52264" spans="151:151" ht="14.4" x14ac:dyDescent="0.25">
      <c r="EU52264" s="104"/>
    </row>
    <row r="52265" spans="151:151" ht="14.4" x14ac:dyDescent="0.25">
      <c r="EU52265" s="104"/>
    </row>
    <row r="52266" spans="151:151" ht="14.4" x14ac:dyDescent="0.25">
      <c r="EU52266" s="104"/>
    </row>
    <row r="52267" spans="151:151" ht="14.4" x14ac:dyDescent="0.25">
      <c r="EU52267" s="104"/>
    </row>
    <row r="52268" spans="151:151" ht="14.4" x14ac:dyDescent="0.25">
      <c r="EU52268" s="104"/>
    </row>
    <row r="52269" spans="151:151" ht="14.4" x14ac:dyDescent="0.25">
      <c r="EU52269" s="104"/>
    </row>
    <row r="52270" spans="151:151" ht="14.4" x14ac:dyDescent="0.25">
      <c r="EU52270" s="104"/>
    </row>
    <row r="52271" spans="151:151" ht="14.4" x14ac:dyDescent="0.25">
      <c r="EU52271" s="104"/>
    </row>
    <row r="52272" spans="151:151" ht="14.4" x14ac:dyDescent="0.25">
      <c r="EU52272" s="104"/>
    </row>
    <row r="52273" spans="151:151" ht="14.4" x14ac:dyDescent="0.25">
      <c r="EU52273" s="104"/>
    </row>
    <row r="52274" spans="151:151" ht="14.4" x14ac:dyDescent="0.25">
      <c r="EU52274" s="104"/>
    </row>
    <row r="52275" spans="151:151" ht="14.4" x14ac:dyDescent="0.25">
      <c r="EU52275" s="104"/>
    </row>
    <row r="52276" spans="151:151" ht="14.4" x14ac:dyDescent="0.25">
      <c r="EU52276" s="104"/>
    </row>
    <row r="52277" spans="151:151" ht="14.4" x14ac:dyDescent="0.25">
      <c r="EU52277" s="104"/>
    </row>
    <row r="52278" spans="151:151" ht="14.4" x14ac:dyDescent="0.25">
      <c r="EU52278" s="104"/>
    </row>
    <row r="52279" spans="151:151" ht="14.4" x14ac:dyDescent="0.25">
      <c r="EU52279" s="104"/>
    </row>
    <row r="52280" spans="151:151" ht="14.4" x14ac:dyDescent="0.25">
      <c r="EU52280" s="104"/>
    </row>
    <row r="52281" spans="151:151" ht="14.4" x14ac:dyDescent="0.25">
      <c r="EU52281" s="104"/>
    </row>
    <row r="52282" spans="151:151" ht="14.4" x14ac:dyDescent="0.25">
      <c r="EU52282" s="104"/>
    </row>
    <row r="52283" spans="151:151" ht="14.4" x14ac:dyDescent="0.25">
      <c r="EU52283" s="104"/>
    </row>
    <row r="52284" spans="151:151" ht="14.4" x14ac:dyDescent="0.25">
      <c r="EU52284" s="104"/>
    </row>
    <row r="52285" spans="151:151" ht="14.4" x14ac:dyDescent="0.25">
      <c r="EU52285" s="104"/>
    </row>
    <row r="52286" spans="151:151" ht="14.4" x14ac:dyDescent="0.25">
      <c r="EU52286" s="104"/>
    </row>
    <row r="52287" spans="151:151" ht="14.4" x14ac:dyDescent="0.25">
      <c r="EU52287" s="104"/>
    </row>
    <row r="52288" spans="151:151" ht="14.4" x14ac:dyDescent="0.25">
      <c r="EU52288" s="104"/>
    </row>
    <row r="52289" spans="151:151" ht="14.4" x14ac:dyDescent="0.25">
      <c r="EU52289" s="104"/>
    </row>
    <row r="52290" spans="151:151" ht="14.4" x14ac:dyDescent="0.25">
      <c r="EU52290" s="104"/>
    </row>
    <row r="52291" spans="151:151" ht="14.4" x14ac:dyDescent="0.25">
      <c r="EU52291" s="104"/>
    </row>
    <row r="52292" spans="151:151" ht="14.4" x14ac:dyDescent="0.25">
      <c r="EU52292" s="104"/>
    </row>
    <row r="52293" spans="151:151" ht="14.4" x14ac:dyDescent="0.25">
      <c r="EU52293" s="104"/>
    </row>
    <row r="52294" spans="151:151" ht="14.4" x14ac:dyDescent="0.25">
      <c r="EU52294" s="104"/>
    </row>
    <row r="52295" spans="151:151" ht="14.4" x14ac:dyDescent="0.25">
      <c r="EU52295" s="104"/>
    </row>
    <row r="52296" spans="151:151" ht="14.4" x14ac:dyDescent="0.25">
      <c r="EU52296" s="104"/>
    </row>
    <row r="52297" spans="151:151" ht="14.4" x14ac:dyDescent="0.25">
      <c r="EU52297" s="104"/>
    </row>
    <row r="52298" spans="151:151" ht="14.4" x14ac:dyDescent="0.25">
      <c r="EU52298" s="104"/>
    </row>
    <row r="52299" spans="151:151" ht="14.4" x14ac:dyDescent="0.25">
      <c r="EU52299" s="104"/>
    </row>
    <row r="52300" spans="151:151" ht="14.4" x14ac:dyDescent="0.25">
      <c r="EU52300" s="104"/>
    </row>
    <row r="52301" spans="151:151" ht="14.4" x14ac:dyDescent="0.25">
      <c r="EU52301" s="104"/>
    </row>
    <row r="52302" spans="151:151" ht="14.4" x14ac:dyDescent="0.25">
      <c r="EU52302" s="104"/>
    </row>
    <row r="52303" spans="151:151" ht="14.4" x14ac:dyDescent="0.25">
      <c r="EU52303" s="104"/>
    </row>
    <row r="52304" spans="151:151" ht="14.4" x14ac:dyDescent="0.25">
      <c r="EU52304" s="104"/>
    </row>
    <row r="52305" spans="151:151" ht="14.4" x14ac:dyDescent="0.25">
      <c r="EU52305" s="104"/>
    </row>
    <row r="52306" spans="151:151" ht="14.4" x14ac:dyDescent="0.25">
      <c r="EU52306" s="104"/>
    </row>
    <row r="52307" spans="151:151" ht="14.4" x14ac:dyDescent="0.25">
      <c r="EU52307" s="104"/>
    </row>
    <row r="52308" spans="151:151" ht="14.4" x14ac:dyDescent="0.25">
      <c r="EU52308" s="104"/>
    </row>
    <row r="52309" spans="151:151" ht="14.4" x14ac:dyDescent="0.25">
      <c r="EU52309" s="104"/>
    </row>
    <row r="52310" spans="151:151" ht="14.4" x14ac:dyDescent="0.25">
      <c r="EU52310" s="104"/>
    </row>
    <row r="52311" spans="151:151" ht="14.4" x14ac:dyDescent="0.25">
      <c r="EU52311" s="104"/>
    </row>
    <row r="52312" spans="151:151" ht="14.4" x14ac:dyDescent="0.25">
      <c r="EU52312" s="104"/>
    </row>
    <row r="52313" spans="151:151" ht="14.4" x14ac:dyDescent="0.25">
      <c r="EU52313" s="104"/>
    </row>
    <row r="52314" spans="151:151" ht="14.4" x14ac:dyDescent="0.25">
      <c r="EU52314" s="104"/>
    </row>
    <row r="52315" spans="151:151" ht="14.4" x14ac:dyDescent="0.25">
      <c r="EU52315" s="104"/>
    </row>
    <row r="52316" spans="151:151" ht="14.4" x14ac:dyDescent="0.25">
      <c r="EU52316" s="104"/>
    </row>
    <row r="52317" spans="151:151" ht="14.4" x14ac:dyDescent="0.25">
      <c r="EU52317" s="104"/>
    </row>
    <row r="52318" spans="151:151" ht="14.4" x14ac:dyDescent="0.25">
      <c r="EU52318" s="104"/>
    </row>
    <row r="52319" spans="151:151" ht="14.4" x14ac:dyDescent="0.25">
      <c r="EU52319" s="104"/>
    </row>
    <row r="52320" spans="151:151" ht="14.4" x14ac:dyDescent="0.25">
      <c r="EU52320" s="104"/>
    </row>
    <row r="52321" spans="151:151" ht="14.4" x14ac:dyDescent="0.25">
      <c r="EU52321" s="104"/>
    </row>
    <row r="52322" spans="151:151" ht="14.4" x14ac:dyDescent="0.25">
      <c r="EU52322" s="104"/>
    </row>
    <row r="52323" spans="151:151" ht="14.4" x14ac:dyDescent="0.25">
      <c r="EU52323" s="104"/>
    </row>
    <row r="52324" spans="151:151" ht="14.4" x14ac:dyDescent="0.25">
      <c r="EU52324" s="104"/>
    </row>
    <row r="52325" spans="151:151" ht="14.4" x14ac:dyDescent="0.25">
      <c r="EU52325" s="104"/>
    </row>
    <row r="52326" spans="151:151" ht="14.4" x14ac:dyDescent="0.25">
      <c r="EU52326" s="104"/>
    </row>
    <row r="52327" spans="151:151" ht="14.4" x14ac:dyDescent="0.25">
      <c r="EU52327" s="104"/>
    </row>
    <row r="52328" spans="151:151" ht="14.4" x14ac:dyDescent="0.25">
      <c r="EU52328" s="104"/>
    </row>
    <row r="52329" spans="151:151" ht="14.4" x14ac:dyDescent="0.25">
      <c r="EU52329" s="104"/>
    </row>
    <row r="52330" spans="151:151" ht="14.4" x14ac:dyDescent="0.25">
      <c r="EU52330" s="104"/>
    </row>
    <row r="52331" spans="151:151" ht="14.4" x14ac:dyDescent="0.25">
      <c r="EU52331" s="104"/>
    </row>
    <row r="52332" spans="151:151" ht="14.4" x14ac:dyDescent="0.25">
      <c r="EU52332" s="104"/>
    </row>
    <row r="52333" spans="151:151" ht="14.4" x14ac:dyDescent="0.25">
      <c r="EU52333" s="104"/>
    </row>
    <row r="52334" spans="151:151" ht="14.4" x14ac:dyDescent="0.25">
      <c r="EU52334" s="104"/>
    </row>
    <row r="52335" spans="151:151" ht="14.4" x14ac:dyDescent="0.25">
      <c r="EU52335" s="104"/>
    </row>
    <row r="52336" spans="151:151" ht="14.4" x14ac:dyDescent="0.25">
      <c r="EU52336" s="104"/>
    </row>
    <row r="52337" spans="151:151" ht="14.4" x14ac:dyDescent="0.25">
      <c r="EU52337" s="104"/>
    </row>
    <row r="52338" spans="151:151" ht="14.4" x14ac:dyDescent="0.25">
      <c r="EU52338" s="104"/>
    </row>
    <row r="52339" spans="151:151" ht="14.4" x14ac:dyDescent="0.25">
      <c r="EU52339" s="104"/>
    </row>
    <row r="52340" spans="151:151" ht="14.4" x14ac:dyDescent="0.25">
      <c r="EU52340" s="104"/>
    </row>
    <row r="52341" spans="151:151" ht="14.4" x14ac:dyDescent="0.25">
      <c r="EU52341" s="104"/>
    </row>
    <row r="52342" spans="151:151" ht="14.4" x14ac:dyDescent="0.25">
      <c r="EU52342" s="104"/>
    </row>
    <row r="52343" spans="151:151" ht="14.4" x14ac:dyDescent="0.25">
      <c r="EU52343" s="104"/>
    </row>
    <row r="52344" spans="151:151" ht="14.4" x14ac:dyDescent="0.25">
      <c r="EU52344" s="104"/>
    </row>
    <row r="52345" spans="151:151" ht="14.4" x14ac:dyDescent="0.25">
      <c r="EU52345" s="104"/>
    </row>
    <row r="52346" spans="151:151" ht="14.4" x14ac:dyDescent="0.25">
      <c r="EU52346" s="104"/>
    </row>
    <row r="52347" spans="151:151" ht="14.4" x14ac:dyDescent="0.25">
      <c r="EU52347" s="104"/>
    </row>
    <row r="52348" spans="151:151" ht="14.4" x14ac:dyDescent="0.25">
      <c r="EU52348" s="104"/>
    </row>
    <row r="52349" spans="151:151" ht="14.4" x14ac:dyDescent="0.25">
      <c r="EU52349" s="104"/>
    </row>
    <row r="52350" spans="151:151" ht="14.4" x14ac:dyDescent="0.25">
      <c r="EU52350" s="104"/>
    </row>
    <row r="52351" spans="151:151" ht="14.4" x14ac:dyDescent="0.25">
      <c r="EU52351" s="104"/>
    </row>
    <row r="52352" spans="151:151" ht="14.4" x14ac:dyDescent="0.25">
      <c r="EU52352" s="104"/>
    </row>
    <row r="52353" spans="151:151" ht="14.4" x14ac:dyDescent="0.25">
      <c r="EU52353" s="104"/>
    </row>
    <row r="52354" spans="151:151" ht="14.4" x14ac:dyDescent="0.25">
      <c r="EU52354" s="104"/>
    </row>
    <row r="52355" spans="151:151" ht="14.4" x14ac:dyDescent="0.25">
      <c r="EU52355" s="104"/>
    </row>
    <row r="52356" spans="151:151" ht="14.4" x14ac:dyDescent="0.25">
      <c r="EU52356" s="104"/>
    </row>
    <row r="52357" spans="151:151" ht="14.4" x14ac:dyDescent="0.25">
      <c r="EU52357" s="104"/>
    </row>
    <row r="52358" spans="151:151" ht="14.4" x14ac:dyDescent="0.25">
      <c r="EU52358" s="104"/>
    </row>
    <row r="52359" spans="151:151" ht="14.4" x14ac:dyDescent="0.25">
      <c r="EU52359" s="104"/>
    </row>
    <row r="52360" spans="151:151" ht="14.4" x14ac:dyDescent="0.25">
      <c r="EU52360" s="104"/>
    </row>
    <row r="52361" spans="151:151" ht="14.4" x14ac:dyDescent="0.25">
      <c r="EU52361" s="104"/>
    </row>
    <row r="52362" spans="151:151" ht="14.4" x14ac:dyDescent="0.25">
      <c r="EU52362" s="104"/>
    </row>
    <row r="52363" spans="151:151" ht="14.4" x14ac:dyDescent="0.25">
      <c r="EU52363" s="104"/>
    </row>
    <row r="52364" spans="151:151" ht="14.4" x14ac:dyDescent="0.25">
      <c r="EU52364" s="104"/>
    </row>
    <row r="52365" spans="151:151" ht="14.4" x14ac:dyDescent="0.25">
      <c r="EU52365" s="104"/>
    </row>
    <row r="52366" spans="151:151" ht="14.4" x14ac:dyDescent="0.25">
      <c r="EU52366" s="104"/>
    </row>
    <row r="52367" spans="151:151" ht="14.4" x14ac:dyDescent="0.25">
      <c r="EU52367" s="104"/>
    </row>
    <row r="52368" spans="151:151" ht="14.4" x14ac:dyDescent="0.25">
      <c r="EU52368" s="104"/>
    </row>
    <row r="52369" spans="151:151" ht="14.4" x14ac:dyDescent="0.25">
      <c r="EU52369" s="104"/>
    </row>
    <row r="52370" spans="151:151" ht="14.4" x14ac:dyDescent="0.25">
      <c r="EU52370" s="104"/>
    </row>
    <row r="52371" spans="151:151" ht="14.4" x14ac:dyDescent="0.25">
      <c r="EU52371" s="104"/>
    </row>
    <row r="52372" spans="151:151" ht="14.4" x14ac:dyDescent="0.25">
      <c r="EU52372" s="104"/>
    </row>
    <row r="52373" spans="151:151" ht="14.4" x14ac:dyDescent="0.25">
      <c r="EU52373" s="104"/>
    </row>
    <row r="52374" spans="151:151" ht="14.4" x14ac:dyDescent="0.25">
      <c r="EU52374" s="104"/>
    </row>
    <row r="52375" spans="151:151" ht="14.4" x14ac:dyDescent="0.25">
      <c r="EU52375" s="104"/>
    </row>
    <row r="52376" spans="151:151" ht="14.4" x14ac:dyDescent="0.25">
      <c r="EU52376" s="104"/>
    </row>
    <row r="52377" spans="151:151" ht="14.4" x14ac:dyDescent="0.25">
      <c r="EU52377" s="104"/>
    </row>
    <row r="52378" spans="151:151" ht="14.4" x14ac:dyDescent="0.25">
      <c r="EU52378" s="104"/>
    </row>
    <row r="52379" spans="151:151" ht="14.4" x14ac:dyDescent="0.25">
      <c r="EU52379" s="104"/>
    </row>
    <row r="52380" spans="151:151" ht="14.4" x14ac:dyDescent="0.25">
      <c r="EU52380" s="104"/>
    </row>
    <row r="52381" spans="151:151" ht="14.4" x14ac:dyDescent="0.25">
      <c r="EU52381" s="104"/>
    </row>
    <row r="52382" spans="151:151" ht="14.4" x14ac:dyDescent="0.25">
      <c r="EU52382" s="104"/>
    </row>
    <row r="52383" spans="151:151" ht="14.4" x14ac:dyDescent="0.25">
      <c r="EU52383" s="104"/>
    </row>
    <row r="52384" spans="151:151" ht="14.4" x14ac:dyDescent="0.25">
      <c r="EU52384" s="104"/>
    </row>
    <row r="52385" spans="151:151" ht="14.4" x14ac:dyDescent="0.25">
      <c r="EU52385" s="104"/>
    </row>
    <row r="52386" spans="151:151" ht="14.4" x14ac:dyDescent="0.25">
      <c r="EU52386" s="104"/>
    </row>
    <row r="52387" spans="151:151" ht="14.4" x14ac:dyDescent="0.25">
      <c r="EU52387" s="104"/>
    </row>
    <row r="52388" spans="151:151" ht="14.4" x14ac:dyDescent="0.25">
      <c r="EU52388" s="104"/>
    </row>
    <row r="52389" spans="151:151" ht="14.4" x14ac:dyDescent="0.25">
      <c r="EU52389" s="104"/>
    </row>
    <row r="52390" spans="151:151" ht="14.4" x14ac:dyDescent="0.25">
      <c r="EU52390" s="104"/>
    </row>
    <row r="52391" spans="151:151" ht="14.4" x14ac:dyDescent="0.25">
      <c r="EU52391" s="104"/>
    </row>
    <row r="52392" spans="151:151" ht="14.4" x14ac:dyDescent="0.25">
      <c r="EU52392" s="104"/>
    </row>
    <row r="52393" spans="151:151" ht="14.4" x14ac:dyDescent="0.25">
      <c r="EU52393" s="104"/>
    </row>
    <row r="52394" spans="151:151" ht="14.4" x14ac:dyDescent="0.25">
      <c r="EU52394" s="104"/>
    </row>
    <row r="52395" spans="151:151" ht="14.4" x14ac:dyDescent="0.25">
      <c r="EU52395" s="104"/>
    </row>
    <row r="52396" spans="151:151" ht="14.4" x14ac:dyDescent="0.25">
      <c r="EU52396" s="104"/>
    </row>
    <row r="52397" spans="151:151" ht="14.4" x14ac:dyDescent="0.25">
      <c r="EU52397" s="104"/>
    </row>
    <row r="52398" spans="151:151" ht="14.4" x14ac:dyDescent="0.25">
      <c r="EU52398" s="104"/>
    </row>
    <row r="52399" spans="151:151" ht="14.4" x14ac:dyDescent="0.25">
      <c r="EU52399" s="104"/>
    </row>
    <row r="52400" spans="151:151" ht="14.4" x14ac:dyDescent="0.25">
      <c r="EU52400" s="104"/>
    </row>
    <row r="52401" spans="151:151" ht="14.4" x14ac:dyDescent="0.25">
      <c r="EU52401" s="104"/>
    </row>
    <row r="52402" spans="151:151" ht="14.4" x14ac:dyDescent="0.25">
      <c r="EU52402" s="104"/>
    </row>
    <row r="52403" spans="151:151" ht="14.4" x14ac:dyDescent="0.25">
      <c r="EU52403" s="104"/>
    </row>
    <row r="52404" spans="151:151" ht="14.4" x14ac:dyDescent="0.25">
      <c r="EU52404" s="104"/>
    </row>
    <row r="52405" spans="151:151" ht="14.4" x14ac:dyDescent="0.25">
      <c r="EU52405" s="104"/>
    </row>
    <row r="52406" spans="151:151" ht="14.4" x14ac:dyDescent="0.25">
      <c r="EU52406" s="104"/>
    </row>
    <row r="52407" spans="151:151" ht="14.4" x14ac:dyDescent="0.25">
      <c r="EU52407" s="104"/>
    </row>
    <row r="52408" spans="151:151" ht="14.4" x14ac:dyDescent="0.25">
      <c r="EU52408" s="104"/>
    </row>
    <row r="52409" spans="151:151" ht="14.4" x14ac:dyDescent="0.25">
      <c r="EU52409" s="104"/>
    </row>
    <row r="52410" spans="151:151" ht="14.4" x14ac:dyDescent="0.25">
      <c r="EU52410" s="104"/>
    </row>
    <row r="52411" spans="151:151" ht="14.4" x14ac:dyDescent="0.25">
      <c r="EU52411" s="104"/>
    </row>
    <row r="52412" spans="151:151" ht="14.4" x14ac:dyDescent="0.25">
      <c r="EU52412" s="104"/>
    </row>
    <row r="52413" spans="151:151" ht="14.4" x14ac:dyDescent="0.25">
      <c r="EU52413" s="104"/>
    </row>
    <row r="52414" spans="151:151" ht="14.4" x14ac:dyDescent="0.25">
      <c r="EU52414" s="104"/>
    </row>
    <row r="52415" spans="151:151" ht="14.4" x14ac:dyDescent="0.25">
      <c r="EU52415" s="104"/>
    </row>
    <row r="52416" spans="151:151" ht="14.4" x14ac:dyDescent="0.25">
      <c r="EU52416" s="104"/>
    </row>
    <row r="52417" spans="151:151" ht="14.4" x14ac:dyDescent="0.25">
      <c r="EU52417" s="104"/>
    </row>
    <row r="52418" spans="151:151" ht="14.4" x14ac:dyDescent="0.25">
      <c r="EU52418" s="104"/>
    </row>
    <row r="52419" spans="151:151" ht="14.4" x14ac:dyDescent="0.25">
      <c r="EU52419" s="104"/>
    </row>
    <row r="52420" spans="151:151" ht="14.4" x14ac:dyDescent="0.25">
      <c r="EU52420" s="104"/>
    </row>
    <row r="52421" spans="151:151" ht="14.4" x14ac:dyDescent="0.25">
      <c r="EU52421" s="104"/>
    </row>
    <row r="52422" spans="151:151" ht="14.4" x14ac:dyDescent="0.25">
      <c r="EU52422" s="104"/>
    </row>
    <row r="52423" spans="151:151" ht="14.4" x14ac:dyDescent="0.25">
      <c r="EU52423" s="104"/>
    </row>
    <row r="52424" spans="151:151" ht="14.4" x14ac:dyDescent="0.25">
      <c r="EU52424" s="104"/>
    </row>
    <row r="52425" spans="151:151" ht="14.4" x14ac:dyDescent="0.25">
      <c r="EU52425" s="104"/>
    </row>
    <row r="52426" spans="151:151" ht="14.4" x14ac:dyDescent="0.25">
      <c r="EU52426" s="104"/>
    </row>
    <row r="52427" spans="151:151" ht="14.4" x14ac:dyDescent="0.25">
      <c r="EU52427" s="104"/>
    </row>
    <row r="52428" spans="151:151" ht="14.4" x14ac:dyDescent="0.25">
      <c r="EU52428" s="104"/>
    </row>
    <row r="52429" spans="151:151" ht="14.4" x14ac:dyDescent="0.25">
      <c r="EU52429" s="104"/>
    </row>
    <row r="52430" spans="151:151" ht="14.4" x14ac:dyDescent="0.25">
      <c r="EU52430" s="104"/>
    </row>
    <row r="52431" spans="151:151" ht="14.4" x14ac:dyDescent="0.25">
      <c r="EU52431" s="104"/>
    </row>
    <row r="52432" spans="151:151" ht="14.4" x14ac:dyDescent="0.25">
      <c r="EU52432" s="104"/>
    </row>
    <row r="52433" spans="151:151" ht="14.4" x14ac:dyDescent="0.25">
      <c r="EU52433" s="104"/>
    </row>
    <row r="52434" spans="151:151" ht="14.4" x14ac:dyDescent="0.25">
      <c r="EU52434" s="104"/>
    </row>
    <row r="52435" spans="151:151" ht="14.4" x14ac:dyDescent="0.25">
      <c r="EU52435" s="104"/>
    </row>
    <row r="52436" spans="151:151" ht="14.4" x14ac:dyDescent="0.25">
      <c r="EU52436" s="104"/>
    </row>
    <row r="52437" spans="151:151" ht="14.4" x14ac:dyDescent="0.25">
      <c r="EU52437" s="104"/>
    </row>
    <row r="52438" spans="151:151" ht="14.4" x14ac:dyDescent="0.25">
      <c r="EU52438" s="104"/>
    </row>
    <row r="52439" spans="151:151" ht="14.4" x14ac:dyDescent="0.25">
      <c r="EU52439" s="104"/>
    </row>
    <row r="52440" spans="151:151" ht="14.4" x14ac:dyDescent="0.25">
      <c r="EU52440" s="104"/>
    </row>
    <row r="52441" spans="151:151" ht="14.4" x14ac:dyDescent="0.25">
      <c r="EU52441" s="104"/>
    </row>
    <row r="52442" spans="151:151" ht="14.4" x14ac:dyDescent="0.25">
      <c r="EU52442" s="104"/>
    </row>
    <row r="52443" spans="151:151" ht="14.4" x14ac:dyDescent="0.25">
      <c r="EU52443" s="104"/>
    </row>
    <row r="52444" spans="151:151" ht="14.4" x14ac:dyDescent="0.25">
      <c r="EU52444" s="104"/>
    </row>
    <row r="52445" spans="151:151" ht="14.4" x14ac:dyDescent="0.25">
      <c r="EU52445" s="104"/>
    </row>
    <row r="52446" spans="151:151" ht="14.4" x14ac:dyDescent="0.25">
      <c r="EU52446" s="104"/>
    </row>
    <row r="52447" spans="151:151" ht="14.4" x14ac:dyDescent="0.25">
      <c r="EU52447" s="104"/>
    </row>
    <row r="52448" spans="151:151" ht="14.4" x14ac:dyDescent="0.25">
      <c r="EU52448" s="104"/>
    </row>
    <row r="52449" spans="151:151" ht="14.4" x14ac:dyDescent="0.25">
      <c r="EU52449" s="104"/>
    </row>
    <row r="52450" spans="151:151" ht="14.4" x14ac:dyDescent="0.25">
      <c r="EU52450" s="104"/>
    </row>
    <row r="52451" spans="151:151" ht="14.4" x14ac:dyDescent="0.25">
      <c r="EU52451" s="104"/>
    </row>
    <row r="52452" spans="151:151" ht="14.4" x14ac:dyDescent="0.25">
      <c r="EU52452" s="104"/>
    </row>
    <row r="52453" spans="151:151" ht="14.4" x14ac:dyDescent="0.25">
      <c r="EU52453" s="104"/>
    </row>
    <row r="52454" spans="151:151" ht="14.4" x14ac:dyDescent="0.25">
      <c r="EU52454" s="104"/>
    </row>
    <row r="52455" spans="151:151" ht="14.4" x14ac:dyDescent="0.25">
      <c r="EU52455" s="104"/>
    </row>
    <row r="52456" spans="151:151" ht="14.4" x14ac:dyDescent="0.25">
      <c r="EU52456" s="104"/>
    </row>
    <row r="52457" spans="151:151" ht="14.4" x14ac:dyDescent="0.25">
      <c r="EU52457" s="104"/>
    </row>
    <row r="52458" spans="151:151" ht="14.4" x14ac:dyDescent="0.25">
      <c r="EU52458" s="104"/>
    </row>
    <row r="52459" spans="151:151" ht="14.4" x14ac:dyDescent="0.25">
      <c r="EU52459" s="104"/>
    </row>
    <row r="52460" spans="151:151" ht="14.4" x14ac:dyDescent="0.25">
      <c r="EU52460" s="104"/>
    </row>
    <row r="52461" spans="151:151" ht="14.4" x14ac:dyDescent="0.25">
      <c r="EU52461" s="104"/>
    </row>
    <row r="52462" spans="151:151" ht="14.4" x14ac:dyDescent="0.25">
      <c r="EU52462" s="104"/>
    </row>
    <row r="52463" spans="151:151" ht="14.4" x14ac:dyDescent="0.25">
      <c r="EU52463" s="104"/>
    </row>
    <row r="52464" spans="151:151" ht="14.4" x14ac:dyDescent="0.25">
      <c r="EU52464" s="104"/>
    </row>
    <row r="52465" spans="151:151" ht="14.4" x14ac:dyDescent="0.25">
      <c r="EU52465" s="104"/>
    </row>
    <row r="52466" spans="151:151" ht="14.4" x14ac:dyDescent="0.25">
      <c r="EU52466" s="104"/>
    </row>
    <row r="52467" spans="151:151" ht="14.4" x14ac:dyDescent="0.25">
      <c r="EU52467" s="104"/>
    </row>
    <row r="52468" spans="151:151" ht="14.4" x14ac:dyDescent="0.25">
      <c r="EU52468" s="104"/>
    </row>
    <row r="52469" spans="151:151" ht="14.4" x14ac:dyDescent="0.25">
      <c r="EU52469" s="104"/>
    </row>
    <row r="52470" spans="151:151" ht="14.4" x14ac:dyDescent="0.25">
      <c r="EU52470" s="104"/>
    </row>
    <row r="52471" spans="151:151" ht="14.4" x14ac:dyDescent="0.25">
      <c r="EU52471" s="104"/>
    </row>
    <row r="52472" spans="151:151" ht="14.4" x14ac:dyDescent="0.25">
      <c r="EU52472" s="104"/>
    </row>
    <row r="52473" spans="151:151" ht="14.4" x14ac:dyDescent="0.25">
      <c r="EU52473" s="104"/>
    </row>
    <row r="52474" spans="151:151" ht="14.4" x14ac:dyDescent="0.25">
      <c r="EU52474" s="104"/>
    </row>
    <row r="52475" spans="151:151" ht="14.4" x14ac:dyDescent="0.25">
      <c r="EU52475" s="104"/>
    </row>
    <row r="52476" spans="151:151" ht="14.4" x14ac:dyDescent="0.25">
      <c r="EU52476" s="104"/>
    </row>
    <row r="52477" spans="151:151" ht="14.4" x14ac:dyDescent="0.25">
      <c r="EU52477" s="104"/>
    </row>
    <row r="52478" spans="151:151" ht="14.4" x14ac:dyDescent="0.25">
      <c r="EU52478" s="104"/>
    </row>
    <row r="52479" spans="151:151" ht="14.4" x14ac:dyDescent="0.25">
      <c r="EU52479" s="104"/>
    </row>
    <row r="52480" spans="151:151" ht="14.4" x14ac:dyDescent="0.25">
      <c r="EU52480" s="104"/>
    </row>
    <row r="52481" spans="151:151" ht="14.4" x14ac:dyDescent="0.25">
      <c r="EU52481" s="104"/>
    </row>
    <row r="52482" spans="151:151" ht="14.4" x14ac:dyDescent="0.25">
      <c r="EU52482" s="104"/>
    </row>
    <row r="52483" spans="151:151" ht="14.4" x14ac:dyDescent="0.25">
      <c r="EU52483" s="104"/>
    </row>
    <row r="52484" spans="151:151" ht="14.4" x14ac:dyDescent="0.25">
      <c r="EU52484" s="104"/>
    </row>
    <row r="52485" spans="151:151" ht="14.4" x14ac:dyDescent="0.25">
      <c r="EU52485" s="104"/>
    </row>
    <row r="52486" spans="151:151" ht="14.4" x14ac:dyDescent="0.25">
      <c r="EU52486" s="104"/>
    </row>
    <row r="52487" spans="151:151" ht="14.4" x14ac:dyDescent="0.25">
      <c r="EU52487" s="104"/>
    </row>
    <row r="52488" spans="151:151" ht="14.4" x14ac:dyDescent="0.25">
      <c r="EU52488" s="104"/>
    </row>
    <row r="52489" spans="151:151" ht="14.4" x14ac:dyDescent="0.25">
      <c r="EU52489" s="104"/>
    </row>
    <row r="52490" spans="151:151" ht="14.4" x14ac:dyDescent="0.25">
      <c r="EU52490" s="104"/>
    </row>
    <row r="52491" spans="151:151" ht="14.4" x14ac:dyDescent="0.25">
      <c r="EU52491" s="104"/>
    </row>
    <row r="52492" spans="151:151" ht="14.4" x14ac:dyDescent="0.25">
      <c r="EU52492" s="104"/>
    </row>
    <row r="52493" spans="151:151" ht="14.4" x14ac:dyDescent="0.25">
      <c r="EU52493" s="104"/>
    </row>
    <row r="52494" spans="151:151" ht="14.4" x14ac:dyDescent="0.25">
      <c r="EU52494" s="104"/>
    </row>
    <row r="52495" spans="151:151" ht="14.4" x14ac:dyDescent="0.25">
      <c r="EU52495" s="104"/>
    </row>
    <row r="52496" spans="151:151" ht="14.4" x14ac:dyDescent="0.25">
      <c r="EU52496" s="104"/>
    </row>
    <row r="52497" spans="151:151" ht="14.4" x14ac:dyDescent="0.25">
      <c r="EU52497" s="104"/>
    </row>
    <row r="52498" spans="151:151" ht="14.4" x14ac:dyDescent="0.25">
      <c r="EU52498" s="104"/>
    </row>
    <row r="52499" spans="151:151" ht="14.4" x14ac:dyDescent="0.25">
      <c r="EU52499" s="104"/>
    </row>
    <row r="52500" spans="151:151" ht="14.4" x14ac:dyDescent="0.25">
      <c r="EU52500" s="104"/>
    </row>
    <row r="52501" spans="151:151" ht="14.4" x14ac:dyDescent="0.25">
      <c r="EU52501" s="104"/>
    </row>
    <row r="52502" spans="151:151" ht="14.4" x14ac:dyDescent="0.25">
      <c r="EU52502" s="104"/>
    </row>
    <row r="52503" spans="151:151" ht="14.4" x14ac:dyDescent="0.25">
      <c r="EU52503" s="104"/>
    </row>
    <row r="52504" spans="151:151" ht="14.4" x14ac:dyDescent="0.25">
      <c r="EU52504" s="104"/>
    </row>
    <row r="52505" spans="151:151" ht="14.4" x14ac:dyDescent="0.25">
      <c r="EU52505" s="104"/>
    </row>
    <row r="52506" spans="151:151" ht="14.4" x14ac:dyDescent="0.25">
      <c r="EU52506" s="104"/>
    </row>
    <row r="52507" spans="151:151" ht="14.4" x14ac:dyDescent="0.25">
      <c r="EU52507" s="104"/>
    </row>
    <row r="52508" spans="151:151" ht="14.4" x14ac:dyDescent="0.25">
      <c r="EU52508" s="104"/>
    </row>
    <row r="52509" spans="151:151" ht="14.4" x14ac:dyDescent="0.25">
      <c r="EU52509" s="104"/>
    </row>
    <row r="52510" spans="151:151" ht="14.4" x14ac:dyDescent="0.25">
      <c r="EU52510" s="104"/>
    </row>
    <row r="52511" spans="151:151" ht="14.4" x14ac:dyDescent="0.25">
      <c r="EU52511" s="104"/>
    </row>
    <row r="52512" spans="151:151" ht="14.4" x14ac:dyDescent="0.25">
      <c r="EU52512" s="104"/>
    </row>
    <row r="52513" spans="151:151" ht="14.4" x14ac:dyDescent="0.25">
      <c r="EU52513" s="104"/>
    </row>
    <row r="52514" spans="151:151" ht="14.4" x14ac:dyDescent="0.25">
      <c r="EU52514" s="104"/>
    </row>
    <row r="52515" spans="151:151" ht="14.4" x14ac:dyDescent="0.25">
      <c r="EU52515" s="104"/>
    </row>
    <row r="52516" spans="151:151" ht="14.4" x14ac:dyDescent="0.25">
      <c r="EU52516" s="104"/>
    </row>
    <row r="52517" spans="151:151" ht="14.4" x14ac:dyDescent="0.25">
      <c r="EU52517" s="104"/>
    </row>
    <row r="52518" spans="151:151" ht="14.4" x14ac:dyDescent="0.25">
      <c r="EU52518" s="104"/>
    </row>
    <row r="52519" spans="151:151" ht="14.4" x14ac:dyDescent="0.25">
      <c r="EU52519" s="104"/>
    </row>
    <row r="52520" spans="151:151" ht="14.4" x14ac:dyDescent="0.25">
      <c r="EU52520" s="104"/>
    </row>
    <row r="52521" spans="151:151" ht="14.4" x14ac:dyDescent="0.25">
      <c r="EU52521" s="104"/>
    </row>
    <row r="52522" spans="151:151" ht="14.4" x14ac:dyDescent="0.25">
      <c r="EU52522" s="104"/>
    </row>
    <row r="52523" spans="151:151" ht="14.4" x14ac:dyDescent="0.25">
      <c r="EU52523" s="104"/>
    </row>
    <row r="52524" spans="151:151" ht="14.4" x14ac:dyDescent="0.25">
      <c r="EU52524" s="104"/>
    </row>
    <row r="52525" spans="151:151" ht="14.4" x14ac:dyDescent="0.25">
      <c r="EU52525" s="104"/>
    </row>
    <row r="52526" spans="151:151" ht="14.4" x14ac:dyDescent="0.25">
      <c r="EU52526" s="104"/>
    </row>
    <row r="52527" spans="151:151" ht="14.4" x14ac:dyDescent="0.25">
      <c r="EU52527" s="104"/>
    </row>
    <row r="52528" spans="151:151" ht="14.4" x14ac:dyDescent="0.25">
      <c r="EU52528" s="104"/>
    </row>
    <row r="52529" spans="151:151" ht="14.4" x14ac:dyDescent="0.25">
      <c r="EU52529" s="104"/>
    </row>
    <row r="52530" spans="151:151" ht="14.4" x14ac:dyDescent="0.25">
      <c r="EU52530" s="104"/>
    </row>
    <row r="52531" spans="151:151" ht="14.4" x14ac:dyDescent="0.25">
      <c r="EU52531" s="104"/>
    </row>
    <row r="52532" spans="151:151" ht="14.4" x14ac:dyDescent="0.25">
      <c r="EU52532" s="104"/>
    </row>
    <row r="52533" spans="151:151" ht="14.4" x14ac:dyDescent="0.25">
      <c r="EU52533" s="104"/>
    </row>
    <row r="52534" spans="151:151" ht="14.4" x14ac:dyDescent="0.25">
      <c r="EU52534" s="104"/>
    </row>
    <row r="52535" spans="151:151" ht="14.4" x14ac:dyDescent="0.25">
      <c r="EU52535" s="104"/>
    </row>
    <row r="52536" spans="151:151" ht="14.4" x14ac:dyDescent="0.25">
      <c r="EU52536" s="104"/>
    </row>
    <row r="52537" spans="151:151" ht="14.4" x14ac:dyDescent="0.25">
      <c r="EU52537" s="104"/>
    </row>
    <row r="52538" spans="151:151" ht="14.4" x14ac:dyDescent="0.25">
      <c r="EU52538" s="104"/>
    </row>
    <row r="52539" spans="151:151" ht="14.4" x14ac:dyDescent="0.25">
      <c r="EU52539" s="104"/>
    </row>
    <row r="52540" spans="151:151" ht="14.4" x14ac:dyDescent="0.25">
      <c r="EU52540" s="104"/>
    </row>
    <row r="52541" spans="151:151" ht="14.4" x14ac:dyDescent="0.25">
      <c r="EU52541" s="104"/>
    </row>
    <row r="52542" spans="151:151" ht="14.4" x14ac:dyDescent="0.25">
      <c r="EU52542" s="104"/>
    </row>
    <row r="52543" spans="151:151" ht="14.4" x14ac:dyDescent="0.25">
      <c r="EU52543" s="104"/>
    </row>
    <row r="52544" spans="151:151" ht="14.4" x14ac:dyDescent="0.25">
      <c r="EU52544" s="104"/>
    </row>
    <row r="52545" spans="151:151" ht="14.4" x14ac:dyDescent="0.25">
      <c r="EU52545" s="104"/>
    </row>
    <row r="52546" spans="151:151" ht="14.4" x14ac:dyDescent="0.25">
      <c r="EU52546" s="104"/>
    </row>
    <row r="52547" spans="151:151" ht="14.4" x14ac:dyDescent="0.25">
      <c r="EU52547" s="104"/>
    </row>
    <row r="52548" spans="151:151" ht="14.4" x14ac:dyDescent="0.25">
      <c r="EU52548" s="104"/>
    </row>
    <row r="52549" spans="151:151" ht="14.4" x14ac:dyDescent="0.25">
      <c r="EU52549" s="104"/>
    </row>
    <row r="52550" spans="151:151" ht="14.4" x14ac:dyDescent="0.25">
      <c r="EU52550" s="104"/>
    </row>
    <row r="52551" spans="151:151" ht="14.4" x14ac:dyDescent="0.25">
      <c r="EU52551" s="104"/>
    </row>
    <row r="52552" spans="151:151" ht="14.4" x14ac:dyDescent="0.25">
      <c r="EU52552" s="104"/>
    </row>
    <row r="52553" spans="151:151" ht="14.4" x14ac:dyDescent="0.25">
      <c r="EU52553" s="104"/>
    </row>
    <row r="52554" spans="151:151" ht="14.4" x14ac:dyDescent="0.25">
      <c r="EU52554" s="104"/>
    </row>
    <row r="52555" spans="151:151" ht="14.4" x14ac:dyDescent="0.25">
      <c r="EU52555" s="104"/>
    </row>
    <row r="52556" spans="151:151" ht="14.4" x14ac:dyDescent="0.25">
      <c r="EU52556" s="104"/>
    </row>
    <row r="52557" spans="151:151" ht="14.4" x14ac:dyDescent="0.25">
      <c r="EU52557" s="104"/>
    </row>
    <row r="52558" spans="151:151" ht="14.4" x14ac:dyDescent="0.25">
      <c r="EU52558" s="104"/>
    </row>
    <row r="52559" spans="151:151" ht="14.4" x14ac:dyDescent="0.25">
      <c r="EU52559" s="104"/>
    </row>
    <row r="52560" spans="151:151" ht="14.4" x14ac:dyDescent="0.25">
      <c r="EU52560" s="104"/>
    </row>
    <row r="52561" spans="151:151" ht="14.4" x14ac:dyDescent="0.25">
      <c r="EU52561" s="104"/>
    </row>
    <row r="52562" spans="151:151" ht="14.4" x14ac:dyDescent="0.25">
      <c r="EU52562" s="104"/>
    </row>
    <row r="52563" spans="151:151" ht="14.4" x14ac:dyDescent="0.25">
      <c r="EU52563" s="104"/>
    </row>
    <row r="52564" spans="151:151" ht="14.4" x14ac:dyDescent="0.25">
      <c r="EU52564" s="104"/>
    </row>
    <row r="52565" spans="151:151" ht="14.4" x14ac:dyDescent="0.25">
      <c r="EU52565" s="104"/>
    </row>
    <row r="52566" spans="151:151" ht="14.4" x14ac:dyDescent="0.25">
      <c r="EU52566" s="104"/>
    </row>
    <row r="52567" spans="151:151" ht="14.4" x14ac:dyDescent="0.25">
      <c r="EU52567" s="104"/>
    </row>
    <row r="52568" spans="151:151" ht="14.4" x14ac:dyDescent="0.25">
      <c r="EU52568" s="104"/>
    </row>
    <row r="52569" spans="151:151" ht="14.4" x14ac:dyDescent="0.25">
      <c r="EU52569" s="104"/>
    </row>
    <row r="52570" spans="151:151" ht="14.4" x14ac:dyDescent="0.25">
      <c r="EU52570" s="104"/>
    </row>
    <row r="52571" spans="151:151" ht="14.4" x14ac:dyDescent="0.25">
      <c r="EU52571" s="104"/>
    </row>
    <row r="52572" spans="151:151" ht="14.4" x14ac:dyDescent="0.25">
      <c r="EU52572" s="104"/>
    </row>
    <row r="52573" spans="151:151" ht="14.4" x14ac:dyDescent="0.25">
      <c r="EU52573" s="104"/>
    </row>
    <row r="52574" spans="151:151" ht="14.4" x14ac:dyDescent="0.25">
      <c r="EU52574" s="104"/>
    </row>
    <row r="52575" spans="151:151" ht="14.4" x14ac:dyDescent="0.25">
      <c r="EU52575" s="104"/>
    </row>
    <row r="52576" spans="151:151" ht="14.4" x14ac:dyDescent="0.25">
      <c r="EU52576" s="104"/>
    </row>
    <row r="52577" spans="151:151" ht="14.4" x14ac:dyDescent="0.25">
      <c r="EU52577" s="104"/>
    </row>
    <row r="52578" spans="151:151" ht="14.4" x14ac:dyDescent="0.25">
      <c r="EU52578" s="104"/>
    </row>
    <row r="52579" spans="151:151" ht="14.4" x14ac:dyDescent="0.25">
      <c r="EU52579" s="104"/>
    </row>
    <row r="52580" spans="151:151" ht="14.4" x14ac:dyDescent="0.25">
      <c r="EU52580" s="104"/>
    </row>
    <row r="52581" spans="151:151" ht="14.4" x14ac:dyDescent="0.25">
      <c r="EU52581" s="104"/>
    </row>
    <row r="52582" spans="151:151" ht="14.4" x14ac:dyDescent="0.25">
      <c r="EU52582" s="104"/>
    </row>
    <row r="52583" spans="151:151" ht="14.4" x14ac:dyDescent="0.25">
      <c r="EU52583" s="104"/>
    </row>
    <row r="52584" spans="151:151" ht="14.4" x14ac:dyDescent="0.25">
      <c r="EU52584" s="104"/>
    </row>
    <row r="52585" spans="151:151" ht="14.4" x14ac:dyDescent="0.25">
      <c r="EU52585" s="104"/>
    </row>
    <row r="52586" spans="151:151" ht="14.4" x14ac:dyDescent="0.25">
      <c r="EU52586" s="104"/>
    </row>
    <row r="52587" spans="151:151" ht="14.4" x14ac:dyDescent="0.25">
      <c r="EU52587" s="104"/>
    </row>
    <row r="52588" spans="151:151" ht="14.4" x14ac:dyDescent="0.25">
      <c r="EU52588" s="104"/>
    </row>
    <row r="52589" spans="151:151" ht="14.4" x14ac:dyDescent="0.25">
      <c r="EU52589" s="104"/>
    </row>
    <row r="52590" spans="151:151" ht="14.4" x14ac:dyDescent="0.25">
      <c r="EU52590" s="104"/>
    </row>
    <row r="52591" spans="151:151" ht="14.4" x14ac:dyDescent="0.25">
      <c r="EU52591" s="104"/>
    </row>
    <row r="52592" spans="151:151" ht="14.4" x14ac:dyDescent="0.25">
      <c r="EU52592" s="104"/>
    </row>
    <row r="52593" spans="151:151" ht="14.4" x14ac:dyDescent="0.25">
      <c r="EU52593" s="104"/>
    </row>
    <row r="52594" spans="151:151" ht="14.4" x14ac:dyDescent="0.25">
      <c r="EU52594" s="104"/>
    </row>
    <row r="52595" spans="151:151" ht="14.4" x14ac:dyDescent="0.25">
      <c r="EU52595" s="104"/>
    </row>
    <row r="52596" spans="151:151" ht="14.4" x14ac:dyDescent="0.25">
      <c r="EU52596" s="104"/>
    </row>
    <row r="52597" spans="151:151" ht="14.4" x14ac:dyDescent="0.25">
      <c r="EU52597" s="104"/>
    </row>
    <row r="52598" spans="151:151" ht="14.4" x14ac:dyDescent="0.25">
      <c r="EU52598" s="104"/>
    </row>
    <row r="52599" spans="151:151" ht="14.4" x14ac:dyDescent="0.25">
      <c r="EU52599" s="104"/>
    </row>
    <row r="52600" spans="151:151" ht="14.4" x14ac:dyDescent="0.25">
      <c r="EU52600" s="104"/>
    </row>
    <row r="52601" spans="151:151" ht="14.4" x14ac:dyDescent="0.25">
      <c r="EU52601" s="104"/>
    </row>
    <row r="52602" spans="151:151" ht="14.4" x14ac:dyDescent="0.25">
      <c r="EU52602" s="104"/>
    </row>
    <row r="52603" spans="151:151" ht="14.4" x14ac:dyDescent="0.25">
      <c r="EU52603" s="104"/>
    </row>
    <row r="52604" spans="151:151" ht="14.4" x14ac:dyDescent="0.25">
      <c r="EU52604" s="104"/>
    </row>
    <row r="52605" spans="151:151" ht="14.4" x14ac:dyDescent="0.25">
      <c r="EU52605" s="104"/>
    </row>
    <row r="52606" spans="151:151" ht="14.4" x14ac:dyDescent="0.25">
      <c r="EU52606" s="104"/>
    </row>
    <row r="52607" spans="151:151" ht="14.4" x14ac:dyDescent="0.25">
      <c r="EU52607" s="104"/>
    </row>
    <row r="52608" spans="151:151" ht="14.4" x14ac:dyDescent="0.25">
      <c r="EU52608" s="104"/>
    </row>
    <row r="52609" spans="151:151" ht="14.4" x14ac:dyDescent="0.25">
      <c r="EU52609" s="104"/>
    </row>
    <row r="52610" spans="151:151" ht="14.4" x14ac:dyDescent="0.25">
      <c r="EU52610" s="104"/>
    </row>
    <row r="52611" spans="151:151" ht="14.4" x14ac:dyDescent="0.25">
      <c r="EU52611" s="104"/>
    </row>
    <row r="52612" spans="151:151" ht="14.4" x14ac:dyDescent="0.25">
      <c r="EU52612" s="104"/>
    </row>
    <row r="52613" spans="151:151" ht="14.4" x14ac:dyDescent="0.25">
      <c r="EU52613" s="104"/>
    </row>
    <row r="52614" spans="151:151" ht="14.4" x14ac:dyDescent="0.25">
      <c r="EU52614" s="104"/>
    </row>
    <row r="52615" spans="151:151" ht="14.4" x14ac:dyDescent="0.25">
      <c r="EU52615" s="104"/>
    </row>
    <row r="52616" spans="151:151" ht="14.4" x14ac:dyDescent="0.25">
      <c r="EU52616" s="104"/>
    </row>
    <row r="52617" spans="151:151" ht="14.4" x14ac:dyDescent="0.25">
      <c r="EU52617" s="104"/>
    </row>
    <row r="52618" spans="151:151" ht="14.4" x14ac:dyDescent="0.25">
      <c r="EU52618" s="104"/>
    </row>
    <row r="52619" spans="151:151" ht="14.4" x14ac:dyDescent="0.25">
      <c r="EU52619" s="104"/>
    </row>
    <row r="52620" spans="151:151" ht="14.4" x14ac:dyDescent="0.25">
      <c r="EU52620" s="104"/>
    </row>
    <row r="52621" spans="151:151" ht="14.4" x14ac:dyDescent="0.25">
      <c r="EU52621" s="104"/>
    </row>
    <row r="52622" spans="151:151" ht="14.4" x14ac:dyDescent="0.25">
      <c r="EU52622" s="104"/>
    </row>
    <row r="52623" spans="151:151" ht="14.4" x14ac:dyDescent="0.25">
      <c r="EU52623" s="104"/>
    </row>
    <row r="52624" spans="151:151" ht="14.4" x14ac:dyDescent="0.25">
      <c r="EU52624" s="104"/>
    </row>
    <row r="52625" spans="151:151" ht="14.4" x14ac:dyDescent="0.25">
      <c r="EU52625" s="104"/>
    </row>
    <row r="52626" spans="151:151" ht="14.4" x14ac:dyDescent="0.25">
      <c r="EU52626" s="104"/>
    </row>
    <row r="52627" spans="151:151" ht="14.4" x14ac:dyDescent="0.25">
      <c r="EU52627" s="104"/>
    </row>
    <row r="52628" spans="151:151" ht="14.4" x14ac:dyDescent="0.25">
      <c r="EU52628" s="104"/>
    </row>
    <row r="52629" spans="151:151" ht="14.4" x14ac:dyDescent="0.25">
      <c r="EU52629" s="104"/>
    </row>
    <row r="52630" spans="151:151" ht="14.4" x14ac:dyDescent="0.25">
      <c r="EU52630" s="104"/>
    </row>
    <row r="52631" spans="151:151" ht="14.4" x14ac:dyDescent="0.25">
      <c r="EU52631" s="104"/>
    </row>
    <row r="52632" spans="151:151" ht="14.4" x14ac:dyDescent="0.25">
      <c r="EU52632" s="104"/>
    </row>
    <row r="52633" spans="151:151" ht="14.4" x14ac:dyDescent="0.25">
      <c r="EU52633" s="104"/>
    </row>
    <row r="52634" spans="151:151" ht="14.4" x14ac:dyDescent="0.25">
      <c r="EU52634" s="104"/>
    </row>
    <row r="52635" spans="151:151" ht="14.4" x14ac:dyDescent="0.25">
      <c r="EU52635" s="104"/>
    </row>
    <row r="52636" spans="151:151" ht="14.4" x14ac:dyDescent="0.25">
      <c r="EU52636" s="104"/>
    </row>
    <row r="52637" spans="151:151" ht="14.4" x14ac:dyDescent="0.25">
      <c r="EU52637" s="104"/>
    </row>
    <row r="52638" spans="151:151" ht="14.4" x14ac:dyDescent="0.25">
      <c r="EU52638" s="104"/>
    </row>
    <row r="52639" spans="151:151" ht="14.4" x14ac:dyDescent="0.25">
      <c r="EU52639" s="104"/>
    </row>
    <row r="52640" spans="151:151" ht="14.4" x14ac:dyDescent="0.25">
      <c r="EU52640" s="104"/>
    </row>
    <row r="52641" spans="151:151" ht="14.4" x14ac:dyDescent="0.25">
      <c r="EU52641" s="104"/>
    </row>
    <row r="52642" spans="151:151" ht="14.4" x14ac:dyDescent="0.25">
      <c r="EU52642" s="104"/>
    </row>
    <row r="52643" spans="151:151" ht="14.4" x14ac:dyDescent="0.25">
      <c r="EU52643" s="104"/>
    </row>
    <row r="52644" spans="151:151" ht="14.4" x14ac:dyDescent="0.25">
      <c r="EU52644" s="104"/>
    </row>
    <row r="52645" spans="151:151" ht="14.4" x14ac:dyDescent="0.25">
      <c r="EU52645" s="104"/>
    </row>
    <row r="52646" spans="151:151" ht="14.4" x14ac:dyDescent="0.25">
      <c r="EU52646" s="104"/>
    </row>
    <row r="52647" spans="151:151" ht="14.4" x14ac:dyDescent="0.25">
      <c r="EU52647" s="104"/>
    </row>
    <row r="52648" spans="151:151" ht="14.4" x14ac:dyDescent="0.25">
      <c r="EU52648" s="104"/>
    </row>
    <row r="52649" spans="151:151" ht="14.4" x14ac:dyDescent="0.25">
      <c r="EU52649" s="104"/>
    </row>
    <row r="52650" spans="151:151" ht="14.4" x14ac:dyDescent="0.25">
      <c r="EU52650" s="104"/>
    </row>
    <row r="52651" spans="151:151" ht="14.4" x14ac:dyDescent="0.25">
      <c r="EU52651" s="104"/>
    </row>
    <row r="52652" spans="151:151" ht="14.4" x14ac:dyDescent="0.25">
      <c r="EU52652" s="104"/>
    </row>
    <row r="52653" spans="151:151" ht="14.4" x14ac:dyDescent="0.25">
      <c r="EU52653" s="104"/>
    </row>
    <row r="52654" spans="151:151" ht="14.4" x14ac:dyDescent="0.25">
      <c r="EU52654" s="104"/>
    </row>
    <row r="52655" spans="151:151" ht="14.4" x14ac:dyDescent="0.25">
      <c r="EU52655" s="104"/>
    </row>
    <row r="52656" spans="151:151" ht="14.4" x14ac:dyDescent="0.25">
      <c r="EU52656" s="104"/>
    </row>
    <row r="52657" spans="151:151" ht="14.4" x14ac:dyDescent="0.25">
      <c r="EU52657" s="104"/>
    </row>
    <row r="52658" spans="151:151" ht="14.4" x14ac:dyDescent="0.25">
      <c r="EU52658" s="104"/>
    </row>
    <row r="52659" spans="151:151" ht="14.4" x14ac:dyDescent="0.25">
      <c r="EU52659" s="104"/>
    </row>
    <row r="52660" spans="151:151" ht="14.4" x14ac:dyDescent="0.25">
      <c r="EU52660" s="104"/>
    </row>
    <row r="52661" spans="151:151" ht="14.4" x14ac:dyDescent="0.25">
      <c r="EU52661" s="104"/>
    </row>
    <row r="52662" spans="151:151" ht="14.4" x14ac:dyDescent="0.25">
      <c r="EU52662" s="104"/>
    </row>
    <row r="52663" spans="151:151" ht="14.4" x14ac:dyDescent="0.25">
      <c r="EU52663" s="104"/>
    </row>
    <row r="52664" spans="151:151" ht="14.4" x14ac:dyDescent="0.25">
      <c r="EU52664" s="104"/>
    </row>
    <row r="52665" spans="151:151" ht="14.4" x14ac:dyDescent="0.25">
      <c r="EU52665" s="104"/>
    </row>
    <row r="52666" spans="151:151" ht="14.4" x14ac:dyDescent="0.25">
      <c r="EU52666" s="104"/>
    </row>
    <row r="52667" spans="151:151" ht="14.4" x14ac:dyDescent="0.25">
      <c r="EU52667" s="104"/>
    </row>
    <row r="52668" spans="151:151" ht="14.4" x14ac:dyDescent="0.25">
      <c r="EU52668" s="104"/>
    </row>
    <row r="52669" spans="151:151" ht="14.4" x14ac:dyDescent="0.25">
      <c r="EU52669" s="104"/>
    </row>
    <row r="52670" spans="151:151" ht="14.4" x14ac:dyDescent="0.25">
      <c r="EU52670" s="104"/>
    </row>
    <row r="52671" spans="151:151" ht="14.4" x14ac:dyDescent="0.25">
      <c r="EU52671" s="104"/>
    </row>
    <row r="52672" spans="151:151" ht="14.4" x14ac:dyDescent="0.25">
      <c r="EU52672" s="104"/>
    </row>
    <row r="52673" spans="151:151" ht="14.4" x14ac:dyDescent="0.25">
      <c r="EU52673" s="104"/>
    </row>
    <row r="52674" spans="151:151" ht="14.4" x14ac:dyDescent="0.25">
      <c r="EU52674" s="104"/>
    </row>
    <row r="52675" spans="151:151" ht="14.4" x14ac:dyDescent="0.25">
      <c r="EU52675" s="104"/>
    </row>
    <row r="52676" spans="151:151" ht="14.4" x14ac:dyDescent="0.25">
      <c r="EU52676" s="104"/>
    </row>
    <row r="52677" spans="151:151" ht="14.4" x14ac:dyDescent="0.25">
      <c r="EU52677" s="104"/>
    </row>
    <row r="52678" spans="151:151" ht="14.4" x14ac:dyDescent="0.25">
      <c r="EU52678" s="104"/>
    </row>
    <row r="52679" spans="151:151" ht="14.4" x14ac:dyDescent="0.25">
      <c r="EU52679" s="104"/>
    </row>
    <row r="52680" spans="151:151" ht="14.4" x14ac:dyDescent="0.25">
      <c r="EU52680" s="104"/>
    </row>
    <row r="52681" spans="151:151" ht="14.4" x14ac:dyDescent="0.25">
      <c r="EU52681" s="104"/>
    </row>
    <row r="52682" spans="151:151" ht="14.4" x14ac:dyDescent="0.25">
      <c r="EU52682" s="104"/>
    </row>
    <row r="52683" spans="151:151" ht="14.4" x14ac:dyDescent="0.25">
      <c r="EU52683" s="104"/>
    </row>
    <row r="52684" spans="151:151" ht="14.4" x14ac:dyDescent="0.25">
      <c r="EU52684" s="104"/>
    </row>
    <row r="52685" spans="151:151" ht="14.4" x14ac:dyDescent="0.25">
      <c r="EU52685" s="104"/>
    </row>
    <row r="52686" spans="151:151" ht="14.4" x14ac:dyDescent="0.25">
      <c r="EU52686" s="104"/>
    </row>
    <row r="52687" spans="151:151" ht="14.4" x14ac:dyDescent="0.25">
      <c r="EU52687" s="104"/>
    </row>
    <row r="52688" spans="151:151" ht="14.4" x14ac:dyDescent="0.25">
      <c r="EU52688" s="104"/>
    </row>
    <row r="52689" spans="151:151" ht="14.4" x14ac:dyDescent="0.25">
      <c r="EU52689" s="104"/>
    </row>
    <row r="52690" spans="151:151" ht="14.4" x14ac:dyDescent="0.25">
      <c r="EU52690" s="104"/>
    </row>
    <row r="52691" spans="151:151" ht="14.4" x14ac:dyDescent="0.25">
      <c r="EU52691" s="104"/>
    </row>
    <row r="52692" spans="151:151" ht="14.4" x14ac:dyDescent="0.25">
      <c r="EU52692" s="104"/>
    </row>
    <row r="52693" spans="151:151" ht="14.4" x14ac:dyDescent="0.25">
      <c r="EU52693" s="104"/>
    </row>
    <row r="52694" spans="151:151" ht="14.4" x14ac:dyDescent="0.25">
      <c r="EU52694" s="104"/>
    </row>
    <row r="52695" spans="151:151" ht="14.4" x14ac:dyDescent="0.25">
      <c r="EU52695" s="104"/>
    </row>
    <row r="52696" spans="151:151" ht="14.4" x14ac:dyDescent="0.25">
      <c r="EU52696" s="104"/>
    </row>
    <row r="52697" spans="151:151" ht="14.4" x14ac:dyDescent="0.25">
      <c r="EU52697" s="104"/>
    </row>
    <row r="52698" spans="151:151" ht="14.4" x14ac:dyDescent="0.25">
      <c r="EU52698" s="104"/>
    </row>
    <row r="52699" spans="151:151" ht="14.4" x14ac:dyDescent="0.25">
      <c r="EU52699" s="104"/>
    </row>
    <row r="52700" spans="151:151" ht="14.4" x14ac:dyDescent="0.25">
      <c r="EU52700" s="104"/>
    </row>
    <row r="52701" spans="151:151" ht="14.4" x14ac:dyDescent="0.25">
      <c r="EU52701" s="104"/>
    </row>
    <row r="52702" spans="151:151" ht="14.4" x14ac:dyDescent="0.25">
      <c r="EU52702" s="104"/>
    </row>
    <row r="52703" spans="151:151" ht="14.4" x14ac:dyDescent="0.25">
      <c r="EU52703" s="104"/>
    </row>
    <row r="52704" spans="151:151" ht="14.4" x14ac:dyDescent="0.25">
      <c r="EU52704" s="104"/>
    </row>
    <row r="52705" spans="151:151" ht="14.4" x14ac:dyDescent="0.25">
      <c r="EU52705" s="104"/>
    </row>
    <row r="52706" spans="151:151" ht="14.4" x14ac:dyDescent="0.25">
      <c r="EU52706" s="104"/>
    </row>
    <row r="52707" spans="151:151" ht="14.4" x14ac:dyDescent="0.25">
      <c r="EU52707" s="104"/>
    </row>
    <row r="52708" spans="151:151" ht="14.4" x14ac:dyDescent="0.25">
      <c r="EU52708" s="104"/>
    </row>
    <row r="52709" spans="151:151" ht="14.4" x14ac:dyDescent="0.25">
      <c r="EU52709" s="104"/>
    </row>
    <row r="52710" spans="151:151" ht="14.4" x14ac:dyDescent="0.25">
      <c r="EU52710" s="104"/>
    </row>
    <row r="52711" spans="151:151" ht="14.4" x14ac:dyDescent="0.25">
      <c r="EU52711" s="104"/>
    </row>
    <row r="52712" spans="151:151" ht="14.4" x14ac:dyDescent="0.25">
      <c r="EU52712" s="104"/>
    </row>
    <row r="52713" spans="151:151" ht="14.4" x14ac:dyDescent="0.25">
      <c r="EU52713" s="104"/>
    </row>
    <row r="52714" spans="151:151" ht="14.4" x14ac:dyDescent="0.25">
      <c r="EU52714" s="104"/>
    </row>
    <row r="52715" spans="151:151" ht="14.4" x14ac:dyDescent="0.25">
      <c r="EU52715" s="104"/>
    </row>
    <row r="52716" spans="151:151" ht="14.4" x14ac:dyDescent="0.25">
      <c r="EU52716" s="104"/>
    </row>
    <row r="52717" spans="151:151" ht="14.4" x14ac:dyDescent="0.25">
      <c r="EU52717" s="104"/>
    </row>
    <row r="52718" spans="151:151" ht="14.4" x14ac:dyDescent="0.25">
      <c r="EU52718" s="104"/>
    </row>
    <row r="52719" spans="151:151" ht="14.4" x14ac:dyDescent="0.25">
      <c r="EU52719" s="104"/>
    </row>
    <row r="52720" spans="151:151" ht="14.4" x14ac:dyDescent="0.25">
      <c r="EU52720" s="104"/>
    </row>
    <row r="52721" spans="151:151" ht="14.4" x14ac:dyDescent="0.25">
      <c r="EU52721" s="104"/>
    </row>
    <row r="52722" spans="151:151" ht="14.4" x14ac:dyDescent="0.25">
      <c r="EU52722" s="104"/>
    </row>
    <row r="52723" spans="151:151" ht="14.4" x14ac:dyDescent="0.25">
      <c r="EU52723" s="104"/>
    </row>
    <row r="52724" spans="151:151" ht="14.4" x14ac:dyDescent="0.25">
      <c r="EU52724" s="104"/>
    </row>
    <row r="52725" spans="151:151" ht="14.4" x14ac:dyDescent="0.25">
      <c r="EU52725" s="104"/>
    </row>
    <row r="52726" spans="151:151" ht="14.4" x14ac:dyDescent="0.25">
      <c r="EU52726" s="104"/>
    </row>
    <row r="52727" spans="151:151" ht="14.4" x14ac:dyDescent="0.25">
      <c r="EU52727" s="104"/>
    </row>
    <row r="52728" spans="151:151" ht="14.4" x14ac:dyDescent="0.25">
      <c r="EU52728" s="104"/>
    </row>
    <row r="52729" spans="151:151" ht="14.4" x14ac:dyDescent="0.25">
      <c r="EU52729" s="104"/>
    </row>
    <row r="52730" spans="151:151" ht="14.4" x14ac:dyDescent="0.25">
      <c r="EU52730" s="104"/>
    </row>
    <row r="52731" spans="151:151" ht="14.4" x14ac:dyDescent="0.25">
      <c r="EU52731" s="104"/>
    </row>
    <row r="52732" spans="151:151" ht="14.4" x14ac:dyDescent="0.25">
      <c r="EU52732" s="104"/>
    </row>
    <row r="52733" spans="151:151" ht="14.4" x14ac:dyDescent="0.25">
      <c r="EU52733" s="104"/>
    </row>
    <row r="52734" spans="151:151" ht="14.4" x14ac:dyDescent="0.25">
      <c r="EU52734" s="104"/>
    </row>
    <row r="52735" spans="151:151" ht="14.4" x14ac:dyDescent="0.25">
      <c r="EU52735" s="104"/>
    </row>
    <row r="52736" spans="151:151" ht="14.4" x14ac:dyDescent="0.25">
      <c r="EU52736" s="104"/>
    </row>
    <row r="52737" spans="151:151" ht="14.4" x14ac:dyDescent="0.25">
      <c r="EU52737" s="104"/>
    </row>
    <row r="52738" spans="151:151" ht="14.4" x14ac:dyDescent="0.25">
      <c r="EU52738" s="104"/>
    </row>
    <row r="52739" spans="151:151" ht="14.4" x14ac:dyDescent="0.25">
      <c r="EU52739" s="104"/>
    </row>
    <row r="52740" spans="151:151" ht="14.4" x14ac:dyDescent="0.25">
      <c r="EU52740" s="104"/>
    </row>
    <row r="52741" spans="151:151" ht="14.4" x14ac:dyDescent="0.25">
      <c r="EU52741" s="104"/>
    </row>
    <row r="52742" spans="151:151" ht="14.4" x14ac:dyDescent="0.25">
      <c r="EU52742" s="104"/>
    </row>
    <row r="52743" spans="151:151" ht="14.4" x14ac:dyDescent="0.25">
      <c r="EU52743" s="104"/>
    </row>
    <row r="52744" spans="151:151" ht="14.4" x14ac:dyDescent="0.25">
      <c r="EU52744" s="104"/>
    </row>
    <row r="52745" spans="151:151" ht="14.4" x14ac:dyDescent="0.25">
      <c r="EU52745" s="104"/>
    </row>
    <row r="52746" spans="151:151" ht="14.4" x14ac:dyDescent="0.25">
      <c r="EU52746" s="104"/>
    </row>
    <row r="52747" spans="151:151" ht="14.4" x14ac:dyDescent="0.25">
      <c r="EU52747" s="104"/>
    </row>
    <row r="52748" spans="151:151" ht="14.4" x14ac:dyDescent="0.25">
      <c r="EU52748" s="104"/>
    </row>
    <row r="52749" spans="151:151" ht="14.4" x14ac:dyDescent="0.25">
      <c r="EU52749" s="104"/>
    </row>
    <row r="52750" spans="151:151" ht="14.4" x14ac:dyDescent="0.25">
      <c r="EU52750" s="104"/>
    </row>
    <row r="52751" spans="151:151" ht="14.4" x14ac:dyDescent="0.25">
      <c r="EU52751" s="104"/>
    </row>
    <row r="52752" spans="151:151" ht="14.4" x14ac:dyDescent="0.25">
      <c r="EU52752" s="104"/>
    </row>
    <row r="52753" spans="151:151" ht="14.4" x14ac:dyDescent="0.25">
      <c r="EU52753" s="104"/>
    </row>
    <row r="52754" spans="151:151" ht="14.4" x14ac:dyDescent="0.25">
      <c r="EU52754" s="104"/>
    </row>
    <row r="52755" spans="151:151" ht="14.4" x14ac:dyDescent="0.25">
      <c r="EU52755" s="104"/>
    </row>
    <row r="52756" spans="151:151" ht="14.4" x14ac:dyDescent="0.25">
      <c r="EU52756" s="104"/>
    </row>
    <row r="52757" spans="151:151" ht="14.4" x14ac:dyDescent="0.25">
      <c r="EU52757" s="104"/>
    </row>
    <row r="52758" spans="151:151" ht="14.4" x14ac:dyDescent="0.25">
      <c r="EU52758" s="104"/>
    </row>
    <row r="52759" spans="151:151" ht="14.4" x14ac:dyDescent="0.25">
      <c r="EU52759" s="104"/>
    </row>
    <row r="52760" spans="151:151" ht="14.4" x14ac:dyDescent="0.25">
      <c r="EU52760" s="104"/>
    </row>
    <row r="52761" spans="151:151" ht="14.4" x14ac:dyDescent="0.25">
      <c r="EU52761" s="104"/>
    </row>
    <row r="52762" spans="151:151" ht="14.4" x14ac:dyDescent="0.25">
      <c r="EU52762" s="104"/>
    </row>
    <row r="52763" spans="151:151" ht="14.4" x14ac:dyDescent="0.25">
      <c r="EU52763" s="104"/>
    </row>
    <row r="52764" spans="151:151" ht="14.4" x14ac:dyDescent="0.25">
      <c r="EU52764" s="104"/>
    </row>
    <row r="52765" spans="151:151" ht="14.4" x14ac:dyDescent="0.25">
      <c r="EU52765" s="104"/>
    </row>
    <row r="52766" spans="151:151" ht="14.4" x14ac:dyDescent="0.25">
      <c r="EU52766" s="104"/>
    </row>
    <row r="52767" spans="151:151" ht="14.4" x14ac:dyDescent="0.25">
      <c r="EU52767" s="104"/>
    </row>
    <row r="52768" spans="151:151" ht="14.4" x14ac:dyDescent="0.25">
      <c r="EU52768" s="104"/>
    </row>
    <row r="52769" spans="151:151" ht="14.4" x14ac:dyDescent="0.25">
      <c r="EU52769" s="104"/>
    </row>
    <row r="52770" spans="151:151" ht="14.4" x14ac:dyDescent="0.25">
      <c r="EU52770" s="104"/>
    </row>
    <row r="52771" spans="151:151" ht="14.4" x14ac:dyDescent="0.25">
      <c r="EU52771" s="104"/>
    </row>
    <row r="52772" spans="151:151" ht="14.4" x14ac:dyDescent="0.25">
      <c r="EU52772" s="104"/>
    </row>
    <row r="52773" spans="151:151" ht="14.4" x14ac:dyDescent="0.25">
      <c r="EU52773" s="104"/>
    </row>
    <row r="52774" spans="151:151" ht="14.4" x14ac:dyDescent="0.25">
      <c r="EU52774" s="104"/>
    </row>
    <row r="52775" spans="151:151" ht="14.4" x14ac:dyDescent="0.25">
      <c r="EU52775" s="104"/>
    </row>
    <row r="52776" spans="151:151" ht="14.4" x14ac:dyDescent="0.25">
      <c r="EU52776" s="104"/>
    </row>
    <row r="52777" spans="151:151" ht="14.4" x14ac:dyDescent="0.25">
      <c r="EU52777" s="104"/>
    </row>
    <row r="52778" spans="151:151" ht="14.4" x14ac:dyDescent="0.25">
      <c r="EU52778" s="104"/>
    </row>
    <row r="52779" spans="151:151" ht="14.4" x14ac:dyDescent="0.25">
      <c r="EU52779" s="104"/>
    </row>
    <row r="52780" spans="151:151" ht="14.4" x14ac:dyDescent="0.25">
      <c r="EU52780" s="104"/>
    </row>
    <row r="52781" spans="151:151" ht="14.4" x14ac:dyDescent="0.25">
      <c r="EU52781" s="104"/>
    </row>
    <row r="52782" spans="151:151" ht="14.4" x14ac:dyDescent="0.25">
      <c r="EU52782" s="104"/>
    </row>
    <row r="52783" spans="151:151" ht="14.4" x14ac:dyDescent="0.25">
      <c r="EU52783" s="104"/>
    </row>
    <row r="52784" spans="151:151" ht="14.4" x14ac:dyDescent="0.25">
      <c r="EU52784" s="104"/>
    </row>
    <row r="52785" spans="151:151" ht="14.4" x14ac:dyDescent="0.25">
      <c r="EU52785" s="104"/>
    </row>
    <row r="52786" spans="151:151" ht="14.4" x14ac:dyDescent="0.25">
      <c r="EU52786" s="104"/>
    </row>
    <row r="52787" spans="151:151" ht="14.4" x14ac:dyDescent="0.25">
      <c r="EU52787" s="104"/>
    </row>
    <row r="52788" spans="151:151" ht="14.4" x14ac:dyDescent="0.25">
      <c r="EU52788" s="104"/>
    </row>
    <row r="52789" spans="151:151" ht="14.4" x14ac:dyDescent="0.25">
      <c r="EU52789" s="104"/>
    </row>
    <row r="52790" spans="151:151" ht="14.4" x14ac:dyDescent="0.25">
      <c r="EU52790" s="104"/>
    </row>
    <row r="52791" spans="151:151" ht="14.4" x14ac:dyDescent="0.25">
      <c r="EU52791" s="104"/>
    </row>
    <row r="52792" spans="151:151" ht="14.4" x14ac:dyDescent="0.25">
      <c r="EU52792" s="104"/>
    </row>
    <row r="52793" spans="151:151" ht="14.4" x14ac:dyDescent="0.25">
      <c r="EU52793" s="104"/>
    </row>
    <row r="52794" spans="151:151" ht="14.4" x14ac:dyDescent="0.25">
      <c r="EU52794" s="104"/>
    </row>
    <row r="52795" spans="151:151" ht="14.4" x14ac:dyDescent="0.25">
      <c r="EU52795" s="104"/>
    </row>
    <row r="52796" spans="151:151" ht="14.4" x14ac:dyDescent="0.25">
      <c r="EU52796" s="104"/>
    </row>
    <row r="52797" spans="151:151" ht="14.4" x14ac:dyDescent="0.25">
      <c r="EU52797" s="104"/>
    </row>
    <row r="52798" spans="151:151" ht="14.4" x14ac:dyDescent="0.25">
      <c r="EU52798" s="104"/>
    </row>
    <row r="52799" spans="151:151" ht="14.4" x14ac:dyDescent="0.25">
      <c r="EU52799" s="104"/>
    </row>
    <row r="52800" spans="151:151" ht="14.4" x14ac:dyDescent="0.25">
      <c r="EU52800" s="104"/>
    </row>
    <row r="52801" spans="151:151" ht="14.4" x14ac:dyDescent="0.25">
      <c r="EU52801" s="104"/>
    </row>
    <row r="52802" spans="151:151" ht="14.4" x14ac:dyDescent="0.25">
      <c r="EU52802" s="104"/>
    </row>
    <row r="52803" spans="151:151" ht="14.4" x14ac:dyDescent="0.25">
      <c r="EU52803" s="104"/>
    </row>
    <row r="52804" spans="151:151" ht="14.4" x14ac:dyDescent="0.25">
      <c r="EU52804" s="104"/>
    </row>
    <row r="52805" spans="151:151" ht="14.4" x14ac:dyDescent="0.25">
      <c r="EU52805" s="104"/>
    </row>
    <row r="52806" spans="151:151" ht="14.4" x14ac:dyDescent="0.25">
      <c r="EU52806" s="104"/>
    </row>
    <row r="52807" spans="151:151" ht="14.4" x14ac:dyDescent="0.25">
      <c r="EU52807" s="104"/>
    </row>
    <row r="52808" spans="151:151" ht="14.4" x14ac:dyDescent="0.25">
      <c r="EU52808" s="104"/>
    </row>
    <row r="52809" spans="151:151" ht="14.4" x14ac:dyDescent="0.25">
      <c r="EU52809" s="104"/>
    </row>
    <row r="52810" spans="151:151" ht="14.4" x14ac:dyDescent="0.25">
      <c r="EU52810" s="104"/>
    </row>
    <row r="52811" spans="151:151" ht="14.4" x14ac:dyDescent="0.25">
      <c r="EU52811" s="104"/>
    </row>
    <row r="52812" spans="151:151" ht="14.4" x14ac:dyDescent="0.25">
      <c r="EU52812" s="104"/>
    </row>
    <row r="52813" spans="151:151" ht="14.4" x14ac:dyDescent="0.25">
      <c r="EU52813" s="104"/>
    </row>
    <row r="52814" spans="151:151" ht="14.4" x14ac:dyDescent="0.25">
      <c r="EU52814" s="104"/>
    </row>
    <row r="52815" spans="151:151" ht="14.4" x14ac:dyDescent="0.25">
      <c r="EU52815" s="104"/>
    </row>
    <row r="52816" spans="151:151" ht="14.4" x14ac:dyDescent="0.25">
      <c r="EU52816" s="104"/>
    </row>
    <row r="52817" spans="151:151" ht="14.4" x14ac:dyDescent="0.25">
      <c r="EU52817" s="104"/>
    </row>
    <row r="52818" spans="151:151" ht="14.4" x14ac:dyDescent="0.25">
      <c r="EU52818" s="104"/>
    </row>
    <row r="52819" spans="151:151" ht="14.4" x14ac:dyDescent="0.25">
      <c r="EU52819" s="104"/>
    </row>
    <row r="52820" spans="151:151" ht="14.4" x14ac:dyDescent="0.25">
      <c r="EU52820" s="104"/>
    </row>
    <row r="52821" spans="151:151" ht="14.4" x14ac:dyDescent="0.25">
      <c r="EU52821" s="104"/>
    </row>
    <row r="52822" spans="151:151" ht="14.4" x14ac:dyDescent="0.25">
      <c r="EU52822" s="104"/>
    </row>
    <row r="52823" spans="151:151" ht="14.4" x14ac:dyDescent="0.25">
      <c r="EU52823" s="104"/>
    </row>
    <row r="52824" spans="151:151" ht="14.4" x14ac:dyDescent="0.25">
      <c r="EU52824" s="104"/>
    </row>
    <row r="52825" spans="151:151" ht="14.4" x14ac:dyDescent="0.25">
      <c r="EU52825" s="104"/>
    </row>
    <row r="52826" spans="151:151" ht="14.4" x14ac:dyDescent="0.25">
      <c r="EU52826" s="104"/>
    </row>
    <row r="52827" spans="151:151" ht="14.4" x14ac:dyDescent="0.25">
      <c r="EU52827" s="104"/>
    </row>
    <row r="52828" spans="151:151" ht="14.4" x14ac:dyDescent="0.25">
      <c r="EU52828" s="104"/>
    </row>
    <row r="52829" spans="151:151" ht="14.4" x14ac:dyDescent="0.25">
      <c r="EU52829" s="104"/>
    </row>
    <row r="52830" spans="151:151" ht="14.4" x14ac:dyDescent="0.25">
      <c r="EU52830" s="104"/>
    </row>
    <row r="52831" spans="151:151" ht="14.4" x14ac:dyDescent="0.25">
      <c r="EU52831" s="104"/>
    </row>
    <row r="52832" spans="151:151" ht="14.4" x14ac:dyDescent="0.25">
      <c r="EU52832" s="104"/>
    </row>
    <row r="52833" spans="151:151" ht="14.4" x14ac:dyDescent="0.25">
      <c r="EU52833" s="104"/>
    </row>
    <row r="52834" spans="151:151" ht="14.4" x14ac:dyDescent="0.25">
      <c r="EU52834" s="104"/>
    </row>
    <row r="52835" spans="151:151" ht="14.4" x14ac:dyDescent="0.25">
      <c r="EU52835" s="104"/>
    </row>
    <row r="52836" spans="151:151" ht="14.4" x14ac:dyDescent="0.25">
      <c r="EU52836" s="104"/>
    </row>
    <row r="52837" spans="151:151" ht="14.4" x14ac:dyDescent="0.25">
      <c r="EU52837" s="104"/>
    </row>
    <row r="52838" spans="151:151" ht="14.4" x14ac:dyDescent="0.25">
      <c r="EU52838" s="104"/>
    </row>
    <row r="52839" spans="151:151" ht="14.4" x14ac:dyDescent="0.25">
      <c r="EU52839" s="104"/>
    </row>
    <row r="52840" spans="151:151" ht="14.4" x14ac:dyDescent="0.25">
      <c r="EU52840" s="104"/>
    </row>
    <row r="52841" spans="151:151" ht="14.4" x14ac:dyDescent="0.25">
      <c r="EU52841" s="104"/>
    </row>
    <row r="52842" spans="151:151" ht="14.4" x14ac:dyDescent="0.25">
      <c r="EU52842" s="104"/>
    </row>
    <row r="52843" spans="151:151" ht="14.4" x14ac:dyDescent="0.25">
      <c r="EU52843" s="104"/>
    </row>
    <row r="52844" spans="151:151" ht="14.4" x14ac:dyDescent="0.25">
      <c r="EU52844" s="104"/>
    </row>
    <row r="52845" spans="151:151" ht="14.4" x14ac:dyDescent="0.25">
      <c r="EU52845" s="104"/>
    </row>
    <row r="52846" spans="151:151" ht="14.4" x14ac:dyDescent="0.25">
      <c r="EU52846" s="104"/>
    </row>
    <row r="52847" spans="151:151" ht="14.4" x14ac:dyDescent="0.25">
      <c r="EU52847" s="104"/>
    </row>
    <row r="52848" spans="151:151" ht="14.4" x14ac:dyDescent="0.25">
      <c r="EU52848" s="104"/>
    </row>
    <row r="52849" spans="151:151" ht="14.4" x14ac:dyDescent="0.25">
      <c r="EU52849" s="104"/>
    </row>
    <row r="52850" spans="151:151" ht="14.4" x14ac:dyDescent="0.25">
      <c r="EU52850" s="104"/>
    </row>
    <row r="52851" spans="151:151" ht="14.4" x14ac:dyDescent="0.25">
      <c r="EU52851" s="104"/>
    </row>
    <row r="52852" spans="151:151" ht="14.4" x14ac:dyDescent="0.25">
      <c r="EU52852" s="104"/>
    </row>
    <row r="52853" spans="151:151" ht="14.4" x14ac:dyDescent="0.25">
      <c r="EU52853" s="104"/>
    </row>
    <row r="52854" spans="151:151" ht="14.4" x14ac:dyDescent="0.25">
      <c r="EU52854" s="104"/>
    </row>
    <row r="52855" spans="151:151" ht="14.4" x14ac:dyDescent="0.25">
      <c r="EU52855" s="104"/>
    </row>
    <row r="52856" spans="151:151" ht="14.4" x14ac:dyDescent="0.25">
      <c r="EU52856" s="104"/>
    </row>
    <row r="52857" spans="151:151" ht="14.4" x14ac:dyDescent="0.25">
      <c r="EU52857" s="104"/>
    </row>
    <row r="52858" spans="151:151" ht="14.4" x14ac:dyDescent="0.25">
      <c r="EU52858" s="104"/>
    </row>
    <row r="52859" spans="151:151" ht="14.4" x14ac:dyDescent="0.25">
      <c r="EU52859" s="104"/>
    </row>
    <row r="52860" spans="151:151" ht="14.4" x14ac:dyDescent="0.25">
      <c r="EU52860" s="104"/>
    </row>
    <row r="52861" spans="151:151" ht="14.4" x14ac:dyDescent="0.25">
      <c r="EU52861" s="104"/>
    </row>
    <row r="52862" spans="151:151" ht="14.4" x14ac:dyDescent="0.25">
      <c r="EU52862" s="104"/>
    </row>
    <row r="52863" spans="151:151" ht="14.4" x14ac:dyDescent="0.25">
      <c r="EU52863" s="104"/>
    </row>
    <row r="52864" spans="151:151" ht="14.4" x14ac:dyDescent="0.25">
      <c r="EU52864" s="104"/>
    </row>
    <row r="52865" spans="151:151" ht="14.4" x14ac:dyDescent="0.25">
      <c r="EU52865" s="104"/>
    </row>
    <row r="52866" spans="151:151" ht="14.4" x14ac:dyDescent="0.25">
      <c r="EU52866" s="104"/>
    </row>
    <row r="52867" spans="151:151" ht="14.4" x14ac:dyDescent="0.25">
      <c r="EU52867" s="104"/>
    </row>
    <row r="52868" spans="151:151" ht="14.4" x14ac:dyDescent="0.25">
      <c r="EU52868" s="104"/>
    </row>
    <row r="52869" spans="151:151" ht="14.4" x14ac:dyDescent="0.25">
      <c r="EU52869" s="104"/>
    </row>
    <row r="52870" spans="151:151" ht="14.4" x14ac:dyDescent="0.25">
      <c r="EU52870" s="104"/>
    </row>
    <row r="52871" spans="151:151" ht="14.4" x14ac:dyDescent="0.25">
      <c r="EU52871" s="104"/>
    </row>
    <row r="52872" spans="151:151" ht="14.4" x14ac:dyDescent="0.25">
      <c r="EU52872" s="104"/>
    </row>
    <row r="52873" spans="151:151" ht="14.4" x14ac:dyDescent="0.25">
      <c r="EU52873" s="104"/>
    </row>
    <row r="52874" spans="151:151" ht="14.4" x14ac:dyDescent="0.25">
      <c r="EU52874" s="104"/>
    </row>
    <row r="52875" spans="151:151" ht="14.4" x14ac:dyDescent="0.25">
      <c r="EU52875" s="104"/>
    </row>
    <row r="52876" spans="151:151" ht="14.4" x14ac:dyDescent="0.25">
      <c r="EU52876" s="104"/>
    </row>
    <row r="52877" spans="151:151" ht="14.4" x14ac:dyDescent="0.25">
      <c r="EU52877" s="104"/>
    </row>
    <row r="52878" spans="151:151" ht="14.4" x14ac:dyDescent="0.25">
      <c r="EU52878" s="104"/>
    </row>
    <row r="52879" spans="151:151" ht="14.4" x14ac:dyDescent="0.25">
      <c r="EU52879" s="104"/>
    </row>
    <row r="52880" spans="151:151" ht="14.4" x14ac:dyDescent="0.25">
      <c r="EU52880" s="104"/>
    </row>
    <row r="52881" spans="151:151" ht="14.4" x14ac:dyDescent="0.25">
      <c r="EU52881" s="104"/>
    </row>
    <row r="52882" spans="151:151" ht="14.4" x14ac:dyDescent="0.25">
      <c r="EU52882" s="104"/>
    </row>
    <row r="52883" spans="151:151" ht="14.4" x14ac:dyDescent="0.25">
      <c r="EU52883" s="104"/>
    </row>
    <row r="52884" spans="151:151" ht="14.4" x14ac:dyDescent="0.25">
      <c r="EU52884" s="104"/>
    </row>
    <row r="52885" spans="151:151" ht="14.4" x14ac:dyDescent="0.25">
      <c r="EU52885" s="104"/>
    </row>
    <row r="52886" spans="151:151" ht="14.4" x14ac:dyDescent="0.25">
      <c r="EU52886" s="104"/>
    </row>
    <row r="52887" spans="151:151" ht="14.4" x14ac:dyDescent="0.25">
      <c r="EU52887" s="104"/>
    </row>
    <row r="52888" spans="151:151" ht="14.4" x14ac:dyDescent="0.25">
      <c r="EU52888" s="104"/>
    </row>
    <row r="52889" spans="151:151" ht="14.4" x14ac:dyDescent="0.25">
      <c r="EU52889" s="104"/>
    </row>
    <row r="52890" spans="151:151" ht="14.4" x14ac:dyDescent="0.25">
      <c r="EU52890" s="104"/>
    </row>
    <row r="52891" spans="151:151" ht="14.4" x14ac:dyDescent="0.25">
      <c r="EU52891" s="104"/>
    </row>
    <row r="52892" spans="151:151" ht="14.4" x14ac:dyDescent="0.25">
      <c r="EU52892" s="104"/>
    </row>
    <row r="52893" spans="151:151" ht="14.4" x14ac:dyDescent="0.25">
      <c r="EU52893" s="104"/>
    </row>
    <row r="52894" spans="151:151" ht="14.4" x14ac:dyDescent="0.25">
      <c r="EU52894" s="104"/>
    </row>
    <row r="52895" spans="151:151" ht="14.4" x14ac:dyDescent="0.25">
      <c r="EU52895" s="104"/>
    </row>
    <row r="52896" spans="151:151" ht="14.4" x14ac:dyDescent="0.25">
      <c r="EU52896" s="104"/>
    </row>
    <row r="52897" spans="151:151" ht="14.4" x14ac:dyDescent="0.25">
      <c r="EU52897" s="104"/>
    </row>
    <row r="52898" spans="151:151" ht="14.4" x14ac:dyDescent="0.25">
      <c r="EU52898" s="104"/>
    </row>
    <row r="52899" spans="151:151" ht="14.4" x14ac:dyDescent="0.25">
      <c r="EU52899" s="104"/>
    </row>
    <row r="52900" spans="151:151" ht="14.4" x14ac:dyDescent="0.25">
      <c r="EU52900" s="104"/>
    </row>
    <row r="52901" spans="151:151" ht="14.4" x14ac:dyDescent="0.25">
      <c r="EU52901" s="104"/>
    </row>
    <row r="52902" spans="151:151" ht="14.4" x14ac:dyDescent="0.25">
      <c r="EU52902" s="104"/>
    </row>
    <row r="52903" spans="151:151" ht="14.4" x14ac:dyDescent="0.25">
      <c r="EU52903" s="104"/>
    </row>
    <row r="52904" spans="151:151" ht="14.4" x14ac:dyDescent="0.25">
      <c r="EU52904" s="104"/>
    </row>
    <row r="52905" spans="151:151" ht="14.4" x14ac:dyDescent="0.25">
      <c r="EU52905" s="104"/>
    </row>
    <row r="52906" spans="151:151" ht="14.4" x14ac:dyDescent="0.25">
      <c r="EU52906" s="104"/>
    </row>
    <row r="52907" spans="151:151" ht="14.4" x14ac:dyDescent="0.25">
      <c r="EU52907" s="104"/>
    </row>
    <row r="52908" spans="151:151" ht="14.4" x14ac:dyDescent="0.25">
      <c r="EU52908" s="104"/>
    </row>
    <row r="52909" spans="151:151" ht="14.4" x14ac:dyDescent="0.25">
      <c r="EU52909" s="104"/>
    </row>
    <row r="52910" spans="151:151" ht="14.4" x14ac:dyDescent="0.25">
      <c r="EU52910" s="104"/>
    </row>
    <row r="52911" spans="151:151" ht="14.4" x14ac:dyDescent="0.25">
      <c r="EU52911" s="104"/>
    </row>
    <row r="52912" spans="151:151" ht="14.4" x14ac:dyDescent="0.25">
      <c r="EU52912" s="104"/>
    </row>
    <row r="52913" spans="151:151" ht="14.4" x14ac:dyDescent="0.25">
      <c r="EU52913" s="104"/>
    </row>
    <row r="52914" spans="151:151" ht="14.4" x14ac:dyDescent="0.25">
      <c r="EU52914" s="104"/>
    </row>
    <row r="52915" spans="151:151" ht="14.4" x14ac:dyDescent="0.25">
      <c r="EU52915" s="104"/>
    </row>
    <row r="52916" spans="151:151" ht="14.4" x14ac:dyDescent="0.25">
      <c r="EU52916" s="104"/>
    </row>
    <row r="52917" spans="151:151" ht="14.4" x14ac:dyDescent="0.25">
      <c r="EU52917" s="104"/>
    </row>
    <row r="52918" spans="151:151" ht="14.4" x14ac:dyDescent="0.25">
      <c r="EU52918" s="104"/>
    </row>
    <row r="52919" spans="151:151" ht="14.4" x14ac:dyDescent="0.25">
      <c r="EU52919" s="104"/>
    </row>
    <row r="52920" spans="151:151" ht="14.4" x14ac:dyDescent="0.25">
      <c r="EU52920" s="104"/>
    </row>
    <row r="52921" spans="151:151" ht="14.4" x14ac:dyDescent="0.25">
      <c r="EU52921" s="104"/>
    </row>
    <row r="52922" spans="151:151" ht="14.4" x14ac:dyDescent="0.25">
      <c r="EU52922" s="104"/>
    </row>
    <row r="52923" spans="151:151" ht="14.4" x14ac:dyDescent="0.25">
      <c r="EU52923" s="104"/>
    </row>
    <row r="52924" spans="151:151" ht="14.4" x14ac:dyDescent="0.25">
      <c r="EU52924" s="104"/>
    </row>
    <row r="52925" spans="151:151" ht="14.4" x14ac:dyDescent="0.25">
      <c r="EU52925" s="104"/>
    </row>
    <row r="52926" spans="151:151" ht="14.4" x14ac:dyDescent="0.25">
      <c r="EU52926" s="104"/>
    </row>
    <row r="52927" spans="151:151" ht="14.4" x14ac:dyDescent="0.25">
      <c r="EU52927" s="104"/>
    </row>
    <row r="52928" spans="151:151" ht="14.4" x14ac:dyDescent="0.25">
      <c r="EU52928" s="104"/>
    </row>
    <row r="52929" spans="151:151" ht="14.4" x14ac:dyDescent="0.25">
      <c r="EU52929" s="104"/>
    </row>
    <row r="52930" spans="151:151" ht="14.4" x14ac:dyDescent="0.25">
      <c r="EU52930" s="104"/>
    </row>
    <row r="52931" spans="151:151" ht="14.4" x14ac:dyDescent="0.25">
      <c r="EU52931" s="104"/>
    </row>
    <row r="52932" spans="151:151" ht="14.4" x14ac:dyDescent="0.25">
      <c r="EU52932" s="104"/>
    </row>
    <row r="52933" spans="151:151" ht="14.4" x14ac:dyDescent="0.25">
      <c r="EU52933" s="104"/>
    </row>
    <row r="52934" spans="151:151" ht="14.4" x14ac:dyDescent="0.25">
      <c r="EU52934" s="104"/>
    </row>
    <row r="52935" spans="151:151" ht="14.4" x14ac:dyDescent="0.25">
      <c r="EU52935" s="104"/>
    </row>
    <row r="52936" spans="151:151" ht="14.4" x14ac:dyDescent="0.25">
      <c r="EU52936" s="104"/>
    </row>
    <row r="52937" spans="151:151" ht="14.4" x14ac:dyDescent="0.25">
      <c r="EU52937" s="104"/>
    </row>
    <row r="52938" spans="151:151" ht="14.4" x14ac:dyDescent="0.25">
      <c r="EU52938" s="104"/>
    </row>
    <row r="52939" spans="151:151" ht="14.4" x14ac:dyDescent="0.25">
      <c r="EU52939" s="104"/>
    </row>
    <row r="52940" spans="151:151" ht="14.4" x14ac:dyDescent="0.25">
      <c r="EU52940" s="104"/>
    </row>
    <row r="52941" spans="151:151" ht="14.4" x14ac:dyDescent="0.25">
      <c r="EU52941" s="104"/>
    </row>
    <row r="52942" spans="151:151" ht="14.4" x14ac:dyDescent="0.25">
      <c r="EU52942" s="104"/>
    </row>
    <row r="52943" spans="151:151" ht="14.4" x14ac:dyDescent="0.25">
      <c r="EU52943" s="104"/>
    </row>
    <row r="52944" spans="151:151" ht="14.4" x14ac:dyDescent="0.25">
      <c r="EU52944" s="104"/>
    </row>
    <row r="52945" spans="151:151" ht="14.4" x14ac:dyDescent="0.25">
      <c r="EU52945" s="104"/>
    </row>
    <row r="52946" spans="151:151" ht="14.4" x14ac:dyDescent="0.25">
      <c r="EU52946" s="104"/>
    </row>
    <row r="52947" spans="151:151" ht="14.4" x14ac:dyDescent="0.25">
      <c r="EU52947" s="104"/>
    </row>
    <row r="52948" spans="151:151" ht="14.4" x14ac:dyDescent="0.25">
      <c r="EU52948" s="104"/>
    </row>
    <row r="52949" spans="151:151" ht="14.4" x14ac:dyDescent="0.25">
      <c r="EU52949" s="104"/>
    </row>
    <row r="52950" spans="151:151" ht="14.4" x14ac:dyDescent="0.25">
      <c r="EU52950" s="104"/>
    </row>
    <row r="52951" spans="151:151" ht="14.4" x14ac:dyDescent="0.25">
      <c r="EU52951" s="104"/>
    </row>
    <row r="52952" spans="151:151" ht="14.4" x14ac:dyDescent="0.25">
      <c r="EU52952" s="104"/>
    </row>
    <row r="52953" spans="151:151" ht="14.4" x14ac:dyDescent="0.25">
      <c r="EU52953" s="104"/>
    </row>
    <row r="52954" spans="151:151" ht="14.4" x14ac:dyDescent="0.25">
      <c r="EU52954" s="104"/>
    </row>
    <row r="52955" spans="151:151" ht="14.4" x14ac:dyDescent="0.25">
      <c r="EU52955" s="104"/>
    </row>
    <row r="52956" spans="151:151" ht="14.4" x14ac:dyDescent="0.25">
      <c r="EU52956" s="104"/>
    </row>
    <row r="52957" spans="151:151" ht="14.4" x14ac:dyDescent="0.25">
      <c r="EU52957" s="104"/>
    </row>
    <row r="52958" spans="151:151" ht="14.4" x14ac:dyDescent="0.25">
      <c r="EU52958" s="104"/>
    </row>
    <row r="52959" spans="151:151" ht="14.4" x14ac:dyDescent="0.25">
      <c r="EU52959" s="104"/>
    </row>
    <row r="52960" spans="151:151" ht="14.4" x14ac:dyDescent="0.25">
      <c r="EU52960" s="104"/>
    </row>
    <row r="52961" spans="151:151" ht="14.4" x14ac:dyDescent="0.25">
      <c r="EU52961" s="104"/>
    </row>
    <row r="52962" spans="151:151" ht="14.4" x14ac:dyDescent="0.25">
      <c r="EU52962" s="104"/>
    </row>
    <row r="52963" spans="151:151" ht="14.4" x14ac:dyDescent="0.25">
      <c r="EU52963" s="104"/>
    </row>
    <row r="52964" spans="151:151" ht="14.4" x14ac:dyDescent="0.25">
      <c r="EU52964" s="104"/>
    </row>
    <row r="52965" spans="151:151" ht="14.4" x14ac:dyDescent="0.25">
      <c r="EU52965" s="104"/>
    </row>
    <row r="52966" spans="151:151" ht="14.4" x14ac:dyDescent="0.25">
      <c r="EU52966" s="104"/>
    </row>
    <row r="52967" spans="151:151" ht="14.4" x14ac:dyDescent="0.25">
      <c r="EU52967" s="104"/>
    </row>
    <row r="52968" spans="151:151" ht="14.4" x14ac:dyDescent="0.25">
      <c r="EU52968" s="104"/>
    </row>
    <row r="52969" spans="151:151" ht="14.4" x14ac:dyDescent="0.25">
      <c r="EU52969" s="104"/>
    </row>
    <row r="52970" spans="151:151" ht="14.4" x14ac:dyDescent="0.25">
      <c r="EU52970" s="104"/>
    </row>
    <row r="52971" spans="151:151" ht="14.4" x14ac:dyDescent="0.25">
      <c r="EU52971" s="104"/>
    </row>
    <row r="52972" spans="151:151" ht="14.4" x14ac:dyDescent="0.25">
      <c r="EU52972" s="104"/>
    </row>
    <row r="52973" spans="151:151" ht="14.4" x14ac:dyDescent="0.25">
      <c r="EU52973" s="104"/>
    </row>
    <row r="52974" spans="151:151" ht="14.4" x14ac:dyDescent="0.25">
      <c r="EU52974" s="104"/>
    </row>
    <row r="52975" spans="151:151" ht="14.4" x14ac:dyDescent="0.25">
      <c r="EU52975" s="104"/>
    </row>
    <row r="52976" spans="151:151" ht="14.4" x14ac:dyDescent="0.25">
      <c r="EU52976" s="104"/>
    </row>
    <row r="52977" spans="151:151" ht="14.4" x14ac:dyDescent="0.25">
      <c r="EU52977" s="104"/>
    </row>
    <row r="52978" spans="151:151" ht="14.4" x14ac:dyDescent="0.25">
      <c r="EU52978" s="104"/>
    </row>
    <row r="52979" spans="151:151" ht="14.4" x14ac:dyDescent="0.25">
      <c r="EU52979" s="104"/>
    </row>
    <row r="52980" spans="151:151" ht="14.4" x14ac:dyDescent="0.25">
      <c r="EU52980" s="104"/>
    </row>
    <row r="52981" spans="151:151" ht="14.4" x14ac:dyDescent="0.25">
      <c r="EU52981" s="104"/>
    </row>
    <row r="52982" spans="151:151" ht="14.4" x14ac:dyDescent="0.25">
      <c r="EU52982" s="104"/>
    </row>
    <row r="52983" spans="151:151" ht="14.4" x14ac:dyDescent="0.25">
      <c r="EU52983" s="104"/>
    </row>
    <row r="52984" spans="151:151" ht="14.4" x14ac:dyDescent="0.25">
      <c r="EU52984" s="104"/>
    </row>
    <row r="52985" spans="151:151" ht="14.4" x14ac:dyDescent="0.25">
      <c r="EU52985" s="104"/>
    </row>
    <row r="52986" spans="151:151" ht="14.4" x14ac:dyDescent="0.25">
      <c r="EU52986" s="104"/>
    </row>
    <row r="52987" spans="151:151" ht="14.4" x14ac:dyDescent="0.25">
      <c r="EU52987" s="104"/>
    </row>
    <row r="52988" spans="151:151" ht="14.4" x14ac:dyDescent="0.25">
      <c r="EU52988" s="104"/>
    </row>
    <row r="52989" spans="151:151" ht="14.4" x14ac:dyDescent="0.25">
      <c r="EU52989" s="104"/>
    </row>
    <row r="52990" spans="151:151" ht="14.4" x14ac:dyDescent="0.25">
      <c r="EU52990" s="104"/>
    </row>
    <row r="52991" spans="151:151" ht="14.4" x14ac:dyDescent="0.25">
      <c r="EU52991" s="104"/>
    </row>
    <row r="52992" spans="151:151" ht="14.4" x14ac:dyDescent="0.25">
      <c r="EU52992" s="104"/>
    </row>
    <row r="52993" spans="151:151" ht="14.4" x14ac:dyDescent="0.25">
      <c r="EU52993" s="104"/>
    </row>
    <row r="52994" spans="151:151" ht="14.4" x14ac:dyDescent="0.25">
      <c r="EU52994" s="104"/>
    </row>
    <row r="52995" spans="151:151" ht="14.4" x14ac:dyDescent="0.25">
      <c r="EU52995" s="104"/>
    </row>
    <row r="52996" spans="151:151" ht="14.4" x14ac:dyDescent="0.25">
      <c r="EU52996" s="104"/>
    </row>
    <row r="52997" spans="151:151" ht="14.4" x14ac:dyDescent="0.25">
      <c r="EU52997" s="104"/>
    </row>
    <row r="52998" spans="151:151" ht="14.4" x14ac:dyDescent="0.25">
      <c r="EU52998" s="104"/>
    </row>
    <row r="52999" spans="151:151" ht="14.4" x14ac:dyDescent="0.25">
      <c r="EU52999" s="104"/>
    </row>
    <row r="53000" spans="151:151" ht="14.4" x14ac:dyDescent="0.25">
      <c r="EU53000" s="104"/>
    </row>
    <row r="53001" spans="151:151" ht="14.4" x14ac:dyDescent="0.25">
      <c r="EU53001" s="104"/>
    </row>
    <row r="53002" spans="151:151" ht="14.4" x14ac:dyDescent="0.25">
      <c r="EU53002" s="104"/>
    </row>
    <row r="53003" spans="151:151" ht="14.4" x14ac:dyDescent="0.25">
      <c r="EU53003" s="104"/>
    </row>
    <row r="53004" spans="151:151" ht="14.4" x14ac:dyDescent="0.25">
      <c r="EU53004" s="104"/>
    </row>
    <row r="53005" spans="151:151" ht="14.4" x14ac:dyDescent="0.25">
      <c r="EU53005" s="104"/>
    </row>
    <row r="53006" spans="151:151" ht="14.4" x14ac:dyDescent="0.25">
      <c r="EU53006" s="104"/>
    </row>
    <row r="53007" spans="151:151" ht="14.4" x14ac:dyDescent="0.25">
      <c r="EU53007" s="104"/>
    </row>
    <row r="53008" spans="151:151" ht="14.4" x14ac:dyDescent="0.25">
      <c r="EU53008" s="104"/>
    </row>
    <row r="53009" spans="151:151" ht="14.4" x14ac:dyDescent="0.25">
      <c r="EU53009" s="104"/>
    </row>
    <row r="53010" spans="151:151" ht="14.4" x14ac:dyDescent="0.25">
      <c r="EU53010" s="104"/>
    </row>
    <row r="53011" spans="151:151" ht="14.4" x14ac:dyDescent="0.25">
      <c r="EU53011" s="104"/>
    </row>
    <row r="53012" spans="151:151" ht="14.4" x14ac:dyDescent="0.25">
      <c r="EU53012" s="104"/>
    </row>
    <row r="53013" spans="151:151" ht="14.4" x14ac:dyDescent="0.25">
      <c r="EU53013" s="104"/>
    </row>
    <row r="53014" spans="151:151" ht="14.4" x14ac:dyDescent="0.25">
      <c r="EU53014" s="104"/>
    </row>
    <row r="53015" spans="151:151" ht="14.4" x14ac:dyDescent="0.25">
      <c r="EU53015" s="104"/>
    </row>
    <row r="53016" spans="151:151" ht="14.4" x14ac:dyDescent="0.25">
      <c r="EU53016" s="104"/>
    </row>
    <row r="53017" spans="151:151" ht="14.4" x14ac:dyDescent="0.25">
      <c r="EU53017" s="104"/>
    </row>
    <row r="53018" spans="151:151" ht="14.4" x14ac:dyDescent="0.25">
      <c r="EU53018" s="104"/>
    </row>
    <row r="53019" spans="151:151" ht="14.4" x14ac:dyDescent="0.25">
      <c r="EU53019" s="104"/>
    </row>
    <row r="53020" spans="151:151" ht="14.4" x14ac:dyDescent="0.25">
      <c r="EU53020" s="104"/>
    </row>
    <row r="53021" spans="151:151" ht="14.4" x14ac:dyDescent="0.25">
      <c r="EU53021" s="104"/>
    </row>
    <row r="53022" spans="151:151" ht="14.4" x14ac:dyDescent="0.25">
      <c r="EU53022" s="104"/>
    </row>
    <row r="53023" spans="151:151" ht="14.4" x14ac:dyDescent="0.25">
      <c r="EU53023" s="104"/>
    </row>
    <row r="53024" spans="151:151" ht="14.4" x14ac:dyDescent="0.25">
      <c r="EU53024" s="104"/>
    </row>
    <row r="53025" spans="151:151" ht="14.4" x14ac:dyDescent="0.25">
      <c r="EU53025" s="104"/>
    </row>
    <row r="53026" spans="151:151" ht="14.4" x14ac:dyDescent="0.25">
      <c r="EU53026" s="104"/>
    </row>
    <row r="53027" spans="151:151" ht="14.4" x14ac:dyDescent="0.25">
      <c r="EU53027" s="104"/>
    </row>
    <row r="53028" spans="151:151" ht="14.4" x14ac:dyDescent="0.25">
      <c r="EU53028" s="104"/>
    </row>
    <row r="53029" spans="151:151" ht="14.4" x14ac:dyDescent="0.25">
      <c r="EU53029" s="104"/>
    </row>
    <row r="53030" spans="151:151" ht="14.4" x14ac:dyDescent="0.25">
      <c r="EU53030" s="104"/>
    </row>
    <row r="53031" spans="151:151" ht="14.4" x14ac:dyDescent="0.25">
      <c r="EU53031" s="104"/>
    </row>
    <row r="53032" spans="151:151" ht="14.4" x14ac:dyDescent="0.25">
      <c r="EU53032" s="104"/>
    </row>
    <row r="53033" spans="151:151" ht="14.4" x14ac:dyDescent="0.25">
      <c r="EU53033" s="104"/>
    </row>
    <row r="53034" spans="151:151" ht="14.4" x14ac:dyDescent="0.25">
      <c r="EU53034" s="104"/>
    </row>
    <row r="53035" spans="151:151" ht="14.4" x14ac:dyDescent="0.25">
      <c r="EU53035" s="104"/>
    </row>
    <row r="53036" spans="151:151" ht="14.4" x14ac:dyDescent="0.25">
      <c r="EU53036" s="104"/>
    </row>
    <row r="53037" spans="151:151" ht="14.4" x14ac:dyDescent="0.25">
      <c r="EU53037" s="104"/>
    </row>
    <row r="53038" spans="151:151" ht="14.4" x14ac:dyDescent="0.25">
      <c r="EU53038" s="104"/>
    </row>
    <row r="53039" spans="151:151" ht="14.4" x14ac:dyDescent="0.25">
      <c r="EU53039" s="104"/>
    </row>
    <row r="53040" spans="151:151" ht="14.4" x14ac:dyDescent="0.25">
      <c r="EU53040" s="104"/>
    </row>
    <row r="53041" spans="151:151" ht="14.4" x14ac:dyDescent="0.25">
      <c r="EU53041" s="104"/>
    </row>
    <row r="53042" spans="151:151" ht="14.4" x14ac:dyDescent="0.25">
      <c r="EU53042" s="104"/>
    </row>
    <row r="53043" spans="151:151" ht="14.4" x14ac:dyDescent="0.25">
      <c r="EU53043" s="104"/>
    </row>
    <row r="53044" spans="151:151" ht="14.4" x14ac:dyDescent="0.25">
      <c r="EU53044" s="104"/>
    </row>
    <row r="53045" spans="151:151" ht="14.4" x14ac:dyDescent="0.25">
      <c r="EU53045" s="104"/>
    </row>
    <row r="53046" spans="151:151" ht="14.4" x14ac:dyDescent="0.25">
      <c r="EU53046" s="104"/>
    </row>
    <row r="53047" spans="151:151" ht="14.4" x14ac:dyDescent="0.25">
      <c r="EU53047" s="104"/>
    </row>
    <row r="53048" spans="151:151" ht="14.4" x14ac:dyDescent="0.25">
      <c r="EU53048" s="104"/>
    </row>
    <row r="53049" spans="151:151" ht="14.4" x14ac:dyDescent="0.25">
      <c r="EU53049" s="104"/>
    </row>
    <row r="53050" spans="151:151" ht="14.4" x14ac:dyDescent="0.25">
      <c r="EU53050" s="104"/>
    </row>
    <row r="53051" spans="151:151" ht="14.4" x14ac:dyDescent="0.25">
      <c r="EU53051" s="104"/>
    </row>
    <row r="53052" spans="151:151" ht="14.4" x14ac:dyDescent="0.25">
      <c r="EU53052" s="104"/>
    </row>
    <row r="53053" spans="151:151" ht="14.4" x14ac:dyDescent="0.25">
      <c r="EU53053" s="104"/>
    </row>
    <row r="53054" spans="151:151" ht="14.4" x14ac:dyDescent="0.25">
      <c r="EU53054" s="104"/>
    </row>
    <row r="53055" spans="151:151" ht="14.4" x14ac:dyDescent="0.25">
      <c r="EU53055" s="104"/>
    </row>
    <row r="53056" spans="151:151" ht="14.4" x14ac:dyDescent="0.25">
      <c r="EU53056" s="104"/>
    </row>
    <row r="53057" spans="151:151" ht="14.4" x14ac:dyDescent="0.25">
      <c r="EU53057" s="104"/>
    </row>
    <row r="53058" spans="151:151" ht="14.4" x14ac:dyDescent="0.25">
      <c r="EU53058" s="104"/>
    </row>
    <row r="53059" spans="151:151" ht="14.4" x14ac:dyDescent="0.25">
      <c r="EU53059" s="104"/>
    </row>
    <row r="53060" spans="151:151" ht="14.4" x14ac:dyDescent="0.25">
      <c r="EU53060" s="104"/>
    </row>
    <row r="53061" spans="151:151" ht="14.4" x14ac:dyDescent="0.25">
      <c r="EU53061" s="104"/>
    </row>
    <row r="53062" spans="151:151" ht="14.4" x14ac:dyDescent="0.25">
      <c r="EU53062" s="104"/>
    </row>
    <row r="53063" spans="151:151" ht="14.4" x14ac:dyDescent="0.25">
      <c r="EU53063" s="104"/>
    </row>
    <row r="53064" spans="151:151" ht="14.4" x14ac:dyDescent="0.25">
      <c r="EU53064" s="104"/>
    </row>
    <row r="53065" spans="151:151" ht="14.4" x14ac:dyDescent="0.25">
      <c r="EU53065" s="104"/>
    </row>
    <row r="53066" spans="151:151" ht="14.4" x14ac:dyDescent="0.25">
      <c r="EU53066" s="104"/>
    </row>
    <row r="53067" spans="151:151" ht="14.4" x14ac:dyDescent="0.25">
      <c r="EU53067" s="104"/>
    </row>
    <row r="53068" spans="151:151" ht="14.4" x14ac:dyDescent="0.25">
      <c r="EU53068" s="104"/>
    </row>
    <row r="53069" spans="151:151" ht="14.4" x14ac:dyDescent="0.25">
      <c r="EU53069" s="104"/>
    </row>
    <row r="53070" spans="151:151" ht="14.4" x14ac:dyDescent="0.25">
      <c r="EU53070" s="104"/>
    </row>
    <row r="53071" spans="151:151" ht="14.4" x14ac:dyDescent="0.25">
      <c r="EU53071" s="104"/>
    </row>
    <row r="53072" spans="151:151" ht="14.4" x14ac:dyDescent="0.25">
      <c r="EU53072" s="104"/>
    </row>
    <row r="53073" spans="151:151" ht="14.4" x14ac:dyDescent="0.25">
      <c r="EU53073" s="104"/>
    </row>
    <row r="53074" spans="151:151" ht="14.4" x14ac:dyDescent="0.25">
      <c r="EU53074" s="104"/>
    </row>
    <row r="53075" spans="151:151" ht="14.4" x14ac:dyDescent="0.25">
      <c r="EU53075" s="104"/>
    </row>
    <row r="53076" spans="151:151" ht="14.4" x14ac:dyDescent="0.25">
      <c r="EU53076" s="104"/>
    </row>
    <row r="53077" spans="151:151" ht="14.4" x14ac:dyDescent="0.25">
      <c r="EU53077" s="104"/>
    </row>
    <row r="53078" spans="151:151" ht="14.4" x14ac:dyDescent="0.25">
      <c r="EU53078" s="104"/>
    </row>
    <row r="53079" spans="151:151" ht="14.4" x14ac:dyDescent="0.25">
      <c r="EU53079" s="104"/>
    </row>
    <row r="53080" spans="151:151" ht="14.4" x14ac:dyDescent="0.25">
      <c r="EU53080" s="104"/>
    </row>
    <row r="53081" spans="151:151" ht="14.4" x14ac:dyDescent="0.25">
      <c r="EU53081" s="104"/>
    </row>
    <row r="53082" spans="151:151" ht="14.4" x14ac:dyDescent="0.25">
      <c r="EU53082" s="104"/>
    </row>
    <row r="53083" spans="151:151" ht="14.4" x14ac:dyDescent="0.25">
      <c r="EU53083" s="104"/>
    </row>
    <row r="53084" spans="151:151" ht="14.4" x14ac:dyDescent="0.25">
      <c r="EU53084" s="104"/>
    </row>
    <row r="53085" spans="151:151" ht="14.4" x14ac:dyDescent="0.25">
      <c r="EU53085" s="104"/>
    </row>
    <row r="53086" spans="151:151" ht="14.4" x14ac:dyDescent="0.25">
      <c r="EU53086" s="104"/>
    </row>
    <row r="53087" spans="151:151" ht="14.4" x14ac:dyDescent="0.25">
      <c r="EU53087" s="104"/>
    </row>
    <row r="53088" spans="151:151" ht="14.4" x14ac:dyDescent="0.25">
      <c r="EU53088" s="104"/>
    </row>
    <row r="53089" spans="151:151" ht="14.4" x14ac:dyDescent="0.25">
      <c r="EU53089" s="104"/>
    </row>
    <row r="53090" spans="151:151" ht="14.4" x14ac:dyDescent="0.25">
      <c r="EU53090" s="104"/>
    </row>
    <row r="53091" spans="151:151" ht="14.4" x14ac:dyDescent="0.25">
      <c r="EU53091" s="104"/>
    </row>
    <row r="53092" spans="151:151" ht="14.4" x14ac:dyDescent="0.25">
      <c r="EU53092" s="104"/>
    </row>
    <row r="53093" spans="151:151" ht="14.4" x14ac:dyDescent="0.25">
      <c r="EU53093" s="104"/>
    </row>
    <row r="53094" spans="151:151" ht="14.4" x14ac:dyDescent="0.25">
      <c r="EU53094" s="104"/>
    </row>
    <row r="53095" spans="151:151" ht="14.4" x14ac:dyDescent="0.25">
      <c r="EU53095" s="104"/>
    </row>
    <row r="53096" spans="151:151" ht="14.4" x14ac:dyDescent="0.25">
      <c r="EU53096" s="104"/>
    </row>
    <row r="53097" spans="151:151" ht="14.4" x14ac:dyDescent="0.25">
      <c r="EU53097" s="104"/>
    </row>
    <row r="53098" spans="151:151" ht="14.4" x14ac:dyDescent="0.25">
      <c r="EU53098" s="104"/>
    </row>
    <row r="53099" spans="151:151" ht="14.4" x14ac:dyDescent="0.25">
      <c r="EU53099" s="104"/>
    </row>
    <row r="53100" spans="151:151" ht="14.4" x14ac:dyDescent="0.25">
      <c r="EU53100" s="104"/>
    </row>
    <row r="53101" spans="151:151" ht="14.4" x14ac:dyDescent="0.25">
      <c r="EU53101" s="104"/>
    </row>
    <row r="53102" spans="151:151" ht="14.4" x14ac:dyDescent="0.25">
      <c r="EU53102" s="104"/>
    </row>
    <row r="53103" spans="151:151" ht="14.4" x14ac:dyDescent="0.25">
      <c r="EU53103" s="104"/>
    </row>
    <row r="53104" spans="151:151" ht="14.4" x14ac:dyDescent="0.25">
      <c r="EU53104" s="104"/>
    </row>
    <row r="53105" spans="151:151" ht="14.4" x14ac:dyDescent="0.25">
      <c r="EU53105" s="104"/>
    </row>
    <row r="53106" spans="151:151" ht="14.4" x14ac:dyDescent="0.25">
      <c r="EU53106" s="104"/>
    </row>
    <row r="53107" spans="151:151" ht="14.4" x14ac:dyDescent="0.25">
      <c r="EU53107" s="104"/>
    </row>
    <row r="53108" spans="151:151" ht="14.4" x14ac:dyDescent="0.25">
      <c r="EU53108" s="104"/>
    </row>
    <row r="53109" spans="151:151" ht="14.4" x14ac:dyDescent="0.25">
      <c r="EU53109" s="104"/>
    </row>
    <row r="53110" spans="151:151" ht="14.4" x14ac:dyDescent="0.25">
      <c r="EU53110" s="104"/>
    </row>
    <row r="53111" spans="151:151" ht="14.4" x14ac:dyDescent="0.25">
      <c r="EU53111" s="104"/>
    </row>
    <row r="53112" spans="151:151" ht="14.4" x14ac:dyDescent="0.25">
      <c r="EU53112" s="104"/>
    </row>
    <row r="53113" spans="151:151" ht="14.4" x14ac:dyDescent="0.25">
      <c r="EU53113" s="104"/>
    </row>
    <row r="53114" spans="151:151" ht="14.4" x14ac:dyDescent="0.25">
      <c r="EU53114" s="104"/>
    </row>
    <row r="53115" spans="151:151" ht="14.4" x14ac:dyDescent="0.25">
      <c r="EU53115" s="104"/>
    </row>
    <row r="53116" spans="151:151" ht="14.4" x14ac:dyDescent="0.25">
      <c r="EU53116" s="104"/>
    </row>
    <row r="53117" spans="151:151" ht="14.4" x14ac:dyDescent="0.25">
      <c r="EU53117" s="104"/>
    </row>
    <row r="53118" spans="151:151" ht="14.4" x14ac:dyDescent="0.25">
      <c r="EU53118" s="104"/>
    </row>
    <row r="53119" spans="151:151" ht="14.4" x14ac:dyDescent="0.25">
      <c r="EU53119" s="104"/>
    </row>
    <row r="53120" spans="151:151" ht="14.4" x14ac:dyDescent="0.25">
      <c r="EU53120" s="104"/>
    </row>
    <row r="53121" spans="151:151" ht="14.4" x14ac:dyDescent="0.25">
      <c r="EU53121" s="104"/>
    </row>
    <row r="53122" spans="151:151" ht="14.4" x14ac:dyDescent="0.25">
      <c r="EU53122" s="104"/>
    </row>
    <row r="53123" spans="151:151" ht="14.4" x14ac:dyDescent="0.25">
      <c r="EU53123" s="104"/>
    </row>
    <row r="53124" spans="151:151" ht="14.4" x14ac:dyDescent="0.25">
      <c r="EU53124" s="104"/>
    </row>
    <row r="53125" spans="151:151" ht="14.4" x14ac:dyDescent="0.25">
      <c r="EU53125" s="104"/>
    </row>
    <row r="53126" spans="151:151" ht="14.4" x14ac:dyDescent="0.25">
      <c r="EU53126" s="104"/>
    </row>
    <row r="53127" spans="151:151" ht="14.4" x14ac:dyDescent="0.25">
      <c r="EU53127" s="104"/>
    </row>
    <row r="53128" spans="151:151" ht="14.4" x14ac:dyDescent="0.25">
      <c r="EU53128" s="104"/>
    </row>
    <row r="53129" spans="151:151" ht="14.4" x14ac:dyDescent="0.25">
      <c r="EU53129" s="104"/>
    </row>
    <row r="53130" spans="151:151" ht="14.4" x14ac:dyDescent="0.25">
      <c r="EU53130" s="104"/>
    </row>
    <row r="53131" spans="151:151" ht="14.4" x14ac:dyDescent="0.25">
      <c r="EU53131" s="104"/>
    </row>
    <row r="53132" spans="151:151" ht="14.4" x14ac:dyDescent="0.25">
      <c r="EU53132" s="104"/>
    </row>
    <row r="53133" spans="151:151" ht="14.4" x14ac:dyDescent="0.25">
      <c r="EU53133" s="104"/>
    </row>
    <row r="53134" spans="151:151" ht="14.4" x14ac:dyDescent="0.25">
      <c r="EU53134" s="104"/>
    </row>
    <row r="53135" spans="151:151" ht="14.4" x14ac:dyDescent="0.25">
      <c r="EU53135" s="104"/>
    </row>
    <row r="53136" spans="151:151" ht="14.4" x14ac:dyDescent="0.25">
      <c r="EU53136" s="104"/>
    </row>
    <row r="53137" spans="151:151" ht="14.4" x14ac:dyDescent="0.25">
      <c r="EU53137" s="104"/>
    </row>
    <row r="53138" spans="151:151" ht="14.4" x14ac:dyDescent="0.25">
      <c r="EU53138" s="104"/>
    </row>
    <row r="53139" spans="151:151" ht="14.4" x14ac:dyDescent="0.25">
      <c r="EU53139" s="104"/>
    </row>
    <row r="53140" spans="151:151" ht="14.4" x14ac:dyDescent="0.25">
      <c r="EU53140" s="104"/>
    </row>
    <row r="53141" spans="151:151" ht="14.4" x14ac:dyDescent="0.25">
      <c r="EU53141" s="104"/>
    </row>
    <row r="53142" spans="151:151" ht="14.4" x14ac:dyDescent="0.25">
      <c r="EU53142" s="104"/>
    </row>
    <row r="53143" spans="151:151" ht="14.4" x14ac:dyDescent="0.25">
      <c r="EU53143" s="104"/>
    </row>
    <row r="53144" spans="151:151" ht="14.4" x14ac:dyDescent="0.25">
      <c r="EU53144" s="104"/>
    </row>
    <row r="53145" spans="151:151" ht="14.4" x14ac:dyDescent="0.25">
      <c r="EU53145" s="104"/>
    </row>
    <row r="53146" spans="151:151" ht="14.4" x14ac:dyDescent="0.25">
      <c r="EU53146" s="104"/>
    </row>
    <row r="53147" spans="151:151" ht="14.4" x14ac:dyDescent="0.25">
      <c r="EU53147" s="104"/>
    </row>
    <row r="53148" spans="151:151" ht="14.4" x14ac:dyDescent="0.25">
      <c r="EU53148" s="104"/>
    </row>
    <row r="53149" spans="151:151" ht="14.4" x14ac:dyDescent="0.25">
      <c r="EU53149" s="104"/>
    </row>
    <row r="53150" spans="151:151" ht="14.4" x14ac:dyDescent="0.25">
      <c r="EU53150" s="104"/>
    </row>
    <row r="53151" spans="151:151" ht="14.4" x14ac:dyDescent="0.25">
      <c r="EU53151" s="104"/>
    </row>
    <row r="53152" spans="151:151" ht="14.4" x14ac:dyDescent="0.25">
      <c r="EU53152" s="104"/>
    </row>
    <row r="53153" spans="151:151" ht="14.4" x14ac:dyDescent="0.25">
      <c r="EU53153" s="104"/>
    </row>
    <row r="53154" spans="151:151" ht="14.4" x14ac:dyDescent="0.25">
      <c r="EU53154" s="104"/>
    </row>
    <row r="53155" spans="151:151" ht="14.4" x14ac:dyDescent="0.25">
      <c r="EU53155" s="104"/>
    </row>
    <row r="53156" spans="151:151" ht="14.4" x14ac:dyDescent="0.25">
      <c r="EU53156" s="104"/>
    </row>
    <row r="53157" spans="151:151" ht="14.4" x14ac:dyDescent="0.25">
      <c r="EU53157" s="104"/>
    </row>
    <row r="53158" spans="151:151" ht="14.4" x14ac:dyDescent="0.25">
      <c r="EU53158" s="104"/>
    </row>
    <row r="53159" spans="151:151" ht="14.4" x14ac:dyDescent="0.25">
      <c r="EU53159" s="104"/>
    </row>
    <row r="53160" spans="151:151" ht="14.4" x14ac:dyDescent="0.25">
      <c r="EU53160" s="104"/>
    </row>
    <row r="53161" spans="151:151" ht="14.4" x14ac:dyDescent="0.25">
      <c r="EU53161" s="104"/>
    </row>
    <row r="53162" spans="151:151" ht="14.4" x14ac:dyDescent="0.25">
      <c r="EU53162" s="104"/>
    </row>
    <row r="53163" spans="151:151" ht="14.4" x14ac:dyDescent="0.25">
      <c r="EU53163" s="104"/>
    </row>
    <row r="53164" spans="151:151" ht="14.4" x14ac:dyDescent="0.25">
      <c r="EU53164" s="104"/>
    </row>
    <row r="53165" spans="151:151" ht="14.4" x14ac:dyDescent="0.25">
      <c r="EU53165" s="104"/>
    </row>
    <row r="53166" spans="151:151" ht="14.4" x14ac:dyDescent="0.25">
      <c r="EU53166" s="104"/>
    </row>
    <row r="53167" spans="151:151" ht="14.4" x14ac:dyDescent="0.25">
      <c r="EU53167" s="104"/>
    </row>
    <row r="53168" spans="151:151" ht="14.4" x14ac:dyDescent="0.25">
      <c r="EU53168" s="104"/>
    </row>
    <row r="53169" spans="151:151" ht="14.4" x14ac:dyDescent="0.25">
      <c r="EU53169" s="104"/>
    </row>
    <row r="53170" spans="151:151" ht="14.4" x14ac:dyDescent="0.25">
      <c r="EU53170" s="104"/>
    </row>
    <row r="53171" spans="151:151" ht="14.4" x14ac:dyDescent="0.25">
      <c r="EU53171" s="104"/>
    </row>
    <row r="53172" spans="151:151" ht="14.4" x14ac:dyDescent="0.25">
      <c r="EU53172" s="104"/>
    </row>
    <row r="53173" spans="151:151" ht="14.4" x14ac:dyDescent="0.25">
      <c r="EU53173" s="104"/>
    </row>
    <row r="53174" spans="151:151" ht="14.4" x14ac:dyDescent="0.25">
      <c r="EU53174" s="104"/>
    </row>
    <row r="53175" spans="151:151" ht="14.4" x14ac:dyDescent="0.25">
      <c r="EU53175" s="104"/>
    </row>
    <row r="53176" spans="151:151" ht="14.4" x14ac:dyDescent="0.25">
      <c r="EU53176" s="104"/>
    </row>
    <row r="53177" spans="151:151" ht="14.4" x14ac:dyDescent="0.25">
      <c r="EU53177" s="104"/>
    </row>
    <row r="53178" spans="151:151" ht="14.4" x14ac:dyDescent="0.25">
      <c r="EU53178" s="104"/>
    </row>
    <row r="53179" spans="151:151" ht="14.4" x14ac:dyDescent="0.25">
      <c r="EU53179" s="104"/>
    </row>
    <row r="53180" spans="151:151" ht="14.4" x14ac:dyDescent="0.25">
      <c r="EU53180" s="104"/>
    </row>
    <row r="53181" spans="151:151" ht="14.4" x14ac:dyDescent="0.25">
      <c r="EU53181" s="104"/>
    </row>
    <row r="53182" spans="151:151" ht="14.4" x14ac:dyDescent="0.25">
      <c r="EU53182" s="104"/>
    </row>
    <row r="53183" spans="151:151" ht="14.4" x14ac:dyDescent="0.25">
      <c r="EU53183" s="104"/>
    </row>
    <row r="53184" spans="151:151" ht="14.4" x14ac:dyDescent="0.25">
      <c r="EU53184" s="104"/>
    </row>
    <row r="53185" spans="151:151" ht="14.4" x14ac:dyDescent="0.25">
      <c r="EU53185" s="104"/>
    </row>
    <row r="53186" spans="151:151" ht="14.4" x14ac:dyDescent="0.25">
      <c r="EU53186" s="104"/>
    </row>
    <row r="53187" spans="151:151" ht="14.4" x14ac:dyDescent="0.25">
      <c r="EU53187" s="104"/>
    </row>
    <row r="53188" spans="151:151" ht="14.4" x14ac:dyDescent="0.25">
      <c r="EU53188" s="104"/>
    </row>
    <row r="53189" spans="151:151" ht="14.4" x14ac:dyDescent="0.25">
      <c r="EU53189" s="104"/>
    </row>
    <row r="53190" spans="151:151" ht="14.4" x14ac:dyDescent="0.25">
      <c r="EU53190" s="104"/>
    </row>
    <row r="53191" spans="151:151" ht="14.4" x14ac:dyDescent="0.25">
      <c r="EU53191" s="104"/>
    </row>
    <row r="53192" spans="151:151" ht="14.4" x14ac:dyDescent="0.25">
      <c r="EU53192" s="104"/>
    </row>
    <row r="53193" spans="151:151" ht="14.4" x14ac:dyDescent="0.25">
      <c r="EU53193" s="104"/>
    </row>
    <row r="53194" spans="151:151" ht="14.4" x14ac:dyDescent="0.25">
      <c r="EU53194" s="104"/>
    </row>
    <row r="53195" spans="151:151" ht="14.4" x14ac:dyDescent="0.25">
      <c r="EU53195" s="104"/>
    </row>
    <row r="53196" spans="151:151" ht="14.4" x14ac:dyDescent="0.25">
      <c r="EU53196" s="104"/>
    </row>
    <row r="53197" spans="151:151" ht="14.4" x14ac:dyDescent="0.25">
      <c r="EU53197" s="104"/>
    </row>
    <row r="53198" spans="151:151" ht="14.4" x14ac:dyDescent="0.25">
      <c r="EU53198" s="104"/>
    </row>
    <row r="53199" spans="151:151" ht="14.4" x14ac:dyDescent="0.25">
      <c r="EU53199" s="104"/>
    </row>
    <row r="53200" spans="151:151" ht="14.4" x14ac:dyDescent="0.25">
      <c r="EU53200" s="104"/>
    </row>
    <row r="53201" spans="151:151" ht="14.4" x14ac:dyDescent="0.25">
      <c r="EU53201" s="104"/>
    </row>
    <row r="53202" spans="151:151" ht="14.4" x14ac:dyDescent="0.25">
      <c r="EU53202" s="104"/>
    </row>
    <row r="53203" spans="151:151" ht="14.4" x14ac:dyDescent="0.25">
      <c r="EU53203" s="104"/>
    </row>
    <row r="53204" spans="151:151" ht="14.4" x14ac:dyDescent="0.25">
      <c r="EU53204" s="104"/>
    </row>
    <row r="53205" spans="151:151" ht="14.4" x14ac:dyDescent="0.25">
      <c r="EU53205" s="104"/>
    </row>
    <row r="53206" spans="151:151" ht="14.4" x14ac:dyDescent="0.25">
      <c r="EU53206" s="104"/>
    </row>
    <row r="53207" spans="151:151" ht="14.4" x14ac:dyDescent="0.25">
      <c r="EU53207" s="104"/>
    </row>
    <row r="53208" spans="151:151" ht="14.4" x14ac:dyDescent="0.25">
      <c r="EU53208" s="104"/>
    </row>
    <row r="53209" spans="151:151" ht="14.4" x14ac:dyDescent="0.25">
      <c r="EU53209" s="104"/>
    </row>
    <row r="53210" spans="151:151" ht="14.4" x14ac:dyDescent="0.25">
      <c r="EU53210" s="104"/>
    </row>
    <row r="53211" spans="151:151" ht="14.4" x14ac:dyDescent="0.25">
      <c r="EU53211" s="104"/>
    </row>
    <row r="53212" spans="151:151" ht="14.4" x14ac:dyDescent="0.25">
      <c r="EU53212" s="104"/>
    </row>
    <row r="53213" spans="151:151" ht="14.4" x14ac:dyDescent="0.25">
      <c r="EU53213" s="104"/>
    </row>
    <row r="53214" spans="151:151" ht="14.4" x14ac:dyDescent="0.25">
      <c r="EU53214" s="104"/>
    </row>
    <row r="53215" spans="151:151" ht="14.4" x14ac:dyDescent="0.25">
      <c r="EU53215" s="104"/>
    </row>
    <row r="53216" spans="151:151" ht="14.4" x14ac:dyDescent="0.25">
      <c r="EU53216" s="104"/>
    </row>
    <row r="53217" spans="151:151" ht="14.4" x14ac:dyDescent="0.25">
      <c r="EU53217" s="104"/>
    </row>
    <row r="53218" spans="151:151" ht="14.4" x14ac:dyDescent="0.25">
      <c r="EU53218" s="104"/>
    </row>
    <row r="53219" spans="151:151" ht="14.4" x14ac:dyDescent="0.25">
      <c r="EU53219" s="104"/>
    </row>
    <row r="53220" spans="151:151" ht="14.4" x14ac:dyDescent="0.25">
      <c r="EU53220" s="104"/>
    </row>
    <row r="53221" spans="151:151" ht="14.4" x14ac:dyDescent="0.25">
      <c r="EU53221" s="104"/>
    </row>
    <row r="53222" spans="151:151" ht="14.4" x14ac:dyDescent="0.25">
      <c r="EU53222" s="104"/>
    </row>
    <row r="53223" spans="151:151" ht="14.4" x14ac:dyDescent="0.25">
      <c r="EU53223" s="104"/>
    </row>
    <row r="53224" spans="151:151" ht="14.4" x14ac:dyDescent="0.25">
      <c r="EU53224" s="104"/>
    </row>
    <row r="53225" spans="151:151" ht="14.4" x14ac:dyDescent="0.25">
      <c r="EU53225" s="104"/>
    </row>
    <row r="53226" spans="151:151" ht="14.4" x14ac:dyDescent="0.25">
      <c r="EU53226" s="104"/>
    </row>
    <row r="53227" spans="151:151" ht="14.4" x14ac:dyDescent="0.25">
      <c r="EU53227" s="104"/>
    </row>
    <row r="53228" spans="151:151" ht="14.4" x14ac:dyDescent="0.25">
      <c r="EU53228" s="104"/>
    </row>
    <row r="53229" spans="151:151" ht="14.4" x14ac:dyDescent="0.25">
      <c r="EU53229" s="104"/>
    </row>
    <row r="53230" spans="151:151" ht="14.4" x14ac:dyDescent="0.25">
      <c r="EU53230" s="104"/>
    </row>
    <row r="53231" spans="151:151" ht="14.4" x14ac:dyDescent="0.25">
      <c r="EU53231" s="104"/>
    </row>
    <row r="53232" spans="151:151" ht="14.4" x14ac:dyDescent="0.25">
      <c r="EU53232" s="104"/>
    </row>
    <row r="53233" spans="151:151" ht="14.4" x14ac:dyDescent="0.25">
      <c r="EU53233" s="104"/>
    </row>
    <row r="53234" spans="151:151" ht="14.4" x14ac:dyDescent="0.25">
      <c r="EU53234" s="104"/>
    </row>
    <row r="53235" spans="151:151" ht="14.4" x14ac:dyDescent="0.25">
      <c r="EU53235" s="104"/>
    </row>
    <row r="53236" spans="151:151" ht="14.4" x14ac:dyDescent="0.25">
      <c r="EU53236" s="104"/>
    </row>
    <row r="53237" spans="151:151" ht="14.4" x14ac:dyDescent="0.25">
      <c r="EU53237" s="104"/>
    </row>
    <row r="53238" spans="151:151" ht="14.4" x14ac:dyDescent="0.25">
      <c r="EU53238" s="104"/>
    </row>
    <row r="53239" spans="151:151" ht="14.4" x14ac:dyDescent="0.25">
      <c r="EU53239" s="104"/>
    </row>
    <row r="53240" spans="151:151" ht="14.4" x14ac:dyDescent="0.25">
      <c r="EU53240" s="104"/>
    </row>
    <row r="53241" spans="151:151" ht="14.4" x14ac:dyDescent="0.25">
      <c r="EU53241" s="104"/>
    </row>
    <row r="53242" spans="151:151" ht="14.4" x14ac:dyDescent="0.25">
      <c r="EU53242" s="104"/>
    </row>
    <row r="53243" spans="151:151" ht="14.4" x14ac:dyDescent="0.25">
      <c r="EU53243" s="104"/>
    </row>
    <row r="53244" spans="151:151" ht="14.4" x14ac:dyDescent="0.25">
      <c r="EU53244" s="104"/>
    </row>
    <row r="53245" spans="151:151" ht="14.4" x14ac:dyDescent="0.25">
      <c r="EU53245" s="104"/>
    </row>
    <row r="53246" spans="151:151" ht="14.4" x14ac:dyDescent="0.25">
      <c r="EU53246" s="104"/>
    </row>
    <row r="53247" spans="151:151" ht="14.4" x14ac:dyDescent="0.25">
      <c r="EU53247" s="104"/>
    </row>
    <row r="53248" spans="151:151" ht="14.4" x14ac:dyDescent="0.25">
      <c r="EU53248" s="104"/>
    </row>
    <row r="53249" spans="151:151" ht="14.4" x14ac:dyDescent="0.25">
      <c r="EU53249" s="104"/>
    </row>
    <row r="53250" spans="151:151" ht="14.4" x14ac:dyDescent="0.25">
      <c r="EU53250" s="104"/>
    </row>
    <row r="53251" spans="151:151" ht="14.4" x14ac:dyDescent="0.25">
      <c r="EU53251" s="104"/>
    </row>
    <row r="53252" spans="151:151" ht="14.4" x14ac:dyDescent="0.25">
      <c r="EU53252" s="104"/>
    </row>
    <row r="53253" spans="151:151" ht="14.4" x14ac:dyDescent="0.25">
      <c r="EU53253" s="104"/>
    </row>
    <row r="53254" spans="151:151" ht="14.4" x14ac:dyDescent="0.25">
      <c r="EU53254" s="104"/>
    </row>
    <row r="53255" spans="151:151" ht="14.4" x14ac:dyDescent="0.25">
      <c r="EU53255" s="104"/>
    </row>
    <row r="53256" spans="151:151" ht="14.4" x14ac:dyDescent="0.25">
      <c r="EU53256" s="104"/>
    </row>
    <row r="53257" spans="151:151" ht="14.4" x14ac:dyDescent="0.25">
      <c r="EU53257" s="104"/>
    </row>
    <row r="53258" spans="151:151" ht="14.4" x14ac:dyDescent="0.25">
      <c r="EU53258" s="104"/>
    </row>
    <row r="53259" spans="151:151" ht="14.4" x14ac:dyDescent="0.25">
      <c r="EU53259" s="104"/>
    </row>
    <row r="53260" spans="151:151" ht="14.4" x14ac:dyDescent="0.25">
      <c r="EU53260" s="104"/>
    </row>
    <row r="53261" spans="151:151" ht="14.4" x14ac:dyDescent="0.25">
      <c r="EU53261" s="104"/>
    </row>
    <row r="53262" spans="151:151" ht="14.4" x14ac:dyDescent="0.25">
      <c r="EU53262" s="104"/>
    </row>
    <row r="53263" spans="151:151" ht="14.4" x14ac:dyDescent="0.25">
      <c r="EU53263" s="104"/>
    </row>
    <row r="53264" spans="151:151" ht="14.4" x14ac:dyDescent="0.25">
      <c r="EU53264" s="104"/>
    </row>
    <row r="53265" spans="151:151" ht="14.4" x14ac:dyDescent="0.25">
      <c r="EU53265" s="104"/>
    </row>
    <row r="53266" spans="151:151" ht="14.4" x14ac:dyDescent="0.25">
      <c r="EU53266" s="104"/>
    </row>
    <row r="53267" spans="151:151" ht="14.4" x14ac:dyDescent="0.25">
      <c r="EU53267" s="104"/>
    </row>
    <row r="53268" spans="151:151" ht="14.4" x14ac:dyDescent="0.25">
      <c r="EU53268" s="104"/>
    </row>
    <row r="53269" spans="151:151" ht="14.4" x14ac:dyDescent="0.25">
      <c r="EU53269" s="104"/>
    </row>
    <row r="53270" spans="151:151" ht="14.4" x14ac:dyDescent="0.25">
      <c r="EU53270" s="104"/>
    </row>
    <row r="53271" spans="151:151" ht="14.4" x14ac:dyDescent="0.25">
      <c r="EU53271" s="104"/>
    </row>
    <row r="53272" spans="151:151" ht="14.4" x14ac:dyDescent="0.25">
      <c r="EU53272" s="104"/>
    </row>
    <row r="53273" spans="151:151" ht="14.4" x14ac:dyDescent="0.25">
      <c r="EU53273" s="104"/>
    </row>
    <row r="53274" spans="151:151" ht="14.4" x14ac:dyDescent="0.25">
      <c r="EU53274" s="104"/>
    </row>
    <row r="53275" spans="151:151" ht="14.4" x14ac:dyDescent="0.25">
      <c r="EU53275" s="104"/>
    </row>
    <row r="53276" spans="151:151" ht="14.4" x14ac:dyDescent="0.25">
      <c r="EU53276" s="104"/>
    </row>
    <row r="53277" spans="151:151" ht="14.4" x14ac:dyDescent="0.25">
      <c r="EU53277" s="104"/>
    </row>
    <row r="53278" spans="151:151" ht="14.4" x14ac:dyDescent="0.25">
      <c r="EU53278" s="104"/>
    </row>
    <row r="53279" spans="151:151" ht="14.4" x14ac:dyDescent="0.25">
      <c r="EU53279" s="104"/>
    </row>
    <row r="53280" spans="151:151" ht="14.4" x14ac:dyDescent="0.25">
      <c r="EU53280" s="104"/>
    </row>
    <row r="53281" spans="151:151" ht="14.4" x14ac:dyDescent="0.25">
      <c r="EU53281" s="104"/>
    </row>
    <row r="53282" spans="151:151" ht="14.4" x14ac:dyDescent="0.25">
      <c r="EU53282" s="104"/>
    </row>
    <row r="53283" spans="151:151" ht="14.4" x14ac:dyDescent="0.25">
      <c r="EU53283" s="104"/>
    </row>
    <row r="53284" spans="151:151" ht="14.4" x14ac:dyDescent="0.25">
      <c r="EU53284" s="104"/>
    </row>
    <row r="53285" spans="151:151" ht="14.4" x14ac:dyDescent="0.25">
      <c r="EU53285" s="104"/>
    </row>
    <row r="53286" spans="151:151" ht="14.4" x14ac:dyDescent="0.25">
      <c r="EU53286" s="104"/>
    </row>
    <row r="53287" spans="151:151" ht="14.4" x14ac:dyDescent="0.25">
      <c r="EU53287" s="104"/>
    </row>
    <row r="53288" spans="151:151" ht="14.4" x14ac:dyDescent="0.25">
      <c r="EU53288" s="104"/>
    </row>
    <row r="53289" spans="151:151" ht="14.4" x14ac:dyDescent="0.25">
      <c r="EU53289" s="104"/>
    </row>
    <row r="53290" spans="151:151" ht="14.4" x14ac:dyDescent="0.25">
      <c r="EU53290" s="104"/>
    </row>
    <row r="53291" spans="151:151" ht="14.4" x14ac:dyDescent="0.25">
      <c r="EU53291" s="104"/>
    </row>
    <row r="53292" spans="151:151" ht="14.4" x14ac:dyDescent="0.25">
      <c r="EU53292" s="104"/>
    </row>
    <row r="53293" spans="151:151" ht="14.4" x14ac:dyDescent="0.25">
      <c r="EU53293" s="104"/>
    </row>
    <row r="53294" spans="151:151" ht="14.4" x14ac:dyDescent="0.25">
      <c r="EU53294" s="104"/>
    </row>
    <row r="53295" spans="151:151" ht="14.4" x14ac:dyDescent="0.25">
      <c r="EU53295" s="104"/>
    </row>
    <row r="53296" spans="151:151" ht="14.4" x14ac:dyDescent="0.25">
      <c r="EU53296" s="104"/>
    </row>
    <row r="53297" spans="151:151" ht="14.4" x14ac:dyDescent="0.25">
      <c r="EU53297" s="104"/>
    </row>
    <row r="53298" spans="151:151" ht="14.4" x14ac:dyDescent="0.25">
      <c r="EU53298" s="104"/>
    </row>
    <row r="53299" spans="151:151" ht="14.4" x14ac:dyDescent="0.25">
      <c r="EU53299" s="104"/>
    </row>
    <row r="53300" spans="151:151" ht="14.4" x14ac:dyDescent="0.25">
      <c r="EU53300" s="104"/>
    </row>
    <row r="53301" spans="151:151" ht="14.4" x14ac:dyDescent="0.25">
      <c r="EU53301" s="104"/>
    </row>
    <row r="53302" spans="151:151" ht="14.4" x14ac:dyDescent="0.25">
      <c r="EU53302" s="104"/>
    </row>
    <row r="53303" spans="151:151" ht="14.4" x14ac:dyDescent="0.25">
      <c r="EU53303" s="104"/>
    </row>
    <row r="53304" spans="151:151" ht="14.4" x14ac:dyDescent="0.25">
      <c r="EU53304" s="104"/>
    </row>
    <row r="53305" spans="151:151" ht="14.4" x14ac:dyDescent="0.25">
      <c r="EU53305" s="104"/>
    </row>
    <row r="53306" spans="151:151" ht="14.4" x14ac:dyDescent="0.25">
      <c r="EU53306" s="104"/>
    </row>
    <row r="53307" spans="151:151" ht="14.4" x14ac:dyDescent="0.25">
      <c r="EU53307" s="104"/>
    </row>
    <row r="53308" spans="151:151" ht="14.4" x14ac:dyDescent="0.25">
      <c r="EU53308" s="104"/>
    </row>
    <row r="53309" spans="151:151" ht="14.4" x14ac:dyDescent="0.25">
      <c r="EU53309" s="104"/>
    </row>
    <row r="53310" spans="151:151" ht="14.4" x14ac:dyDescent="0.25">
      <c r="EU53310" s="104"/>
    </row>
    <row r="53311" spans="151:151" ht="14.4" x14ac:dyDescent="0.25">
      <c r="EU53311" s="104"/>
    </row>
    <row r="53312" spans="151:151" ht="14.4" x14ac:dyDescent="0.25">
      <c r="EU53312" s="104"/>
    </row>
    <row r="53313" spans="151:151" ht="14.4" x14ac:dyDescent="0.25">
      <c r="EU53313" s="104"/>
    </row>
    <row r="53314" spans="151:151" ht="14.4" x14ac:dyDescent="0.25">
      <c r="EU53314" s="104"/>
    </row>
    <row r="53315" spans="151:151" ht="14.4" x14ac:dyDescent="0.25">
      <c r="EU53315" s="104"/>
    </row>
    <row r="53316" spans="151:151" ht="14.4" x14ac:dyDescent="0.25">
      <c r="EU53316" s="104"/>
    </row>
    <row r="53317" spans="151:151" ht="14.4" x14ac:dyDescent="0.25">
      <c r="EU53317" s="104"/>
    </row>
    <row r="53318" spans="151:151" ht="14.4" x14ac:dyDescent="0.25">
      <c r="EU53318" s="104"/>
    </row>
    <row r="53319" spans="151:151" ht="14.4" x14ac:dyDescent="0.25">
      <c r="EU53319" s="104"/>
    </row>
    <row r="53320" spans="151:151" ht="14.4" x14ac:dyDescent="0.25">
      <c r="EU53320" s="104"/>
    </row>
    <row r="53321" spans="151:151" ht="14.4" x14ac:dyDescent="0.25">
      <c r="EU53321" s="104"/>
    </row>
    <row r="53322" spans="151:151" ht="14.4" x14ac:dyDescent="0.25">
      <c r="EU53322" s="104"/>
    </row>
    <row r="53323" spans="151:151" ht="14.4" x14ac:dyDescent="0.25">
      <c r="EU53323" s="104"/>
    </row>
    <row r="53324" spans="151:151" ht="14.4" x14ac:dyDescent="0.25">
      <c r="EU53324" s="104"/>
    </row>
    <row r="53325" spans="151:151" ht="14.4" x14ac:dyDescent="0.25">
      <c r="EU53325" s="104"/>
    </row>
    <row r="53326" spans="151:151" ht="14.4" x14ac:dyDescent="0.25">
      <c r="EU53326" s="104"/>
    </row>
    <row r="53327" spans="151:151" ht="14.4" x14ac:dyDescent="0.25">
      <c r="EU53327" s="104"/>
    </row>
    <row r="53328" spans="151:151" ht="14.4" x14ac:dyDescent="0.25">
      <c r="EU53328" s="104"/>
    </row>
    <row r="53329" spans="151:151" ht="14.4" x14ac:dyDescent="0.25">
      <c r="EU53329" s="104"/>
    </row>
    <row r="53330" spans="151:151" ht="14.4" x14ac:dyDescent="0.25">
      <c r="EU53330" s="104"/>
    </row>
    <row r="53331" spans="151:151" ht="14.4" x14ac:dyDescent="0.25">
      <c r="EU53331" s="104"/>
    </row>
    <row r="53332" spans="151:151" ht="14.4" x14ac:dyDescent="0.25">
      <c r="EU53332" s="104"/>
    </row>
    <row r="53333" spans="151:151" ht="14.4" x14ac:dyDescent="0.25">
      <c r="EU53333" s="104"/>
    </row>
    <row r="53334" spans="151:151" ht="14.4" x14ac:dyDescent="0.25">
      <c r="EU53334" s="104"/>
    </row>
    <row r="53335" spans="151:151" ht="14.4" x14ac:dyDescent="0.25">
      <c r="EU53335" s="104"/>
    </row>
    <row r="53336" spans="151:151" ht="14.4" x14ac:dyDescent="0.25">
      <c r="EU53336" s="104"/>
    </row>
    <row r="53337" spans="151:151" ht="14.4" x14ac:dyDescent="0.25">
      <c r="EU53337" s="104"/>
    </row>
    <row r="53338" spans="151:151" ht="14.4" x14ac:dyDescent="0.25">
      <c r="EU53338" s="104"/>
    </row>
    <row r="53339" spans="151:151" ht="14.4" x14ac:dyDescent="0.25">
      <c r="EU53339" s="104"/>
    </row>
    <row r="53340" spans="151:151" ht="14.4" x14ac:dyDescent="0.25">
      <c r="EU53340" s="104"/>
    </row>
    <row r="53341" spans="151:151" ht="14.4" x14ac:dyDescent="0.25">
      <c r="EU53341" s="104"/>
    </row>
    <row r="53342" spans="151:151" ht="14.4" x14ac:dyDescent="0.25">
      <c r="EU53342" s="104"/>
    </row>
    <row r="53343" spans="151:151" ht="14.4" x14ac:dyDescent="0.25">
      <c r="EU53343" s="104"/>
    </row>
    <row r="53344" spans="151:151" ht="14.4" x14ac:dyDescent="0.25">
      <c r="EU53344" s="104"/>
    </row>
    <row r="53345" spans="151:151" ht="14.4" x14ac:dyDescent="0.25">
      <c r="EU53345" s="104"/>
    </row>
    <row r="53346" spans="151:151" ht="14.4" x14ac:dyDescent="0.25">
      <c r="EU53346" s="104"/>
    </row>
    <row r="53347" spans="151:151" ht="14.4" x14ac:dyDescent="0.25">
      <c r="EU53347" s="104"/>
    </row>
    <row r="53348" spans="151:151" ht="14.4" x14ac:dyDescent="0.25">
      <c r="EU53348" s="104"/>
    </row>
    <row r="53349" spans="151:151" ht="14.4" x14ac:dyDescent="0.25">
      <c r="EU53349" s="104"/>
    </row>
    <row r="53350" spans="151:151" ht="14.4" x14ac:dyDescent="0.25">
      <c r="EU53350" s="104"/>
    </row>
    <row r="53351" spans="151:151" ht="14.4" x14ac:dyDescent="0.25">
      <c r="EU53351" s="104"/>
    </row>
    <row r="53352" spans="151:151" ht="14.4" x14ac:dyDescent="0.25">
      <c r="EU53352" s="104"/>
    </row>
    <row r="53353" spans="151:151" ht="14.4" x14ac:dyDescent="0.25">
      <c r="EU53353" s="104"/>
    </row>
    <row r="53354" spans="151:151" ht="14.4" x14ac:dyDescent="0.25">
      <c r="EU53354" s="104"/>
    </row>
    <row r="53355" spans="151:151" ht="14.4" x14ac:dyDescent="0.25">
      <c r="EU53355" s="104"/>
    </row>
    <row r="53356" spans="151:151" ht="14.4" x14ac:dyDescent="0.25">
      <c r="EU53356" s="104"/>
    </row>
    <row r="53357" spans="151:151" ht="14.4" x14ac:dyDescent="0.25">
      <c r="EU53357" s="104"/>
    </row>
    <row r="53358" spans="151:151" ht="14.4" x14ac:dyDescent="0.25">
      <c r="EU53358" s="104"/>
    </row>
    <row r="53359" spans="151:151" ht="14.4" x14ac:dyDescent="0.25">
      <c r="EU53359" s="104"/>
    </row>
    <row r="53360" spans="151:151" ht="14.4" x14ac:dyDescent="0.25">
      <c r="EU53360" s="104"/>
    </row>
    <row r="53361" spans="151:151" ht="14.4" x14ac:dyDescent="0.25">
      <c r="EU53361" s="104"/>
    </row>
    <row r="53362" spans="151:151" ht="14.4" x14ac:dyDescent="0.25">
      <c r="EU53362" s="104"/>
    </row>
    <row r="53363" spans="151:151" ht="14.4" x14ac:dyDescent="0.25">
      <c r="EU53363" s="104"/>
    </row>
    <row r="53364" spans="151:151" ht="14.4" x14ac:dyDescent="0.25">
      <c r="EU53364" s="104"/>
    </row>
    <row r="53365" spans="151:151" ht="14.4" x14ac:dyDescent="0.25">
      <c r="EU53365" s="104"/>
    </row>
    <row r="53366" spans="151:151" ht="14.4" x14ac:dyDescent="0.25">
      <c r="EU53366" s="104"/>
    </row>
    <row r="53367" spans="151:151" ht="14.4" x14ac:dyDescent="0.25">
      <c r="EU53367" s="104"/>
    </row>
    <row r="53368" spans="151:151" ht="14.4" x14ac:dyDescent="0.25">
      <c r="EU53368" s="104"/>
    </row>
    <row r="53369" spans="151:151" ht="14.4" x14ac:dyDescent="0.25">
      <c r="EU53369" s="104"/>
    </row>
    <row r="53370" spans="151:151" ht="14.4" x14ac:dyDescent="0.25">
      <c r="EU53370" s="104"/>
    </row>
    <row r="53371" spans="151:151" ht="14.4" x14ac:dyDescent="0.25">
      <c r="EU53371" s="104"/>
    </row>
    <row r="53372" spans="151:151" ht="14.4" x14ac:dyDescent="0.25">
      <c r="EU53372" s="104"/>
    </row>
    <row r="53373" spans="151:151" ht="14.4" x14ac:dyDescent="0.25">
      <c r="EU53373" s="104"/>
    </row>
    <row r="53374" spans="151:151" ht="14.4" x14ac:dyDescent="0.25">
      <c r="EU53374" s="104"/>
    </row>
    <row r="53375" spans="151:151" ht="14.4" x14ac:dyDescent="0.25">
      <c r="EU53375" s="104"/>
    </row>
    <row r="53376" spans="151:151" ht="14.4" x14ac:dyDescent="0.25">
      <c r="EU53376" s="104"/>
    </row>
    <row r="53377" spans="151:151" ht="14.4" x14ac:dyDescent="0.25">
      <c r="EU53377" s="104"/>
    </row>
    <row r="53378" spans="151:151" ht="14.4" x14ac:dyDescent="0.25">
      <c r="EU53378" s="104"/>
    </row>
    <row r="53379" spans="151:151" ht="14.4" x14ac:dyDescent="0.25">
      <c r="EU53379" s="104"/>
    </row>
    <row r="53380" spans="151:151" ht="14.4" x14ac:dyDescent="0.25">
      <c r="EU53380" s="104"/>
    </row>
    <row r="53381" spans="151:151" ht="14.4" x14ac:dyDescent="0.25">
      <c r="EU53381" s="104"/>
    </row>
    <row r="53382" spans="151:151" ht="14.4" x14ac:dyDescent="0.25">
      <c r="EU53382" s="104"/>
    </row>
    <row r="53383" spans="151:151" ht="14.4" x14ac:dyDescent="0.25">
      <c r="EU53383" s="104"/>
    </row>
    <row r="53384" spans="151:151" ht="14.4" x14ac:dyDescent="0.25">
      <c r="EU53384" s="104"/>
    </row>
    <row r="53385" spans="151:151" ht="14.4" x14ac:dyDescent="0.25">
      <c r="EU53385" s="104"/>
    </row>
    <row r="53386" spans="151:151" ht="14.4" x14ac:dyDescent="0.25">
      <c r="EU53386" s="104"/>
    </row>
    <row r="53387" spans="151:151" ht="14.4" x14ac:dyDescent="0.25">
      <c r="EU53387" s="104"/>
    </row>
    <row r="53388" spans="151:151" ht="14.4" x14ac:dyDescent="0.25">
      <c r="EU53388" s="104"/>
    </row>
    <row r="53389" spans="151:151" ht="14.4" x14ac:dyDescent="0.25">
      <c r="EU53389" s="104"/>
    </row>
    <row r="53390" spans="151:151" ht="14.4" x14ac:dyDescent="0.25">
      <c r="EU53390" s="104"/>
    </row>
    <row r="53391" spans="151:151" ht="14.4" x14ac:dyDescent="0.25">
      <c r="EU53391" s="104"/>
    </row>
    <row r="53392" spans="151:151" ht="14.4" x14ac:dyDescent="0.25">
      <c r="EU53392" s="104"/>
    </row>
    <row r="53393" spans="151:151" ht="14.4" x14ac:dyDescent="0.25">
      <c r="EU53393" s="104"/>
    </row>
    <row r="53394" spans="151:151" ht="14.4" x14ac:dyDescent="0.25">
      <c r="EU53394" s="104"/>
    </row>
    <row r="53395" spans="151:151" ht="14.4" x14ac:dyDescent="0.25">
      <c r="EU53395" s="104"/>
    </row>
    <row r="53396" spans="151:151" ht="14.4" x14ac:dyDescent="0.25">
      <c r="EU53396" s="104"/>
    </row>
    <row r="53397" spans="151:151" ht="14.4" x14ac:dyDescent="0.25">
      <c r="EU53397" s="104"/>
    </row>
    <row r="53398" spans="151:151" ht="14.4" x14ac:dyDescent="0.25">
      <c r="EU53398" s="104"/>
    </row>
    <row r="53399" spans="151:151" ht="14.4" x14ac:dyDescent="0.25">
      <c r="EU53399" s="104"/>
    </row>
    <row r="53400" spans="151:151" ht="14.4" x14ac:dyDescent="0.25">
      <c r="EU53400" s="104"/>
    </row>
    <row r="53401" spans="151:151" ht="14.4" x14ac:dyDescent="0.25">
      <c r="EU53401" s="104"/>
    </row>
    <row r="53402" spans="151:151" ht="14.4" x14ac:dyDescent="0.25">
      <c r="EU53402" s="104"/>
    </row>
    <row r="53403" spans="151:151" ht="14.4" x14ac:dyDescent="0.25">
      <c r="EU53403" s="104"/>
    </row>
    <row r="53404" spans="151:151" ht="14.4" x14ac:dyDescent="0.25">
      <c r="EU53404" s="104"/>
    </row>
    <row r="53405" spans="151:151" ht="14.4" x14ac:dyDescent="0.25">
      <c r="EU53405" s="104"/>
    </row>
    <row r="53406" spans="151:151" ht="14.4" x14ac:dyDescent="0.25">
      <c r="EU53406" s="104"/>
    </row>
    <row r="53407" spans="151:151" ht="14.4" x14ac:dyDescent="0.25">
      <c r="EU53407" s="104"/>
    </row>
    <row r="53408" spans="151:151" ht="14.4" x14ac:dyDescent="0.25">
      <c r="EU53408" s="104"/>
    </row>
    <row r="53409" spans="151:151" ht="14.4" x14ac:dyDescent="0.25">
      <c r="EU53409" s="104"/>
    </row>
    <row r="53410" spans="151:151" ht="14.4" x14ac:dyDescent="0.25">
      <c r="EU53410" s="104"/>
    </row>
    <row r="53411" spans="151:151" ht="14.4" x14ac:dyDescent="0.25">
      <c r="EU53411" s="104"/>
    </row>
    <row r="53412" spans="151:151" ht="14.4" x14ac:dyDescent="0.25">
      <c r="EU53412" s="104"/>
    </row>
    <row r="53413" spans="151:151" ht="14.4" x14ac:dyDescent="0.25">
      <c r="EU53413" s="104"/>
    </row>
    <row r="53414" spans="151:151" ht="14.4" x14ac:dyDescent="0.25">
      <c r="EU53414" s="104"/>
    </row>
    <row r="53415" spans="151:151" ht="14.4" x14ac:dyDescent="0.25">
      <c r="EU53415" s="104"/>
    </row>
    <row r="53416" spans="151:151" ht="14.4" x14ac:dyDescent="0.25">
      <c r="EU53416" s="104"/>
    </row>
    <row r="53417" spans="151:151" ht="14.4" x14ac:dyDescent="0.25">
      <c r="EU53417" s="104"/>
    </row>
    <row r="53418" spans="151:151" ht="14.4" x14ac:dyDescent="0.25">
      <c r="EU53418" s="104"/>
    </row>
    <row r="53419" spans="151:151" ht="14.4" x14ac:dyDescent="0.25">
      <c r="EU53419" s="104"/>
    </row>
    <row r="53420" spans="151:151" ht="14.4" x14ac:dyDescent="0.25">
      <c r="EU53420" s="104"/>
    </row>
    <row r="53421" spans="151:151" ht="14.4" x14ac:dyDescent="0.25">
      <c r="EU53421" s="104"/>
    </row>
    <row r="53422" spans="151:151" ht="14.4" x14ac:dyDescent="0.25">
      <c r="EU53422" s="104"/>
    </row>
    <row r="53423" spans="151:151" ht="14.4" x14ac:dyDescent="0.25">
      <c r="EU53423" s="104"/>
    </row>
    <row r="53424" spans="151:151" ht="14.4" x14ac:dyDescent="0.25">
      <c r="EU53424" s="104"/>
    </row>
    <row r="53425" spans="151:151" ht="14.4" x14ac:dyDescent="0.25">
      <c r="EU53425" s="104"/>
    </row>
    <row r="53426" spans="151:151" ht="14.4" x14ac:dyDescent="0.25">
      <c r="EU53426" s="104"/>
    </row>
    <row r="53427" spans="151:151" ht="14.4" x14ac:dyDescent="0.25">
      <c r="EU53427" s="104"/>
    </row>
    <row r="53428" spans="151:151" ht="14.4" x14ac:dyDescent="0.25">
      <c r="EU53428" s="104"/>
    </row>
    <row r="53429" spans="151:151" ht="14.4" x14ac:dyDescent="0.25">
      <c r="EU53429" s="104"/>
    </row>
    <row r="53430" spans="151:151" ht="14.4" x14ac:dyDescent="0.25">
      <c r="EU53430" s="104"/>
    </row>
    <row r="53431" spans="151:151" ht="14.4" x14ac:dyDescent="0.25">
      <c r="EU53431" s="104"/>
    </row>
    <row r="53432" spans="151:151" ht="14.4" x14ac:dyDescent="0.25">
      <c r="EU53432" s="104"/>
    </row>
    <row r="53433" spans="151:151" ht="14.4" x14ac:dyDescent="0.25">
      <c r="EU53433" s="104"/>
    </row>
    <row r="53434" spans="151:151" ht="14.4" x14ac:dyDescent="0.25">
      <c r="EU53434" s="104"/>
    </row>
    <row r="53435" spans="151:151" ht="14.4" x14ac:dyDescent="0.25">
      <c r="EU53435" s="104"/>
    </row>
    <row r="53436" spans="151:151" ht="14.4" x14ac:dyDescent="0.25">
      <c r="EU53436" s="104"/>
    </row>
    <row r="53437" spans="151:151" ht="14.4" x14ac:dyDescent="0.25">
      <c r="EU53437" s="104"/>
    </row>
    <row r="53438" spans="151:151" ht="14.4" x14ac:dyDescent="0.25">
      <c r="EU53438" s="104"/>
    </row>
    <row r="53439" spans="151:151" ht="14.4" x14ac:dyDescent="0.25">
      <c r="EU53439" s="104"/>
    </row>
    <row r="53440" spans="151:151" ht="14.4" x14ac:dyDescent="0.25">
      <c r="EU53440" s="104"/>
    </row>
    <row r="53441" spans="151:151" ht="14.4" x14ac:dyDescent="0.25">
      <c r="EU53441" s="104"/>
    </row>
    <row r="53442" spans="151:151" ht="14.4" x14ac:dyDescent="0.25">
      <c r="EU53442" s="104"/>
    </row>
    <row r="53443" spans="151:151" ht="14.4" x14ac:dyDescent="0.25">
      <c r="EU53443" s="104"/>
    </row>
    <row r="53444" spans="151:151" ht="14.4" x14ac:dyDescent="0.25">
      <c r="EU53444" s="104"/>
    </row>
    <row r="53445" spans="151:151" ht="14.4" x14ac:dyDescent="0.25">
      <c r="EU53445" s="104"/>
    </row>
    <row r="53446" spans="151:151" ht="14.4" x14ac:dyDescent="0.25">
      <c r="EU53446" s="104"/>
    </row>
    <row r="53447" spans="151:151" ht="14.4" x14ac:dyDescent="0.25">
      <c r="EU53447" s="104"/>
    </row>
    <row r="53448" spans="151:151" ht="14.4" x14ac:dyDescent="0.25">
      <c r="EU53448" s="104"/>
    </row>
    <row r="53449" spans="151:151" ht="14.4" x14ac:dyDescent="0.25">
      <c r="EU53449" s="104"/>
    </row>
    <row r="53450" spans="151:151" ht="14.4" x14ac:dyDescent="0.25">
      <c r="EU53450" s="104"/>
    </row>
    <row r="53451" spans="151:151" ht="14.4" x14ac:dyDescent="0.25">
      <c r="EU53451" s="104"/>
    </row>
    <row r="53452" spans="151:151" ht="14.4" x14ac:dyDescent="0.25">
      <c r="EU53452" s="104"/>
    </row>
    <row r="53453" spans="151:151" ht="14.4" x14ac:dyDescent="0.25">
      <c r="EU53453" s="104"/>
    </row>
    <row r="53454" spans="151:151" ht="14.4" x14ac:dyDescent="0.25">
      <c r="EU53454" s="104"/>
    </row>
    <row r="53455" spans="151:151" ht="14.4" x14ac:dyDescent="0.25">
      <c r="EU53455" s="104"/>
    </row>
    <row r="53456" spans="151:151" ht="14.4" x14ac:dyDescent="0.25">
      <c r="EU53456" s="104"/>
    </row>
    <row r="53457" spans="151:151" ht="14.4" x14ac:dyDescent="0.25">
      <c r="EU53457" s="104"/>
    </row>
    <row r="53458" spans="151:151" ht="14.4" x14ac:dyDescent="0.25">
      <c r="EU53458" s="104"/>
    </row>
    <row r="53459" spans="151:151" ht="14.4" x14ac:dyDescent="0.25">
      <c r="EU53459" s="104"/>
    </row>
    <row r="53460" spans="151:151" ht="14.4" x14ac:dyDescent="0.25">
      <c r="EU53460" s="104"/>
    </row>
    <row r="53461" spans="151:151" ht="14.4" x14ac:dyDescent="0.25">
      <c r="EU53461" s="104"/>
    </row>
    <row r="53462" spans="151:151" ht="14.4" x14ac:dyDescent="0.25">
      <c r="EU53462" s="104"/>
    </row>
    <row r="53463" spans="151:151" ht="14.4" x14ac:dyDescent="0.25">
      <c r="EU53463" s="104"/>
    </row>
    <row r="53464" spans="151:151" ht="14.4" x14ac:dyDescent="0.25">
      <c r="EU53464" s="104"/>
    </row>
    <row r="53465" spans="151:151" ht="14.4" x14ac:dyDescent="0.25">
      <c r="EU53465" s="104"/>
    </row>
    <row r="53466" spans="151:151" ht="14.4" x14ac:dyDescent="0.25">
      <c r="EU53466" s="104"/>
    </row>
    <row r="53467" spans="151:151" ht="14.4" x14ac:dyDescent="0.25">
      <c r="EU53467" s="104"/>
    </row>
    <row r="53468" spans="151:151" ht="14.4" x14ac:dyDescent="0.25">
      <c r="EU53468" s="104"/>
    </row>
    <row r="53469" spans="151:151" ht="14.4" x14ac:dyDescent="0.25">
      <c r="EU53469" s="104"/>
    </row>
    <row r="53470" spans="151:151" ht="14.4" x14ac:dyDescent="0.25">
      <c r="EU53470" s="104"/>
    </row>
    <row r="53471" spans="151:151" ht="14.4" x14ac:dyDescent="0.25">
      <c r="EU53471" s="104"/>
    </row>
    <row r="53472" spans="151:151" ht="14.4" x14ac:dyDescent="0.25">
      <c r="EU53472" s="104"/>
    </row>
    <row r="53473" spans="151:151" ht="14.4" x14ac:dyDescent="0.25">
      <c r="EU53473" s="104"/>
    </row>
    <row r="53474" spans="151:151" ht="14.4" x14ac:dyDescent="0.25">
      <c r="EU53474" s="104"/>
    </row>
    <row r="53475" spans="151:151" ht="14.4" x14ac:dyDescent="0.25">
      <c r="EU53475" s="104"/>
    </row>
    <row r="53476" spans="151:151" ht="14.4" x14ac:dyDescent="0.25">
      <c r="EU53476" s="104"/>
    </row>
    <row r="53477" spans="151:151" ht="14.4" x14ac:dyDescent="0.25">
      <c r="EU53477" s="104"/>
    </row>
    <row r="53478" spans="151:151" ht="14.4" x14ac:dyDescent="0.25">
      <c r="EU53478" s="104"/>
    </row>
    <row r="53479" spans="151:151" ht="14.4" x14ac:dyDescent="0.25">
      <c r="EU53479" s="104"/>
    </row>
    <row r="53480" spans="151:151" ht="14.4" x14ac:dyDescent="0.25">
      <c r="EU53480" s="104"/>
    </row>
    <row r="53481" spans="151:151" ht="14.4" x14ac:dyDescent="0.25">
      <c r="EU53481" s="104"/>
    </row>
    <row r="53482" spans="151:151" ht="14.4" x14ac:dyDescent="0.25">
      <c r="EU53482" s="104"/>
    </row>
    <row r="53483" spans="151:151" ht="14.4" x14ac:dyDescent="0.25">
      <c r="EU53483" s="104"/>
    </row>
    <row r="53484" spans="151:151" ht="14.4" x14ac:dyDescent="0.25">
      <c r="EU53484" s="104"/>
    </row>
    <row r="53485" spans="151:151" ht="14.4" x14ac:dyDescent="0.25">
      <c r="EU53485" s="104"/>
    </row>
    <row r="53486" spans="151:151" ht="14.4" x14ac:dyDescent="0.25">
      <c r="EU53486" s="104"/>
    </row>
    <row r="53487" spans="151:151" ht="14.4" x14ac:dyDescent="0.25">
      <c r="EU53487" s="104"/>
    </row>
    <row r="53488" spans="151:151" ht="14.4" x14ac:dyDescent="0.25">
      <c r="EU53488" s="104"/>
    </row>
    <row r="53489" spans="151:151" ht="14.4" x14ac:dyDescent="0.25">
      <c r="EU53489" s="104"/>
    </row>
    <row r="53490" spans="151:151" ht="14.4" x14ac:dyDescent="0.25">
      <c r="EU53490" s="104"/>
    </row>
    <row r="53491" spans="151:151" ht="14.4" x14ac:dyDescent="0.25">
      <c r="EU53491" s="104"/>
    </row>
    <row r="53492" spans="151:151" ht="14.4" x14ac:dyDescent="0.25">
      <c r="EU53492" s="104"/>
    </row>
    <row r="53493" spans="151:151" ht="14.4" x14ac:dyDescent="0.25">
      <c r="EU53493" s="104"/>
    </row>
    <row r="53494" spans="151:151" ht="14.4" x14ac:dyDescent="0.25">
      <c r="EU53494" s="104"/>
    </row>
    <row r="53495" spans="151:151" ht="14.4" x14ac:dyDescent="0.25">
      <c r="EU53495" s="104"/>
    </row>
    <row r="53496" spans="151:151" ht="14.4" x14ac:dyDescent="0.25">
      <c r="EU53496" s="104"/>
    </row>
    <row r="53497" spans="151:151" ht="14.4" x14ac:dyDescent="0.25">
      <c r="EU53497" s="104"/>
    </row>
    <row r="53498" spans="151:151" ht="14.4" x14ac:dyDescent="0.25">
      <c r="EU53498" s="104"/>
    </row>
    <row r="53499" spans="151:151" ht="14.4" x14ac:dyDescent="0.25">
      <c r="EU53499" s="104"/>
    </row>
    <row r="53500" spans="151:151" ht="14.4" x14ac:dyDescent="0.25">
      <c r="EU53500" s="104"/>
    </row>
    <row r="53501" spans="151:151" ht="14.4" x14ac:dyDescent="0.25">
      <c r="EU53501" s="104"/>
    </row>
    <row r="53502" spans="151:151" ht="14.4" x14ac:dyDescent="0.25">
      <c r="EU53502" s="104"/>
    </row>
    <row r="53503" spans="151:151" ht="14.4" x14ac:dyDescent="0.25">
      <c r="EU53503" s="104"/>
    </row>
    <row r="53504" spans="151:151" ht="14.4" x14ac:dyDescent="0.25">
      <c r="EU53504" s="104"/>
    </row>
    <row r="53505" spans="151:151" ht="14.4" x14ac:dyDescent="0.25">
      <c r="EU53505" s="104"/>
    </row>
    <row r="53506" spans="151:151" ht="14.4" x14ac:dyDescent="0.25">
      <c r="EU53506" s="104"/>
    </row>
    <row r="53507" spans="151:151" ht="14.4" x14ac:dyDescent="0.25">
      <c r="EU53507" s="104"/>
    </row>
    <row r="53508" spans="151:151" ht="14.4" x14ac:dyDescent="0.25">
      <c r="EU53508" s="104"/>
    </row>
    <row r="53509" spans="151:151" ht="14.4" x14ac:dyDescent="0.25">
      <c r="EU53509" s="104"/>
    </row>
    <row r="53510" spans="151:151" ht="14.4" x14ac:dyDescent="0.25">
      <c r="EU53510" s="104"/>
    </row>
    <row r="53511" spans="151:151" ht="14.4" x14ac:dyDescent="0.25">
      <c r="EU53511" s="104"/>
    </row>
    <row r="53512" spans="151:151" ht="14.4" x14ac:dyDescent="0.25">
      <c r="EU53512" s="104"/>
    </row>
    <row r="53513" spans="151:151" ht="14.4" x14ac:dyDescent="0.25">
      <c r="EU53513" s="104"/>
    </row>
    <row r="53514" spans="151:151" ht="14.4" x14ac:dyDescent="0.25">
      <c r="EU53514" s="104"/>
    </row>
    <row r="53515" spans="151:151" ht="14.4" x14ac:dyDescent="0.25">
      <c r="EU53515" s="104"/>
    </row>
    <row r="53516" spans="151:151" ht="14.4" x14ac:dyDescent="0.25">
      <c r="EU53516" s="104"/>
    </row>
    <row r="53517" spans="151:151" ht="14.4" x14ac:dyDescent="0.25">
      <c r="EU53517" s="104"/>
    </row>
    <row r="53518" spans="151:151" ht="14.4" x14ac:dyDescent="0.25">
      <c r="EU53518" s="104"/>
    </row>
    <row r="53519" spans="151:151" ht="14.4" x14ac:dyDescent="0.25">
      <c r="EU53519" s="104"/>
    </row>
    <row r="53520" spans="151:151" ht="14.4" x14ac:dyDescent="0.25">
      <c r="EU53520" s="104"/>
    </row>
    <row r="53521" spans="151:151" ht="14.4" x14ac:dyDescent="0.25">
      <c r="EU53521" s="104"/>
    </row>
    <row r="53522" spans="151:151" ht="14.4" x14ac:dyDescent="0.25">
      <c r="EU53522" s="104"/>
    </row>
    <row r="53523" spans="151:151" ht="14.4" x14ac:dyDescent="0.25">
      <c r="EU53523" s="104"/>
    </row>
    <row r="53524" spans="151:151" ht="14.4" x14ac:dyDescent="0.25">
      <c r="EU53524" s="104"/>
    </row>
    <row r="53525" spans="151:151" ht="14.4" x14ac:dyDescent="0.25">
      <c r="EU53525" s="104"/>
    </row>
    <row r="53526" spans="151:151" ht="14.4" x14ac:dyDescent="0.25">
      <c r="EU53526" s="104"/>
    </row>
    <row r="53527" spans="151:151" ht="14.4" x14ac:dyDescent="0.25">
      <c r="EU53527" s="104"/>
    </row>
    <row r="53528" spans="151:151" ht="14.4" x14ac:dyDescent="0.25">
      <c r="EU53528" s="104"/>
    </row>
    <row r="53529" spans="151:151" ht="14.4" x14ac:dyDescent="0.25">
      <c r="EU53529" s="104"/>
    </row>
    <row r="53530" spans="151:151" ht="14.4" x14ac:dyDescent="0.25">
      <c r="EU53530" s="104"/>
    </row>
    <row r="53531" spans="151:151" ht="14.4" x14ac:dyDescent="0.25">
      <c r="EU53531" s="104"/>
    </row>
    <row r="53532" spans="151:151" ht="14.4" x14ac:dyDescent="0.25">
      <c r="EU53532" s="104"/>
    </row>
    <row r="53533" spans="151:151" ht="14.4" x14ac:dyDescent="0.25">
      <c r="EU53533" s="104"/>
    </row>
    <row r="53534" spans="151:151" ht="14.4" x14ac:dyDescent="0.25">
      <c r="EU53534" s="104"/>
    </row>
    <row r="53535" spans="151:151" ht="14.4" x14ac:dyDescent="0.25">
      <c r="EU53535" s="104"/>
    </row>
    <row r="53536" spans="151:151" ht="14.4" x14ac:dyDescent="0.25">
      <c r="EU53536" s="104"/>
    </row>
    <row r="53537" spans="151:151" ht="14.4" x14ac:dyDescent="0.25">
      <c r="EU53537" s="104"/>
    </row>
    <row r="53538" spans="151:151" ht="14.4" x14ac:dyDescent="0.25">
      <c r="EU53538" s="104"/>
    </row>
    <row r="53539" spans="151:151" ht="14.4" x14ac:dyDescent="0.25">
      <c r="EU53539" s="104"/>
    </row>
    <row r="53540" spans="151:151" ht="14.4" x14ac:dyDescent="0.25">
      <c r="EU53540" s="104"/>
    </row>
    <row r="53541" spans="151:151" ht="14.4" x14ac:dyDescent="0.25">
      <c r="EU53541" s="104"/>
    </row>
    <row r="53542" spans="151:151" ht="14.4" x14ac:dyDescent="0.25">
      <c r="EU53542" s="104"/>
    </row>
    <row r="53543" spans="151:151" ht="14.4" x14ac:dyDescent="0.25">
      <c r="EU53543" s="104"/>
    </row>
    <row r="53544" spans="151:151" ht="14.4" x14ac:dyDescent="0.25">
      <c r="EU53544" s="104"/>
    </row>
    <row r="53545" spans="151:151" ht="14.4" x14ac:dyDescent="0.25">
      <c r="EU53545" s="104"/>
    </row>
    <row r="53546" spans="151:151" ht="14.4" x14ac:dyDescent="0.25">
      <c r="EU53546" s="104"/>
    </row>
    <row r="53547" spans="151:151" ht="14.4" x14ac:dyDescent="0.25">
      <c r="EU53547" s="104"/>
    </row>
    <row r="53548" spans="151:151" ht="14.4" x14ac:dyDescent="0.25">
      <c r="EU53548" s="104"/>
    </row>
    <row r="53549" spans="151:151" ht="14.4" x14ac:dyDescent="0.25">
      <c r="EU53549" s="104"/>
    </row>
    <row r="53550" spans="151:151" ht="14.4" x14ac:dyDescent="0.25">
      <c r="EU53550" s="104"/>
    </row>
    <row r="53551" spans="151:151" ht="14.4" x14ac:dyDescent="0.25">
      <c r="EU53551" s="104"/>
    </row>
    <row r="53552" spans="151:151" ht="14.4" x14ac:dyDescent="0.25">
      <c r="EU53552" s="104"/>
    </row>
    <row r="53553" spans="151:151" ht="14.4" x14ac:dyDescent="0.25">
      <c r="EU53553" s="104"/>
    </row>
    <row r="53554" spans="151:151" ht="14.4" x14ac:dyDescent="0.25">
      <c r="EU53554" s="104"/>
    </row>
    <row r="53555" spans="151:151" ht="14.4" x14ac:dyDescent="0.25">
      <c r="EU53555" s="104"/>
    </row>
    <row r="53556" spans="151:151" ht="14.4" x14ac:dyDescent="0.25">
      <c r="EU53556" s="104"/>
    </row>
    <row r="53557" spans="151:151" ht="14.4" x14ac:dyDescent="0.25">
      <c r="EU53557" s="104"/>
    </row>
    <row r="53558" spans="151:151" ht="14.4" x14ac:dyDescent="0.25">
      <c r="EU53558" s="104"/>
    </row>
    <row r="53559" spans="151:151" ht="14.4" x14ac:dyDescent="0.25">
      <c r="EU53559" s="104"/>
    </row>
    <row r="53560" spans="151:151" ht="14.4" x14ac:dyDescent="0.25">
      <c r="EU53560" s="104"/>
    </row>
    <row r="53561" spans="151:151" ht="14.4" x14ac:dyDescent="0.25">
      <c r="EU53561" s="104"/>
    </row>
    <row r="53562" spans="151:151" ht="14.4" x14ac:dyDescent="0.25">
      <c r="EU53562" s="104"/>
    </row>
    <row r="53563" spans="151:151" ht="14.4" x14ac:dyDescent="0.25">
      <c r="EU53563" s="104"/>
    </row>
    <row r="53564" spans="151:151" ht="14.4" x14ac:dyDescent="0.25">
      <c r="EU53564" s="104"/>
    </row>
    <row r="53565" spans="151:151" ht="14.4" x14ac:dyDescent="0.25">
      <c r="EU53565" s="104"/>
    </row>
    <row r="53566" spans="151:151" ht="14.4" x14ac:dyDescent="0.25">
      <c r="EU53566" s="104"/>
    </row>
    <row r="53567" spans="151:151" ht="14.4" x14ac:dyDescent="0.25">
      <c r="EU53567" s="104"/>
    </row>
    <row r="53568" spans="151:151" ht="14.4" x14ac:dyDescent="0.25">
      <c r="EU53568" s="104"/>
    </row>
    <row r="53569" spans="151:151" ht="14.4" x14ac:dyDescent="0.25">
      <c r="EU53569" s="104"/>
    </row>
    <row r="53570" spans="151:151" ht="14.4" x14ac:dyDescent="0.25">
      <c r="EU53570" s="104"/>
    </row>
    <row r="53571" spans="151:151" ht="14.4" x14ac:dyDescent="0.25">
      <c r="EU53571" s="104"/>
    </row>
    <row r="53572" spans="151:151" ht="14.4" x14ac:dyDescent="0.25">
      <c r="EU53572" s="104"/>
    </row>
    <row r="53573" spans="151:151" ht="14.4" x14ac:dyDescent="0.25">
      <c r="EU53573" s="104"/>
    </row>
    <row r="53574" spans="151:151" ht="14.4" x14ac:dyDescent="0.25">
      <c r="EU53574" s="104"/>
    </row>
    <row r="53575" spans="151:151" ht="14.4" x14ac:dyDescent="0.25">
      <c r="EU53575" s="104"/>
    </row>
    <row r="53576" spans="151:151" ht="14.4" x14ac:dyDescent="0.25">
      <c r="EU53576" s="104"/>
    </row>
    <row r="53577" spans="151:151" ht="14.4" x14ac:dyDescent="0.25">
      <c r="EU53577" s="104"/>
    </row>
    <row r="53578" spans="151:151" ht="14.4" x14ac:dyDescent="0.25">
      <c r="EU53578" s="104"/>
    </row>
    <row r="53579" spans="151:151" ht="14.4" x14ac:dyDescent="0.25">
      <c r="EU53579" s="104"/>
    </row>
    <row r="53580" spans="151:151" ht="14.4" x14ac:dyDescent="0.25">
      <c r="EU53580" s="104"/>
    </row>
    <row r="53581" spans="151:151" ht="14.4" x14ac:dyDescent="0.25">
      <c r="EU53581" s="104"/>
    </row>
    <row r="53582" spans="151:151" ht="14.4" x14ac:dyDescent="0.25">
      <c r="EU53582" s="104"/>
    </row>
    <row r="53583" spans="151:151" ht="14.4" x14ac:dyDescent="0.25">
      <c r="EU53583" s="104"/>
    </row>
    <row r="53584" spans="151:151" ht="14.4" x14ac:dyDescent="0.25">
      <c r="EU53584" s="104"/>
    </row>
    <row r="53585" spans="151:151" ht="14.4" x14ac:dyDescent="0.25">
      <c r="EU53585" s="104"/>
    </row>
    <row r="53586" spans="151:151" ht="14.4" x14ac:dyDescent="0.25">
      <c r="EU53586" s="104"/>
    </row>
    <row r="53587" spans="151:151" ht="14.4" x14ac:dyDescent="0.25">
      <c r="EU53587" s="104"/>
    </row>
    <row r="53588" spans="151:151" ht="14.4" x14ac:dyDescent="0.25">
      <c r="EU53588" s="104"/>
    </row>
    <row r="53589" spans="151:151" ht="14.4" x14ac:dyDescent="0.25">
      <c r="EU53589" s="104"/>
    </row>
    <row r="53590" spans="151:151" ht="14.4" x14ac:dyDescent="0.25">
      <c r="EU53590" s="104"/>
    </row>
    <row r="53591" spans="151:151" ht="14.4" x14ac:dyDescent="0.25">
      <c r="EU53591" s="104"/>
    </row>
    <row r="53592" spans="151:151" ht="14.4" x14ac:dyDescent="0.25">
      <c r="EU53592" s="104"/>
    </row>
    <row r="53593" spans="151:151" ht="14.4" x14ac:dyDescent="0.25">
      <c r="EU53593" s="104"/>
    </row>
    <row r="53594" spans="151:151" ht="14.4" x14ac:dyDescent="0.25">
      <c r="EU53594" s="104"/>
    </row>
    <row r="53595" spans="151:151" ht="14.4" x14ac:dyDescent="0.25">
      <c r="EU53595" s="104"/>
    </row>
    <row r="53596" spans="151:151" ht="14.4" x14ac:dyDescent="0.25">
      <c r="EU53596" s="104"/>
    </row>
    <row r="53597" spans="151:151" ht="14.4" x14ac:dyDescent="0.25">
      <c r="EU53597" s="104"/>
    </row>
    <row r="53598" spans="151:151" ht="14.4" x14ac:dyDescent="0.25">
      <c r="EU53598" s="104"/>
    </row>
    <row r="53599" spans="151:151" ht="14.4" x14ac:dyDescent="0.25">
      <c r="EU53599" s="104"/>
    </row>
    <row r="53600" spans="151:151" ht="14.4" x14ac:dyDescent="0.25">
      <c r="EU53600" s="104"/>
    </row>
    <row r="53601" spans="151:151" ht="14.4" x14ac:dyDescent="0.25">
      <c r="EU53601" s="104"/>
    </row>
    <row r="53602" spans="151:151" ht="14.4" x14ac:dyDescent="0.25">
      <c r="EU53602" s="104"/>
    </row>
    <row r="53603" spans="151:151" ht="14.4" x14ac:dyDescent="0.25">
      <c r="EU53603" s="104"/>
    </row>
    <row r="53604" spans="151:151" ht="14.4" x14ac:dyDescent="0.25">
      <c r="EU53604" s="104"/>
    </row>
    <row r="53605" spans="151:151" ht="14.4" x14ac:dyDescent="0.25">
      <c r="EU53605" s="104"/>
    </row>
    <row r="53606" spans="151:151" ht="14.4" x14ac:dyDescent="0.25">
      <c r="EU53606" s="104"/>
    </row>
    <row r="53607" spans="151:151" ht="14.4" x14ac:dyDescent="0.25">
      <c r="EU53607" s="104"/>
    </row>
    <row r="53608" spans="151:151" ht="14.4" x14ac:dyDescent="0.25">
      <c r="EU53608" s="104"/>
    </row>
    <row r="53609" spans="151:151" ht="14.4" x14ac:dyDescent="0.25">
      <c r="EU53609" s="104"/>
    </row>
    <row r="53610" spans="151:151" ht="14.4" x14ac:dyDescent="0.25">
      <c r="EU53610" s="104"/>
    </row>
    <row r="53611" spans="151:151" ht="14.4" x14ac:dyDescent="0.25">
      <c r="EU53611" s="104"/>
    </row>
    <row r="53612" spans="151:151" ht="14.4" x14ac:dyDescent="0.25">
      <c r="EU53612" s="104"/>
    </row>
    <row r="53613" spans="151:151" ht="14.4" x14ac:dyDescent="0.25">
      <c r="EU53613" s="104"/>
    </row>
    <row r="53614" spans="151:151" ht="14.4" x14ac:dyDescent="0.25">
      <c r="EU53614" s="104"/>
    </row>
    <row r="53615" spans="151:151" ht="14.4" x14ac:dyDescent="0.25">
      <c r="EU53615" s="104"/>
    </row>
    <row r="53616" spans="151:151" ht="14.4" x14ac:dyDescent="0.25">
      <c r="EU53616" s="104"/>
    </row>
    <row r="53617" spans="151:151" ht="14.4" x14ac:dyDescent="0.25">
      <c r="EU53617" s="104"/>
    </row>
    <row r="53618" spans="151:151" ht="14.4" x14ac:dyDescent="0.25">
      <c r="EU53618" s="104"/>
    </row>
    <row r="53619" spans="151:151" ht="14.4" x14ac:dyDescent="0.25">
      <c r="EU53619" s="104"/>
    </row>
    <row r="53620" spans="151:151" ht="14.4" x14ac:dyDescent="0.25">
      <c r="EU53620" s="104"/>
    </row>
    <row r="53621" spans="151:151" ht="14.4" x14ac:dyDescent="0.25">
      <c r="EU53621" s="104"/>
    </row>
    <row r="53622" spans="151:151" ht="14.4" x14ac:dyDescent="0.25">
      <c r="EU53622" s="104"/>
    </row>
    <row r="53623" spans="151:151" ht="14.4" x14ac:dyDescent="0.25">
      <c r="EU53623" s="104"/>
    </row>
    <row r="53624" spans="151:151" ht="14.4" x14ac:dyDescent="0.25">
      <c r="EU53624" s="104"/>
    </row>
    <row r="53625" spans="151:151" ht="14.4" x14ac:dyDescent="0.25">
      <c r="EU53625" s="104"/>
    </row>
    <row r="53626" spans="151:151" ht="14.4" x14ac:dyDescent="0.25">
      <c r="EU53626" s="104"/>
    </row>
    <row r="53627" spans="151:151" ht="14.4" x14ac:dyDescent="0.25">
      <c r="EU53627" s="104"/>
    </row>
    <row r="53628" spans="151:151" ht="14.4" x14ac:dyDescent="0.25">
      <c r="EU53628" s="104"/>
    </row>
    <row r="53629" spans="151:151" ht="14.4" x14ac:dyDescent="0.25">
      <c r="EU53629" s="104"/>
    </row>
    <row r="53630" spans="151:151" ht="14.4" x14ac:dyDescent="0.25">
      <c r="EU53630" s="104"/>
    </row>
    <row r="53631" spans="151:151" ht="14.4" x14ac:dyDescent="0.25">
      <c r="EU53631" s="104"/>
    </row>
    <row r="53632" spans="151:151" ht="14.4" x14ac:dyDescent="0.25">
      <c r="EU53632" s="104"/>
    </row>
    <row r="53633" spans="151:151" ht="14.4" x14ac:dyDescent="0.25">
      <c r="EU53633" s="104"/>
    </row>
    <row r="53634" spans="151:151" ht="14.4" x14ac:dyDescent="0.25">
      <c r="EU53634" s="104"/>
    </row>
    <row r="53635" spans="151:151" ht="14.4" x14ac:dyDescent="0.25">
      <c r="EU53635" s="104"/>
    </row>
    <row r="53636" spans="151:151" ht="14.4" x14ac:dyDescent="0.25">
      <c r="EU53636" s="104"/>
    </row>
    <row r="53637" spans="151:151" ht="14.4" x14ac:dyDescent="0.25">
      <c r="EU53637" s="104"/>
    </row>
    <row r="53638" spans="151:151" ht="14.4" x14ac:dyDescent="0.25">
      <c r="EU53638" s="104"/>
    </row>
    <row r="53639" spans="151:151" ht="14.4" x14ac:dyDescent="0.25">
      <c r="EU53639" s="104"/>
    </row>
    <row r="53640" spans="151:151" ht="14.4" x14ac:dyDescent="0.25">
      <c r="EU53640" s="104"/>
    </row>
    <row r="53641" spans="151:151" ht="14.4" x14ac:dyDescent="0.25">
      <c r="EU53641" s="104"/>
    </row>
    <row r="53642" spans="151:151" ht="14.4" x14ac:dyDescent="0.25">
      <c r="EU53642" s="104"/>
    </row>
    <row r="53643" spans="151:151" ht="14.4" x14ac:dyDescent="0.25">
      <c r="EU53643" s="104"/>
    </row>
    <row r="53644" spans="151:151" ht="14.4" x14ac:dyDescent="0.25">
      <c r="EU53644" s="104"/>
    </row>
    <row r="53645" spans="151:151" ht="14.4" x14ac:dyDescent="0.25">
      <c r="EU53645" s="104"/>
    </row>
    <row r="53646" spans="151:151" ht="14.4" x14ac:dyDescent="0.25">
      <c r="EU53646" s="104"/>
    </row>
    <row r="53647" spans="151:151" ht="14.4" x14ac:dyDescent="0.25">
      <c r="EU53647" s="104"/>
    </row>
    <row r="53648" spans="151:151" ht="14.4" x14ac:dyDescent="0.25">
      <c r="EU53648" s="104"/>
    </row>
    <row r="53649" spans="151:151" ht="14.4" x14ac:dyDescent="0.25">
      <c r="EU53649" s="104"/>
    </row>
    <row r="53650" spans="151:151" ht="14.4" x14ac:dyDescent="0.25">
      <c r="EU53650" s="104"/>
    </row>
    <row r="53651" spans="151:151" ht="14.4" x14ac:dyDescent="0.25">
      <c r="EU53651" s="104"/>
    </row>
    <row r="53652" spans="151:151" ht="14.4" x14ac:dyDescent="0.25">
      <c r="EU53652" s="104"/>
    </row>
    <row r="53653" spans="151:151" ht="14.4" x14ac:dyDescent="0.25">
      <c r="EU53653" s="104"/>
    </row>
    <row r="53654" spans="151:151" ht="14.4" x14ac:dyDescent="0.25">
      <c r="EU53654" s="104"/>
    </row>
    <row r="53655" spans="151:151" ht="14.4" x14ac:dyDescent="0.25">
      <c r="EU53655" s="104"/>
    </row>
    <row r="53656" spans="151:151" ht="14.4" x14ac:dyDescent="0.25">
      <c r="EU53656" s="104"/>
    </row>
    <row r="53657" spans="151:151" ht="14.4" x14ac:dyDescent="0.25">
      <c r="EU53657" s="104"/>
    </row>
    <row r="53658" spans="151:151" ht="14.4" x14ac:dyDescent="0.25">
      <c r="EU53658" s="104"/>
    </row>
    <row r="53659" spans="151:151" ht="14.4" x14ac:dyDescent="0.25">
      <c r="EU53659" s="104"/>
    </row>
    <row r="53660" spans="151:151" ht="14.4" x14ac:dyDescent="0.25">
      <c r="EU53660" s="104"/>
    </row>
    <row r="53661" spans="151:151" ht="14.4" x14ac:dyDescent="0.25">
      <c r="EU53661" s="104"/>
    </row>
    <row r="53662" spans="151:151" ht="14.4" x14ac:dyDescent="0.25">
      <c r="EU53662" s="104"/>
    </row>
    <row r="53663" spans="151:151" ht="14.4" x14ac:dyDescent="0.25">
      <c r="EU53663" s="104"/>
    </row>
    <row r="53664" spans="151:151" ht="14.4" x14ac:dyDescent="0.25">
      <c r="EU53664" s="104"/>
    </row>
    <row r="53665" spans="151:151" ht="14.4" x14ac:dyDescent="0.25">
      <c r="EU53665" s="104"/>
    </row>
    <row r="53666" spans="151:151" ht="14.4" x14ac:dyDescent="0.25">
      <c r="EU53666" s="104"/>
    </row>
    <row r="53667" spans="151:151" ht="14.4" x14ac:dyDescent="0.25">
      <c r="EU53667" s="104"/>
    </row>
    <row r="53668" spans="151:151" ht="14.4" x14ac:dyDescent="0.25">
      <c r="EU53668" s="104"/>
    </row>
    <row r="53669" spans="151:151" ht="14.4" x14ac:dyDescent="0.25">
      <c r="EU53669" s="104"/>
    </row>
    <row r="53670" spans="151:151" ht="14.4" x14ac:dyDescent="0.25">
      <c r="EU53670" s="104"/>
    </row>
    <row r="53671" spans="151:151" ht="14.4" x14ac:dyDescent="0.25">
      <c r="EU53671" s="104"/>
    </row>
    <row r="53672" spans="151:151" ht="14.4" x14ac:dyDescent="0.25">
      <c r="EU53672" s="104"/>
    </row>
    <row r="53673" spans="151:151" ht="14.4" x14ac:dyDescent="0.25">
      <c r="EU53673" s="104"/>
    </row>
    <row r="53674" spans="151:151" ht="14.4" x14ac:dyDescent="0.25">
      <c r="EU53674" s="104"/>
    </row>
    <row r="53675" spans="151:151" ht="14.4" x14ac:dyDescent="0.25">
      <c r="EU53675" s="104"/>
    </row>
    <row r="53676" spans="151:151" ht="14.4" x14ac:dyDescent="0.25">
      <c r="EU53676" s="104"/>
    </row>
    <row r="53677" spans="151:151" ht="14.4" x14ac:dyDescent="0.25">
      <c r="EU53677" s="104"/>
    </row>
    <row r="53678" spans="151:151" ht="14.4" x14ac:dyDescent="0.25">
      <c r="EU53678" s="104"/>
    </row>
    <row r="53679" spans="151:151" ht="14.4" x14ac:dyDescent="0.25">
      <c r="EU53679" s="104"/>
    </row>
    <row r="53680" spans="151:151" ht="14.4" x14ac:dyDescent="0.25">
      <c r="EU53680" s="104"/>
    </row>
    <row r="53681" spans="151:151" ht="14.4" x14ac:dyDescent="0.25">
      <c r="EU53681" s="104"/>
    </row>
    <row r="53682" spans="151:151" ht="14.4" x14ac:dyDescent="0.25">
      <c r="EU53682" s="104"/>
    </row>
    <row r="53683" spans="151:151" ht="14.4" x14ac:dyDescent="0.25">
      <c r="EU53683" s="104"/>
    </row>
    <row r="53684" spans="151:151" ht="14.4" x14ac:dyDescent="0.25">
      <c r="EU53684" s="104"/>
    </row>
    <row r="53685" spans="151:151" ht="14.4" x14ac:dyDescent="0.25">
      <c r="EU53685" s="104"/>
    </row>
    <row r="53686" spans="151:151" ht="14.4" x14ac:dyDescent="0.25">
      <c r="EU53686" s="104"/>
    </row>
    <row r="53687" spans="151:151" ht="14.4" x14ac:dyDescent="0.25">
      <c r="EU53687" s="104"/>
    </row>
    <row r="53688" spans="151:151" ht="14.4" x14ac:dyDescent="0.25">
      <c r="EU53688" s="104"/>
    </row>
    <row r="53689" spans="151:151" ht="14.4" x14ac:dyDescent="0.25">
      <c r="EU53689" s="104"/>
    </row>
    <row r="53690" spans="151:151" ht="14.4" x14ac:dyDescent="0.25">
      <c r="EU53690" s="104"/>
    </row>
    <row r="53691" spans="151:151" ht="14.4" x14ac:dyDescent="0.25">
      <c r="EU53691" s="104"/>
    </row>
    <row r="53692" spans="151:151" ht="14.4" x14ac:dyDescent="0.25">
      <c r="EU53692" s="104"/>
    </row>
    <row r="53693" spans="151:151" ht="14.4" x14ac:dyDescent="0.25">
      <c r="EU53693" s="104"/>
    </row>
    <row r="53694" spans="151:151" ht="14.4" x14ac:dyDescent="0.25">
      <c r="EU53694" s="104"/>
    </row>
    <row r="53695" spans="151:151" ht="14.4" x14ac:dyDescent="0.25">
      <c r="EU53695" s="104"/>
    </row>
    <row r="53696" spans="151:151" ht="14.4" x14ac:dyDescent="0.25">
      <c r="EU53696" s="104"/>
    </row>
    <row r="53697" spans="151:151" ht="14.4" x14ac:dyDescent="0.25">
      <c r="EU53697" s="104"/>
    </row>
    <row r="53698" spans="151:151" ht="14.4" x14ac:dyDescent="0.25">
      <c r="EU53698" s="104"/>
    </row>
    <row r="53699" spans="151:151" ht="14.4" x14ac:dyDescent="0.25">
      <c r="EU53699" s="104"/>
    </row>
    <row r="53700" spans="151:151" ht="14.4" x14ac:dyDescent="0.25">
      <c r="EU53700" s="104"/>
    </row>
    <row r="53701" spans="151:151" ht="14.4" x14ac:dyDescent="0.25">
      <c r="EU53701" s="104"/>
    </row>
    <row r="53702" spans="151:151" ht="14.4" x14ac:dyDescent="0.25">
      <c r="EU53702" s="104"/>
    </row>
    <row r="53703" spans="151:151" ht="14.4" x14ac:dyDescent="0.25">
      <c r="EU53703" s="104"/>
    </row>
    <row r="53704" spans="151:151" ht="14.4" x14ac:dyDescent="0.25">
      <c r="EU53704" s="104"/>
    </row>
    <row r="53705" spans="151:151" ht="14.4" x14ac:dyDescent="0.25">
      <c r="EU53705" s="104"/>
    </row>
    <row r="53706" spans="151:151" ht="14.4" x14ac:dyDescent="0.25">
      <c r="EU53706" s="104"/>
    </row>
    <row r="53707" spans="151:151" ht="14.4" x14ac:dyDescent="0.25">
      <c r="EU53707" s="104"/>
    </row>
    <row r="53708" spans="151:151" ht="14.4" x14ac:dyDescent="0.25">
      <c r="EU53708" s="104"/>
    </row>
    <row r="53709" spans="151:151" ht="14.4" x14ac:dyDescent="0.25">
      <c r="EU53709" s="104"/>
    </row>
    <row r="53710" spans="151:151" ht="14.4" x14ac:dyDescent="0.25">
      <c r="EU53710" s="104"/>
    </row>
    <row r="53711" spans="151:151" ht="14.4" x14ac:dyDescent="0.25">
      <c r="EU53711" s="104"/>
    </row>
    <row r="53712" spans="151:151" ht="14.4" x14ac:dyDescent="0.25">
      <c r="EU53712" s="104"/>
    </row>
    <row r="53713" spans="151:151" ht="14.4" x14ac:dyDescent="0.25">
      <c r="EU53713" s="104"/>
    </row>
    <row r="53714" spans="151:151" ht="14.4" x14ac:dyDescent="0.25">
      <c r="EU53714" s="104"/>
    </row>
    <row r="53715" spans="151:151" ht="14.4" x14ac:dyDescent="0.25">
      <c r="EU53715" s="104"/>
    </row>
    <row r="53716" spans="151:151" ht="14.4" x14ac:dyDescent="0.25">
      <c r="EU53716" s="104"/>
    </row>
    <row r="53717" spans="151:151" ht="14.4" x14ac:dyDescent="0.25">
      <c r="EU53717" s="104"/>
    </row>
    <row r="53718" spans="151:151" ht="14.4" x14ac:dyDescent="0.25">
      <c r="EU53718" s="104"/>
    </row>
    <row r="53719" spans="151:151" ht="14.4" x14ac:dyDescent="0.25">
      <c r="EU53719" s="104"/>
    </row>
    <row r="53720" spans="151:151" ht="14.4" x14ac:dyDescent="0.25">
      <c r="EU53720" s="104"/>
    </row>
    <row r="53721" spans="151:151" ht="14.4" x14ac:dyDescent="0.25">
      <c r="EU53721" s="104"/>
    </row>
    <row r="53722" spans="151:151" ht="14.4" x14ac:dyDescent="0.25">
      <c r="EU53722" s="104"/>
    </row>
    <row r="53723" spans="151:151" ht="14.4" x14ac:dyDescent="0.25">
      <c r="EU53723" s="104"/>
    </row>
    <row r="53724" spans="151:151" ht="14.4" x14ac:dyDescent="0.25">
      <c r="EU53724" s="104"/>
    </row>
    <row r="53725" spans="151:151" ht="14.4" x14ac:dyDescent="0.25">
      <c r="EU53725" s="104"/>
    </row>
    <row r="53726" spans="151:151" ht="14.4" x14ac:dyDescent="0.25">
      <c r="EU53726" s="104"/>
    </row>
    <row r="53727" spans="151:151" ht="14.4" x14ac:dyDescent="0.25">
      <c r="EU53727" s="104"/>
    </row>
    <row r="53728" spans="151:151" ht="14.4" x14ac:dyDescent="0.25">
      <c r="EU53728" s="104"/>
    </row>
    <row r="53729" spans="151:151" ht="14.4" x14ac:dyDescent="0.25">
      <c r="EU53729" s="104"/>
    </row>
    <row r="53730" spans="151:151" ht="14.4" x14ac:dyDescent="0.25">
      <c r="EU53730" s="104"/>
    </row>
    <row r="53731" spans="151:151" ht="14.4" x14ac:dyDescent="0.25">
      <c r="EU53731" s="104"/>
    </row>
    <row r="53732" spans="151:151" ht="14.4" x14ac:dyDescent="0.25">
      <c r="EU53732" s="104"/>
    </row>
    <row r="53733" spans="151:151" ht="14.4" x14ac:dyDescent="0.25">
      <c r="EU53733" s="104"/>
    </row>
    <row r="53734" spans="151:151" ht="14.4" x14ac:dyDescent="0.25">
      <c r="EU53734" s="104"/>
    </row>
    <row r="53735" spans="151:151" ht="14.4" x14ac:dyDescent="0.25">
      <c r="EU53735" s="104"/>
    </row>
    <row r="53736" spans="151:151" ht="14.4" x14ac:dyDescent="0.25">
      <c r="EU53736" s="104"/>
    </row>
    <row r="53737" spans="151:151" ht="14.4" x14ac:dyDescent="0.25">
      <c r="EU53737" s="104"/>
    </row>
    <row r="53738" spans="151:151" ht="14.4" x14ac:dyDescent="0.25">
      <c r="EU53738" s="104"/>
    </row>
    <row r="53739" spans="151:151" ht="14.4" x14ac:dyDescent="0.25">
      <c r="EU53739" s="104"/>
    </row>
    <row r="53740" spans="151:151" ht="14.4" x14ac:dyDescent="0.25">
      <c r="EU53740" s="104"/>
    </row>
    <row r="53741" spans="151:151" ht="14.4" x14ac:dyDescent="0.25">
      <c r="EU53741" s="104"/>
    </row>
    <row r="53742" spans="151:151" ht="14.4" x14ac:dyDescent="0.25">
      <c r="EU53742" s="104"/>
    </row>
    <row r="53743" spans="151:151" ht="14.4" x14ac:dyDescent="0.25">
      <c r="EU53743" s="104"/>
    </row>
    <row r="53744" spans="151:151" ht="14.4" x14ac:dyDescent="0.25">
      <c r="EU53744" s="104"/>
    </row>
    <row r="53745" spans="151:151" ht="14.4" x14ac:dyDescent="0.25">
      <c r="EU53745" s="104"/>
    </row>
    <row r="53746" spans="151:151" ht="14.4" x14ac:dyDescent="0.25">
      <c r="EU53746" s="104"/>
    </row>
    <row r="53747" spans="151:151" ht="14.4" x14ac:dyDescent="0.25">
      <c r="EU53747" s="104"/>
    </row>
    <row r="53748" spans="151:151" ht="14.4" x14ac:dyDescent="0.25">
      <c r="EU53748" s="104"/>
    </row>
    <row r="53749" spans="151:151" ht="14.4" x14ac:dyDescent="0.25">
      <c r="EU53749" s="104"/>
    </row>
    <row r="53750" spans="151:151" ht="14.4" x14ac:dyDescent="0.25">
      <c r="EU53750" s="104"/>
    </row>
    <row r="53751" spans="151:151" ht="14.4" x14ac:dyDescent="0.25">
      <c r="EU53751" s="104"/>
    </row>
    <row r="53752" spans="151:151" ht="14.4" x14ac:dyDescent="0.25">
      <c r="EU53752" s="104"/>
    </row>
    <row r="53753" spans="151:151" ht="14.4" x14ac:dyDescent="0.25">
      <c r="EU53753" s="104"/>
    </row>
    <row r="53754" spans="151:151" ht="14.4" x14ac:dyDescent="0.25">
      <c r="EU53754" s="104"/>
    </row>
    <row r="53755" spans="151:151" ht="14.4" x14ac:dyDescent="0.25">
      <c r="EU53755" s="104"/>
    </row>
    <row r="53756" spans="151:151" ht="14.4" x14ac:dyDescent="0.25">
      <c r="EU53756" s="104"/>
    </row>
    <row r="53757" spans="151:151" ht="14.4" x14ac:dyDescent="0.25">
      <c r="EU53757" s="104"/>
    </row>
    <row r="53758" spans="151:151" ht="14.4" x14ac:dyDescent="0.25">
      <c r="EU53758" s="104"/>
    </row>
    <row r="53759" spans="151:151" ht="14.4" x14ac:dyDescent="0.25">
      <c r="EU53759" s="104"/>
    </row>
    <row r="53760" spans="151:151" ht="14.4" x14ac:dyDescent="0.25">
      <c r="EU53760" s="104"/>
    </row>
    <row r="53761" spans="151:151" ht="14.4" x14ac:dyDescent="0.25">
      <c r="EU53761" s="104"/>
    </row>
    <row r="53762" spans="151:151" ht="14.4" x14ac:dyDescent="0.25">
      <c r="EU53762" s="104"/>
    </row>
    <row r="53763" spans="151:151" ht="14.4" x14ac:dyDescent="0.25">
      <c r="EU53763" s="104"/>
    </row>
    <row r="53764" spans="151:151" ht="14.4" x14ac:dyDescent="0.25">
      <c r="EU53764" s="104"/>
    </row>
    <row r="53765" spans="151:151" ht="14.4" x14ac:dyDescent="0.25">
      <c r="EU53765" s="104"/>
    </row>
    <row r="53766" spans="151:151" ht="14.4" x14ac:dyDescent="0.25">
      <c r="EU53766" s="104"/>
    </row>
    <row r="53767" spans="151:151" ht="14.4" x14ac:dyDescent="0.25">
      <c r="EU53767" s="104"/>
    </row>
    <row r="53768" spans="151:151" ht="14.4" x14ac:dyDescent="0.25">
      <c r="EU53768" s="104"/>
    </row>
    <row r="53769" spans="151:151" ht="14.4" x14ac:dyDescent="0.25">
      <c r="EU53769" s="104"/>
    </row>
    <row r="53770" spans="151:151" ht="14.4" x14ac:dyDescent="0.25">
      <c r="EU53770" s="104"/>
    </row>
    <row r="53771" spans="151:151" ht="14.4" x14ac:dyDescent="0.25">
      <c r="EU53771" s="104"/>
    </row>
    <row r="53772" spans="151:151" ht="14.4" x14ac:dyDescent="0.25">
      <c r="EU53772" s="104"/>
    </row>
    <row r="53773" spans="151:151" ht="14.4" x14ac:dyDescent="0.25">
      <c r="EU53773" s="104"/>
    </row>
    <row r="53774" spans="151:151" ht="14.4" x14ac:dyDescent="0.25">
      <c r="EU53774" s="104"/>
    </row>
    <row r="53775" spans="151:151" ht="14.4" x14ac:dyDescent="0.25">
      <c r="EU53775" s="104"/>
    </row>
    <row r="53776" spans="151:151" ht="14.4" x14ac:dyDescent="0.25">
      <c r="EU53776" s="104"/>
    </row>
    <row r="53777" spans="151:151" ht="14.4" x14ac:dyDescent="0.25">
      <c r="EU53777" s="104"/>
    </row>
    <row r="53778" spans="151:151" ht="14.4" x14ac:dyDescent="0.25">
      <c r="EU53778" s="104"/>
    </row>
    <row r="53779" spans="151:151" ht="14.4" x14ac:dyDescent="0.25">
      <c r="EU53779" s="104"/>
    </row>
    <row r="53780" spans="151:151" ht="14.4" x14ac:dyDescent="0.25">
      <c r="EU53780" s="104"/>
    </row>
    <row r="53781" spans="151:151" ht="14.4" x14ac:dyDescent="0.25">
      <c r="EU53781" s="104"/>
    </row>
    <row r="53782" spans="151:151" ht="14.4" x14ac:dyDescent="0.25">
      <c r="EU53782" s="104"/>
    </row>
    <row r="53783" spans="151:151" ht="14.4" x14ac:dyDescent="0.25">
      <c r="EU53783" s="104"/>
    </row>
    <row r="53784" spans="151:151" ht="14.4" x14ac:dyDescent="0.25">
      <c r="EU53784" s="104"/>
    </row>
    <row r="53785" spans="151:151" ht="14.4" x14ac:dyDescent="0.25">
      <c r="EU53785" s="104"/>
    </row>
    <row r="53786" spans="151:151" ht="14.4" x14ac:dyDescent="0.25">
      <c r="EU53786" s="104"/>
    </row>
    <row r="53787" spans="151:151" ht="14.4" x14ac:dyDescent="0.25">
      <c r="EU53787" s="104"/>
    </row>
    <row r="53788" spans="151:151" ht="14.4" x14ac:dyDescent="0.25">
      <c r="EU53788" s="104"/>
    </row>
    <row r="53789" spans="151:151" ht="14.4" x14ac:dyDescent="0.25">
      <c r="EU53789" s="104"/>
    </row>
    <row r="53790" spans="151:151" ht="14.4" x14ac:dyDescent="0.25">
      <c r="EU53790" s="104"/>
    </row>
    <row r="53791" spans="151:151" ht="14.4" x14ac:dyDescent="0.25">
      <c r="EU53791" s="104"/>
    </row>
    <row r="53792" spans="151:151" ht="14.4" x14ac:dyDescent="0.25">
      <c r="EU53792" s="104"/>
    </row>
    <row r="53793" spans="151:151" ht="14.4" x14ac:dyDescent="0.25">
      <c r="EU53793" s="104"/>
    </row>
    <row r="53794" spans="151:151" ht="14.4" x14ac:dyDescent="0.25">
      <c r="EU53794" s="104"/>
    </row>
    <row r="53795" spans="151:151" ht="14.4" x14ac:dyDescent="0.25">
      <c r="EU53795" s="104"/>
    </row>
    <row r="53796" spans="151:151" ht="14.4" x14ac:dyDescent="0.25">
      <c r="EU53796" s="104"/>
    </row>
    <row r="53797" spans="151:151" ht="14.4" x14ac:dyDescent="0.25">
      <c r="EU53797" s="104"/>
    </row>
    <row r="53798" spans="151:151" ht="14.4" x14ac:dyDescent="0.25">
      <c r="EU53798" s="104"/>
    </row>
    <row r="53799" spans="151:151" ht="14.4" x14ac:dyDescent="0.25">
      <c r="EU53799" s="104"/>
    </row>
    <row r="53800" spans="151:151" ht="14.4" x14ac:dyDescent="0.25">
      <c r="EU53800" s="104"/>
    </row>
    <row r="53801" spans="151:151" ht="14.4" x14ac:dyDescent="0.25">
      <c r="EU53801" s="104"/>
    </row>
    <row r="53802" spans="151:151" ht="14.4" x14ac:dyDescent="0.25">
      <c r="EU53802" s="104"/>
    </row>
    <row r="53803" spans="151:151" ht="14.4" x14ac:dyDescent="0.25">
      <c r="EU53803" s="104"/>
    </row>
    <row r="53804" spans="151:151" ht="14.4" x14ac:dyDescent="0.25">
      <c r="EU53804" s="104"/>
    </row>
    <row r="53805" spans="151:151" ht="14.4" x14ac:dyDescent="0.25">
      <c r="EU53805" s="104"/>
    </row>
    <row r="53806" spans="151:151" ht="14.4" x14ac:dyDescent="0.25">
      <c r="EU53806" s="104"/>
    </row>
    <row r="53807" spans="151:151" ht="14.4" x14ac:dyDescent="0.25">
      <c r="EU53807" s="104"/>
    </row>
    <row r="53808" spans="151:151" ht="14.4" x14ac:dyDescent="0.25">
      <c r="EU53808" s="104"/>
    </row>
    <row r="53809" spans="151:151" ht="14.4" x14ac:dyDescent="0.25">
      <c r="EU53809" s="104"/>
    </row>
    <row r="53810" spans="151:151" ht="14.4" x14ac:dyDescent="0.25">
      <c r="EU53810" s="104"/>
    </row>
    <row r="53811" spans="151:151" ht="14.4" x14ac:dyDescent="0.25">
      <c r="EU53811" s="104"/>
    </row>
    <row r="53812" spans="151:151" ht="14.4" x14ac:dyDescent="0.25">
      <c r="EU53812" s="104"/>
    </row>
    <row r="53813" spans="151:151" ht="14.4" x14ac:dyDescent="0.25">
      <c r="EU53813" s="104"/>
    </row>
    <row r="53814" spans="151:151" ht="14.4" x14ac:dyDescent="0.25">
      <c r="EU53814" s="104"/>
    </row>
    <row r="53815" spans="151:151" ht="14.4" x14ac:dyDescent="0.25">
      <c r="EU53815" s="104"/>
    </row>
    <row r="53816" spans="151:151" ht="14.4" x14ac:dyDescent="0.25">
      <c r="EU53816" s="104"/>
    </row>
    <row r="53817" spans="151:151" ht="14.4" x14ac:dyDescent="0.25">
      <c r="EU53817" s="104"/>
    </row>
    <row r="53818" spans="151:151" ht="14.4" x14ac:dyDescent="0.25">
      <c r="EU53818" s="104"/>
    </row>
    <row r="53819" spans="151:151" ht="14.4" x14ac:dyDescent="0.25">
      <c r="EU53819" s="104"/>
    </row>
    <row r="53820" spans="151:151" ht="14.4" x14ac:dyDescent="0.25">
      <c r="EU53820" s="104"/>
    </row>
    <row r="53821" spans="151:151" ht="14.4" x14ac:dyDescent="0.25">
      <c r="EU53821" s="104"/>
    </row>
    <row r="53822" spans="151:151" ht="14.4" x14ac:dyDescent="0.25">
      <c r="EU53822" s="104"/>
    </row>
    <row r="53823" spans="151:151" ht="14.4" x14ac:dyDescent="0.25">
      <c r="EU53823" s="104"/>
    </row>
    <row r="53824" spans="151:151" ht="14.4" x14ac:dyDescent="0.25">
      <c r="EU53824" s="104"/>
    </row>
    <row r="53825" spans="151:151" ht="14.4" x14ac:dyDescent="0.25">
      <c r="EU53825" s="104"/>
    </row>
    <row r="53826" spans="151:151" ht="14.4" x14ac:dyDescent="0.25">
      <c r="EU53826" s="104"/>
    </row>
    <row r="53827" spans="151:151" ht="14.4" x14ac:dyDescent="0.25">
      <c r="EU53827" s="104"/>
    </row>
    <row r="53828" spans="151:151" ht="14.4" x14ac:dyDescent="0.25">
      <c r="EU53828" s="104"/>
    </row>
    <row r="53829" spans="151:151" ht="14.4" x14ac:dyDescent="0.25">
      <c r="EU53829" s="104"/>
    </row>
    <row r="53830" spans="151:151" ht="14.4" x14ac:dyDescent="0.25">
      <c r="EU53830" s="104"/>
    </row>
    <row r="53831" spans="151:151" ht="14.4" x14ac:dyDescent="0.25">
      <c r="EU53831" s="104"/>
    </row>
    <row r="53832" spans="151:151" ht="14.4" x14ac:dyDescent="0.25">
      <c r="EU53832" s="104"/>
    </row>
    <row r="53833" spans="151:151" ht="14.4" x14ac:dyDescent="0.25">
      <c r="EU53833" s="104"/>
    </row>
    <row r="53834" spans="151:151" ht="14.4" x14ac:dyDescent="0.25">
      <c r="EU53834" s="104"/>
    </row>
    <row r="53835" spans="151:151" ht="14.4" x14ac:dyDescent="0.25">
      <c r="EU53835" s="104"/>
    </row>
    <row r="53836" spans="151:151" ht="14.4" x14ac:dyDescent="0.25">
      <c r="EU53836" s="104"/>
    </row>
    <row r="53837" spans="151:151" ht="14.4" x14ac:dyDescent="0.25">
      <c r="EU53837" s="104"/>
    </row>
    <row r="53838" spans="151:151" ht="14.4" x14ac:dyDescent="0.25">
      <c r="EU53838" s="104"/>
    </row>
    <row r="53839" spans="151:151" ht="14.4" x14ac:dyDescent="0.25">
      <c r="EU53839" s="104"/>
    </row>
    <row r="53840" spans="151:151" ht="14.4" x14ac:dyDescent="0.25">
      <c r="EU53840" s="104"/>
    </row>
    <row r="53841" spans="151:151" ht="14.4" x14ac:dyDescent="0.25">
      <c r="EU53841" s="104"/>
    </row>
    <row r="53842" spans="151:151" ht="14.4" x14ac:dyDescent="0.25">
      <c r="EU53842" s="104"/>
    </row>
    <row r="53843" spans="151:151" ht="14.4" x14ac:dyDescent="0.25">
      <c r="EU53843" s="104"/>
    </row>
    <row r="53844" spans="151:151" ht="14.4" x14ac:dyDescent="0.25">
      <c r="EU53844" s="104"/>
    </row>
    <row r="53845" spans="151:151" ht="14.4" x14ac:dyDescent="0.25">
      <c r="EU53845" s="104"/>
    </row>
    <row r="53846" spans="151:151" ht="14.4" x14ac:dyDescent="0.25">
      <c r="EU53846" s="104"/>
    </row>
    <row r="53847" spans="151:151" ht="14.4" x14ac:dyDescent="0.25">
      <c r="EU53847" s="104"/>
    </row>
    <row r="53848" spans="151:151" ht="14.4" x14ac:dyDescent="0.25">
      <c r="EU53848" s="104"/>
    </row>
    <row r="53849" spans="151:151" ht="14.4" x14ac:dyDescent="0.25">
      <c r="EU53849" s="104"/>
    </row>
    <row r="53850" spans="151:151" ht="14.4" x14ac:dyDescent="0.25">
      <c r="EU53850" s="104"/>
    </row>
    <row r="53851" spans="151:151" ht="14.4" x14ac:dyDescent="0.25">
      <c r="EU53851" s="104"/>
    </row>
    <row r="53852" spans="151:151" ht="14.4" x14ac:dyDescent="0.25">
      <c r="EU53852" s="104"/>
    </row>
    <row r="53853" spans="151:151" ht="14.4" x14ac:dyDescent="0.25">
      <c r="EU53853" s="104"/>
    </row>
    <row r="53854" spans="151:151" ht="14.4" x14ac:dyDescent="0.25">
      <c r="EU53854" s="104"/>
    </row>
    <row r="53855" spans="151:151" ht="14.4" x14ac:dyDescent="0.25">
      <c r="EU53855" s="104"/>
    </row>
    <row r="53856" spans="151:151" ht="14.4" x14ac:dyDescent="0.25">
      <c r="EU53856" s="104"/>
    </row>
    <row r="53857" spans="151:151" ht="14.4" x14ac:dyDescent="0.25">
      <c r="EU53857" s="104"/>
    </row>
    <row r="53858" spans="151:151" ht="14.4" x14ac:dyDescent="0.25">
      <c r="EU53858" s="104"/>
    </row>
    <row r="53859" spans="151:151" ht="14.4" x14ac:dyDescent="0.25">
      <c r="EU53859" s="104"/>
    </row>
    <row r="53860" spans="151:151" ht="14.4" x14ac:dyDescent="0.25">
      <c r="EU53860" s="104"/>
    </row>
    <row r="53861" spans="151:151" ht="14.4" x14ac:dyDescent="0.25">
      <c r="EU53861" s="104"/>
    </row>
    <row r="53862" spans="151:151" ht="14.4" x14ac:dyDescent="0.25">
      <c r="EU53862" s="104"/>
    </row>
    <row r="53863" spans="151:151" ht="14.4" x14ac:dyDescent="0.25">
      <c r="EU53863" s="104"/>
    </row>
    <row r="53864" spans="151:151" ht="14.4" x14ac:dyDescent="0.25">
      <c r="EU53864" s="104"/>
    </row>
    <row r="53865" spans="151:151" ht="14.4" x14ac:dyDescent="0.25">
      <c r="EU53865" s="104"/>
    </row>
    <row r="53866" spans="151:151" ht="14.4" x14ac:dyDescent="0.25">
      <c r="EU53866" s="104"/>
    </row>
    <row r="53867" spans="151:151" ht="14.4" x14ac:dyDescent="0.25">
      <c r="EU53867" s="104"/>
    </row>
    <row r="53868" spans="151:151" ht="14.4" x14ac:dyDescent="0.25">
      <c r="EU53868" s="104"/>
    </row>
    <row r="53869" spans="151:151" ht="14.4" x14ac:dyDescent="0.25">
      <c r="EU53869" s="104"/>
    </row>
    <row r="53870" spans="151:151" ht="14.4" x14ac:dyDescent="0.25">
      <c r="EU53870" s="104"/>
    </row>
    <row r="53871" spans="151:151" ht="14.4" x14ac:dyDescent="0.25">
      <c r="EU53871" s="104"/>
    </row>
    <row r="53872" spans="151:151" ht="14.4" x14ac:dyDescent="0.25">
      <c r="EU53872" s="104"/>
    </row>
    <row r="53873" spans="151:151" ht="14.4" x14ac:dyDescent="0.25">
      <c r="EU53873" s="104"/>
    </row>
    <row r="53874" spans="151:151" ht="14.4" x14ac:dyDescent="0.25">
      <c r="EU53874" s="104"/>
    </row>
    <row r="53875" spans="151:151" ht="14.4" x14ac:dyDescent="0.25">
      <c r="EU53875" s="104"/>
    </row>
    <row r="53876" spans="151:151" ht="14.4" x14ac:dyDescent="0.25">
      <c r="EU53876" s="104"/>
    </row>
    <row r="53877" spans="151:151" ht="14.4" x14ac:dyDescent="0.25">
      <c r="EU53877" s="104"/>
    </row>
    <row r="53878" spans="151:151" ht="14.4" x14ac:dyDescent="0.25">
      <c r="EU53878" s="104"/>
    </row>
    <row r="53879" spans="151:151" ht="14.4" x14ac:dyDescent="0.25">
      <c r="EU53879" s="104"/>
    </row>
    <row r="53880" spans="151:151" ht="14.4" x14ac:dyDescent="0.25">
      <c r="EU53880" s="104"/>
    </row>
    <row r="53881" spans="151:151" ht="14.4" x14ac:dyDescent="0.25">
      <c r="EU53881" s="104"/>
    </row>
    <row r="53882" spans="151:151" ht="14.4" x14ac:dyDescent="0.25">
      <c r="EU53882" s="104"/>
    </row>
    <row r="53883" spans="151:151" ht="14.4" x14ac:dyDescent="0.25">
      <c r="EU53883" s="104"/>
    </row>
    <row r="53884" spans="151:151" ht="14.4" x14ac:dyDescent="0.25">
      <c r="EU53884" s="104"/>
    </row>
    <row r="53885" spans="151:151" ht="14.4" x14ac:dyDescent="0.25">
      <c r="EU53885" s="104"/>
    </row>
    <row r="53886" spans="151:151" ht="14.4" x14ac:dyDescent="0.25">
      <c r="EU53886" s="104"/>
    </row>
    <row r="53887" spans="151:151" ht="14.4" x14ac:dyDescent="0.25">
      <c r="EU53887" s="104"/>
    </row>
    <row r="53888" spans="151:151" ht="14.4" x14ac:dyDescent="0.25">
      <c r="EU53888" s="104"/>
    </row>
    <row r="53889" spans="151:151" ht="14.4" x14ac:dyDescent="0.25">
      <c r="EU53889" s="104"/>
    </row>
    <row r="53890" spans="151:151" ht="14.4" x14ac:dyDescent="0.25">
      <c r="EU53890" s="104"/>
    </row>
    <row r="53891" spans="151:151" ht="14.4" x14ac:dyDescent="0.25">
      <c r="EU53891" s="104"/>
    </row>
    <row r="53892" spans="151:151" ht="14.4" x14ac:dyDescent="0.25">
      <c r="EU53892" s="104"/>
    </row>
    <row r="53893" spans="151:151" ht="14.4" x14ac:dyDescent="0.25">
      <c r="EU53893" s="104"/>
    </row>
    <row r="53894" spans="151:151" ht="14.4" x14ac:dyDescent="0.25">
      <c r="EU53894" s="104"/>
    </row>
    <row r="53895" spans="151:151" ht="14.4" x14ac:dyDescent="0.25">
      <c r="EU53895" s="104"/>
    </row>
    <row r="53896" spans="151:151" ht="14.4" x14ac:dyDescent="0.25">
      <c r="EU53896" s="104"/>
    </row>
    <row r="53897" spans="151:151" ht="14.4" x14ac:dyDescent="0.25">
      <c r="EU53897" s="104"/>
    </row>
    <row r="53898" spans="151:151" ht="14.4" x14ac:dyDescent="0.25">
      <c r="EU53898" s="104"/>
    </row>
    <row r="53899" spans="151:151" ht="14.4" x14ac:dyDescent="0.25">
      <c r="EU53899" s="104"/>
    </row>
    <row r="53900" spans="151:151" ht="14.4" x14ac:dyDescent="0.25">
      <c r="EU53900" s="104"/>
    </row>
    <row r="53901" spans="151:151" ht="14.4" x14ac:dyDescent="0.25">
      <c r="EU53901" s="104"/>
    </row>
    <row r="53902" spans="151:151" ht="14.4" x14ac:dyDescent="0.25">
      <c r="EU53902" s="104"/>
    </row>
    <row r="53903" spans="151:151" ht="14.4" x14ac:dyDescent="0.25">
      <c r="EU53903" s="104"/>
    </row>
    <row r="53904" spans="151:151" ht="14.4" x14ac:dyDescent="0.25">
      <c r="EU53904" s="104"/>
    </row>
    <row r="53905" spans="151:151" ht="14.4" x14ac:dyDescent="0.25">
      <c r="EU53905" s="104"/>
    </row>
    <row r="53906" spans="151:151" ht="14.4" x14ac:dyDescent="0.25">
      <c r="EU53906" s="104"/>
    </row>
    <row r="53907" spans="151:151" ht="14.4" x14ac:dyDescent="0.25">
      <c r="EU53907" s="104"/>
    </row>
    <row r="53908" spans="151:151" ht="14.4" x14ac:dyDescent="0.25">
      <c r="EU53908" s="104"/>
    </row>
    <row r="53909" spans="151:151" ht="14.4" x14ac:dyDescent="0.25">
      <c r="EU53909" s="104"/>
    </row>
    <row r="53910" spans="151:151" ht="14.4" x14ac:dyDescent="0.25">
      <c r="EU53910" s="104"/>
    </row>
    <row r="53911" spans="151:151" ht="14.4" x14ac:dyDescent="0.25">
      <c r="EU53911" s="104"/>
    </row>
    <row r="53912" spans="151:151" ht="14.4" x14ac:dyDescent="0.25">
      <c r="EU53912" s="104"/>
    </row>
    <row r="53913" spans="151:151" ht="14.4" x14ac:dyDescent="0.25">
      <c r="EU53913" s="104"/>
    </row>
    <row r="53914" spans="151:151" ht="14.4" x14ac:dyDescent="0.25">
      <c r="EU53914" s="104"/>
    </row>
    <row r="53915" spans="151:151" ht="14.4" x14ac:dyDescent="0.25">
      <c r="EU53915" s="104"/>
    </row>
    <row r="53916" spans="151:151" ht="14.4" x14ac:dyDescent="0.25">
      <c r="EU53916" s="104"/>
    </row>
    <row r="53917" spans="151:151" ht="14.4" x14ac:dyDescent="0.25">
      <c r="EU53917" s="104"/>
    </row>
    <row r="53918" spans="151:151" ht="14.4" x14ac:dyDescent="0.25">
      <c r="EU53918" s="104"/>
    </row>
    <row r="53919" spans="151:151" ht="14.4" x14ac:dyDescent="0.25">
      <c r="EU53919" s="104"/>
    </row>
    <row r="53920" spans="151:151" ht="14.4" x14ac:dyDescent="0.25">
      <c r="EU53920" s="104"/>
    </row>
    <row r="53921" spans="151:151" ht="14.4" x14ac:dyDescent="0.25">
      <c r="EU53921" s="104"/>
    </row>
    <row r="53922" spans="151:151" ht="14.4" x14ac:dyDescent="0.25">
      <c r="EU53922" s="104"/>
    </row>
    <row r="53923" spans="151:151" ht="14.4" x14ac:dyDescent="0.25">
      <c r="EU53923" s="104"/>
    </row>
    <row r="53924" spans="151:151" ht="14.4" x14ac:dyDescent="0.25">
      <c r="EU53924" s="104"/>
    </row>
    <row r="53925" spans="151:151" ht="14.4" x14ac:dyDescent="0.25">
      <c r="EU53925" s="104"/>
    </row>
    <row r="53926" spans="151:151" ht="14.4" x14ac:dyDescent="0.25">
      <c r="EU53926" s="104"/>
    </row>
    <row r="53927" spans="151:151" ht="14.4" x14ac:dyDescent="0.25">
      <c r="EU53927" s="104"/>
    </row>
    <row r="53928" spans="151:151" ht="14.4" x14ac:dyDescent="0.25">
      <c r="EU53928" s="104"/>
    </row>
    <row r="53929" spans="151:151" ht="14.4" x14ac:dyDescent="0.25">
      <c r="EU53929" s="104"/>
    </row>
    <row r="53930" spans="151:151" ht="14.4" x14ac:dyDescent="0.25">
      <c r="EU53930" s="104"/>
    </row>
    <row r="53931" spans="151:151" ht="14.4" x14ac:dyDescent="0.25">
      <c r="EU53931" s="104"/>
    </row>
    <row r="53932" spans="151:151" ht="14.4" x14ac:dyDescent="0.25">
      <c r="EU53932" s="104"/>
    </row>
    <row r="53933" spans="151:151" ht="14.4" x14ac:dyDescent="0.25">
      <c r="EU53933" s="104"/>
    </row>
    <row r="53934" spans="151:151" ht="14.4" x14ac:dyDescent="0.25">
      <c r="EU53934" s="104"/>
    </row>
    <row r="53935" spans="151:151" ht="14.4" x14ac:dyDescent="0.25">
      <c r="EU53935" s="104"/>
    </row>
    <row r="53936" spans="151:151" ht="14.4" x14ac:dyDescent="0.25">
      <c r="EU53936" s="104"/>
    </row>
    <row r="53937" spans="151:151" ht="14.4" x14ac:dyDescent="0.25">
      <c r="EU53937" s="104"/>
    </row>
    <row r="53938" spans="151:151" ht="14.4" x14ac:dyDescent="0.25">
      <c r="EU53938" s="104"/>
    </row>
    <row r="53939" spans="151:151" ht="14.4" x14ac:dyDescent="0.25">
      <c r="EU53939" s="104"/>
    </row>
    <row r="53940" spans="151:151" ht="14.4" x14ac:dyDescent="0.25">
      <c r="EU53940" s="104"/>
    </row>
    <row r="53941" spans="151:151" ht="14.4" x14ac:dyDescent="0.25">
      <c r="EU53941" s="104"/>
    </row>
    <row r="53942" spans="151:151" ht="14.4" x14ac:dyDescent="0.25">
      <c r="EU53942" s="104"/>
    </row>
    <row r="53943" spans="151:151" ht="14.4" x14ac:dyDescent="0.25">
      <c r="EU53943" s="104"/>
    </row>
    <row r="53944" spans="151:151" ht="14.4" x14ac:dyDescent="0.25">
      <c r="EU53944" s="104"/>
    </row>
    <row r="53945" spans="151:151" ht="14.4" x14ac:dyDescent="0.25">
      <c r="EU53945" s="104"/>
    </row>
    <row r="53946" spans="151:151" ht="14.4" x14ac:dyDescent="0.25">
      <c r="EU53946" s="104"/>
    </row>
    <row r="53947" spans="151:151" ht="14.4" x14ac:dyDescent="0.25">
      <c r="EU53947" s="104"/>
    </row>
    <row r="53948" spans="151:151" ht="14.4" x14ac:dyDescent="0.25">
      <c r="EU53948" s="104"/>
    </row>
    <row r="53949" spans="151:151" ht="14.4" x14ac:dyDescent="0.25">
      <c r="EU53949" s="104"/>
    </row>
    <row r="53950" spans="151:151" ht="14.4" x14ac:dyDescent="0.25">
      <c r="EU53950" s="104"/>
    </row>
    <row r="53951" spans="151:151" ht="14.4" x14ac:dyDescent="0.25">
      <c r="EU53951" s="104"/>
    </row>
    <row r="53952" spans="151:151" ht="14.4" x14ac:dyDescent="0.25">
      <c r="EU53952" s="104"/>
    </row>
    <row r="53953" spans="151:151" ht="14.4" x14ac:dyDescent="0.25">
      <c r="EU53953" s="104"/>
    </row>
    <row r="53954" spans="151:151" ht="14.4" x14ac:dyDescent="0.25">
      <c r="EU53954" s="104"/>
    </row>
    <row r="53955" spans="151:151" ht="14.4" x14ac:dyDescent="0.25">
      <c r="EU53955" s="104"/>
    </row>
    <row r="53956" spans="151:151" ht="14.4" x14ac:dyDescent="0.25">
      <c r="EU53956" s="104"/>
    </row>
    <row r="53957" spans="151:151" ht="14.4" x14ac:dyDescent="0.25">
      <c r="EU53957" s="104"/>
    </row>
    <row r="53958" spans="151:151" ht="14.4" x14ac:dyDescent="0.25">
      <c r="EU53958" s="104"/>
    </row>
    <row r="53959" spans="151:151" ht="14.4" x14ac:dyDescent="0.25">
      <c r="EU53959" s="104"/>
    </row>
    <row r="53960" spans="151:151" ht="14.4" x14ac:dyDescent="0.25">
      <c r="EU53960" s="104"/>
    </row>
    <row r="53961" spans="151:151" ht="14.4" x14ac:dyDescent="0.25">
      <c r="EU53961" s="104"/>
    </row>
    <row r="53962" spans="151:151" ht="14.4" x14ac:dyDescent="0.25">
      <c r="EU53962" s="104"/>
    </row>
    <row r="53963" spans="151:151" ht="14.4" x14ac:dyDescent="0.25">
      <c r="EU53963" s="104"/>
    </row>
    <row r="53964" spans="151:151" ht="14.4" x14ac:dyDescent="0.25">
      <c r="EU53964" s="104"/>
    </row>
    <row r="53965" spans="151:151" ht="14.4" x14ac:dyDescent="0.25">
      <c r="EU53965" s="104"/>
    </row>
    <row r="53966" spans="151:151" ht="14.4" x14ac:dyDescent="0.25">
      <c r="EU53966" s="104"/>
    </row>
    <row r="53967" spans="151:151" ht="14.4" x14ac:dyDescent="0.25">
      <c r="EU53967" s="104"/>
    </row>
    <row r="53968" spans="151:151" ht="14.4" x14ac:dyDescent="0.25">
      <c r="EU53968" s="104"/>
    </row>
    <row r="53969" spans="151:151" ht="14.4" x14ac:dyDescent="0.25">
      <c r="EU53969" s="104"/>
    </row>
    <row r="53970" spans="151:151" ht="14.4" x14ac:dyDescent="0.25">
      <c r="EU53970" s="104"/>
    </row>
    <row r="53971" spans="151:151" ht="14.4" x14ac:dyDescent="0.25">
      <c r="EU53971" s="104"/>
    </row>
    <row r="53972" spans="151:151" ht="14.4" x14ac:dyDescent="0.25">
      <c r="EU53972" s="104"/>
    </row>
    <row r="53973" spans="151:151" ht="14.4" x14ac:dyDescent="0.25">
      <c r="EU53973" s="104"/>
    </row>
    <row r="53974" spans="151:151" ht="14.4" x14ac:dyDescent="0.25">
      <c r="EU53974" s="104"/>
    </row>
    <row r="53975" spans="151:151" ht="14.4" x14ac:dyDescent="0.25">
      <c r="EU53975" s="104"/>
    </row>
    <row r="53976" spans="151:151" ht="14.4" x14ac:dyDescent="0.25">
      <c r="EU53976" s="104"/>
    </row>
    <row r="53977" spans="151:151" ht="14.4" x14ac:dyDescent="0.25">
      <c r="EU53977" s="104"/>
    </row>
    <row r="53978" spans="151:151" ht="14.4" x14ac:dyDescent="0.25">
      <c r="EU53978" s="104"/>
    </row>
    <row r="53979" spans="151:151" ht="14.4" x14ac:dyDescent="0.25">
      <c r="EU53979" s="104"/>
    </row>
    <row r="53980" spans="151:151" ht="14.4" x14ac:dyDescent="0.25">
      <c r="EU53980" s="104"/>
    </row>
    <row r="53981" spans="151:151" ht="14.4" x14ac:dyDescent="0.25">
      <c r="EU53981" s="104"/>
    </row>
    <row r="53982" spans="151:151" ht="14.4" x14ac:dyDescent="0.25">
      <c r="EU53982" s="104"/>
    </row>
    <row r="53983" spans="151:151" ht="14.4" x14ac:dyDescent="0.25">
      <c r="EU53983" s="104"/>
    </row>
    <row r="53984" spans="151:151" ht="14.4" x14ac:dyDescent="0.25">
      <c r="EU53984" s="104"/>
    </row>
    <row r="53985" spans="151:151" ht="14.4" x14ac:dyDescent="0.25">
      <c r="EU53985" s="104"/>
    </row>
    <row r="53986" spans="151:151" ht="14.4" x14ac:dyDescent="0.25">
      <c r="EU53986" s="104"/>
    </row>
    <row r="53987" spans="151:151" ht="14.4" x14ac:dyDescent="0.25">
      <c r="EU53987" s="104"/>
    </row>
    <row r="53988" spans="151:151" ht="14.4" x14ac:dyDescent="0.25">
      <c r="EU53988" s="104"/>
    </row>
    <row r="53989" spans="151:151" ht="14.4" x14ac:dyDescent="0.25">
      <c r="EU53989" s="104"/>
    </row>
    <row r="53990" spans="151:151" ht="14.4" x14ac:dyDescent="0.25">
      <c r="EU53990" s="104"/>
    </row>
    <row r="53991" spans="151:151" ht="14.4" x14ac:dyDescent="0.25">
      <c r="EU53991" s="104"/>
    </row>
    <row r="53992" spans="151:151" ht="14.4" x14ac:dyDescent="0.25">
      <c r="EU53992" s="104"/>
    </row>
    <row r="53993" spans="151:151" ht="14.4" x14ac:dyDescent="0.25">
      <c r="EU53993" s="104"/>
    </row>
    <row r="53994" spans="151:151" ht="14.4" x14ac:dyDescent="0.25">
      <c r="EU53994" s="104"/>
    </row>
    <row r="53995" spans="151:151" ht="14.4" x14ac:dyDescent="0.25">
      <c r="EU53995" s="104"/>
    </row>
    <row r="53996" spans="151:151" ht="14.4" x14ac:dyDescent="0.25">
      <c r="EU53996" s="104"/>
    </row>
    <row r="53997" spans="151:151" ht="14.4" x14ac:dyDescent="0.25">
      <c r="EU53997" s="104"/>
    </row>
    <row r="53998" spans="151:151" ht="14.4" x14ac:dyDescent="0.25">
      <c r="EU53998" s="104"/>
    </row>
    <row r="53999" spans="151:151" ht="14.4" x14ac:dyDescent="0.25">
      <c r="EU53999" s="104"/>
    </row>
    <row r="54000" spans="151:151" ht="14.4" x14ac:dyDescent="0.25">
      <c r="EU54000" s="104"/>
    </row>
    <row r="54001" spans="151:151" ht="14.4" x14ac:dyDescent="0.25">
      <c r="EU54001" s="104"/>
    </row>
    <row r="54002" spans="151:151" ht="14.4" x14ac:dyDescent="0.25">
      <c r="EU54002" s="104"/>
    </row>
    <row r="54003" spans="151:151" ht="14.4" x14ac:dyDescent="0.25">
      <c r="EU54003" s="104"/>
    </row>
    <row r="54004" spans="151:151" ht="14.4" x14ac:dyDescent="0.25">
      <c r="EU54004" s="104"/>
    </row>
    <row r="54005" spans="151:151" ht="14.4" x14ac:dyDescent="0.25">
      <c r="EU54005" s="104"/>
    </row>
    <row r="54006" spans="151:151" ht="14.4" x14ac:dyDescent="0.25">
      <c r="EU54006" s="104"/>
    </row>
    <row r="54007" spans="151:151" ht="14.4" x14ac:dyDescent="0.25">
      <c r="EU54007" s="104"/>
    </row>
    <row r="54008" spans="151:151" ht="14.4" x14ac:dyDescent="0.25">
      <c r="EU54008" s="104"/>
    </row>
    <row r="54009" spans="151:151" ht="14.4" x14ac:dyDescent="0.25">
      <c r="EU54009" s="104"/>
    </row>
    <row r="54010" spans="151:151" ht="14.4" x14ac:dyDescent="0.25">
      <c r="EU54010" s="104"/>
    </row>
    <row r="54011" spans="151:151" ht="14.4" x14ac:dyDescent="0.25">
      <c r="EU54011" s="104"/>
    </row>
    <row r="54012" spans="151:151" ht="14.4" x14ac:dyDescent="0.25">
      <c r="EU54012" s="104"/>
    </row>
    <row r="54013" spans="151:151" ht="14.4" x14ac:dyDescent="0.25">
      <c r="EU54013" s="104"/>
    </row>
    <row r="54014" spans="151:151" ht="14.4" x14ac:dyDescent="0.25">
      <c r="EU54014" s="104"/>
    </row>
    <row r="54015" spans="151:151" ht="14.4" x14ac:dyDescent="0.25">
      <c r="EU54015" s="104"/>
    </row>
    <row r="54016" spans="151:151" ht="14.4" x14ac:dyDescent="0.25">
      <c r="EU54016" s="104"/>
    </row>
    <row r="54017" spans="151:151" ht="14.4" x14ac:dyDescent="0.25">
      <c r="EU54017" s="104"/>
    </row>
    <row r="54018" spans="151:151" ht="14.4" x14ac:dyDescent="0.25">
      <c r="EU54018" s="104"/>
    </row>
    <row r="54019" spans="151:151" ht="14.4" x14ac:dyDescent="0.25">
      <c r="EU54019" s="104"/>
    </row>
    <row r="54020" spans="151:151" ht="14.4" x14ac:dyDescent="0.25">
      <c r="EU54020" s="104"/>
    </row>
    <row r="54021" spans="151:151" ht="14.4" x14ac:dyDescent="0.25">
      <c r="EU54021" s="104"/>
    </row>
    <row r="54022" spans="151:151" ht="14.4" x14ac:dyDescent="0.25">
      <c r="EU54022" s="104"/>
    </row>
    <row r="54023" spans="151:151" ht="14.4" x14ac:dyDescent="0.25">
      <c r="EU54023" s="104"/>
    </row>
    <row r="54024" spans="151:151" ht="14.4" x14ac:dyDescent="0.25">
      <c r="EU54024" s="104"/>
    </row>
    <row r="54025" spans="151:151" ht="14.4" x14ac:dyDescent="0.25">
      <c r="EU54025" s="104"/>
    </row>
    <row r="54026" spans="151:151" ht="14.4" x14ac:dyDescent="0.25">
      <c r="EU54026" s="104"/>
    </row>
    <row r="54027" spans="151:151" ht="14.4" x14ac:dyDescent="0.25">
      <c r="EU54027" s="104"/>
    </row>
    <row r="54028" spans="151:151" ht="14.4" x14ac:dyDescent="0.25">
      <c r="EU54028" s="104"/>
    </row>
    <row r="54029" spans="151:151" ht="14.4" x14ac:dyDescent="0.25">
      <c r="EU54029" s="104"/>
    </row>
    <row r="54030" spans="151:151" ht="14.4" x14ac:dyDescent="0.25">
      <c r="EU54030" s="104"/>
    </row>
    <row r="54031" spans="151:151" ht="14.4" x14ac:dyDescent="0.25">
      <c r="EU54031" s="104"/>
    </row>
    <row r="54032" spans="151:151" ht="14.4" x14ac:dyDescent="0.25">
      <c r="EU54032" s="104"/>
    </row>
    <row r="54033" spans="151:151" ht="14.4" x14ac:dyDescent="0.25">
      <c r="EU54033" s="104"/>
    </row>
    <row r="54034" spans="151:151" ht="14.4" x14ac:dyDescent="0.25">
      <c r="EU54034" s="104"/>
    </row>
    <row r="54035" spans="151:151" ht="14.4" x14ac:dyDescent="0.25">
      <c r="EU54035" s="104"/>
    </row>
    <row r="54036" spans="151:151" ht="14.4" x14ac:dyDescent="0.25">
      <c r="EU54036" s="104"/>
    </row>
    <row r="54037" spans="151:151" ht="14.4" x14ac:dyDescent="0.25">
      <c r="EU54037" s="104"/>
    </row>
    <row r="54038" spans="151:151" ht="14.4" x14ac:dyDescent="0.25">
      <c r="EU54038" s="104"/>
    </row>
    <row r="54039" spans="151:151" ht="14.4" x14ac:dyDescent="0.25">
      <c r="EU54039" s="104"/>
    </row>
    <row r="54040" spans="151:151" ht="14.4" x14ac:dyDescent="0.25">
      <c r="EU54040" s="104"/>
    </row>
    <row r="54041" spans="151:151" ht="14.4" x14ac:dyDescent="0.25">
      <c r="EU54041" s="104"/>
    </row>
    <row r="54042" spans="151:151" ht="14.4" x14ac:dyDescent="0.25">
      <c r="EU54042" s="104"/>
    </row>
    <row r="54043" spans="151:151" ht="14.4" x14ac:dyDescent="0.25">
      <c r="EU54043" s="104"/>
    </row>
    <row r="54044" spans="151:151" ht="14.4" x14ac:dyDescent="0.25">
      <c r="EU54044" s="104"/>
    </row>
    <row r="54045" spans="151:151" ht="14.4" x14ac:dyDescent="0.25">
      <c r="EU54045" s="104"/>
    </row>
    <row r="54046" spans="151:151" ht="14.4" x14ac:dyDescent="0.25">
      <c r="EU54046" s="104"/>
    </row>
    <row r="54047" spans="151:151" ht="14.4" x14ac:dyDescent="0.25">
      <c r="EU54047" s="104"/>
    </row>
    <row r="54048" spans="151:151" ht="14.4" x14ac:dyDescent="0.25">
      <c r="EU54048" s="104"/>
    </row>
    <row r="54049" spans="151:151" ht="14.4" x14ac:dyDescent="0.25">
      <c r="EU54049" s="104"/>
    </row>
    <row r="54050" spans="151:151" ht="14.4" x14ac:dyDescent="0.25">
      <c r="EU54050" s="104"/>
    </row>
    <row r="54051" spans="151:151" ht="14.4" x14ac:dyDescent="0.25">
      <c r="EU54051" s="104"/>
    </row>
    <row r="54052" spans="151:151" ht="14.4" x14ac:dyDescent="0.25">
      <c r="EU54052" s="104"/>
    </row>
    <row r="54053" spans="151:151" ht="14.4" x14ac:dyDescent="0.25">
      <c r="EU54053" s="104"/>
    </row>
    <row r="54054" spans="151:151" ht="14.4" x14ac:dyDescent="0.25">
      <c r="EU54054" s="104"/>
    </row>
    <row r="54055" spans="151:151" ht="14.4" x14ac:dyDescent="0.25">
      <c r="EU54055" s="104"/>
    </row>
    <row r="54056" spans="151:151" ht="14.4" x14ac:dyDescent="0.25">
      <c r="EU54056" s="104"/>
    </row>
    <row r="54057" spans="151:151" ht="14.4" x14ac:dyDescent="0.25">
      <c r="EU54057" s="104"/>
    </row>
    <row r="54058" spans="151:151" ht="14.4" x14ac:dyDescent="0.25">
      <c r="EU54058" s="104"/>
    </row>
    <row r="54059" spans="151:151" ht="14.4" x14ac:dyDescent="0.25">
      <c r="EU54059" s="104"/>
    </row>
    <row r="54060" spans="151:151" ht="14.4" x14ac:dyDescent="0.25">
      <c r="EU54060" s="104"/>
    </row>
    <row r="54061" spans="151:151" ht="14.4" x14ac:dyDescent="0.25">
      <c r="EU54061" s="104"/>
    </row>
    <row r="54062" spans="151:151" ht="14.4" x14ac:dyDescent="0.25">
      <c r="EU54062" s="104"/>
    </row>
    <row r="54063" spans="151:151" ht="14.4" x14ac:dyDescent="0.25">
      <c r="EU54063" s="104"/>
    </row>
    <row r="54064" spans="151:151" ht="14.4" x14ac:dyDescent="0.25">
      <c r="EU54064" s="104"/>
    </row>
    <row r="54065" spans="151:151" ht="14.4" x14ac:dyDescent="0.25">
      <c r="EU54065" s="104"/>
    </row>
    <row r="54066" spans="151:151" ht="14.4" x14ac:dyDescent="0.25">
      <c r="EU54066" s="104"/>
    </row>
    <row r="54067" spans="151:151" ht="14.4" x14ac:dyDescent="0.25">
      <c r="EU54067" s="104"/>
    </row>
    <row r="54068" spans="151:151" ht="14.4" x14ac:dyDescent="0.25">
      <c r="EU54068" s="104"/>
    </row>
    <row r="54069" spans="151:151" ht="14.4" x14ac:dyDescent="0.25">
      <c r="EU54069" s="104"/>
    </row>
    <row r="54070" spans="151:151" ht="14.4" x14ac:dyDescent="0.25">
      <c r="EU54070" s="104"/>
    </row>
    <row r="54071" spans="151:151" ht="14.4" x14ac:dyDescent="0.25">
      <c r="EU54071" s="104"/>
    </row>
    <row r="54072" spans="151:151" ht="14.4" x14ac:dyDescent="0.25">
      <c r="EU54072" s="104"/>
    </row>
    <row r="54073" spans="151:151" ht="14.4" x14ac:dyDescent="0.25">
      <c r="EU54073" s="104"/>
    </row>
    <row r="54074" spans="151:151" ht="14.4" x14ac:dyDescent="0.25">
      <c r="EU54074" s="104"/>
    </row>
    <row r="54075" spans="151:151" ht="14.4" x14ac:dyDescent="0.25">
      <c r="EU54075" s="104"/>
    </row>
    <row r="54076" spans="151:151" ht="14.4" x14ac:dyDescent="0.25">
      <c r="EU54076" s="104"/>
    </row>
    <row r="54077" spans="151:151" ht="14.4" x14ac:dyDescent="0.25">
      <c r="EU54077" s="104"/>
    </row>
    <row r="54078" spans="151:151" ht="14.4" x14ac:dyDescent="0.25">
      <c r="EU54078" s="104"/>
    </row>
    <row r="54079" spans="151:151" ht="14.4" x14ac:dyDescent="0.25">
      <c r="EU54079" s="104"/>
    </row>
    <row r="54080" spans="151:151" ht="14.4" x14ac:dyDescent="0.25">
      <c r="EU54080" s="104"/>
    </row>
    <row r="54081" spans="151:151" ht="14.4" x14ac:dyDescent="0.25">
      <c r="EU54081" s="104"/>
    </row>
    <row r="54082" spans="151:151" ht="14.4" x14ac:dyDescent="0.25">
      <c r="EU54082" s="104"/>
    </row>
    <row r="54083" spans="151:151" ht="14.4" x14ac:dyDescent="0.25">
      <c r="EU54083" s="104"/>
    </row>
    <row r="54084" spans="151:151" ht="14.4" x14ac:dyDescent="0.25">
      <c r="EU54084" s="104"/>
    </row>
    <row r="54085" spans="151:151" ht="14.4" x14ac:dyDescent="0.25">
      <c r="EU54085" s="104"/>
    </row>
    <row r="54086" spans="151:151" ht="14.4" x14ac:dyDescent="0.25">
      <c r="EU54086" s="104"/>
    </row>
    <row r="54087" spans="151:151" ht="14.4" x14ac:dyDescent="0.25">
      <c r="EU54087" s="104"/>
    </row>
    <row r="54088" spans="151:151" ht="14.4" x14ac:dyDescent="0.25">
      <c r="EU54088" s="104"/>
    </row>
    <row r="54089" spans="151:151" ht="14.4" x14ac:dyDescent="0.25">
      <c r="EU54089" s="104"/>
    </row>
    <row r="54090" spans="151:151" ht="14.4" x14ac:dyDescent="0.25">
      <c r="EU54090" s="104"/>
    </row>
    <row r="54091" spans="151:151" ht="14.4" x14ac:dyDescent="0.25">
      <c r="EU54091" s="104"/>
    </row>
    <row r="54092" spans="151:151" ht="14.4" x14ac:dyDescent="0.25">
      <c r="EU54092" s="104"/>
    </row>
    <row r="54093" spans="151:151" ht="14.4" x14ac:dyDescent="0.25">
      <c r="EU54093" s="104"/>
    </row>
    <row r="54094" spans="151:151" ht="14.4" x14ac:dyDescent="0.25">
      <c r="EU54094" s="104"/>
    </row>
    <row r="54095" spans="151:151" ht="14.4" x14ac:dyDescent="0.25">
      <c r="EU54095" s="104"/>
    </row>
    <row r="54096" spans="151:151" ht="14.4" x14ac:dyDescent="0.25">
      <c r="EU54096" s="104"/>
    </row>
    <row r="54097" spans="151:151" ht="14.4" x14ac:dyDescent="0.25">
      <c r="EU54097" s="104"/>
    </row>
    <row r="54098" spans="151:151" ht="14.4" x14ac:dyDescent="0.25">
      <c r="EU54098" s="104"/>
    </row>
    <row r="54099" spans="151:151" ht="14.4" x14ac:dyDescent="0.25">
      <c r="EU54099" s="104"/>
    </row>
    <row r="54100" spans="151:151" ht="14.4" x14ac:dyDescent="0.25">
      <c r="EU54100" s="104"/>
    </row>
    <row r="54101" spans="151:151" ht="14.4" x14ac:dyDescent="0.25">
      <c r="EU54101" s="104"/>
    </row>
    <row r="54102" spans="151:151" ht="14.4" x14ac:dyDescent="0.25">
      <c r="EU54102" s="104"/>
    </row>
    <row r="54103" spans="151:151" ht="14.4" x14ac:dyDescent="0.25">
      <c r="EU54103" s="104"/>
    </row>
    <row r="54104" spans="151:151" ht="14.4" x14ac:dyDescent="0.25">
      <c r="EU54104" s="104"/>
    </row>
    <row r="54105" spans="151:151" ht="14.4" x14ac:dyDescent="0.25">
      <c r="EU54105" s="104"/>
    </row>
    <row r="54106" spans="151:151" ht="14.4" x14ac:dyDescent="0.25">
      <c r="EU54106" s="104"/>
    </row>
    <row r="54107" spans="151:151" ht="14.4" x14ac:dyDescent="0.25">
      <c r="EU54107" s="104"/>
    </row>
    <row r="54108" spans="151:151" ht="14.4" x14ac:dyDescent="0.25">
      <c r="EU54108" s="104"/>
    </row>
    <row r="54109" spans="151:151" ht="14.4" x14ac:dyDescent="0.25">
      <c r="EU54109" s="104"/>
    </row>
    <row r="54110" spans="151:151" ht="14.4" x14ac:dyDescent="0.25">
      <c r="EU54110" s="104"/>
    </row>
    <row r="54111" spans="151:151" ht="14.4" x14ac:dyDescent="0.25">
      <c r="EU54111" s="104"/>
    </row>
    <row r="54112" spans="151:151" ht="14.4" x14ac:dyDescent="0.25">
      <c r="EU54112" s="104"/>
    </row>
    <row r="54113" spans="151:151" ht="14.4" x14ac:dyDescent="0.25">
      <c r="EU54113" s="104"/>
    </row>
    <row r="54114" spans="151:151" ht="14.4" x14ac:dyDescent="0.25">
      <c r="EU54114" s="104"/>
    </row>
    <row r="54115" spans="151:151" ht="14.4" x14ac:dyDescent="0.25">
      <c r="EU54115" s="104"/>
    </row>
    <row r="54116" spans="151:151" ht="14.4" x14ac:dyDescent="0.25">
      <c r="EU54116" s="104"/>
    </row>
    <row r="54117" spans="151:151" ht="14.4" x14ac:dyDescent="0.25">
      <c r="EU54117" s="104"/>
    </row>
    <row r="54118" spans="151:151" ht="14.4" x14ac:dyDescent="0.25">
      <c r="EU54118" s="104"/>
    </row>
    <row r="54119" spans="151:151" ht="14.4" x14ac:dyDescent="0.25">
      <c r="EU54119" s="104"/>
    </row>
    <row r="54120" spans="151:151" ht="14.4" x14ac:dyDescent="0.25">
      <c r="EU54120" s="104"/>
    </row>
    <row r="54121" spans="151:151" ht="14.4" x14ac:dyDescent="0.25">
      <c r="EU54121" s="104"/>
    </row>
    <row r="54122" spans="151:151" ht="14.4" x14ac:dyDescent="0.25">
      <c r="EU54122" s="104"/>
    </row>
    <row r="54123" spans="151:151" ht="14.4" x14ac:dyDescent="0.25">
      <c r="EU54123" s="104"/>
    </row>
    <row r="54124" spans="151:151" ht="14.4" x14ac:dyDescent="0.25">
      <c r="EU54124" s="104"/>
    </row>
    <row r="54125" spans="151:151" ht="14.4" x14ac:dyDescent="0.25">
      <c r="EU54125" s="104"/>
    </row>
    <row r="54126" spans="151:151" ht="14.4" x14ac:dyDescent="0.25">
      <c r="EU54126" s="104"/>
    </row>
    <row r="54127" spans="151:151" ht="14.4" x14ac:dyDescent="0.25">
      <c r="EU54127" s="104"/>
    </row>
    <row r="54128" spans="151:151" ht="14.4" x14ac:dyDescent="0.25">
      <c r="EU54128" s="104"/>
    </row>
    <row r="54129" spans="151:151" ht="14.4" x14ac:dyDescent="0.25">
      <c r="EU54129" s="104"/>
    </row>
    <row r="54130" spans="151:151" ht="14.4" x14ac:dyDescent="0.25">
      <c r="EU54130" s="104"/>
    </row>
    <row r="54131" spans="151:151" ht="14.4" x14ac:dyDescent="0.25">
      <c r="EU54131" s="104"/>
    </row>
    <row r="54132" spans="151:151" ht="14.4" x14ac:dyDescent="0.25">
      <c r="EU54132" s="104"/>
    </row>
    <row r="54133" spans="151:151" ht="14.4" x14ac:dyDescent="0.25">
      <c r="EU54133" s="104"/>
    </row>
    <row r="54134" spans="151:151" ht="14.4" x14ac:dyDescent="0.25">
      <c r="EU54134" s="104"/>
    </row>
    <row r="54135" spans="151:151" ht="14.4" x14ac:dyDescent="0.25">
      <c r="EU54135" s="104"/>
    </row>
    <row r="54136" spans="151:151" ht="14.4" x14ac:dyDescent="0.25">
      <c r="EU54136" s="104"/>
    </row>
    <row r="54137" spans="151:151" ht="14.4" x14ac:dyDescent="0.25">
      <c r="EU54137" s="104"/>
    </row>
    <row r="54138" spans="151:151" ht="14.4" x14ac:dyDescent="0.25">
      <c r="EU54138" s="104"/>
    </row>
    <row r="54139" spans="151:151" ht="14.4" x14ac:dyDescent="0.25">
      <c r="EU54139" s="104"/>
    </row>
    <row r="54140" spans="151:151" ht="14.4" x14ac:dyDescent="0.25">
      <c r="EU54140" s="104"/>
    </row>
    <row r="54141" spans="151:151" ht="14.4" x14ac:dyDescent="0.25">
      <c r="EU54141" s="104"/>
    </row>
    <row r="54142" spans="151:151" ht="14.4" x14ac:dyDescent="0.25">
      <c r="EU54142" s="104"/>
    </row>
    <row r="54143" spans="151:151" ht="14.4" x14ac:dyDescent="0.25">
      <c r="EU54143" s="104"/>
    </row>
    <row r="54144" spans="151:151" ht="14.4" x14ac:dyDescent="0.25">
      <c r="EU54144" s="104"/>
    </row>
    <row r="54145" spans="151:151" ht="14.4" x14ac:dyDescent="0.25">
      <c r="EU54145" s="104"/>
    </row>
    <row r="54146" spans="151:151" ht="14.4" x14ac:dyDescent="0.25">
      <c r="EU54146" s="104"/>
    </row>
    <row r="54147" spans="151:151" ht="14.4" x14ac:dyDescent="0.25">
      <c r="EU54147" s="104"/>
    </row>
    <row r="54148" spans="151:151" ht="14.4" x14ac:dyDescent="0.25">
      <c r="EU54148" s="104"/>
    </row>
    <row r="54149" spans="151:151" ht="14.4" x14ac:dyDescent="0.25">
      <c r="EU54149" s="104"/>
    </row>
    <row r="54150" spans="151:151" ht="14.4" x14ac:dyDescent="0.25">
      <c r="EU54150" s="104"/>
    </row>
    <row r="54151" spans="151:151" ht="14.4" x14ac:dyDescent="0.25">
      <c r="EU54151" s="104"/>
    </row>
    <row r="54152" spans="151:151" ht="14.4" x14ac:dyDescent="0.25">
      <c r="EU54152" s="104"/>
    </row>
    <row r="54153" spans="151:151" ht="14.4" x14ac:dyDescent="0.25">
      <c r="EU54153" s="104"/>
    </row>
    <row r="54154" spans="151:151" ht="14.4" x14ac:dyDescent="0.25">
      <c r="EU54154" s="104"/>
    </row>
    <row r="54155" spans="151:151" ht="14.4" x14ac:dyDescent="0.25">
      <c r="EU54155" s="104"/>
    </row>
    <row r="54156" spans="151:151" ht="14.4" x14ac:dyDescent="0.25">
      <c r="EU54156" s="104"/>
    </row>
    <row r="54157" spans="151:151" ht="14.4" x14ac:dyDescent="0.25">
      <c r="EU54157" s="104"/>
    </row>
    <row r="54158" spans="151:151" ht="14.4" x14ac:dyDescent="0.25">
      <c r="EU54158" s="104"/>
    </row>
    <row r="54159" spans="151:151" ht="14.4" x14ac:dyDescent="0.25">
      <c r="EU54159" s="104"/>
    </row>
    <row r="54160" spans="151:151" ht="14.4" x14ac:dyDescent="0.25">
      <c r="EU54160" s="104"/>
    </row>
    <row r="54161" spans="151:151" ht="14.4" x14ac:dyDescent="0.25">
      <c r="EU54161" s="104"/>
    </row>
    <row r="54162" spans="151:151" ht="14.4" x14ac:dyDescent="0.25">
      <c r="EU54162" s="104"/>
    </row>
    <row r="54163" spans="151:151" ht="14.4" x14ac:dyDescent="0.25">
      <c r="EU54163" s="104"/>
    </row>
    <row r="54164" spans="151:151" ht="14.4" x14ac:dyDescent="0.25">
      <c r="EU54164" s="104"/>
    </row>
    <row r="54165" spans="151:151" ht="14.4" x14ac:dyDescent="0.25">
      <c r="EU54165" s="104"/>
    </row>
    <row r="54166" spans="151:151" ht="14.4" x14ac:dyDescent="0.25">
      <c r="EU54166" s="104"/>
    </row>
    <row r="54167" spans="151:151" ht="14.4" x14ac:dyDescent="0.25">
      <c r="EU54167" s="104"/>
    </row>
    <row r="54168" spans="151:151" ht="14.4" x14ac:dyDescent="0.25">
      <c r="EU54168" s="104"/>
    </row>
    <row r="54169" spans="151:151" ht="14.4" x14ac:dyDescent="0.25">
      <c r="EU54169" s="104"/>
    </row>
    <row r="54170" spans="151:151" ht="14.4" x14ac:dyDescent="0.25">
      <c r="EU54170" s="104"/>
    </row>
    <row r="54171" spans="151:151" ht="14.4" x14ac:dyDescent="0.25">
      <c r="EU54171" s="104"/>
    </row>
    <row r="54172" spans="151:151" ht="14.4" x14ac:dyDescent="0.25">
      <c r="EU54172" s="104"/>
    </row>
    <row r="54173" spans="151:151" ht="14.4" x14ac:dyDescent="0.25">
      <c r="EU54173" s="104"/>
    </row>
    <row r="54174" spans="151:151" ht="14.4" x14ac:dyDescent="0.25">
      <c r="EU54174" s="104"/>
    </row>
    <row r="54175" spans="151:151" ht="14.4" x14ac:dyDescent="0.25">
      <c r="EU54175" s="104"/>
    </row>
    <row r="54176" spans="151:151" ht="14.4" x14ac:dyDescent="0.25">
      <c r="EU54176" s="104"/>
    </row>
    <row r="54177" spans="151:151" ht="14.4" x14ac:dyDescent="0.25">
      <c r="EU54177" s="104"/>
    </row>
    <row r="54178" spans="151:151" ht="14.4" x14ac:dyDescent="0.25">
      <c r="EU54178" s="104"/>
    </row>
    <row r="54179" spans="151:151" ht="14.4" x14ac:dyDescent="0.25">
      <c r="EU54179" s="104"/>
    </row>
    <row r="54180" spans="151:151" ht="14.4" x14ac:dyDescent="0.25">
      <c r="EU54180" s="104"/>
    </row>
    <row r="54181" spans="151:151" ht="14.4" x14ac:dyDescent="0.25">
      <c r="EU54181" s="104"/>
    </row>
    <row r="54182" spans="151:151" ht="14.4" x14ac:dyDescent="0.25">
      <c r="EU54182" s="104"/>
    </row>
    <row r="54183" spans="151:151" ht="14.4" x14ac:dyDescent="0.25">
      <c r="EU54183" s="104"/>
    </row>
    <row r="54184" spans="151:151" ht="14.4" x14ac:dyDescent="0.25">
      <c r="EU54184" s="104"/>
    </row>
    <row r="54185" spans="151:151" ht="14.4" x14ac:dyDescent="0.25">
      <c r="EU54185" s="104"/>
    </row>
    <row r="54186" spans="151:151" ht="14.4" x14ac:dyDescent="0.25">
      <c r="EU54186" s="104"/>
    </row>
    <row r="54187" spans="151:151" ht="14.4" x14ac:dyDescent="0.25">
      <c r="EU54187" s="104"/>
    </row>
    <row r="54188" spans="151:151" ht="14.4" x14ac:dyDescent="0.25">
      <c r="EU54188" s="104"/>
    </row>
    <row r="54189" spans="151:151" ht="14.4" x14ac:dyDescent="0.25">
      <c r="EU54189" s="104"/>
    </row>
    <row r="54190" spans="151:151" ht="14.4" x14ac:dyDescent="0.25">
      <c r="EU54190" s="104"/>
    </row>
    <row r="54191" spans="151:151" ht="14.4" x14ac:dyDescent="0.25">
      <c r="EU54191" s="104"/>
    </row>
    <row r="54192" spans="151:151" ht="14.4" x14ac:dyDescent="0.25">
      <c r="EU54192" s="104"/>
    </row>
    <row r="54193" spans="151:151" ht="14.4" x14ac:dyDescent="0.25">
      <c r="EU54193" s="104"/>
    </row>
    <row r="54194" spans="151:151" ht="14.4" x14ac:dyDescent="0.25">
      <c r="EU54194" s="104"/>
    </row>
    <row r="54195" spans="151:151" ht="14.4" x14ac:dyDescent="0.25">
      <c r="EU54195" s="104"/>
    </row>
    <row r="54196" spans="151:151" ht="14.4" x14ac:dyDescent="0.25">
      <c r="EU54196" s="104"/>
    </row>
    <row r="54197" spans="151:151" ht="14.4" x14ac:dyDescent="0.25">
      <c r="EU54197" s="104"/>
    </row>
    <row r="54198" spans="151:151" ht="14.4" x14ac:dyDescent="0.25">
      <c r="EU54198" s="104"/>
    </row>
    <row r="54199" spans="151:151" ht="14.4" x14ac:dyDescent="0.25">
      <c r="EU54199" s="104"/>
    </row>
    <row r="54200" spans="151:151" ht="14.4" x14ac:dyDescent="0.25">
      <c r="EU54200" s="104"/>
    </row>
    <row r="54201" spans="151:151" ht="14.4" x14ac:dyDescent="0.25">
      <c r="EU54201" s="104"/>
    </row>
    <row r="54202" spans="151:151" ht="14.4" x14ac:dyDescent="0.25">
      <c r="EU54202" s="104"/>
    </row>
    <row r="54203" spans="151:151" ht="14.4" x14ac:dyDescent="0.25">
      <c r="EU54203" s="104"/>
    </row>
    <row r="54204" spans="151:151" ht="14.4" x14ac:dyDescent="0.25">
      <c r="EU54204" s="104"/>
    </row>
    <row r="54205" spans="151:151" ht="14.4" x14ac:dyDescent="0.25">
      <c r="EU54205" s="104"/>
    </row>
    <row r="54206" spans="151:151" ht="14.4" x14ac:dyDescent="0.25">
      <c r="EU54206" s="104"/>
    </row>
    <row r="54207" spans="151:151" ht="14.4" x14ac:dyDescent="0.25">
      <c r="EU54207" s="104"/>
    </row>
    <row r="54208" spans="151:151" ht="14.4" x14ac:dyDescent="0.25">
      <c r="EU54208" s="104"/>
    </row>
    <row r="54209" spans="151:151" ht="14.4" x14ac:dyDescent="0.25">
      <c r="EU54209" s="104"/>
    </row>
    <row r="54210" spans="151:151" ht="14.4" x14ac:dyDescent="0.25">
      <c r="EU54210" s="104"/>
    </row>
    <row r="54211" spans="151:151" ht="14.4" x14ac:dyDescent="0.25">
      <c r="EU54211" s="104"/>
    </row>
    <row r="54212" spans="151:151" ht="14.4" x14ac:dyDescent="0.25">
      <c r="EU54212" s="104"/>
    </row>
    <row r="54213" spans="151:151" ht="14.4" x14ac:dyDescent="0.25">
      <c r="EU54213" s="104"/>
    </row>
    <row r="54214" spans="151:151" ht="14.4" x14ac:dyDescent="0.25">
      <c r="EU54214" s="104"/>
    </row>
    <row r="54215" spans="151:151" ht="14.4" x14ac:dyDescent="0.25">
      <c r="EU54215" s="104"/>
    </row>
    <row r="54216" spans="151:151" ht="14.4" x14ac:dyDescent="0.25">
      <c r="EU54216" s="104"/>
    </row>
    <row r="54217" spans="151:151" ht="14.4" x14ac:dyDescent="0.25">
      <c r="EU54217" s="104"/>
    </row>
    <row r="54218" spans="151:151" ht="14.4" x14ac:dyDescent="0.25">
      <c r="EU54218" s="104"/>
    </row>
    <row r="54219" spans="151:151" ht="14.4" x14ac:dyDescent="0.25">
      <c r="EU54219" s="104"/>
    </row>
    <row r="54220" spans="151:151" ht="14.4" x14ac:dyDescent="0.25">
      <c r="EU54220" s="104"/>
    </row>
    <row r="54221" spans="151:151" ht="14.4" x14ac:dyDescent="0.25">
      <c r="EU54221" s="104"/>
    </row>
    <row r="54222" spans="151:151" ht="14.4" x14ac:dyDescent="0.25">
      <c r="EU54222" s="104"/>
    </row>
    <row r="54223" spans="151:151" ht="14.4" x14ac:dyDescent="0.25">
      <c r="EU54223" s="104"/>
    </row>
    <row r="54224" spans="151:151" ht="14.4" x14ac:dyDescent="0.25">
      <c r="EU54224" s="104"/>
    </row>
    <row r="54225" spans="151:151" ht="14.4" x14ac:dyDescent="0.25">
      <c r="EU54225" s="104"/>
    </row>
    <row r="54226" spans="151:151" ht="14.4" x14ac:dyDescent="0.25">
      <c r="EU54226" s="104"/>
    </row>
    <row r="54227" spans="151:151" ht="14.4" x14ac:dyDescent="0.25">
      <c r="EU54227" s="104"/>
    </row>
    <row r="54228" spans="151:151" ht="14.4" x14ac:dyDescent="0.25">
      <c r="EU54228" s="104"/>
    </row>
    <row r="54229" spans="151:151" ht="14.4" x14ac:dyDescent="0.25">
      <c r="EU54229" s="104"/>
    </row>
    <row r="54230" spans="151:151" ht="14.4" x14ac:dyDescent="0.25">
      <c r="EU54230" s="104"/>
    </row>
    <row r="54231" spans="151:151" ht="14.4" x14ac:dyDescent="0.25">
      <c r="EU54231" s="104"/>
    </row>
    <row r="54232" spans="151:151" ht="14.4" x14ac:dyDescent="0.25">
      <c r="EU54232" s="104"/>
    </row>
    <row r="54233" spans="151:151" ht="14.4" x14ac:dyDescent="0.25">
      <c r="EU54233" s="104"/>
    </row>
    <row r="54234" spans="151:151" ht="14.4" x14ac:dyDescent="0.25">
      <c r="EU54234" s="104"/>
    </row>
    <row r="54235" spans="151:151" ht="14.4" x14ac:dyDescent="0.25">
      <c r="EU54235" s="104"/>
    </row>
    <row r="54236" spans="151:151" ht="14.4" x14ac:dyDescent="0.25">
      <c r="EU54236" s="104"/>
    </row>
    <row r="54237" spans="151:151" ht="14.4" x14ac:dyDescent="0.25">
      <c r="EU54237" s="104"/>
    </row>
    <row r="54238" spans="151:151" ht="14.4" x14ac:dyDescent="0.25">
      <c r="EU54238" s="104"/>
    </row>
    <row r="54239" spans="151:151" ht="14.4" x14ac:dyDescent="0.25">
      <c r="EU54239" s="104"/>
    </row>
    <row r="54240" spans="151:151" ht="14.4" x14ac:dyDescent="0.25">
      <c r="EU54240" s="104"/>
    </row>
    <row r="54241" spans="151:151" ht="14.4" x14ac:dyDescent="0.25">
      <c r="EU54241" s="104"/>
    </row>
    <row r="54242" spans="151:151" ht="14.4" x14ac:dyDescent="0.25">
      <c r="EU54242" s="104"/>
    </row>
    <row r="54243" spans="151:151" ht="14.4" x14ac:dyDescent="0.25">
      <c r="EU54243" s="104"/>
    </row>
    <row r="54244" spans="151:151" ht="14.4" x14ac:dyDescent="0.25">
      <c r="EU54244" s="104"/>
    </row>
    <row r="54245" spans="151:151" ht="14.4" x14ac:dyDescent="0.25">
      <c r="EU54245" s="104"/>
    </row>
    <row r="54246" spans="151:151" ht="14.4" x14ac:dyDescent="0.25">
      <c r="EU54246" s="104"/>
    </row>
    <row r="54247" spans="151:151" ht="14.4" x14ac:dyDescent="0.25">
      <c r="EU54247" s="104"/>
    </row>
    <row r="54248" spans="151:151" ht="14.4" x14ac:dyDescent="0.25">
      <c r="EU54248" s="104"/>
    </row>
    <row r="54249" spans="151:151" ht="14.4" x14ac:dyDescent="0.25">
      <c r="EU54249" s="104"/>
    </row>
    <row r="54250" spans="151:151" ht="14.4" x14ac:dyDescent="0.25">
      <c r="EU54250" s="104"/>
    </row>
    <row r="54251" spans="151:151" ht="14.4" x14ac:dyDescent="0.25">
      <c r="EU54251" s="104"/>
    </row>
    <row r="54252" spans="151:151" ht="14.4" x14ac:dyDescent="0.25">
      <c r="EU54252" s="104"/>
    </row>
    <row r="54253" spans="151:151" ht="14.4" x14ac:dyDescent="0.25">
      <c r="EU54253" s="104"/>
    </row>
    <row r="54254" spans="151:151" ht="14.4" x14ac:dyDescent="0.25">
      <c r="EU54254" s="104"/>
    </row>
    <row r="54255" spans="151:151" ht="14.4" x14ac:dyDescent="0.25">
      <c r="EU54255" s="104"/>
    </row>
    <row r="54256" spans="151:151" ht="14.4" x14ac:dyDescent="0.25">
      <c r="EU54256" s="104"/>
    </row>
    <row r="54257" spans="151:151" ht="14.4" x14ac:dyDescent="0.25">
      <c r="EU54257" s="104"/>
    </row>
    <row r="54258" spans="151:151" ht="14.4" x14ac:dyDescent="0.25">
      <c r="EU54258" s="104"/>
    </row>
    <row r="54259" spans="151:151" ht="14.4" x14ac:dyDescent="0.25">
      <c r="EU54259" s="104"/>
    </row>
    <row r="54260" spans="151:151" ht="14.4" x14ac:dyDescent="0.25">
      <c r="EU54260" s="104"/>
    </row>
    <row r="54261" spans="151:151" ht="14.4" x14ac:dyDescent="0.25">
      <c r="EU54261" s="104"/>
    </row>
    <row r="54262" spans="151:151" ht="14.4" x14ac:dyDescent="0.25">
      <c r="EU54262" s="104"/>
    </row>
    <row r="54263" spans="151:151" ht="14.4" x14ac:dyDescent="0.25">
      <c r="EU54263" s="104"/>
    </row>
    <row r="54264" spans="151:151" ht="14.4" x14ac:dyDescent="0.25">
      <c r="EU54264" s="104"/>
    </row>
    <row r="54265" spans="151:151" ht="14.4" x14ac:dyDescent="0.25">
      <c r="EU54265" s="104"/>
    </row>
    <row r="54266" spans="151:151" ht="14.4" x14ac:dyDescent="0.25">
      <c r="EU54266" s="104"/>
    </row>
    <row r="54267" spans="151:151" ht="14.4" x14ac:dyDescent="0.25">
      <c r="EU54267" s="104"/>
    </row>
    <row r="54268" spans="151:151" ht="14.4" x14ac:dyDescent="0.25">
      <c r="EU54268" s="104"/>
    </row>
    <row r="54269" spans="151:151" ht="14.4" x14ac:dyDescent="0.25">
      <c r="EU54269" s="104"/>
    </row>
    <row r="54270" spans="151:151" ht="14.4" x14ac:dyDescent="0.25">
      <c r="EU54270" s="104"/>
    </row>
    <row r="54271" spans="151:151" ht="14.4" x14ac:dyDescent="0.25">
      <c r="EU54271" s="104"/>
    </row>
    <row r="54272" spans="151:151" ht="14.4" x14ac:dyDescent="0.25">
      <c r="EU54272" s="104"/>
    </row>
    <row r="54273" spans="151:151" ht="14.4" x14ac:dyDescent="0.25">
      <c r="EU54273" s="104"/>
    </row>
    <row r="54274" spans="151:151" ht="14.4" x14ac:dyDescent="0.25">
      <c r="EU54274" s="104"/>
    </row>
    <row r="54275" spans="151:151" ht="14.4" x14ac:dyDescent="0.25">
      <c r="EU54275" s="104"/>
    </row>
    <row r="54276" spans="151:151" ht="14.4" x14ac:dyDescent="0.25">
      <c r="EU54276" s="104"/>
    </row>
    <row r="54277" spans="151:151" ht="14.4" x14ac:dyDescent="0.25">
      <c r="EU54277" s="104"/>
    </row>
    <row r="54278" spans="151:151" ht="14.4" x14ac:dyDescent="0.25">
      <c r="EU54278" s="104"/>
    </row>
    <row r="54279" spans="151:151" ht="14.4" x14ac:dyDescent="0.25">
      <c r="EU54279" s="104"/>
    </row>
    <row r="54280" spans="151:151" ht="14.4" x14ac:dyDescent="0.25">
      <c r="EU54280" s="104"/>
    </row>
    <row r="54281" spans="151:151" ht="14.4" x14ac:dyDescent="0.25">
      <c r="EU54281" s="104"/>
    </row>
    <row r="54282" spans="151:151" ht="14.4" x14ac:dyDescent="0.25">
      <c r="EU54282" s="104"/>
    </row>
    <row r="54283" spans="151:151" ht="14.4" x14ac:dyDescent="0.25">
      <c r="EU54283" s="104"/>
    </row>
    <row r="54284" spans="151:151" ht="14.4" x14ac:dyDescent="0.25">
      <c r="EU54284" s="104"/>
    </row>
    <row r="54285" spans="151:151" ht="14.4" x14ac:dyDescent="0.25">
      <c r="EU54285" s="104"/>
    </row>
    <row r="54286" spans="151:151" ht="14.4" x14ac:dyDescent="0.25">
      <c r="EU54286" s="104"/>
    </row>
    <row r="54287" spans="151:151" ht="14.4" x14ac:dyDescent="0.25">
      <c r="EU54287" s="104"/>
    </row>
    <row r="54288" spans="151:151" ht="14.4" x14ac:dyDescent="0.25">
      <c r="EU54288" s="104"/>
    </row>
    <row r="54289" spans="151:151" ht="14.4" x14ac:dyDescent="0.25">
      <c r="EU54289" s="104"/>
    </row>
    <row r="54290" spans="151:151" ht="14.4" x14ac:dyDescent="0.25">
      <c r="EU54290" s="104"/>
    </row>
    <row r="54291" spans="151:151" ht="14.4" x14ac:dyDescent="0.25">
      <c r="EU54291" s="104"/>
    </row>
    <row r="54292" spans="151:151" ht="14.4" x14ac:dyDescent="0.25">
      <c r="EU54292" s="104"/>
    </row>
    <row r="54293" spans="151:151" ht="14.4" x14ac:dyDescent="0.25">
      <c r="EU54293" s="104"/>
    </row>
    <row r="54294" spans="151:151" ht="14.4" x14ac:dyDescent="0.25">
      <c r="EU54294" s="104"/>
    </row>
    <row r="54295" spans="151:151" ht="14.4" x14ac:dyDescent="0.25">
      <c r="EU54295" s="104"/>
    </row>
    <row r="54296" spans="151:151" ht="14.4" x14ac:dyDescent="0.25">
      <c r="EU54296" s="104"/>
    </row>
    <row r="54297" spans="151:151" ht="14.4" x14ac:dyDescent="0.25">
      <c r="EU54297" s="104"/>
    </row>
    <row r="54298" spans="151:151" ht="14.4" x14ac:dyDescent="0.25">
      <c r="EU54298" s="104"/>
    </row>
    <row r="54299" spans="151:151" ht="14.4" x14ac:dyDescent="0.25">
      <c r="EU54299" s="104"/>
    </row>
    <row r="54300" spans="151:151" ht="14.4" x14ac:dyDescent="0.25">
      <c r="EU54300" s="104"/>
    </row>
    <row r="54301" spans="151:151" ht="14.4" x14ac:dyDescent="0.25">
      <c r="EU54301" s="104"/>
    </row>
    <row r="54302" spans="151:151" ht="14.4" x14ac:dyDescent="0.25">
      <c r="EU54302" s="104"/>
    </row>
    <row r="54303" spans="151:151" ht="14.4" x14ac:dyDescent="0.25">
      <c r="EU54303" s="104"/>
    </row>
    <row r="54304" spans="151:151" ht="14.4" x14ac:dyDescent="0.25">
      <c r="EU54304" s="104"/>
    </row>
    <row r="54305" spans="151:151" ht="14.4" x14ac:dyDescent="0.25">
      <c r="EU54305" s="104"/>
    </row>
    <row r="54306" spans="151:151" ht="14.4" x14ac:dyDescent="0.25">
      <c r="EU54306" s="104"/>
    </row>
    <row r="54307" spans="151:151" ht="14.4" x14ac:dyDescent="0.25">
      <c r="EU54307" s="104"/>
    </row>
    <row r="54308" spans="151:151" ht="14.4" x14ac:dyDescent="0.25">
      <c r="EU54308" s="104"/>
    </row>
    <row r="54309" spans="151:151" ht="14.4" x14ac:dyDescent="0.25">
      <c r="EU54309" s="104"/>
    </row>
    <row r="54310" spans="151:151" ht="14.4" x14ac:dyDescent="0.25">
      <c r="EU54310" s="104"/>
    </row>
    <row r="54311" spans="151:151" ht="14.4" x14ac:dyDescent="0.25">
      <c r="EU54311" s="104"/>
    </row>
    <row r="54312" spans="151:151" ht="14.4" x14ac:dyDescent="0.25">
      <c r="EU54312" s="104"/>
    </row>
    <row r="54313" spans="151:151" ht="14.4" x14ac:dyDescent="0.25">
      <c r="EU54313" s="104"/>
    </row>
    <row r="54314" spans="151:151" ht="14.4" x14ac:dyDescent="0.25">
      <c r="EU54314" s="104"/>
    </row>
    <row r="54315" spans="151:151" ht="14.4" x14ac:dyDescent="0.25">
      <c r="EU54315" s="104"/>
    </row>
    <row r="54316" spans="151:151" ht="14.4" x14ac:dyDescent="0.25">
      <c r="EU54316" s="104"/>
    </row>
    <row r="54317" spans="151:151" ht="14.4" x14ac:dyDescent="0.25">
      <c r="EU54317" s="104"/>
    </row>
    <row r="54318" spans="151:151" ht="14.4" x14ac:dyDescent="0.25">
      <c r="EU54318" s="104"/>
    </row>
    <row r="54319" spans="151:151" ht="14.4" x14ac:dyDescent="0.25">
      <c r="EU54319" s="104"/>
    </row>
    <row r="54320" spans="151:151" ht="14.4" x14ac:dyDescent="0.25">
      <c r="EU54320" s="104"/>
    </row>
    <row r="54321" spans="151:151" ht="14.4" x14ac:dyDescent="0.25">
      <c r="EU54321" s="104"/>
    </row>
    <row r="54322" spans="151:151" ht="14.4" x14ac:dyDescent="0.25">
      <c r="EU54322" s="104"/>
    </row>
    <row r="54323" spans="151:151" ht="14.4" x14ac:dyDescent="0.25">
      <c r="EU54323" s="104"/>
    </row>
    <row r="54324" spans="151:151" ht="14.4" x14ac:dyDescent="0.25">
      <c r="EU54324" s="104"/>
    </row>
    <row r="54325" spans="151:151" ht="14.4" x14ac:dyDescent="0.25">
      <c r="EU54325" s="104"/>
    </row>
    <row r="54326" spans="151:151" ht="14.4" x14ac:dyDescent="0.25">
      <c r="EU54326" s="104"/>
    </row>
    <row r="54327" spans="151:151" ht="14.4" x14ac:dyDescent="0.25">
      <c r="EU54327" s="104"/>
    </row>
    <row r="54328" spans="151:151" ht="14.4" x14ac:dyDescent="0.25">
      <c r="EU54328" s="104"/>
    </row>
    <row r="54329" spans="151:151" ht="14.4" x14ac:dyDescent="0.25">
      <c r="EU54329" s="104"/>
    </row>
    <row r="54330" spans="151:151" ht="14.4" x14ac:dyDescent="0.25">
      <c r="EU54330" s="104"/>
    </row>
    <row r="54331" spans="151:151" ht="14.4" x14ac:dyDescent="0.25">
      <c r="EU54331" s="104"/>
    </row>
    <row r="54332" spans="151:151" ht="14.4" x14ac:dyDescent="0.25">
      <c r="EU54332" s="104"/>
    </row>
    <row r="54333" spans="151:151" ht="14.4" x14ac:dyDescent="0.25">
      <c r="EU54333" s="104"/>
    </row>
    <row r="54334" spans="151:151" ht="14.4" x14ac:dyDescent="0.25">
      <c r="EU54334" s="104"/>
    </row>
    <row r="54335" spans="151:151" ht="14.4" x14ac:dyDescent="0.25">
      <c r="EU54335" s="104"/>
    </row>
    <row r="54336" spans="151:151" ht="14.4" x14ac:dyDescent="0.25">
      <c r="EU54336" s="104"/>
    </row>
    <row r="54337" spans="151:151" ht="14.4" x14ac:dyDescent="0.25">
      <c r="EU54337" s="104"/>
    </row>
    <row r="54338" spans="151:151" ht="14.4" x14ac:dyDescent="0.25">
      <c r="EU54338" s="104"/>
    </row>
    <row r="54339" spans="151:151" ht="14.4" x14ac:dyDescent="0.25">
      <c r="EU54339" s="104"/>
    </row>
    <row r="54340" spans="151:151" ht="14.4" x14ac:dyDescent="0.25">
      <c r="EU54340" s="104"/>
    </row>
    <row r="54341" spans="151:151" ht="14.4" x14ac:dyDescent="0.25">
      <c r="EU54341" s="104"/>
    </row>
    <row r="54342" spans="151:151" ht="14.4" x14ac:dyDescent="0.25">
      <c r="EU54342" s="104"/>
    </row>
    <row r="54343" spans="151:151" ht="14.4" x14ac:dyDescent="0.25">
      <c r="EU54343" s="104"/>
    </row>
    <row r="54344" spans="151:151" ht="14.4" x14ac:dyDescent="0.25">
      <c r="EU54344" s="104"/>
    </row>
    <row r="54345" spans="151:151" ht="14.4" x14ac:dyDescent="0.25">
      <c r="EU54345" s="104"/>
    </row>
    <row r="54346" spans="151:151" ht="14.4" x14ac:dyDescent="0.25">
      <c r="EU54346" s="104"/>
    </row>
    <row r="54347" spans="151:151" ht="14.4" x14ac:dyDescent="0.25">
      <c r="EU54347" s="104"/>
    </row>
    <row r="54348" spans="151:151" ht="14.4" x14ac:dyDescent="0.25">
      <c r="EU54348" s="104"/>
    </row>
    <row r="54349" spans="151:151" ht="14.4" x14ac:dyDescent="0.25">
      <c r="EU54349" s="104"/>
    </row>
    <row r="54350" spans="151:151" ht="14.4" x14ac:dyDescent="0.25">
      <c r="EU54350" s="104"/>
    </row>
    <row r="54351" spans="151:151" ht="14.4" x14ac:dyDescent="0.25">
      <c r="EU54351" s="104"/>
    </row>
    <row r="54352" spans="151:151" ht="14.4" x14ac:dyDescent="0.25">
      <c r="EU54352" s="104"/>
    </row>
    <row r="54353" spans="151:151" ht="14.4" x14ac:dyDescent="0.25">
      <c r="EU54353" s="104"/>
    </row>
    <row r="54354" spans="151:151" ht="14.4" x14ac:dyDescent="0.25">
      <c r="EU54354" s="104"/>
    </row>
    <row r="54355" spans="151:151" ht="14.4" x14ac:dyDescent="0.25">
      <c r="EU54355" s="104"/>
    </row>
    <row r="54356" spans="151:151" ht="14.4" x14ac:dyDescent="0.25">
      <c r="EU54356" s="104"/>
    </row>
    <row r="54357" spans="151:151" ht="14.4" x14ac:dyDescent="0.25">
      <c r="EU54357" s="104"/>
    </row>
    <row r="54358" spans="151:151" ht="14.4" x14ac:dyDescent="0.25">
      <c r="EU54358" s="104"/>
    </row>
    <row r="54359" spans="151:151" ht="14.4" x14ac:dyDescent="0.25">
      <c r="EU54359" s="104"/>
    </row>
    <row r="54360" spans="151:151" ht="14.4" x14ac:dyDescent="0.25">
      <c r="EU54360" s="104"/>
    </row>
    <row r="54361" spans="151:151" ht="14.4" x14ac:dyDescent="0.25">
      <c r="EU54361" s="104"/>
    </row>
    <row r="54362" spans="151:151" ht="14.4" x14ac:dyDescent="0.25">
      <c r="EU54362" s="104"/>
    </row>
    <row r="54363" spans="151:151" ht="14.4" x14ac:dyDescent="0.25">
      <c r="EU54363" s="104"/>
    </row>
    <row r="54364" spans="151:151" ht="14.4" x14ac:dyDescent="0.25">
      <c r="EU54364" s="104"/>
    </row>
    <row r="54365" spans="151:151" ht="14.4" x14ac:dyDescent="0.25">
      <c r="EU54365" s="104"/>
    </row>
    <row r="54366" spans="151:151" ht="14.4" x14ac:dyDescent="0.25">
      <c r="EU54366" s="104"/>
    </row>
    <row r="54367" spans="151:151" ht="14.4" x14ac:dyDescent="0.25">
      <c r="EU54367" s="104"/>
    </row>
    <row r="54368" spans="151:151" ht="14.4" x14ac:dyDescent="0.25">
      <c r="EU54368" s="104"/>
    </row>
    <row r="54369" spans="151:151" ht="14.4" x14ac:dyDescent="0.25">
      <c r="EU54369" s="104"/>
    </row>
    <row r="54370" spans="151:151" ht="14.4" x14ac:dyDescent="0.25">
      <c r="EU54370" s="104"/>
    </row>
    <row r="54371" spans="151:151" ht="14.4" x14ac:dyDescent="0.25">
      <c r="EU54371" s="104"/>
    </row>
    <row r="54372" spans="151:151" ht="14.4" x14ac:dyDescent="0.25">
      <c r="EU54372" s="104"/>
    </row>
    <row r="54373" spans="151:151" ht="14.4" x14ac:dyDescent="0.25">
      <c r="EU54373" s="104"/>
    </row>
    <row r="54374" spans="151:151" ht="14.4" x14ac:dyDescent="0.25">
      <c r="EU54374" s="104"/>
    </row>
    <row r="54375" spans="151:151" ht="14.4" x14ac:dyDescent="0.25">
      <c r="EU54375" s="104"/>
    </row>
    <row r="54376" spans="151:151" ht="14.4" x14ac:dyDescent="0.25">
      <c r="EU54376" s="104"/>
    </row>
    <row r="54377" spans="151:151" ht="14.4" x14ac:dyDescent="0.25">
      <c r="EU54377" s="104"/>
    </row>
    <row r="54378" spans="151:151" ht="14.4" x14ac:dyDescent="0.25">
      <c r="EU54378" s="104"/>
    </row>
    <row r="54379" spans="151:151" ht="14.4" x14ac:dyDescent="0.25">
      <c r="EU54379" s="104"/>
    </row>
    <row r="54380" spans="151:151" ht="14.4" x14ac:dyDescent="0.25">
      <c r="EU54380" s="104"/>
    </row>
    <row r="54381" spans="151:151" ht="14.4" x14ac:dyDescent="0.25">
      <c r="EU54381" s="104"/>
    </row>
    <row r="54382" spans="151:151" ht="14.4" x14ac:dyDescent="0.25">
      <c r="EU54382" s="104"/>
    </row>
    <row r="54383" spans="151:151" ht="14.4" x14ac:dyDescent="0.25">
      <c r="EU54383" s="104"/>
    </row>
    <row r="54384" spans="151:151" ht="14.4" x14ac:dyDescent="0.25">
      <c r="EU54384" s="104"/>
    </row>
    <row r="54385" spans="151:151" ht="14.4" x14ac:dyDescent="0.25">
      <c r="EU54385" s="104"/>
    </row>
    <row r="54386" spans="151:151" ht="14.4" x14ac:dyDescent="0.25">
      <c r="EU54386" s="104"/>
    </row>
    <row r="54387" spans="151:151" ht="14.4" x14ac:dyDescent="0.25">
      <c r="EU54387" s="104"/>
    </row>
    <row r="54388" spans="151:151" ht="14.4" x14ac:dyDescent="0.25">
      <c r="EU54388" s="104"/>
    </row>
    <row r="54389" spans="151:151" ht="14.4" x14ac:dyDescent="0.25">
      <c r="EU54389" s="104"/>
    </row>
    <row r="54390" spans="151:151" ht="14.4" x14ac:dyDescent="0.25">
      <c r="EU54390" s="104"/>
    </row>
    <row r="54391" spans="151:151" ht="14.4" x14ac:dyDescent="0.25">
      <c r="EU54391" s="104"/>
    </row>
    <row r="54392" spans="151:151" ht="14.4" x14ac:dyDescent="0.25">
      <c r="EU54392" s="104"/>
    </row>
    <row r="54393" spans="151:151" ht="14.4" x14ac:dyDescent="0.25">
      <c r="EU54393" s="104"/>
    </row>
    <row r="54394" spans="151:151" ht="14.4" x14ac:dyDescent="0.25">
      <c r="EU54394" s="104"/>
    </row>
    <row r="54395" spans="151:151" ht="14.4" x14ac:dyDescent="0.25">
      <c r="EU54395" s="104"/>
    </row>
    <row r="54396" spans="151:151" ht="14.4" x14ac:dyDescent="0.25">
      <c r="EU54396" s="104"/>
    </row>
    <row r="54397" spans="151:151" ht="14.4" x14ac:dyDescent="0.25">
      <c r="EU54397" s="104"/>
    </row>
    <row r="54398" spans="151:151" ht="14.4" x14ac:dyDescent="0.25">
      <c r="EU54398" s="104"/>
    </row>
    <row r="54399" spans="151:151" ht="14.4" x14ac:dyDescent="0.25">
      <c r="EU54399" s="104"/>
    </row>
    <row r="54400" spans="151:151" ht="14.4" x14ac:dyDescent="0.25">
      <c r="EU54400" s="104"/>
    </row>
    <row r="54401" spans="151:151" ht="14.4" x14ac:dyDescent="0.25">
      <c r="EU54401" s="104"/>
    </row>
    <row r="54402" spans="151:151" ht="14.4" x14ac:dyDescent="0.25">
      <c r="EU54402" s="104"/>
    </row>
    <row r="54403" spans="151:151" ht="14.4" x14ac:dyDescent="0.25">
      <c r="EU54403" s="104"/>
    </row>
    <row r="54404" spans="151:151" ht="14.4" x14ac:dyDescent="0.25">
      <c r="EU54404" s="104"/>
    </row>
    <row r="54405" spans="151:151" ht="14.4" x14ac:dyDescent="0.25">
      <c r="EU54405" s="104"/>
    </row>
    <row r="54406" spans="151:151" ht="14.4" x14ac:dyDescent="0.25">
      <c r="EU54406" s="104"/>
    </row>
    <row r="54407" spans="151:151" ht="14.4" x14ac:dyDescent="0.25">
      <c r="EU54407" s="104"/>
    </row>
    <row r="54408" spans="151:151" ht="14.4" x14ac:dyDescent="0.25">
      <c r="EU54408" s="104"/>
    </row>
    <row r="54409" spans="151:151" ht="14.4" x14ac:dyDescent="0.25">
      <c r="EU54409" s="104"/>
    </row>
    <row r="54410" spans="151:151" ht="14.4" x14ac:dyDescent="0.25">
      <c r="EU54410" s="104"/>
    </row>
    <row r="54411" spans="151:151" ht="14.4" x14ac:dyDescent="0.25">
      <c r="EU54411" s="104"/>
    </row>
    <row r="54412" spans="151:151" ht="14.4" x14ac:dyDescent="0.25">
      <c r="EU54412" s="104"/>
    </row>
    <row r="54413" spans="151:151" ht="14.4" x14ac:dyDescent="0.25">
      <c r="EU54413" s="104"/>
    </row>
    <row r="54414" spans="151:151" ht="14.4" x14ac:dyDescent="0.25">
      <c r="EU54414" s="104"/>
    </row>
    <row r="54415" spans="151:151" ht="14.4" x14ac:dyDescent="0.25">
      <c r="EU54415" s="104"/>
    </row>
    <row r="54416" spans="151:151" ht="14.4" x14ac:dyDescent="0.25">
      <c r="EU54416" s="104"/>
    </row>
    <row r="54417" spans="151:151" ht="14.4" x14ac:dyDescent="0.25">
      <c r="EU54417" s="104"/>
    </row>
    <row r="54418" spans="151:151" ht="14.4" x14ac:dyDescent="0.25">
      <c r="EU54418" s="104"/>
    </row>
    <row r="54419" spans="151:151" ht="14.4" x14ac:dyDescent="0.25">
      <c r="EU54419" s="104"/>
    </row>
    <row r="54420" spans="151:151" ht="14.4" x14ac:dyDescent="0.25">
      <c r="EU54420" s="104"/>
    </row>
    <row r="54421" spans="151:151" ht="14.4" x14ac:dyDescent="0.25">
      <c r="EU54421" s="104"/>
    </row>
    <row r="54422" spans="151:151" ht="14.4" x14ac:dyDescent="0.25">
      <c r="EU54422" s="104"/>
    </row>
    <row r="54423" spans="151:151" ht="14.4" x14ac:dyDescent="0.25">
      <c r="EU54423" s="104"/>
    </row>
    <row r="54424" spans="151:151" ht="14.4" x14ac:dyDescent="0.25">
      <c r="EU54424" s="104"/>
    </row>
    <row r="54425" spans="151:151" ht="14.4" x14ac:dyDescent="0.25">
      <c r="EU54425" s="104"/>
    </row>
    <row r="54426" spans="151:151" ht="14.4" x14ac:dyDescent="0.25">
      <c r="EU54426" s="104"/>
    </row>
    <row r="54427" spans="151:151" ht="14.4" x14ac:dyDescent="0.25">
      <c r="EU54427" s="104"/>
    </row>
    <row r="54428" spans="151:151" ht="14.4" x14ac:dyDescent="0.25">
      <c r="EU54428" s="104"/>
    </row>
    <row r="54429" spans="151:151" ht="14.4" x14ac:dyDescent="0.25">
      <c r="EU54429" s="104"/>
    </row>
    <row r="54430" spans="151:151" ht="14.4" x14ac:dyDescent="0.25">
      <c r="EU54430" s="104"/>
    </row>
    <row r="54431" spans="151:151" ht="14.4" x14ac:dyDescent="0.25">
      <c r="EU54431" s="104"/>
    </row>
    <row r="54432" spans="151:151" ht="14.4" x14ac:dyDescent="0.25">
      <c r="EU54432" s="104"/>
    </row>
    <row r="54433" spans="151:151" ht="14.4" x14ac:dyDescent="0.25">
      <c r="EU54433" s="104"/>
    </row>
    <row r="54434" spans="151:151" ht="14.4" x14ac:dyDescent="0.25">
      <c r="EU54434" s="104"/>
    </row>
    <row r="54435" spans="151:151" ht="14.4" x14ac:dyDescent="0.25">
      <c r="EU54435" s="104"/>
    </row>
    <row r="54436" spans="151:151" ht="14.4" x14ac:dyDescent="0.25">
      <c r="EU54436" s="104"/>
    </row>
    <row r="54437" spans="151:151" ht="14.4" x14ac:dyDescent="0.25">
      <c r="EU54437" s="104"/>
    </row>
    <row r="54438" spans="151:151" ht="14.4" x14ac:dyDescent="0.25">
      <c r="EU54438" s="104"/>
    </row>
    <row r="54439" spans="151:151" ht="14.4" x14ac:dyDescent="0.25">
      <c r="EU54439" s="104"/>
    </row>
    <row r="54440" spans="151:151" ht="14.4" x14ac:dyDescent="0.25">
      <c r="EU54440" s="104"/>
    </row>
    <row r="54441" spans="151:151" ht="14.4" x14ac:dyDescent="0.25">
      <c r="EU54441" s="104"/>
    </row>
    <row r="54442" spans="151:151" ht="14.4" x14ac:dyDescent="0.25">
      <c r="EU54442" s="104"/>
    </row>
    <row r="54443" spans="151:151" ht="14.4" x14ac:dyDescent="0.25">
      <c r="EU54443" s="104"/>
    </row>
    <row r="54444" spans="151:151" ht="14.4" x14ac:dyDescent="0.25">
      <c r="EU54444" s="104"/>
    </row>
    <row r="54445" spans="151:151" ht="14.4" x14ac:dyDescent="0.25">
      <c r="EU54445" s="104"/>
    </row>
    <row r="54446" spans="151:151" ht="14.4" x14ac:dyDescent="0.25">
      <c r="EU54446" s="104"/>
    </row>
    <row r="54447" spans="151:151" ht="14.4" x14ac:dyDescent="0.25">
      <c r="EU54447" s="104"/>
    </row>
    <row r="54448" spans="151:151" ht="14.4" x14ac:dyDescent="0.25">
      <c r="EU54448" s="104"/>
    </row>
    <row r="54449" spans="151:151" ht="14.4" x14ac:dyDescent="0.25">
      <c r="EU54449" s="104"/>
    </row>
    <row r="54450" spans="151:151" ht="14.4" x14ac:dyDescent="0.25">
      <c r="EU54450" s="104"/>
    </row>
    <row r="54451" spans="151:151" ht="14.4" x14ac:dyDescent="0.25">
      <c r="EU54451" s="104"/>
    </row>
    <row r="54452" spans="151:151" ht="14.4" x14ac:dyDescent="0.25">
      <c r="EU54452" s="104"/>
    </row>
    <row r="54453" spans="151:151" ht="14.4" x14ac:dyDescent="0.25">
      <c r="EU54453" s="104"/>
    </row>
    <row r="54454" spans="151:151" ht="14.4" x14ac:dyDescent="0.25">
      <c r="EU54454" s="104"/>
    </row>
    <row r="54455" spans="151:151" ht="14.4" x14ac:dyDescent="0.25">
      <c r="EU54455" s="104"/>
    </row>
    <row r="54456" spans="151:151" ht="14.4" x14ac:dyDescent="0.25">
      <c r="EU54456" s="104"/>
    </row>
    <row r="54457" spans="151:151" ht="14.4" x14ac:dyDescent="0.25">
      <c r="EU54457" s="104"/>
    </row>
    <row r="54458" spans="151:151" ht="14.4" x14ac:dyDescent="0.25">
      <c r="EU54458" s="104"/>
    </row>
    <row r="54459" spans="151:151" ht="14.4" x14ac:dyDescent="0.25">
      <c r="EU54459" s="104"/>
    </row>
    <row r="54460" spans="151:151" ht="14.4" x14ac:dyDescent="0.25">
      <c r="EU54460" s="104"/>
    </row>
    <row r="54461" spans="151:151" ht="14.4" x14ac:dyDescent="0.25">
      <c r="EU54461" s="104"/>
    </row>
    <row r="54462" spans="151:151" ht="14.4" x14ac:dyDescent="0.25">
      <c r="EU54462" s="104"/>
    </row>
    <row r="54463" spans="151:151" ht="14.4" x14ac:dyDescent="0.25">
      <c r="EU54463" s="104"/>
    </row>
    <row r="54464" spans="151:151" ht="14.4" x14ac:dyDescent="0.25">
      <c r="EU54464" s="104"/>
    </row>
    <row r="54465" spans="151:151" ht="14.4" x14ac:dyDescent="0.25">
      <c r="EU54465" s="104"/>
    </row>
    <row r="54466" spans="151:151" ht="14.4" x14ac:dyDescent="0.25">
      <c r="EU54466" s="104"/>
    </row>
    <row r="54467" spans="151:151" ht="14.4" x14ac:dyDescent="0.25">
      <c r="EU54467" s="104"/>
    </row>
    <row r="54468" spans="151:151" ht="14.4" x14ac:dyDescent="0.25">
      <c r="EU54468" s="104"/>
    </row>
    <row r="54469" spans="151:151" ht="14.4" x14ac:dyDescent="0.25">
      <c r="EU54469" s="104"/>
    </row>
    <row r="54470" spans="151:151" ht="14.4" x14ac:dyDescent="0.25">
      <c r="EU54470" s="104"/>
    </row>
    <row r="54471" spans="151:151" ht="14.4" x14ac:dyDescent="0.25">
      <c r="EU54471" s="104"/>
    </row>
    <row r="54472" spans="151:151" ht="14.4" x14ac:dyDescent="0.25">
      <c r="EU54472" s="104"/>
    </row>
    <row r="54473" spans="151:151" ht="14.4" x14ac:dyDescent="0.25">
      <c r="EU54473" s="104"/>
    </row>
    <row r="54474" spans="151:151" ht="14.4" x14ac:dyDescent="0.25">
      <c r="EU54474" s="104"/>
    </row>
    <row r="54475" spans="151:151" ht="14.4" x14ac:dyDescent="0.25">
      <c r="EU54475" s="104"/>
    </row>
    <row r="54476" spans="151:151" ht="14.4" x14ac:dyDescent="0.25">
      <c r="EU54476" s="104"/>
    </row>
    <row r="54477" spans="151:151" ht="14.4" x14ac:dyDescent="0.25">
      <c r="EU54477" s="104"/>
    </row>
    <row r="54478" spans="151:151" ht="14.4" x14ac:dyDescent="0.25">
      <c r="EU54478" s="104"/>
    </row>
    <row r="54479" spans="151:151" ht="14.4" x14ac:dyDescent="0.25">
      <c r="EU54479" s="104"/>
    </row>
    <row r="54480" spans="151:151" ht="14.4" x14ac:dyDescent="0.25">
      <c r="EU54480" s="104"/>
    </row>
    <row r="54481" spans="151:151" ht="14.4" x14ac:dyDescent="0.25">
      <c r="EU54481" s="104"/>
    </row>
    <row r="54482" spans="151:151" ht="14.4" x14ac:dyDescent="0.25">
      <c r="EU54482" s="104"/>
    </row>
    <row r="54483" spans="151:151" ht="14.4" x14ac:dyDescent="0.25">
      <c r="EU54483" s="104"/>
    </row>
    <row r="54484" spans="151:151" ht="14.4" x14ac:dyDescent="0.25">
      <c r="EU54484" s="104"/>
    </row>
    <row r="54485" spans="151:151" ht="14.4" x14ac:dyDescent="0.25">
      <c r="EU54485" s="104"/>
    </row>
    <row r="54486" spans="151:151" ht="14.4" x14ac:dyDescent="0.25">
      <c r="EU54486" s="104"/>
    </row>
    <row r="54487" spans="151:151" ht="14.4" x14ac:dyDescent="0.25">
      <c r="EU54487" s="104"/>
    </row>
    <row r="54488" spans="151:151" ht="14.4" x14ac:dyDescent="0.25">
      <c r="EU54488" s="104"/>
    </row>
    <row r="54489" spans="151:151" ht="14.4" x14ac:dyDescent="0.25">
      <c r="EU54489" s="104"/>
    </row>
    <row r="54490" spans="151:151" ht="14.4" x14ac:dyDescent="0.25">
      <c r="EU54490" s="104"/>
    </row>
    <row r="54491" spans="151:151" ht="14.4" x14ac:dyDescent="0.25">
      <c r="EU54491" s="104"/>
    </row>
    <row r="54492" spans="151:151" ht="14.4" x14ac:dyDescent="0.25">
      <c r="EU54492" s="104"/>
    </row>
    <row r="54493" spans="151:151" ht="14.4" x14ac:dyDescent="0.25">
      <c r="EU54493" s="104"/>
    </row>
    <row r="54494" spans="151:151" ht="14.4" x14ac:dyDescent="0.25">
      <c r="EU54494" s="104"/>
    </row>
    <row r="54495" spans="151:151" ht="14.4" x14ac:dyDescent="0.25">
      <c r="EU54495" s="104"/>
    </row>
    <row r="54496" spans="151:151" ht="14.4" x14ac:dyDescent="0.25">
      <c r="EU54496" s="104"/>
    </row>
    <row r="54497" spans="151:151" ht="14.4" x14ac:dyDescent="0.25">
      <c r="EU54497" s="104"/>
    </row>
    <row r="54498" spans="151:151" ht="14.4" x14ac:dyDescent="0.25">
      <c r="EU54498" s="104"/>
    </row>
    <row r="54499" spans="151:151" ht="14.4" x14ac:dyDescent="0.25">
      <c r="EU54499" s="104"/>
    </row>
    <row r="54500" spans="151:151" ht="14.4" x14ac:dyDescent="0.25">
      <c r="EU54500" s="104"/>
    </row>
    <row r="54501" spans="151:151" ht="14.4" x14ac:dyDescent="0.25">
      <c r="EU54501" s="104"/>
    </row>
    <row r="54502" spans="151:151" ht="14.4" x14ac:dyDescent="0.25">
      <c r="EU54502" s="104"/>
    </row>
    <row r="54503" spans="151:151" ht="14.4" x14ac:dyDescent="0.25">
      <c r="EU54503" s="104"/>
    </row>
    <row r="54504" spans="151:151" ht="14.4" x14ac:dyDescent="0.25">
      <c r="EU54504" s="104"/>
    </row>
    <row r="54505" spans="151:151" ht="14.4" x14ac:dyDescent="0.25">
      <c r="EU54505" s="104"/>
    </row>
    <row r="54506" spans="151:151" ht="14.4" x14ac:dyDescent="0.25">
      <c r="EU54506" s="104"/>
    </row>
    <row r="54507" spans="151:151" ht="14.4" x14ac:dyDescent="0.25">
      <c r="EU54507" s="104"/>
    </row>
    <row r="54508" spans="151:151" ht="14.4" x14ac:dyDescent="0.25">
      <c r="EU54508" s="104"/>
    </row>
    <row r="54509" spans="151:151" ht="14.4" x14ac:dyDescent="0.25">
      <c r="EU54509" s="104"/>
    </row>
    <row r="54510" spans="151:151" ht="14.4" x14ac:dyDescent="0.25">
      <c r="EU54510" s="104"/>
    </row>
    <row r="54511" spans="151:151" ht="14.4" x14ac:dyDescent="0.25">
      <c r="EU54511" s="104"/>
    </row>
    <row r="54512" spans="151:151" ht="14.4" x14ac:dyDescent="0.25">
      <c r="EU54512" s="104"/>
    </row>
    <row r="54513" spans="151:151" ht="14.4" x14ac:dyDescent="0.25">
      <c r="EU54513" s="104"/>
    </row>
    <row r="54514" spans="151:151" ht="14.4" x14ac:dyDescent="0.25">
      <c r="EU54514" s="104"/>
    </row>
    <row r="54515" spans="151:151" ht="14.4" x14ac:dyDescent="0.25">
      <c r="EU54515" s="104"/>
    </row>
    <row r="54516" spans="151:151" ht="14.4" x14ac:dyDescent="0.25">
      <c r="EU54516" s="104"/>
    </row>
    <row r="54517" spans="151:151" ht="14.4" x14ac:dyDescent="0.25">
      <c r="EU54517" s="104"/>
    </row>
    <row r="54518" spans="151:151" ht="14.4" x14ac:dyDescent="0.25">
      <c r="EU54518" s="104"/>
    </row>
    <row r="54519" spans="151:151" ht="14.4" x14ac:dyDescent="0.25">
      <c r="EU54519" s="104"/>
    </row>
    <row r="54520" spans="151:151" ht="14.4" x14ac:dyDescent="0.25">
      <c r="EU54520" s="104"/>
    </row>
    <row r="54521" spans="151:151" ht="14.4" x14ac:dyDescent="0.25">
      <c r="EU54521" s="104"/>
    </row>
    <row r="54522" spans="151:151" ht="14.4" x14ac:dyDescent="0.25">
      <c r="EU54522" s="104"/>
    </row>
    <row r="54523" spans="151:151" ht="14.4" x14ac:dyDescent="0.25">
      <c r="EU54523" s="104"/>
    </row>
    <row r="54524" spans="151:151" ht="14.4" x14ac:dyDescent="0.25">
      <c r="EU54524" s="104"/>
    </row>
    <row r="54525" spans="151:151" ht="14.4" x14ac:dyDescent="0.25">
      <c r="EU54525" s="104"/>
    </row>
    <row r="54526" spans="151:151" ht="14.4" x14ac:dyDescent="0.25">
      <c r="EU54526" s="104"/>
    </row>
    <row r="54527" spans="151:151" ht="14.4" x14ac:dyDescent="0.25">
      <c r="EU54527" s="104"/>
    </row>
    <row r="54528" spans="151:151" ht="14.4" x14ac:dyDescent="0.25">
      <c r="EU54528" s="104"/>
    </row>
    <row r="54529" spans="151:151" ht="14.4" x14ac:dyDescent="0.25">
      <c r="EU54529" s="104"/>
    </row>
    <row r="54530" spans="151:151" ht="14.4" x14ac:dyDescent="0.25">
      <c r="EU54530" s="104"/>
    </row>
    <row r="54531" spans="151:151" ht="14.4" x14ac:dyDescent="0.25">
      <c r="EU54531" s="104"/>
    </row>
    <row r="54532" spans="151:151" ht="14.4" x14ac:dyDescent="0.25">
      <c r="EU54532" s="104"/>
    </row>
    <row r="54533" spans="151:151" ht="14.4" x14ac:dyDescent="0.25">
      <c r="EU54533" s="104"/>
    </row>
    <row r="54534" spans="151:151" ht="14.4" x14ac:dyDescent="0.25">
      <c r="EU54534" s="104"/>
    </row>
    <row r="54535" spans="151:151" ht="14.4" x14ac:dyDescent="0.25">
      <c r="EU54535" s="104"/>
    </row>
    <row r="54536" spans="151:151" ht="14.4" x14ac:dyDescent="0.25">
      <c r="EU54536" s="104"/>
    </row>
    <row r="54537" spans="151:151" ht="14.4" x14ac:dyDescent="0.25">
      <c r="EU54537" s="104"/>
    </row>
    <row r="54538" spans="151:151" ht="14.4" x14ac:dyDescent="0.25">
      <c r="EU54538" s="104"/>
    </row>
    <row r="54539" spans="151:151" ht="14.4" x14ac:dyDescent="0.25">
      <c r="EU54539" s="104"/>
    </row>
    <row r="54540" spans="151:151" ht="14.4" x14ac:dyDescent="0.25">
      <c r="EU54540" s="104"/>
    </row>
    <row r="54541" spans="151:151" ht="14.4" x14ac:dyDescent="0.25">
      <c r="EU54541" s="104"/>
    </row>
    <row r="54542" spans="151:151" ht="14.4" x14ac:dyDescent="0.25">
      <c r="EU54542" s="104"/>
    </row>
    <row r="54543" spans="151:151" ht="14.4" x14ac:dyDescent="0.25">
      <c r="EU54543" s="104"/>
    </row>
    <row r="54544" spans="151:151" ht="14.4" x14ac:dyDescent="0.25">
      <c r="EU54544" s="104"/>
    </row>
    <row r="54545" spans="151:151" ht="14.4" x14ac:dyDescent="0.25">
      <c r="EU54545" s="104"/>
    </row>
    <row r="54546" spans="151:151" ht="14.4" x14ac:dyDescent="0.25">
      <c r="EU54546" s="104"/>
    </row>
    <row r="54547" spans="151:151" ht="14.4" x14ac:dyDescent="0.25">
      <c r="EU54547" s="104"/>
    </row>
    <row r="54548" spans="151:151" ht="14.4" x14ac:dyDescent="0.25">
      <c r="EU54548" s="104"/>
    </row>
    <row r="54549" spans="151:151" ht="14.4" x14ac:dyDescent="0.25">
      <c r="EU54549" s="104"/>
    </row>
    <row r="54550" spans="151:151" ht="14.4" x14ac:dyDescent="0.25">
      <c r="EU54550" s="104"/>
    </row>
    <row r="54551" spans="151:151" ht="14.4" x14ac:dyDescent="0.25">
      <c r="EU54551" s="104"/>
    </row>
    <row r="54552" spans="151:151" ht="14.4" x14ac:dyDescent="0.25">
      <c r="EU54552" s="104"/>
    </row>
    <row r="54553" spans="151:151" ht="14.4" x14ac:dyDescent="0.25">
      <c r="EU54553" s="104"/>
    </row>
    <row r="54554" spans="151:151" ht="14.4" x14ac:dyDescent="0.25">
      <c r="EU54554" s="104"/>
    </row>
    <row r="54555" spans="151:151" ht="14.4" x14ac:dyDescent="0.25">
      <c r="EU54555" s="104"/>
    </row>
    <row r="54556" spans="151:151" ht="14.4" x14ac:dyDescent="0.25">
      <c r="EU54556" s="104"/>
    </row>
    <row r="54557" spans="151:151" ht="14.4" x14ac:dyDescent="0.25">
      <c r="EU54557" s="104"/>
    </row>
    <row r="54558" spans="151:151" ht="14.4" x14ac:dyDescent="0.25">
      <c r="EU54558" s="104"/>
    </row>
    <row r="54559" spans="151:151" ht="14.4" x14ac:dyDescent="0.25">
      <c r="EU54559" s="104"/>
    </row>
    <row r="54560" spans="151:151" ht="14.4" x14ac:dyDescent="0.25">
      <c r="EU54560" s="104"/>
    </row>
    <row r="54561" spans="151:151" ht="14.4" x14ac:dyDescent="0.25">
      <c r="EU54561" s="104"/>
    </row>
    <row r="54562" spans="151:151" ht="14.4" x14ac:dyDescent="0.25">
      <c r="EU54562" s="104"/>
    </row>
    <row r="54563" spans="151:151" ht="14.4" x14ac:dyDescent="0.25">
      <c r="EU54563" s="104"/>
    </row>
    <row r="54564" spans="151:151" ht="14.4" x14ac:dyDescent="0.25">
      <c r="EU54564" s="104"/>
    </row>
    <row r="54565" spans="151:151" ht="14.4" x14ac:dyDescent="0.25">
      <c r="EU54565" s="104"/>
    </row>
    <row r="54566" spans="151:151" ht="14.4" x14ac:dyDescent="0.25">
      <c r="EU54566" s="104"/>
    </row>
    <row r="54567" spans="151:151" ht="14.4" x14ac:dyDescent="0.25">
      <c r="EU54567" s="104"/>
    </row>
    <row r="54568" spans="151:151" ht="14.4" x14ac:dyDescent="0.25">
      <c r="EU54568" s="104"/>
    </row>
    <row r="54569" spans="151:151" ht="14.4" x14ac:dyDescent="0.25">
      <c r="EU54569" s="104"/>
    </row>
    <row r="54570" spans="151:151" ht="14.4" x14ac:dyDescent="0.25">
      <c r="EU54570" s="104"/>
    </row>
    <row r="54571" spans="151:151" ht="14.4" x14ac:dyDescent="0.25">
      <c r="EU54571" s="104"/>
    </row>
    <row r="54572" spans="151:151" ht="14.4" x14ac:dyDescent="0.25">
      <c r="EU54572" s="104"/>
    </row>
    <row r="54573" spans="151:151" ht="14.4" x14ac:dyDescent="0.25">
      <c r="EU54573" s="104"/>
    </row>
    <row r="54574" spans="151:151" ht="14.4" x14ac:dyDescent="0.25">
      <c r="EU54574" s="104"/>
    </row>
    <row r="54575" spans="151:151" ht="14.4" x14ac:dyDescent="0.25">
      <c r="EU54575" s="104"/>
    </row>
    <row r="54576" spans="151:151" ht="14.4" x14ac:dyDescent="0.25">
      <c r="EU54576" s="104"/>
    </row>
    <row r="54577" spans="151:151" ht="14.4" x14ac:dyDescent="0.25">
      <c r="EU54577" s="104"/>
    </row>
    <row r="54578" spans="151:151" ht="14.4" x14ac:dyDescent="0.25">
      <c r="EU54578" s="104"/>
    </row>
    <row r="54579" spans="151:151" ht="14.4" x14ac:dyDescent="0.25">
      <c r="EU54579" s="104"/>
    </row>
    <row r="54580" spans="151:151" ht="14.4" x14ac:dyDescent="0.25">
      <c r="EU54580" s="104"/>
    </row>
    <row r="54581" spans="151:151" ht="14.4" x14ac:dyDescent="0.25">
      <c r="EU54581" s="104"/>
    </row>
    <row r="54582" spans="151:151" ht="14.4" x14ac:dyDescent="0.25">
      <c r="EU54582" s="104"/>
    </row>
    <row r="54583" spans="151:151" ht="14.4" x14ac:dyDescent="0.25">
      <c r="EU54583" s="104"/>
    </row>
    <row r="54584" spans="151:151" ht="14.4" x14ac:dyDescent="0.25">
      <c r="EU54584" s="104"/>
    </row>
    <row r="54585" spans="151:151" ht="14.4" x14ac:dyDescent="0.25">
      <c r="EU54585" s="104"/>
    </row>
    <row r="54586" spans="151:151" ht="14.4" x14ac:dyDescent="0.25">
      <c r="EU54586" s="104"/>
    </row>
    <row r="54587" spans="151:151" ht="14.4" x14ac:dyDescent="0.25">
      <c r="EU54587" s="104"/>
    </row>
    <row r="54588" spans="151:151" ht="14.4" x14ac:dyDescent="0.25">
      <c r="EU54588" s="104"/>
    </row>
    <row r="54589" spans="151:151" ht="14.4" x14ac:dyDescent="0.25">
      <c r="EU54589" s="104"/>
    </row>
    <row r="54590" spans="151:151" ht="14.4" x14ac:dyDescent="0.25">
      <c r="EU54590" s="104"/>
    </row>
    <row r="54591" spans="151:151" ht="14.4" x14ac:dyDescent="0.25">
      <c r="EU54591" s="104"/>
    </row>
    <row r="54592" spans="151:151" ht="14.4" x14ac:dyDescent="0.25">
      <c r="EU54592" s="104"/>
    </row>
    <row r="54593" spans="151:151" ht="14.4" x14ac:dyDescent="0.25">
      <c r="EU54593" s="104"/>
    </row>
    <row r="54594" spans="151:151" ht="14.4" x14ac:dyDescent="0.25">
      <c r="EU54594" s="104"/>
    </row>
    <row r="54595" spans="151:151" ht="14.4" x14ac:dyDescent="0.25">
      <c r="EU54595" s="104"/>
    </row>
    <row r="54596" spans="151:151" ht="14.4" x14ac:dyDescent="0.25">
      <c r="EU54596" s="104"/>
    </row>
    <row r="54597" spans="151:151" ht="14.4" x14ac:dyDescent="0.25">
      <c r="EU54597" s="104"/>
    </row>
    <row r="54598" spans="151:151" ht="14.4" x14ac:dyDescent="0.25">
      <c r="EU54598" s="104"/>
    </row>
    <row r="54599" spans="151:151" ht="14.4" x14ac:dyDescent="0.25">
      <c r="EU54599" s="104"/>
    </row>
    <row r="54600" spans="151:151" ht="14.4" x14ac:dyDescent="0.25">
      <c r="EU54600" s="104"/>
    </row>
    <row r="54601" spans="151:151" ht="14.4" x14ac:dyDescent="0.25">
      <c r="EU54601" s="104"/>
    </row>
    <row r="54602" spans="151:151" ht="14.4" x14ac:dyDescent="0.25">
      <c r="EU54602" s="104"/>
    </row>
    <row r="54603" spans="151:151" ht="14.4" x14ac:dyDescent="0.25">
      <c r="EU54603" s="104"/>
    </row>
    <row r="54604" spans="151:151" ht="14.4" x14ac:dyDescent="0.25">
      <c r="EU54604" s="104"/>
    </row>
    <row r="54605" spans="151:151" ht="14.4" x14ac:dyDescent="0.25">
      <c r="EU54605" s="104"/>
    </row>
    <row r="54606" spans="151:151" ht="14.4" x14ac:dyDescent="0.25">
      <c r="EU54606" s="104"/>
    </row>
    <row r="54607" spans="151:151" ht="14.4" x14ac:dyDescent="0.25">
      <c r="EU54607" s="104"/>
    </row>
    <row r="54608" spans="151:151" ht="14.4" x14ac:dyDescent="0.25">
      <c r="EU54608" s="104"/>
    </row>
    <row r="54609" spans="151:151" ht="14.4" x14ac:dyDescent="0.25">
      <c r="EU54609" s="104"/>
    </row>
    <row r="54610" spans="151:151" ht="14.4" x14ac:dyDescent="0.25">
      <c r="EU54610" s="104"/>
    </row>
    <row r="54611" spans="151:151" ht="14.4" x14ac:dyDescent="0.25">
      <c r="EU54611" s="104"/>
    </row>
    <row r="54612" spans="151:151" ht="14.4" x14ac:dyDescent="0.25">
      <c r="EU54612" s="104"/>
    </row>
    <row r="54613" spans="151:151" ht="14.4" x14ac:dyDescent="0.25">
      <c r="EU54613" s="104"/>
    </row>
    <row r="54614" spans="151:151" ht="14.4" x14ac:dyDescent="0.25">
      <c r="EU54614" s="104"/>
    </row>
    <row r="54615" spans="151:151" ht="14.4" x14ac:dyDescent="0.25">
      <c r="EU54615" s="104"/>
    </row>
    <row r="54616" spans="151:151" ht="14.4" x14ac:dyDescent="0.25">
      <c r="EU54616" s="104"/>
    </row>
    <row r="54617" spans="151:151" ht="14.4" x14ac:dyDescent="0.25">
      <c r="EU54617" s="104"/>
    </row>
    <row r="54618" spans="151:151" ht="14.4" x14ac:dyDescent="0.25">
      <c r="EU54618" s="104"/>
    </row>
    <row r="54619" spans="151:151" ht="14.4" x14ac:dyDescent="0.25">
      <c r="EU54619" s="104"/>
    </row>
    <row r="54620" spans="151:151" ht="14.4" x14ac:dyDescent="0.25">
      <c r="EU54620" s="104"/>
    </row>
    <row r="54621" spans="151:151" ht="14.4" x14ac:dyDescent="0.25">
      <c r="EU54621" s="104"/>
    </row>
    <row r="54622" spans="151:151" ht="14.4" x14ac:dyDescent="0.25">
      <c r="EU54622" s="104"/>
    </row>
    <row r="54623" spans="151:151" ht="14.4" x14ac:dyDescent="0.25">
      <c r="EU54623" s="104"/>
    </row>
    <row r="54624" spans="151:151" ht="14.4" x14ac:dyDescent="0.25">
      <c r="EU54624" s="104"/>
    </row>
    <row r="54625" spans="151:151" ht="14.4" x14ac:dyDescent="0.25">
      <c r="EU54625" s="104"/>
    </row>
    <row r="54626" spans="151:151" ht="14.4" x14ac:dyDescent="0.25">
      <c r="EU54626" s="104"/>
    </row>
    <row r="54627" spans="151:151" ht="14.4" x14ac:dyDescent="0.25">
      <c r="EU54627" s="104"/>
    </row>
    <row r="54628" spans="151:151" ht="14.4" x14ac:dyDescent="0.25">
      <c r="EU54628" s="104"/>
    </row>
    <row r="54629" spans="151:151" ht="14.4" x14ac:dyDescent="0.25">
      <c r="EU54629" s="104"/>
    </row>
    <row r="54630" spans="151:151" ht="14.4" x14ac:dyDescent="0.25">
      <c r="EU54630" s="104"/>
    </row>
    <row r="54631" spans="151:151" ht="14.4" x14ac:dyDescent="0.25">
      <c r="EU54631" s="104"/>
    </row>
    <row r="54632" spans="151:151" ht="14.4" x14ac:dyDescent="0.25">
      <c r="EU54632" s="104"/>
    </row>
    <row r="54633" spans="151:151" ht="14.4" x14ac:dyDescent="0.25">
      <c r="EU54633" s="104"/>
    </row>
    <row r="54634" spans="151:151" ht="14.4" x14ac:dyDescent="0.25">
      <c r="EU54634" s="104"/>
    </row>
    <row r="54635" spans="151:151" ht="14.4" x14ac:dyDescent="0.25">
      <c r="EU54635" s="104"/>
    </row>
    <row r="54636" spans="151:151" ht="14.4" x14ac:dyDescent="0.25">
      <c r="EU54636" s="104"/>
    </row>
    <row r="54637" spans="151:151" ht="14.4" x14ac:dyDescent="0.25">
      <c r="EU54637" s="104"/>
    </row>
    <row r="54638" spans="151:151" ht="14.4" x14ac:dyDescent="0.25">
      <c r="EU54638" s="104"/>
    </row>
    <row r="54639" spans="151:151" ht="14.4" x14ac:dyDescent="0.25">
      <c r="EU54639" s="104"/>
    </row>
    <row r="54640" spans="151:151" ht="14.4" x14ac:dyDescent="0.25">
      <c r="EU54640" s="104"/>
    </row>
    <row r="54641" spans="151:151" ht="14.4" x14ac:dyDescent="0.25">
      <c r="EU54641" s="104"/>
    </row>
    <row r="54642" spans="151:151" ht="14.4" x14ac:dyDescent="0.25">
      <c r="EU54642" s="104"/>
    </row>
    <row r="54643" spans="151:151" ht="14.4" x14ac:dyDescent="0.25">
      <c r="EU54643" s="104"/>
    </row>
    <row r="54644" spans="151:151" ht="14.4" x14ac:dyDescent="0.25">
      <c r="EU54644" s="104"/>
    </row>
    <row r="54645" spans="151:151" ht="14.4" x14ac:dyDescent="0.25">
      <c r="EU54645" s="104"/>
    </row>
    <row r="54646" spans="151:151" ht="14.4" x14ac:dyDescent="0.25">
      <c r="EU54646" s="104"/>
    </row>
    <row r="54647" spans="151:151" ht="14.4" x14ac:dyDescent="0.25">
      <c r="EU54647" s="104"/>
    </row>
    <row r="54648" spans="151:151" ht="14.4" x14ac:dyDescent="0.25">
      <c r="EU54648" s="104"/>
    </row>
    <row r="54649" spans="151:151" ht="14.4" x14ac:dyDescent="0.25">
      <c r="EU54649" s="104"/>
    </row>
    <row r="54650" spans="151:151" ht="14.4" x14ac:dyDescent="0.25">
      <c r="EU54650" s="104"/>
    </row>
    <row r="54651" spans="151:151" ht="14.4" x14ac:dyDescent="0.25">
      <c r="EU54651" s="104"/>
    </row>
    <row r="54652" spans="151:151" ht="14.4" x14ac:dyDescent="0.25">
      <c r="EU54652" s="104"/>
    </row>
    <row r="54653" spans="151:151" ht="14.4" x14ac:dyDescent="0.25">
      <c r="EU54653" s="104"/>
    </row>
    <row r="54654" spans="151:151" ht="14.4" x14ac:dyDescent="0.25">
      <c r="EU54654" s="104"/>
    </row>
    <row r="54655" spans="151:151" ht="14.4" x14ac:dyDescent="0.25">
      <c r="EU54655" s="104"/>
    </row>
    <row r="54656" spans="151:151" ht="14.4" x14ac:dyDescent="0.25">
      <c r="EU54656" s="104"/>
    </row>
    <row r="54657" spans="151:151" ht="14.4" x14ac:dyDescent="0.25">
      <c r="EU54657" s="104"/>
    </row>
    <row r="54658" spans="151:151" ht="14.4" x14ac:dyDescent="0.25">
      <c r="EU54658" s="104"/>
    </row>
    <row r="54659" spans="151:151" ht="14.4" x14ac:dyDescent="0.25">
      <c r="EU54659" s="104"/>
    </row>
    <row r="54660" spans="151:151" ht="14.4" x14ac:dyDescent="0.25">
      <c r="EU54660" s="104"/>
    </row>
    <row r="54661" spans="151:151" ht="14.4" x14ac:dyDescent="0.25">
      <c r="EU54661" s="104"/>
    </row>
    <row r="54662" spans="151:151" ht="14.4" x14ac:dyDescent="0.25">
      <c r="EU54662" s="104"/>
    </row>
    <row r="54663" spans="151:151" ht="14.4" x14ac:dyDescent="0.25">
      <c r="EU54663" s="104"/>
    </row>
    <row r="54664" spans="151:151" ht="14.4" x14ac:dyDescent="0.25">
      <c r="EU54664" s="104"/>
    </row>
    <row r="54665" spans="151:151" ht="14.4" x14ac:dyDescent="0.25">
      <c r="EU54665" s="104"/>
    </row>
    <row r="54666" spans="151:151" ht="14.4" x14ac:dyDescent="0.25">
      <c r="EU54666" s="104"/>
    </row>
    <row r="54667" spans="151:151" ht="14.4" x14ac:dyDescent="0.25">
      <c r="EU54667" s="104"/>
    </row>
    <row r="54668" spans="151:151" ht="14.4" x14ac:dyDescent="0.25">
      <c r="EU54668" s="104"/>
    </row>
    <row r="54669" spans="151:151" ht="14.4" x14ac:dyDescent="0.25">
      <c r="EU54669" s="104"/>
    </row>
    <row r="54670" spans="151:151" ht="14.4" x14ac:dyDescent="0.25">
      <c r="EU54670" s="104"/>
    </row>
    <row r="54671" spans="151:151" ht="14.4" x14ac:dyDescent="0.25">
      <c r="EU54671" s="104"/>
    </row>
    <row r="54672" spans="151:151" ht="14.4" x14ac:dyDescent="0.25">
      <c r="EU54672" s="104"/>
    </row>
    <row r="54673" spans="151:151" ht="14.4" x14ac:dyDescent="0.25">
      <c r="EU54673" s="104"/>
    </row>
    <row r="54674" spans="151:151" ht="14.4" x14ac:dyDescent="0.25">
      <c r="EU54674" s="104"/>
    </row>
    <row r="54675" spans="151:151" ht="14.4" x14ac:dyDescent="0.25">
      <c r="EU54675" s="104"/>
    </row>
    <row r="54676" spans="151:151" ht="14.4" x14ac:dyDescent="0.25">
      <c r="EU54676" s="104"/>
    </row>
    <row r="54677" spans="151:151" ht="14.4" x14ac:dyDescent="0.25">
      <c r="EU54677" s="104"/>
    </row>
    <row r="54678" spans="151:151" ht="14.4" x14ac:dyDescent="0.25">
      <c r="EU54678" s="104"/>
    </row>
    <row r="54679" spans="151:151" ht="14.4" x14ac:dyDescent="0.25">
      <c r="EU54679" s="104"/>
    </row>
    <row r="54680" spans="151:151" ht="14.4" x14ac:dyDescent="0.25">
      <c r="EU54680" s="104"/>
    </row>
    <row r="54681" spans="151:151" ht="14.4" x14ac:dyDescent="0.25">
      <c r="EU54681" s="104"/>
    </row>
    <row r="54682" spans="151:151" ht="14.4" x14ac:dyDescent="0.25">
      <c r="EU54682" s="104"/>
    </row>
    <row r="54683" spans="151:151" ht="14.4" x14ac:dyDescent="0.25">
      <c r="EU54683" s="104"/>
    </row>
    <row r="54684" spans="151:151" ht="14.4" x14ac:dyDescent="0.25">
      <c r="EU54684" s="104"/>
    </row>
    <row r="54685" spans="151:151" ht="14.4" x14ac:dyDescent="0.25">
      <c r="EU54685" s="104"/>
    </row>
    <row r="54686" spans="151:151" ht="14.4" x14ac:dyDescent="0.25">
      <c r="EU54686" s="104"/>
    </row>
    <row r="54687" spans="151:151" ht="14.4" x14ac:dyDescent="0.25">
      <c r="EU54687" s="104"/>
    </row>
    <row r="54688" spans="151:151" ht="14.4" x14ac:dyDescent="0.25">
      <c r="EU54688" s="104"/>
    </row>
    <row r="54689" spans="151:151" ht="14.4" x14ac:dyDescent="0.25">
      <c r="EU54689" s="104"/>
    </row>
    <row r="54690" spans="151:151" ht="14.4" x14ac:dyDescent="0.25">
      <c r="EU54690" s="104"/>
    </row>
    <row r="54691" spans="151:151" ht="14.4" x14ac:dyDescent="0.25">
      <c r="EU54691" s="104"/>
    </row>
    <row r="54692" spans="151:151" ht="14.4" x14ac:dyDescent="0.25">
      <c r="EU54692" s="104"/>
    </row>
    <row r="54693" spans="151:151" ht="14.4" x14ac:dyDescent="0.25">
      <c r="EU54693" s="104"/>
    </row>
    <row r="54694" spans="151:151" ht="14.4" x14ac:dyDescent="0.25">
      <c r="EU54694" s="104"/>
    </row>
    <row r="54695" spans="151:151" ht="14.4" x14ac:dyDescent="0.25">
      <c r="EU54695" s="104"/>
    </row>
    <row r="54696" spans="151:151" ht="14.4" x14ac:dyDescent="0.25">
      <c r="EU54696" s="104"/>
    </row>
    <row r="54697" spans="151:151" ht="14.4" x14ac:dyDescent="0.25">
      <c r="EU54697" s="104"/>
    </row>
    <row r="54698" spans="151:151" ht="14.4" x14ac:dyDescent="0.25">
      <c r="EU54698" s="104"/>
    </row>
    <row r="54699" spans="151:151" ht="14.4" x14ac:dyDescent="0.25">
      <c r="EU54699" s="104"/>
    </row>
    <row r="54700" spans="151:151" ht="14.4" x14ac:dyDescent="0.25">
      <c r="EU54700" s="104"/>
    </row>
    <row r="54701" spans="151:151" ht="14.4" x14ac:dyDescent="0.25">
      <c r="EU54701" s="104"/>
    </row>
    <row r="54702" spans="151:151" ht="14.4" x14ac:dyDescent="0.25">
      <c r="EU54702" s="104"/>
    </row>
    <row r="54703" spans="151:151" ht="14.4" x14ac:dyDescent="0.25">
      <c r="EU54703" s="104"/>
    </row>
    <row r="54704" spans="151:151" ht="14.4" x14ac:dyDescent="0.25">
      <c r="EU54704" s="104"/>
    </row>
    <row r="54705" spans="151:151" ht="14.4" x14ac:dyDescent="0.25">
      <c r="EU54705" s="104"/>
    </row>
    <row r="54706" spans="151:151" ht="14.4" x14ac:dyDescent="0.25">
      <c r="EU54706" s="104"/>
    </row>
    <row r="54707" spans="151:151" ht="14.4" x14ac:dyDescent="0.25">
      <c r="EU54707" s="104"/>
    </row>
    <row r="54708" spans="151:151" ht="14.4" x14ac:dyDescent="0.25">
      <c r="EU54708" s="104"/>
    </row>
    <row r="54709" spans="151:151" ht="14.4" x14ac:dyDescent="0.25">
      <c r="EU54709" s="104"/>
    </row>
    <row r="54710" spans="151:151" ht="14.4" x14ac:dyDescent="0.25">
      <c r="EU54710" s="104"/>
    </row>
    <row r="54711" spans="151:151" ht="14.4" x14ac:dyDescent="0.25">
      <c r="EU54711" s="104"/>
    </row>
    <row r="54712" spans="151:151" ht="14.4" x14ac:dyDescent="0.25">
      <c r="EU54712" s="104"/>
    </row>
    <row r="54713" spans="151:151" ht="14.4" x14ac:dyDescent="0.25">
      <c r="EU54713" s="104"/>
    </row>
    <row r="54714" spans="151:151" ht="14.4" x14ac:dyDescent="0.25">
      <c r="EU54714" s="104"/>
    </row>
    <row r="54715" spans="151:151" ht="14.4" x14ac:dyDescent="0.25">
      <c r="EU54715" s="104"/>
    </row>
    <row r="54716" spans="151:151" ht="14.4" x14ac:dyDescent="0.25">
      <c r="EU54716" s="104"/>
    </row>
    <row r="54717" spans="151:151" ht="14.4" x14ac:dyDescent="0.25">
      <c r="EU54717" s="104"/>
    </row>
    <row r="54718" spans="151:151" ht="14.4" x14ac:dyDescent="0.25">
      <c r="EU54718" s="104"/>
    </row>
    <row r="54719" spans="151:151" ht="14.4" x14ac:dyDescent="0.25">
      <c r="EU54719" s="104"/>
    </row>
    <row r="54720" spans="151:151" ht="14.4" x14ac:dyDescent="0.25">
      <c r="EU54720" s="104"/>
    </row>
    <row r="54721" spans="151:151" ht="14.4" x14ac:dyDescent="0.25">
      <c r="EU54721" s="104"/>
    </row>
    <row r="54722" spans="151:151" ht="14.4" x14ac:dyDescent="0.25">
      <c r="EU54722" s="104"/>
    </row>
    <row r="54723" spans="151:151" ht="14.4" x14ac:dyDescent="0.25">
      <c r="EU54723" s="104"/>
    </row>
    <row r="54724" spans="151:151" ht="14.4" x14ac:dyDescent="0.25">
      <c r="EU54724" s="104"/>
    </row>
    <row r="54725" spans="151:151" ht="14.4" x14ac:dyDescent="0.25">
      <c r="EU54725" s="104"/>
    </row>
    <row r="54726" spans="151:151" ht="14.4" x14ac:dyDescent="0.25">
      <c r="EU54726" s="104"/>
    </row>
    <row r="54727" spans="151:151" ht="14.4" x14ac:dyDescent="0.25">
      <c r="EU54727" s="104"/>
    </row>
    <row r="54728" spans="151:151" ht="14.4" x14ac:dyDescent="0.25">
      <c r="EU54728" s="104"/>
    </row>
    <row r="54729" spans="151:151" ht="14.4" x14ac:dyDescent="0.25">
      <c r="EU54729" s="104"/>
    </row>
    <row r="54730" spans="151:151" ht="14.4" x14ac:dyDescent="0.25">
      <c r="EU54730" s="104"/>
    </row>
    <row r="54731" spans="151:151" ht="14.4" x14ac:dyDescent="0.25">
      <c r="EU54731" s="104"/>
    </row>
    <row r="54732" spans="151:151" ht="14.4" x14ac:dyDescent="0.25">
      <c r="EU54732" s="104"/>
    </row>
    <row r="54733" spans="151:151" ht="14.4" x14ac:dyDescent="0.25">
      <c r="EU54733" s="104"/>
    </row>
    <row r="54734" spans="151:151" ht="14.4" x14ac:dyDescent="0.25">
      <c r="EU54734" s="104"/>
    </row>
    <row r="54735" spans="151:151" ht="14.4" x14ac:dyDescent="0.25">
      <c r="EU54735" s="104"/>
    </row>
    <row r="54736" spans="151:151" ht="14.4" x14ac:dyDescent="0.25">
      <c r="EU54736" s="104"/>
    </row>
    <row r="54737" spans="151:151" ht="14.4" x14ac:dyDescent="0.25">
      <c r="EU54737" s="104"/>
    </row>
    <row r="54738" spans="151:151" ht="14.4" x14ac:dyDescent="0.25">
      <c r="EU54738" s="104"/>
    </row>
    <row r="54739" spans="151:151" ht="14.4" x14ac:dyDescent="0.25">
      <c r="EU54739" s="104"/>
    </row>
    <row r="54740" spans="151:151" ht="14.4" x14ac:dyDescent="0.25">
      <c r="EU54740" s="104"/>
    </row>
    <row r="54741" spans="151:151" ht="14.4" x14ac:dyDescent="0.25">
      <c r="EU54741" s="104"/>
    </row>
    <row r="54742" spans="151:151" ht="14.4" x14ac:dyDescent="0.25">
      <c r="EU54742" s="104"/>
    </row>
    <row r="54743" spans="151:151" ht="14.4" x14ac:dyDescent="0.25">
      <c r="EU54743" s="104"/>
    </row>
    <row r="54744" spans="151:151" ht="14.4" x14ac:dyDescent="0.25">
      <c r="EU54744" s="104"/>
    </row>
    <row r="54745" spans="151:151" ht="14.4" x14ac:dyDescent="0.25">
      <c r="EU54745" s="104"/>
    </row>
    <row r="54746" spans="151:151" ht="14.4" x14ac:dyDescent="0.25">
      <c r="EU54746" s="104"/>
    </row>
    <row r="54747" spans="151:151" ht="14.4" x14ac:dyDescent="0.25">
      <c r="EU54747" s="104"/>
    </row>
    <row r="54748" spans="151:151" ht="14.4" x14ac:dyDescent="0.25">
      <c r="EU54748" s="104"/>
    </row>
    <row r="54749" spans="151:151" ht="14.4" x14ac:dyDescent="0.25">
      <c r="EU54749" s="104"/>
    </row>
    <row r="54750" spans="151:151" ht="14.4" x14ac:dyDescent="0.25">
      <c r="EU54750" s="104"/>
    </row>
    <row r="54751" spans="151:151" ht="14.4" x14ac:dyDescent="0.25">
      <c r="EU54751" s="104"/>
    </row>
    <row r="54752" spans="151:151" ht="14.4" x14ac:dyDescent="0.25">
      <c r="EU54752" s="104"/>
    </row>
    <row r="54753" spans="151:151" ht="14.4" x14ac:dyDescent="0.25">
      <c r="EU54753" s="104"/>
    </row>
    <row r="54754" spans="151:151" ht="14.4" x14ac:dyDescent="0.25">
      <c r="EU54754" s="104"/>
    </row>
    <row r="54755" spans="151:151" ht="14.4" x14ac:dyDescent="0.25">
      <c r="EU54755" s="104"/>
    </row>
    <row r="54756" spans="151:151" ht="14.4" x14ac:dyDescent="0.25">
      <c r="EU54756" s="104"/>
    </row>
    <row r="54757" spans="151:151" ht="14.4" x14ac:dyDescent="0.25">
      <c r="EU54757" s="104"/>
    </row>
    <row r="54758" spans="151:151" ht="14.4" x14ac:dyDescent="0.25">
      <c r="EU54758" s="104"/>
    </row>
    <row r="54759" spans="151:151" ht="14.4" x14ac:dyDescent="0.25">
      <c r="EU54759" s="104"/>
    </row>
    <row r="54760" spans="151:151" ht="14.4" x14ac:dyDescent="0.25">
      <c r="EU54760" s="104"/>
    </row>
    <row r="54761" spans="151:151" ht="14.4" x14ac:dyDescent="0.25">
      <c r="EU54761" s="104"/>
    </row>
    <row r="54762" spans="151:151" ht="14.4" x14ac:dyDescent="0.25">
      <c r="EU54762" s="104"/>
    </row>
    <row r="54763" spans="151:151" ht="14.4" x14ac:dyDescent="0.25">
      <c r="EU54763" s="104"/>
    </row>
    <row r="54764" spans="151:151" ht="14.4" x14ac:dyDescent="0.25">
      <c r="EU54764" s="104"/>
    </row>
    <row r="54765" spans="151:151" ht="14.4" x14ac:dyDescent="0.25">
      <c r="EU54765" s="104"/>
    </row>
    <row r="54766" spans="151:151" ht="14.4" x14ac:dyDescent="0.25">
      <c r="EU54766" s="104"/>
    </row>
    <row r="54767" spans="151:151" ht="14.4" x14ac:dyDescent="0.25">
      <c r="EU54767" s="104"/>
    </row>
    <row r="54768" spans="151:151" ht="14.4" x14ac:dyDescent="0.25">
      <c r="EU54768" s="104"/>
    </row>
    <row r="54769" spans="151:151" ht="14.4" x14ac:dyDescent="0.25">
      <c r="EU54769" s="104"/>
    </row>
    <row r="54770" spans="151:151" ht="14.4" x14ac:dyDescent="0.25">
      <c r="EU54770" s="104"/>
    </row>
    <row r="54771" spans="151:151" ht="14.4" x14ac:dyDescent="0.25">
      <c r="EU54771" s="104"/>
    </row>
    <row r="54772" spans="151:151" ht="14.4" x14ac:dyDescent="0.25">
      <c r="EU54772" s="104"/>
    </row>
    <row r="54773" spans="151:151" ht="14.4" x14ac:dyDescent="0.25">
      <c r="EU54773" s="104"/>
    </row>
    <row r="54774" spans="151:151" ht="14.4" x14ac:dyDescent="0.25">
      <c r="EU54774" s="104"/>
    </row>
    <row r="54775" spans="151:151" ht="14.4" x14ac:dyDescent="0.25">
      <c r="EU54775" s="104"/>
    </row>
    <row r="54776" spans="151:151" ht="14.4" x14ac:dyDescent="0.25">
      <c r="EU54776" s="104"/>
    </row>
    <row r="54777" spans="151:151" ht="14.4" x14ac:dyDescent="0.25">
      <c r="EU54777" s="104"/>
    </row>
    <row r="54778" spans="151:151" ht="14.4" x14ac:dyDescent="0.25">
      <c r="EU54778" s="104"/>
    </row>
    <row r="54779" spans="151:151" ht="14.4" x14ac:dyDescent="0.25">
      <c r="EU54779" s="104"/>
    </row>
    <row r="54780" spans="151:151" ht="14.4" x14ac:dyDescent="0.25">
      <c r="EU54780" s="104"/>
    </row>
    <row r="54781" spans="151:151" ht="14.4" x14ac:dyDescent="0.25">
      <c r="EU54781" s="104"/>
    </row>
    <row r="54782" spans="151:151" ht="14.4" x14ac:dyDescent="0.25">
      <c r="EU54782" s="104"/>
    </row>
    <row r="54783" spans="151:151" ht="14.4" x14ac:dyDescent="0.25">
      <c r="EU54783" s="104"/>
    </row>
    <row r="54784" spans="151:151" ht="14.4" x14ac:dyDescent="0.25">
      <c r="EU54784" s="104"/>
    </row>
    <row r="54785" spans="151:151" ht="14.4" x14ac:dyDescent="0.25">
      <c r="EU54785" s="104"/>
    </row>
    <row r="54786" spans="151:151" ht="14.4" x14ac:dyDescent="0.25">
      <c r="EU54786" s="104"/>
    </row>
    <row r="54787" spans="151:151" ht="14.4" x14ac:dyDescent="0.25">
      <c r="EU54787" s="104"/>
    </row>
    <row r="54788" spans="151:151" ht="14.4" x14ac:dyDescent="0.25">
      <c r="EU54788" s="104"/>
    </row>
    <row r="54789" spans="151:151" ht="14.4" x14ac:dyDescent="0.25">
      <c r="EU54789" s="104"/>
    </row>
    <row r="54790" spans="151:151" ht="14.4" x14ac:dyDescent="0.25">
      <c r="EU54790" s="104"/>
    </row>
    <row r="54791" spans="151:151" ht="14.4" x14ac:dyDescent="0.25">
      <c r="EU54791" s="104"/>
    </row>
    <row r="54792" spans="151:151" ht="14.4" x14ac:dyDescent="0.25">
      <c r="EU54792" s="104"/>
    </row>
    <row r="54793" spans="151:151" ht="14.4" x14ac:dyDescent="0.25">
      <c r="EU54793" s="104"/>
    </row>
    <row r="54794" spans="151:151" ht="14.4" x14ac:dyDescent="0.25">
      <c r="EU54794" s="104"/>
    </row>
    <row r="54795" spans="151:151" ht="14.4" x14ac:dyDescent="0.25">
      <c r="EU54795" s="104"/>
    </row>
    <row r="54796" spans="151:151" ht="14.4" x14ac:dyDescent="0.25">
      <c r="EU54796" s="104"/>
    </row>
    <row r="54797" spans="151:151" ht="14.4" x14ac:dyDescent="0.25">
      <c r="EU54797" s="104"/>
    </row>
    <row r="54798" spans="151:151" ht="14.4" x14ac:dyDescent="0.25">
      <c r="EU54798" s="104"/>
    </row>
    <row r="54799" spans="151:151" ht="14.4" x14ac:dyDescent="0.25">
      <c r="EU54799" s="104"/>
    </row>
    <row r="54800" spans="151:151" ht="14.4" x14ac:dyDescent="0.25">
      <c r="EU54800" s="104"/>
    </row>
    <row r="54801" spans="151:151" ht="14.4" x14ac:dyDescent="0.25">
      <c r="EU54801" s="104"/>
    </row>
    <row r="54802" spans="151:151" ht="14.4" x14ac:dyDescent="0.25">
      <c r="EU54802" s="104"/>
    </row>
    <row r="54803" spans="151:151" ht="14.4" x14ac:dyDescent="0.25">
      <c r="EU54803" s="104"/>
    </row>
    <row r="54804" spans="151:151" ht="14.4" x14ac:dyDescent="0.25">
      <c r="EU54804" s="104"/>
    </row>
    <row r="54805" spans="151:151" ht="14.4" x14ac:dyDescent="0.25">
      <c r="EU54805" s="104"/>
    </row>
    <row r="54806" spans="151:151" ht="14.4" x14ac:dyDescent="0.25">
      <c r="EU54806" s="104"/>
    </row>
    <row r="54807" spans="151:151" ht="14.4" x14ac:dyDescent="0.25">
      <c r="EU54807" s="104"/>
    </row>
    <row r="54808" spans="151:151" ht="14.4" x14ac:dyDescent="0.25">
      <c r="EU54808" s="104"/>
    </row>
    <row r="54809" spans="151:151" ht="14.4" x14ac:dyDescent="0.25">
      <c r="EU54809" s="104"/>
    </row>
    <row r="54810" spans="151:151" ht="14.4" x14ac:dyDescent="0.25">
      <c r="EU54810" s="104"/>
    </row>
    <row r="54811" spans="151:151" ht="14.4" x14ac:dyDescent="0.25">
      <c r="EU54811" s="104"/>
    </row>
    <row r="54812" spans="151:151" ht="14.4" x14ac:dyDescent="0.25">
      <c r="EU54812" s="104"/>
    </row>
    <row r="54813" spans="151:151" ht="14.4" x14ac:dyDescent="0.25">
      <c r="EU54813" s="104"/>
    </row>
    <row r="54814" spans="151:151" ht="14.4" x14ac:dyDescent="0.25">
      <c r="EU54814" s="104"/>
    </row>
    <row r="54815" spans="151:151" ht="14.4" x14ac:dyDescent="0.25">
      <c r="EU54815" s="104"/>
    </row>
    <row r="54816" spans="151:151" ht="14.4" x14ac:dyDescent="0.25">
      <c r="EU54816" s="104"/>
    </row>
    <row r="54817" spans="151:151" ht="14.4" x14ac:dyDescent="0.25">
      <c r="EU54817" s="104"/>
    </row>
    <row r="54818" spans="151:151" ht="14.4" x14ac:dyDescent="0.25">
      <c r="EU54818" s="104"/>
    </row>
    <row r="54819" spans="151:151" ht="14.4" x14ac:dyDescent="0.25">
      <c r="EU54819" s="104"/>
    </row>
    <row r="54820" spans="151:151" ht="14.4" x14ac:dyDescent="0.25">
      <c r="EU54820" s="104"/>
    </row>
    <row r="54821" spans="151:151" ht="14.4" x14ac:dyDescent="0.25">
      <c r="EU54821" s="104"/>
    </row>
    <row r="54822" spans="151:151" ht="14.4" x14ac:dyDescent="0.25">
      <c r="EU54822" s="104"/>
    </row>
    <row r="54823" spans="151:151" ht="14.4" x14ac:dyDescent="0.25">
      <c r="EU54823" s="104"/>
    </row>
    <row r="54824" spans="151:151" ht="14.4" x14ac:dyDescent="0.25">
      <c r="EU54824" s="104"/>
    </row>
    <row r="54825" spans="151:151" ht="14.4" x14ac:dyDescent="0.25">
      <c r="EU54825" s="104"/>
    </row>
    <row r="54826" spans="151:151" ht="14.4" x14ac:dyDescent="0.25">
      <c r="EU54826" s="104"/>
    </row>
    <row r="54827" spans="151:151" ht="14.4" x14ac:dyDescent="0.25">
      <c r="EU54827" s="104"/>
    </row>
    <row r="54828" spans="151:151" ht="14.4" x14ac:dyDescent="0.25">
      <c r="EU54828" s="104"/>
    </row>
    <row r="54829" spans="151:151" ht="14.4" x14ac:dyDescent="0.25">
      <c r="EU54829" s="104"/>
    </row>
    <row r="54830" spans="151:151" ht="14.4" x14ac:dyDescent="0.25">
      <c r="EU54830" s="104"/>
    </row>
    <row r="54831" spans="151:151" ht="14.4" x14ac:dyDescent="0.25">
      <c r="EU54831" s="104"/>
    </row>
    <row r="54832" spans="151:151" ht="14.4" x14ac:dyDescent="0.25">
      <c r="EU54832" s="104"/>
    </row>
    <row r="54833" spans="151:151" ht="14.4" x14ac:dyDescent="0.25">
      <c r="EU54833" s="104"/>
    </row>
    <row r="54834" spans="151:151" ht="14.4" x14ac:dyDescent="0.25">
      <c r="EU54834" s="104"/>
    </row>
    <row r="54835" spans="151:151" ht="14.4" x14ac:dyDescent="0.25">
      <c r="EU54835" s="104"/>
    </row>
    <row r="54836" spans="151:151" ht="14.4" x14ac:dyDescent="0.25">
      <c r="EU54836" s="104"/>
    </row>
    <row r="54837" spans="151:151" ht="14.4" x14ac:dyDescent="0.25">
      <c r="EU54837" s="104"/>
    </row>
    <row r="54838" spans="151:151" ht="14.4" x14ac:dyDescent="0.25">
      <c r="EU54838" s="104"/>
    </row>
    <row r="54839" spans="151:151" ht="14.4" x14ac:dyDescent="0.25">
      <c r="EU54839" s="104"/>
    </row>
    <row r="54840" spans="151:151" ht="14.4" x14ac:dyDescent="0.25">
      <c r="EU54840" s="104"/>
    </row>
    <row r="54841" spans="151:151" ht="14.4" x14ac:dyDescent="0.25">
      <c r="EU54841" s="104"/>
    </row>
    <row r="54842" spans="151:151" ht="14.4" x14ac:dyDescent="0.25">
      <c r="EU54842" s="104"/>
    </row>
    <row r="54843" spans="151:151" ht="14.4" x14ac:dyDescent="0.25">
      <c r="EU54843" s="104"/>
    </row>
    <row r="54844" spans="151:151" ht="14.4" x14ac:dyDescent="0.25">
      <c r="EU54844" s="104"/>
    </row>
    <row r="54845" spans="151:151" ht="14.4" x14ac:dyDescent="0.25">
      <c r="EU54845" s="104"/>
    </row>
    <row r="54846" spans="151:151" ht="14.4" x14ac:dyDescent="0.25">
      <c r="EU54846" s="104"/>
    </row>
    <row r="54847" spans="151:151" ht="14.4" x14ac:dyDescent="0.25">
      <c r="EU54847" s="104"/>
    </row>
    <row r="54848" spans="151:151" ht="14.4" x14ac:dyDescent="0.25">
      <c r="EU54848" s="104"/>
    </row>
    <row r="54849" spans="151:151" ht="14.4" x14ac:dyDescent="0.25">
      <c r="EU54849" s="104"/>
    </row>
    <row r="54850" spans="151:151" ht="14.4" x14ac:dyDescent="0.25">
      <c r="EU54850" s="104"/>
    </row>
    <row r="54851" spans="151:151" ht="14.4" x14ac:dyDescent="0.25">
      <c r="EU54851" s="104"/>
    </row>
    <row r="54852" spans="151:151" ht="14.4" x14ac:dyDescent="0.25">
      <c r="EU54852" s="104"/>
    </row>
    <row r="54853" spans="151:151" ht="14.4" x14ac:dyDescent="0.25">
      <c r="EU54853" s="104"/>
    </row>
    <row r="54854" spans="151:151" ht="14.4" x14ac:dyDescent="0.25">
      <c r="EU54854" s="104"/>
    </row>
    <row r="54855" spans="151:151" ht="14.4" x14ac:dyDescent="0.25">
      <c r="EU54855" s="104"/>
    </row>
    <row r="54856" spans="151:151" ht="14.4" x14ac:dyDescent="0.25">
      <c r="EU54856" s="104"/>
    </row>
    <row r="54857" spans="151:151" ht="14.4" x14ac:dyDescent="0.25">
      <c r="EU54857" s="104"/>
    </row>
    <row r="54858" spans="151:151" ht="14.4" x14ac:dyDescent="0.25">
      <c r="EU54858" s="104"/>
    </row>
    <row r="54859" spans="151:151" ht="14.4" x14ac:dyDescent="0.25">
      <c r="EU54859" s="104"/>
    </row>
    <row r="54860" spans="151:151" ht="14.4" x14ac:dyDescent="0.25">
      <c r="EU54860" s="104"/>
    </row>
    <row r="54861" spans="151:151" ht="14.4" x14ac:dyDescent="0.25">
      <c r="EU54861" s="104"/>
    </row>
    <row r="54862" spans="151:151" ht="14.4" x14ac:dyDescent="0.25">
      <c r="EU54862" s="104"/>
    </row>
    <row r="54863" spans="151:151" ht="14.4" x14ac:dyDescent="0.25">
      <c r="EU54863" s="104"/>
    </row>
    <row r="54864" spans="151:151" ht="14.4" x14ac:dyDescent="0.25">
      <c r="EU54864" s="104"/>
    </row>
    <row r="54865" spans="151:151" ht="14.4" x14ac:dyDescent="0.25">
      <c r="EU54865" s="104"/>
    </row>
    <row r="54866" spans="151:151" ht="14.4" x14ac:dyDescent="0.25">
      <c r="EU54866" s="104"/>
    </row>
    <row r="54867" spans="151:151" ht="14.4" x14ac:dyDescent="0.25">
      <c r="EU54867" s="104"/>
    </row>
    <row r="54868" spans="151:151" ht="14.4" x14ac:dyDescent="0.25">
      <c r="EU54868" s="104"/>
    </row>
    <row r="54869" spans="151:151" ht="14.4" x14ac:dyDescent="0.25">
      <c r="EU54869" s="104"/>
    </row>
    <row r="54870" spans="151:151" ht="14.4" x14ac:dyDescent="0.25">
      <c r="EU54870" s="104"/>
    </row>
    <row r="54871" spans="151:151" ht="14.4" x14ac:dyDescent="0.25">
      <c r="EU54871" s="104"/>
    </row>
    <row r="54872" spans="151:151" ht="14.4" x14ac:dyDescent="0.25">
      <c r="EU54872" s="104"/>
    </row>
    <row r="54873" spans="151:151" ht="14.4" x14ac:dyDescent="0.25">
      <c r="EU54873" s="104"/>
    </row>
    <row r="54874" spans="151:151" ht="14.4" x14ac:dyDescent="0.25">
      <c r="EU54874" s="104"/>
    </row>
    <row r="54875" spans="151:151" ht="14.4" x14ac:dyDescent="0.25">
      <c r="EU54875" s="104"/>
    </row>
    <row r="54876" spans="151:151" ht="14.4" x14ac:dyDescent="0.25">
      <c r="EU54876" s="104"/>
    </row>
    <row r="54877" spans="151:151" ht="14.4" x14ac:dyDescent="0.25">
      <c r="EU54877" s="104"/>
    </row>
    <row r="54878" spans="151:151" ht="14.4" x14ac:dyDescent="0.25">
      <c r="EU54878" s="104"/>
    </row>
    <row r="54879" spans="151:151" ht="14.4" x14ac:dyDescent="0.25">
      <c r="EU54879" s="104"/>
    </row>
    <row r="54880" spans="151:151" ht="14.4" x14ac:dyDescent="0.25">
      <c r="EU54880" s="104"/>
    </row>
    <row r="54881" spans="151:151" ht="14.4" x14ac:dyDescent="0.25">
      <c r="EU54881" s="104"/>
    </row>
    <row r="54882" spans="151:151" ht="14.4" x14ac:dyDescent="0.25">
      <c r="EU54882" s="104"/>
    </row>
    <row r="54883" spans="151:151" ht="14.4" x14ac:dyDescent="0.25">
      <c r="EU54883" s="104"/>
    </row>
    <row r="54884" spans="151:151" ht="14.4" x14ac:dyDescent="0.25">
      <c r="EU54884" s="104"/>
    </row>
    <row r="54885" spans="151:151" ht="14.4" x14ac:dyDescent="0.25">
      <c r="EU54885" s="104"/>
    </row>
    <row r="54886" spans="151:151" ht="14.4" x14ac:dyDescent="0.25">
      <c r="EU54886" s="104"/>
    </row>
    <row r="54887" spans="151:151" ht="14.4" x14ac:dyDescent="0.25">
      <c r="EU54887" s="104"/>
    </row>
    <row r="54888" spans="151:151" ht="14.4" x14ac:dyDescent="0.25">
      <c r="EU54888" s="104"/>
    </row>
    <row r="54889" spans="151:151" ht="14.4" x14ac:dyDescent="0.25">
      <c r="EU54889" s="104"/>
    </row>
    <row r="54890" spans="151:151" ht="14.4" x14ac:dyDescent="0.25">
      <c r="EU54890" s="104"/>
    </row>
    <row r="54891" spans="151:151" ht="14.4" x14ac:dyDescent="0.25">
      <c r="EU54891" s="104"/>
    </row>
    <row r="54892" spans="151:151" ht="14.4" x14ac:dyDescent="0.25">
      <c r="EU54892" s="104"/>
    </row>
    <row r="54893" spans="151:151" ht="14.4" x14ac:dyDescent="0.25">
      <c r="EU54893" s="104"/>
    </row>
    <row r="54894" spans="151:151" ht="14.4" x14ac:dyDescent="0.25">
      <c r="EU54894" s="104"/>
    </row>
    <row r="54895" spans="151:151" ht="14.4" x14ac:dyDescent="0.25">
      <c r="EU54895" s="104"/>
    </row>
    <row r="54896" spans="151:151" ht="14.4" x14ac:dyDescent="0.25">
      <c r="EU54896" s="104"/>
    </row>
    <row r="54897" spans="151:151" ht="14.4" x14ac:dyDescent="0.25">
      <c r="EU54897" s="104"/>
    </row>
    <row r="54898" spans="151:151" ht="14.4" x14ac:dyDescent="0.25">
      <c r="EU54898" s="104"/>
    </row>
    <row r="54899" spans="151:151" ht="14.4" x14ac:dyDescent="0.25">
      <c r="EU54899" s="104"/>
    </row>
    <row r="54900" spans="151:151" ht="14.4" x14ac:dyDescent="0.25">
      <c r="EU54900" s="104"/>
    </row>
    <row r="54901" spans="151:151" ht="14.4" x14ac:dyDescent="0.25">
      <c r="EU54901" s="104"/>
    </row>
    <row r="54902" spans="151:151" ht="14.4" x14ac:dyDescent="0.25">
      <c r="EU54902" s="104"/>
    </row>
    <row r="54903" spans="151:151" ht="14.4" x14ac:dyDescent="0.25">
      <c r="EU54903" s="104"/>
    </row>
    <row r="54904" spans="151:151" ht="14.4" x14ac:dyDescent="0.25">
      <c r="EU54904" s="104"/>
    </row>
    <row r="54905" spans="151:151" ht="14.4" x14ac:dyDescent="0.25">
      <c r="EU54905" s="104"/>
    </row>
    <row r="54906" spans="151:151" ht="14.4" x14ac:dyDescent="0.25">
      <c r="EU54906" s="104"/>
    </row>
    <row r="54907" spans="151:151" ht="14.4" x14ac:dyDescent="0.25">
      <c r="EU54907" s="104"/>
    </row>
    <row r="54908" spans="151:151" ht="14.4" x14ac:dyDescent="0.25">
      <c r="EU54908" s="104"/>
    </row>
    <row r="54909" spans="151:151" ht="14.4" x14ac:dyDescent="0.25">
      <c r="EU54909" s="104"/>
    </row>
    <row r="54910" spans="151:151" ht="14.4" x14ac:dyDescent="0.25">
      <c r="EU54910" s="104"/>
    </row>
    <row r="54911" spans="151:151" ht="14.4" x14ac:dyDescent="0.25">
      <c r="EU54911" s="104"/>
    </row>
    <row r="54912" spans="151:151" ht="14.4" x14ac:dyDescent="0.25">
      <c r="EU54912" s="104"/>
    </row>
    <row r="54913" spans="151:151" ht="14.4" x14ac:dyDescent="0.25">
      <c r="EU54913" s="104"/>
    </row>
    <row r="54914" spans="151:151" ht="14.4" x14ac:dyDescent="0.25">
      <c r="EU54914" s="104"/>
    </row>
    <row r="54915" spans="151:151" ht="14.4" x14ac:dyDescent="0.25">
      <c r="EU54915" s="104"/>
    </row>
    <row r="54916" spans="151:151" ht="14.4" x14ac:dyDescent="0.25">
      <c r="EU54916" s="104"/>
    </row>
    <row r="54917" spans="151:151" ht="14.4" x14ac:dyDescent="0.25">
      <c r="EU54917" s="104"/>
    </row>
    <row r="54918" spans="151:151" ht="14.4" x14ac:dyDescent="0.25">
      <c r="EU54918" s="104"/>
    </row>
    <row r="54919" spans="151:151" ht="14.4" x14ac:dyDescent="0.25">
      <c r="EU54919" s="104"/>
    </row>
    <row r="54920" spans="151:151" ht="14.4" x14ac:dyDescent="0.25">
      <c r="EU54920" s="104"/>
    </row>
    <row r="54921" spans="151:151" ht="14.4" x14ac:dyDescent="0.25">
      <c r="EU54921" s="104"/>
    </row>
    <row r="54922" spans="151:151" ht="14.4" x14ac:dyDescent="0.25">
      <c r="EU54922" s="104"/>
    </row>
    <row r="54923" spans="151:151" ht="14.4" x14ac:dyDescent="0.25">
      <c r="EU54923" s="104"/>
    </row>
    <row r="54924" spans="151:151" ht="14.4" x14ac:dyDescent="0.25">
      <c r="EU54924" s="104"/>
    </row>
    <row r="54925" spans="151:151" ht="14.4" x14ac:dyDescent="0.25">
      <c r="EU54925" s="104"/>
    </row>
    <row r="54926" spans="151:151" ht="14.4" x14ac:dyDescent="0.25">
      <c r="EU54926" s="104"/>
    </row>
    <row r="54927" spans="151:151" ht="14.4" x14ac:dyDescent="0.25">
      <c r="EU54927" s="104"/>
    </row>
    <row r="54928" spans="151:151" ht="14.4" x14ac:dyDescent="0.25">
      <c r="EU54928" s="104"/>
    </row>
    <row r="54929" spans="151:151" ht="14.4" x14ac:dyDescent="0.25">
      <c r="EU54929" s="104"/>
    </row>
    <row r="54930" spans="151:151" ht="14.4" x14ac:dyDescent="0.25">
      <c r="EU54930" s="104"/>
    </row>
    <row r="54931" spans="151:151" ht="14.4" x14ac:dyDescent="0.25">
      <c r="EU54931" s="104"/>
    </row>
    <row r="54932" spans="151:151" ht="14.4" x14ac:dyDescent="0.25">
      <c r="EU54932" s="104"/>
    </row>
    <row r="54933" spans="151:151" ht="14.4" x14ac:dyDescent="0.25">
      <c r="EU54933" s="104"/>
    </row>
    <row r="54934" spans="151:151" ht="14.4" x14ac:dyDescent="0.25">
      <c r="EU54934" s="104"/>
    </row>
    <row r="54935" spans="151:151" ht="14.4" x14ac:dyDescent="0.25">
      <c r="EU54935" s="104"/>
    </row>
    <row r="54936" spans="151:151" ht="14.4" x14ac:dyDescent="0.25">
      <c r="EU54936" s="104"/>
    </row>
    <row r="54937" spans="151:151" ht="14.4" x14ac:dyDescent="0.25">
      <c r="EU54937" s="104"/>
    </row>
    <row r="54938" spans="151:151" ht="14.4" x14ac:dyDescent="0.25">
      <c r="EU54938" s="104"/>
    </row>
    <row r="54939" spans="151:151" ht="14.4" x14ac:dyDescent="0.25">
      <c r="EU54939" s="104"/>
    </row>
    <row r="54940" spans="151:151" ht="14.4" x14ac:dyDescent="0.25">
      <c r="EU54940" s="104"/>
    </row>
    <row r="54941" spans="151:151" ht="14.4" x14ac:dyDescent="0.25">
      <c r="EU54941" s="104"/>
    </row>
    <row r="54942" spans="151:151" ht="14.4" x14ac:dyDescent="0.25">
      <c r="EU54942" s="104"/>
    </row>
    <row r="54943" spans="151:151" ht="14.4" x14ac:dyDescent="0.25">
      <c r="EU54943" s="104"/>
    </row>
    <row r="54944" spans="151:151" ht="14.4" x14ac:dyDescent="0.25">
      <c r="EU54944" s="104"/>
    </row>
    <row r="54945" spans="151:151" ht="14.4" x14ac:dyDescent="0.25">
      <c r="EU54945" s="104"/>
    </row>
    <row r="54946" spans="151:151" ht="14.4" x14ac:dyDescent="0.25">
      <c r="EU54946" s="104"/>
    </row>
    <row r="54947" spans="151:151" ht="14.4" x14ac:dyDescent="0.25">
      <c r="EU54947" s="104"/>
    </row>
    <row r="54948" spans="151:151" ht="14.4" x14ac:dyDescent="0.25">
      <c r="EU54948" s="104"/>
    </row>
    <row r="54949" spans="151:151" ht="14.4" x14ac:dyDescent="0.25">
      <c r="EU54949" s="104"/>
    </row>
    <row r="54950" spans="151:151" ht="14.4" x14ac:dyDescent="0.25">
      <c r="EU54950" s="104"/>
    </row>
    <row r="54951" spans="151:151" ht="14.4" x14ac:dyDescent="0.25">
      <c r="EU54951" s="104"/>
    </row>
    <row r="54952" spans="151:151" ht="14.4" x14ac:dyDescent="0.25">
      <c r="EU54952" s="104"/>
    </row>
    <row r="54953" spans="151:151" ht="14.4" x14ac:dyDescent="0.25">
      <c r="EU54953" s="104"/>
    </row>
    <row r="54954" spans="151:151" ht="14.4" x14ac:dyDescent="0.25">
      <c r="EU54954" s="104"/>
    </row>
    <row r="54955" spans="151:151" ht="14.4" x14ac:dyDescent="0.25">
      <c r="EU54955" s="104"/>
    </row>
    <row r="54956" spans="151:151" ht="14.4" x14ac:dyDescent="0.25">
      <c r="EU54956" s="104"/>
    </row>
    <row r="54957" spans="151:151" ht="14.4" x14ac:dyDescent="0.25">
      <c r="EU54957" s="104"/>
    </row>
    <row r="54958" spans="151:151" ht="14.4" x14ac:dyDescent="0.25">
      <c r="EU54958" s="104"/>
    </row>
    <row r="54959" spans="151:151" ht="14.4" x14ac:dyDescent="0.25">
      <c r="EU54959" s="104"/>
    </row>
    <row r="54960" spans="151:151" ht="14.4" x14ac:dyDescent="0.25">
      <c r="EU54960" s="104"/>
    </row>
    <row r="54961" spans="151:151" ht="14.4" x14ac:dyDescent="0.25">
      <c r="EU54961" s="104"/>
    </row>
    <row r="54962" spans="151:151" ht="14.4" x14ac:dyDescent="0.25">
      <c r="EU54962" s="104"/>
    </row>
    <row r="54963" spans="151:151" ht="14.4" x14ac:dyDescent="0.25">
      <c r="EU54963" s="104"/>
    </row>
    <row r="54964" spans="151:151" ht="14.4" x14ac:dyDescent="0.25">
      <c r="EU54964" s="104"/>
    </row>
    <row r="54965" spans="151:151" ht="14.4" x14ac:dyDescent="0.25">
      <c r="EU54965" s="104"/>
    </row>
    <row r="54966" spans="151:151" ht="14.4" x14ac:dyDescent="0.25">
      <c r="EU54966" s="104"/>
    </row>
    <row r="54967" spans="151:151" ht="14.4" x14ac:dyDescent="0.25">
      <c r="EU54967" s="104"/>
    </row>
    <row r="54968" spans="151:151" ht="14.4" x14ac:dyDescent="0.25">
      <c r="EU54968" s="104"/>
    </row>
    <row r="54969" spans="151:151" ht="14.4" x14ac:dyDescent="0.25">
      <c r="EU54969" s="104"/>
    </row>
    <row r="54970" spans="151:151" ht="14.4" x14ac:dyDescent="0.25">
      <c r="EU54970" s="104"/>
    </row>
    <row r="54971" spans="151:151" ht="14.4" x14ac:dyDescent="0.25">
      <c r="EU54971" s="104"/>
    </row>
    <row r="54972" spans="151:151" ht="14.4" x14ac:dyDescent="0.25">
      <c r="EU54972" s="104"/>
    </row>
    <row r="54973" spans="151:151" ht="14.4" x14ac:dyDescent="0.25">
      <c r="EU54973" s="104"/>
    </row>
    <row r="54974" spans="151:151" ht="14.4" x14ac:dyDescent="0.25">
      <c r="EU54974" s="104"/>
    </row>
    <row r="54975" spans="151:151" ht="14.4" x14ac:dyDescent="0.25">
      <c r="EU54975" s="104"/>
    </row>
    <row r="54976" spans="151:151" ht="14.4" x14ac:dyDescent="0.25">
      <c r="EU54976" s="104"/>
    </row>
    <row r="54977" spans="151:151" ht="14.4" x14ac:dyDescent="0.25">
      <c r="EU54977" s="104"/>
    </row>
    <row r="54978" spans="151:151" ht="14.4" x14ac:dyDescent="0.25">
      <c r="EU54978" s="104"/>
    </row>
    <row r="54979" spans="151:151" ht="14.4" x14ac:dyDescent="0.25">
      <c r="EU54979" s="104"/>
    </row>
    <row r="54980" spans="151:151" ht="14.4" x14ac:dyDescent="0.25">
      <c r="EU54980" s="104"/>
    </row>
    <row r="54981" spans="151:151" ht="14.4" x14ac:dyDescent="0.25">
      <c r="EU54981" s="104"/>
    </row>
    <row r="54982" spans="151:151" ht="14.4" x14ac:dyDescent="0.25">
      <c r="EU54982" s="104"/>
    </row>
    <row r="54983" spans="151:151" ht="14.4" x14ac:dyDescent="0.25">
      <c r="EU54983" s="104"/>
    </row>
    <row r="54984" spans="151:151" ht="14.4" x14ac:dyDescent="0.25">
      <c r="EU54984" s="104"/>
    </row>
    <row r="54985" spans="151:151" ht="14.4" x14ac:dyDescent="0.25">
      <c r="EU54985" s="104"/>
    </row>
    <row r="54986" spans="151:151" ht="14.4" x14ac:dyDescent="0.25">
      <c r="EU54986" s="104"/>
    </row>
    <row r="54987" spans="151:151" ht="14.4" x14ac:dyDescent="0.25">
      <c r="EU54987" s="104"/>
    </row>
    <row r="54988" spans="151:151" ht="14.4" x14ac:dyDescent="0.25">
      <c r="EU54988" s="104"/>
    </row>
    <row r="54989" spans="151:151" ht="14.4" x14ac:dyDescent="0.25">
      <c r="EU54989" s="104"/>
    </row>
    <row r="54990" spans="151:151" ht="14.4" x14ac:dyDescent="0.25">
      <c r="EU54990" s="104"/>
    </row>
    <row r="54991" spans="151:151" ht="14.4" x14ac:dyDescent="0.25">
      <c r="EU54991" s="104"/>
    </row>
    <row r="54992" spans="151:151" ht="14.4" x14ac:dyDescent="0.25">
      <c r="EU54992" s="104"/>
    </row>
    <row r="54993" spans="151:151" ht="14.4" x14ac:dyDescent="0.25">
      <c r="EU54993" s="104"/>
    </row>
    <row r="54994" spans="151:151" ht="14.4" x14ac:dyDescent="0.25">
      <c r="EU54994" s="104"/>
    </row>
    <row r="54995" spans="151:151" ht="14.4" x14ac:dyDescent="0.25">
      <c r="EU54995" s="104"/>
    </row>
    <row r="54996" spans="151:151" ht="14.4" x14ac:dyDescent="0.25">
      <c r="EU54996" s="104"/>
    </row>
    <row r="54997" spans="151:151" ht="14.4" x14ac:dyDescent="0.25">
      <c r="EU54997" s="104"/>
    </row>
    <row r="54998" spans="151:151" ht="14.4" x14ac:dyDescent="0.25">
      <c r="EU54998" s="104"/>
    </row>
    <row r="54999" spans="151:151" ht="14.4" x14ac:dyDescent="0.25">
      <c r="EU54999" s="104"/>
    </row>
    <row r="55000" spans="151:151" ht="14.4" x14ac:dyDescent="0.25">
      <c r="EU55000" s="104"/>
    </row>
    <row r="55001" spans="151:151" ht="14.4" x14ac:dyDescent="0.25">
      <c r="EU55001" s="104"/>
    </row>
    <row r="55002" spans="151:151" ht="14.4" x14ac:dyDescent="0.25">
      <c r="EU55002" s="104"/>
    </row>
    <row r="55003" spans="151:151" ht="14.4" x14ac:dyDescent="0.25">
      <c r="EU55003" s="104"/>
    </row>
    <row r="55004" spans="151:151" ht="14.4" x14ac:dyDescent="0.25">
      <c r="EU55004" s="104"/>
    </row>
    <row r="55005" spans="151:151" ht="14.4" x14ac:dyDescent="0.25">
      <c r="EU55005" s="104"/>
    </row>
    <row r="55006" spans="151:151" ht="14.4" x14ac:dyDescent="0.25">
      <c r="EU55006" s="104"/>
    </row>
    <row r="55007" spans="151:151" ht="14.4" x14ac:dyDescent="0.25">
      <c r="EU55007" s="104"/>
    </row>
    <row r="55008" spans="151:151" ht="14.4" x14ac:dyDescent="0.25">
      <c r="EU55008" s="104"/>
    </row>
    <row r="55009" spans="151:151" ht="14.4" x14ac:dyDescent="0.25">
      <c r="EU55009" s="104"/>
    </row>
    <row r="55010" spans="151:151" ht="14.4" x14ac:dyDescent="0.25">
      <c r="EU55010" s="104"/>
    </row>
    <row r="55011" spans="151:151" ht="14.4" x14ac:dyDescent="0.25">
      <c r="EU55011" s="104"/>
    </row>
    <row r="55012" spans="151:151" ht="14.4" x14ac:dyDescent="0.25">
      <c r="EU55012" s="104"/>
    </row>
    <row r="55013" spans="151:151" ht="14.4" x14ac:dyDescent="0.25">
      <c r="EU55013" s="104"/>
    </row>
    <row r="55014" spans="151:151" ht="14.4" x14ac:dyDescent="0.25">
      <c r="EU55014" s="104"/>
    </row>
    <row r="55015" spans="151:151" ht="14.4" x14ac:dyDescent="0.25">
      <c r="EU55015" s="104"/>
    </row>
    <row r="55016" spans="151:151" ht="14.4" x14ac:dyDescent="0.25">
      <c r="EU55016" s="104"/>
    </row>
    <row r="55017" spans="151:151" ht="14.4" x14ac:dyDescent="0.25">
      <c r="EU55017" s="104"/>
    </row>
    <row r="55018" spans="151:151" ht="14.4" x14ac:dyDescent="0.25">
      <c r="EU55018" s="104"/>
    </row>
    <row r="55019" spans="151:151" ht="14.4" x14ac:dyDescent="0.25">
      <c r="EU55019" s="104"/>
    </row>
    <row r="55020" spans="151:151" ht="14.4" x14ac:dyDescent="0.25">
      <c r="EU55020" s="104"/>
    </row>
    <row r="55021" spans="151:151" ht="14.4" x14ac:dyDescent="0.25">
      <c r="EU55021" s="104"/>
    </row>
    <row r="55022" spans="151:151" ht="14.4" x14ac:dyDescent="0.25">
      <c r="EU55022" s="104"/>
    </row>
    <row r="55023" spans="151:151" ht="14.4" x14ac:dyDescent="0.25">
      <c r="EU55023" s="104"/>
    </row>
    <row r="55024" spans="151:151" ht="14.4" x14ac:dyDescent="0.25">
      <c r="EU55024" s="104"/>
    </row>
    <row r="55025" spans="151:151" ht="14.4" x14ac:dyDescent="0.25">
      <c r="EU55025" s="104"/>
    </row>
    <row r="55026" spans="151:151" ht="14.4" x14ac:dyDescent="0.25">
      <c r="EU55026" s="104"/>
    </row>
    <row r="55027" spans="151:151" ht="14.4" x14ac:dyDescent="0.25">
      <c r="EU55027" s="104"/>
    </row>
    <row r="55028" spans="151:151" ht="14.4" x14ac:dyDescent="0.25">
      <c r="EU55028" s="104"/>
    </row>
    <row r="55029" spans="151:151" ht="14.4" x14ac:dyDescent="0.25">
      <c r="EU55029" s="104"/>
    </row>
    <row r="55030" spans="151:151" ht="14.4" x14ac:dyDescent="0.25">
      <c r="EU55030" s="104"/>
    </row>
    <row r="55031" spans="151:151" ht="14.4" x14ac:dyDescent="0.25">
      <c r="EU55031" s="104"/>
    </row>
    <row r="55032" spans="151:151" ht="14.4" x14ac:dyDescent="0.25">
      <c r="EU55032" s="104"/>
    </row>
    <row r="55033" spans="151:151" ht="14.4" x14ac:dyDescent="0.25">
      <c r="EU55033" s="104"/>
    </row>
    <row r="55034" spans="151:151" ht="14.4" x14ac:dyDescent="0.25">
      <c r="EU55034" s="104"/>
    </row>
    <row r="55035" spans="151:151" ht="14.4" x14ac:dyDescent="0.25">
      <c r="EU55035" s="104"/>
    </row>
    <row r="55036" spans="151:151" ht="14.4" x14ac:dyDescent="0.25">
      <c r="EU55036" s="104"/>
    </row>
    <row r="55037" spans="151:151" ht="14.4" x14ac:dyDescent="0.25">
      <c r="EU55037" s="104"/>
    </row>
    <row r="55038" spans="151:151" ht="14.4" x14ac:dyDescent="0.25">
      <c r="EU55038" s="104"/>
    </row>
    <row r="55039" spans="151:151" ht="14.4" x14ac:dyDescent="0.25">
      <c r="EU55039" s="104"/>
    </row>
    <row r="55040" spans="151:151" ht="14.4" x14ac:dyDescent="0.25">
      <c r="EU55040" s="104"/>
    </row>
    <row r="55041" spans="151:151" ht="14.4" x14ac:dyDescent="0.25">
      <c r="EU55041" s="104"/>
    </row>
    <row r="55042" spans="151:151" ht="14.4" x14ac:dyDescent="0.25">
      <c r="EU55042" s="104"/>
    </row>
    <row r="55043" spans="151:151" ht="14.4" x14ac:dyDescent="0.25">
      <c r="EU55043" s="104"/>
    </row>
    <row r="55044" spans="151:151" ht="14.4" x14ac:dyDescent="0.25">
      <c r="EU55044" s="104"/>
    </row>
    <row r="55045" spans="151:151" ht="14.4" x14ac:dyDescent="0.25">
      <c r="EU55045" s="104"/>
    </row>
    <row r="55046" spans="151:151" ht="14.4" x14ac:dyDescent="0.25">
      <c r="EU55046" s="104"/>
    </row>
    <row r="55047" spans="151:151" ht="14.4" x14ac:dyDescent="0.25">
      <c r="EU55047" s="104"/>
    </row>
    <row r="55048" spans="151:151" ht="14.4" x14ac:dyDescent="0.25">
      <c r="EU55048" s="104"/>
    </row>
    <row r="55049" spans="151:151" ht="14.4" x14ac:dyDescent="0.25">
      <c r="EU55049" s="104"/>
    </row>
    <row r="55050" spans="151:151" ht="14.4" x14ac:dyDescent="0.25">
      <c r="EU55050" s="104"/>
    </row>
    <row r="55051" spans="151:151" ht="14.4" x14ac:dyDescent="0.25">
      <c r="EU55051" s="104"/>
    </row>
    <row r="55052" spans="151:151" ht="14.4" x14ac:dyDescent="0.25">
      <c r="EU55052" s="104"/>
    </row>
    <row r="55053" spans="151:151" ht="14.4" x14ac:dyDescent="0.25">
      <c r="EU55053" s="104"/>
    </row>
    <row r="55054" spans="151:151" ht="14.4" x14ac:dyDescent="0.25">
      <c r="EU55054" s="104"/>
    </row>
    <row r="55055" spans="151:151" ht="14.4" x14ac:dyDescent="0.25">
      <c r="EU55055" s="104"/>
    </row>
    <row r="55056" spans="151:151" ht="14.4" x14ac:dyDescent="0.25">
      <c r="EU55056" s="104"/>
    </row>
    <row r="55057" spans="151:151" ht="14.4" x14ac:dyDescent="0.25">
      <c r="EU55057" s="104"/>
    </row>
    <row r="55058" spans="151:151" ht="14.4" x14ac:dyDescent="0.25">
      <c r="EU55058" s="104"/>
    </row>
    <row r="55059" spans="151:151" ht="14.4" x14ac:dyDescent="0.25">
      <c r="EU55059" s="104"/>
    </row>
    <row r="55060" spans="151:151" ht="14.4" x14ac:dyDescent="0.25">
      <c r="EU55060" s="104"/>
    </row>
    <row r="55061" spans="151:151" ht="14.4" x14ac:dyDescent="0.25">
      <c r="EU55061" s="104"/>
    </row>
    <row r="55062" spans="151:151" ht="14.4" x14ac:dyDescent="0.25">
      <c r="EU55062" s="104"/>
    </row>
    <row r="55063" spans="151:151" ht="14.4" x14ac:dyDescent="0.25">
      <c r="EU55063" s="104"/>
    </row>
    <row r="55064" spans="151:151" ht="14.4" x14ac:dyDescent="0.25">
      <c r="EU55064" s="104"/>
    </row>
    <row r="55065" spans="151:151" ht="14.4" x14ac:dyDescent="0.25">
      <c r="EU55065" s="104"/>
    </row>
    <row r="55066" spans="151:151" ht="14.4" x14ac:dyDescent="0.25">
      <c r="EU55066" s="104"/>
    </row>
    <row r="55067" spans="151:151" ht="14.4" x14ac:dyDescent="0.25">
      <c r="EU55067" s="104"/>
    </row>
    <row r="55068" spans="151:151" ht="14.4" x14ac:dyDescent="0.25">
      <c r="EU55068" s="104"/>
    </row>
    <row r="55069" spans="151:151" ht="14.4" x14ac:dyDescent="0.25">
      <c r="EU55069" s="104"/>
    </row>
    <row r="55070" spans="151:151" ht="14.4" x14ac:dyDescent="0.25">
      <c r="EU55070" s="104"/>
    </row>
    <row r="55071" spans="151:151" ht="14.4" x14ac:dyDescent="0.25">
      <c r="EU55071" s="104"/>
    </row>
    <row r="55072" spans="151:151" ht="14.4" x14ac:dyDescent="0.25">
      <c r="EU55072" s="104"/>
    </row>
    <row r="55073" spans="151:151" ht="14.4" x14ac:dyDescent="0.25">
      <c r="EU55073" s="104"/>
    </row>
    <row r="55074" spans="151:151" ht="14.4" x14ac:dyDescent="0.25">
      <c r="EU55074" s="104"/>
    </row>
    <row r="55075" spans="151:151" ht="14.4" x14ac:dyDescent="0.25">
      <c r="EU55075" s="104"/>
    </row>
    <row r="55076" spans="151:151" ht="14.4" x14ac:dyDescent="0.25">
      <c r="EU55076" s="104"/>
    </row>
    <row r="55077" spans="151:151" ht="14.4" x14ac:dyDescent="0.25">
      <c r="EU55077" s="104"/>
    </row>
    <row r="55078" spans="151:151" ht="14.4" x14ac:dyDescent="0.25">
      <c r="EU55078" s="104"/>
    </row>
    <row r="55079" spans="151:151" ht="14.4" x14ac:dyDescent="0.25">
      <c r="EU55079" s="104"/>
    </row>
    <row r="55080" spans="151:151" ht="14.4" x14ac:dyDescent="0.25">
      <c r="EU55080" s="104"/>
    </row>
    <row r="55081" spans="151:151" ht="14.4" x14ac:dyDescent="0.25">
      <c r="EU55081" s="104"/>
    </row>
    <row r="55082" spans="151:151" ht="14.4" x14ac:dyDescent="0.25">
      <c r="EU55082" s="104"/>
    </row>
    <row r="55083" spans="151:151" ht="14.4" x14ac:dyDescent="0.25">
      <c r="EU55083" s="104"/>
    </row>
    <row r="55084" spans="151:151" ht="14.4" x14ac:dyDescent="0.25">
      <c r="EU55084" s="104"/>
    </row>
    <row r="55085" spans="151:151" ht="14.4" x14ac:dyDescent="0.25">
      <c r="EU55085" s="104"/>
    </row>
    <row r="55086" spans="151:151" ht="14.4" x14ac:dyDescent="0.25">
      <c r="EU55086" s="104"/>
    </row>
    <row r="55087" spans="151:151" ht="14.4" x14ac:dyDescent="0.25">
      <c r="EU55087" s="104"/>
    </row>
    <row r="55088" spans="151:151" ht="14.4" x14ac:dyDescent="0.25">
      <c r="EU55088" s="104"/>
    </row>
    <row r="55089" spans="151:151" ht="14.4" x14ac:dyDescent="0.25">
      <c r="EU55089" s="104"/>
    </row>
    <row r="55090" spans="151:151" ht="14.4" x14ac:dyDescent="0.25">
      <c r="EU55090" s="104"/>
    </row>
    <row r="55091" spans="151:151" ht="14.4" x14ac:dyDescent="0.25">
      <c r="EU55091" s="104"/>
    </row>
    <row r="55092" spans="151:151" ht="14.4" x14ac:dyDescent="0.25">
      <c r="EU55092" s="104"/>
    </row>
    <row r="55093" spans="151:151" ht="14.4" x14ac:dyDescent="0.25">
      <c r="EU55093" s="104"/>
    </row>
    <row r="55094" spans="151:151" ht="14.4" x14ac:dyDescent="0.25">
      <c r="EU55094" s="104"/>
    </row>
    <row r="55095" spans="151:151" ht="14.4" x14ac:dyDescent="0.25">
      <c r="EU55095" s="104"/>
    </row>
    <row r="55096" spans="151:151" ht="14.4" x14ac:dyDescent="0.25">
      <c r="EU55096" s="104"/>
    </row>
    <row r="55097" spans="151:151" ht="14.4" x14ac:dyDescent="0.25">
      <c r="EU55097" s="104"/>
    </row>
    <row r="55098" spans="151:151" ht="14.4" x14ac:dyDescent="0.25">
      <c r="EU55098" s="104"/>
    </row>
    <row r="55099" spans="151:151" ht="14.4" x14ac:dyDescent="0.25">
      <c r="EU55099" s="104"/>
    </row>
    <row r="55100" spans="151:151" ht="14.4" x14ac:dyDescent="0.25">
      <c r="EU55100" s="104"/>
    </row>
    <row r="55101" spans="151:151" ht="14.4" x14ac:dyDescent="0.25">
      <c r="EU55101" s="104"/>
    </row>
    <row r="55102" spans="151:151" ht="14.4" x14ac:dyDescent="0.25">
      <c r="EU55102" s="104"/>
    </row>
    <row r="55103" spans="151:151" ht="14.4" x14ac:dyDescent="0.25">
      <c r="EU55103" s="104"/>
    </row>
    <row r="55104" spans="151:151" ht="14.4" x14ac:dyDescent="0.25">
      <c r="EU55104" s="104"/>
    </row>
    <row r="55105" spans="151:151" ht="14.4" x14ac:dyDescent="0.25">
      <c r="EU55105" s="104"/>
    </row>
    <row r="55106" spans="151:151" ht="14.4" x14ac:dyDescent="0.25">
      <c r="EU55106" s="104"/>
    </row>
    <row r="55107" spans="151:151" ht="14.4" x14ac:dyDescent="0.25">
      <c r="EU55107" s="104"/>
    </row>
    <row r="55108" spans="151:151" ht="14.4" x14ac:dyDescent="0.25">
      <c r="EU55108" s="104"/>
    </row>
    <row r="55109" spans="151:151" ht="14.4" x14ac:dyDescent="0.25">
      <c r="EU55109" s="104"/>
    </row>
    <row r="55110" spans="151:151" ht="14.4" x14ac:dyDescent="0.25">
      <c r="EU55110" s="104"/>
    </row>
    <row r="55111" spans="151:151" ht="14.4" x14ac:dyDescent="0.25">
      <c r="EU55111" s="104"/>
    </row>
    <row r="55112" spans="151:151" ht="14.4" x14ac:dyDescent="0.25">
      <c r="EU55112" s="104"/>
    </row>
    <row r="55113" spans="151:151" ht="14.4" x14ac:dyDescent="0.25">
      <c r="EU55113" s="104"/>
    </row>
    <row r="55114" spans="151:151" ht="14.4" x14ac:dyDescent="0.25">
      <c r="EU55114" s="104"/>
    </row>
    <row r="55115" spans="151:151" ht="14.4" x14ac:dyDescent="0.25">
      <c r="EU55115" s="104"/>
    </row>
    <row r="55116" spans="151:151" ht="14.4" x14ac:dyDescent="0.25">
      <c r="EU55116" s="104"/>
    </row>
    <row r="55117" spans="151:151" ht="14.4" x14ac:dyDescent="0.25">
      <c r="EU55117" s="104"/>
    </row>
    <row r="55118" spans="151:151" ht="14.4" x14ac:dyDescent="0.25">
      <c r="EU55118" s="104"/>
    </row>
    <row r="55119" spans="151:151" ht="14.4" x14ac:dyDescent="0.25">
      <c r="EU55119" s="104"/>
    </row>
    <row r="55120" spans="151:151" ht="14.4" x14ac:dyDescent="0.25">
      <c r="EU55120" s="104"/>
    </row>
    <row r="55121" spans="151:151" ht="14.4" x14ac:dyDescent="0.25">
      <c r="EU55121" s="104"/>
    </row>
    <row r="55122" spans="151:151" ht="14.4" x14ac:dyDescent="0.25">
      <c r="EU55122" s="104"/>
    </row>
    <row r="55123" spans="151:151" ht="14.4" x14ac:dyDescent="0.25">
      <c r="EU55123" s="104"/>
    </row>
    <row r="55124" spans="151:151" ht="14.4" x14ac:dyDescent="0.25">
      <c r="EU55124" s="104"/>
    </row>
    <row r="55125" spans="151:151" ht="14.4" x14ac:dyDescent="0.25">
      <c r="EU55125" s="104"/>
    </row>
    <row r="55126" spans="151:151" ht="14.4" x14ac:dyDescent="0.25">
      <c r="EU55126" s="104"/>
    </row>
    <row r="55127" spans="151:151" ht="14.4" x14ac:dyDescent="0.25">
      <c r="EU55127" s="104"/>
    </row>
    <row r="55128" spans="151:151" ht="14.4" x14ac:dyDescent="0.25">
      <c r="EU55128" s="104"/>
    </row>
    <row r="55129" spans="151:151" ht="14.4" x14ac:dyDescent="0.25">
      <c r="EU55129" s="104"/>
    </row>
    <row r="55130" spans="151:151" ht="14.4" x14ac:dyDescent="0.25">
      <c r="EU55130" s="104"/>
    </row>
    <row r="55131" spans="151:151" ht="14.4" x14ac:dyDescent="0.25">
      <c r="EU55131" s="104"/>
    </row>
    <row r="55132" spans="151:151" ht="14.4" x14ac:dyDescent="0.25">
      <c r="EU55132" s="104"/>
    </row>
    <row r="55133" spans="151:151" ht="14.4" x14ac:dyDescent="0.25">
      <c r="EU55133" s="104"/>
    </row>
    <row r="55134" spans="151:151" ht="14.4" x14ac:dyDescent="0.25">
      <c r="EU55134" s="104"/>
    </row>
    <row r="55135" spans="151:151" ht="14.4" x14ac:dyDescent="0.25">
      <c r="EU55135" s="104"/>
    </row>
    <row r="55136" spans="151:151" ht="14.4" x14ac:dyDescent="0.25">
      <c r="EU55136" s="104"/>
    </row>
    <row r="55137" spans="151:151" ht="14.4" x14ac:dyDescent="0.25">
      <c r="EU55137" s="104"/>
    </row>
    <row r="55138" spans="151:151" ht="14.4" x14ac:dyDescent="0.25">
      <c r="EU55138" s="104"/>
    </row>
    <row r="55139" spans="151:151" ht="14.4" x14ac:dyDescent="0.25">
      <c r="EU55139" s="104"/>
    </row>
    <row r="55140" spans="151:151" ht="14.4" x14ac:dyDescent="0.25">
      <c r="EU55140" s="104"/>
    </row>
    <row r="55141" spans="151:151" ht="14.4" x14ac:dyDescent="0.25">
      <c r="EU55141" s="104"/>
    </row>
    <row r="55142" spans="151:151" ht="14.4" x14ac:dyDescent="0.25">
      <c r="EU55142" s="104"/>
    </row>
    <row r="55143" spans="151:151" ht="14.4" x14ac:dyDescent="0.25">
      <c r="EU55143" s="104"/>
    </row>
    <row r="55144" spans="151:151" ht="14.4" x14ac:dyDescent="0.25">
      <c r="EU55144" s="104"/>
    </row>
    <row r="55145" spans="151:151" ht="14.4" x14ac:dyDescent="0.25">
      <c r="EU55145" s="104"/>
    </row>
    <row r="55146" spans="151:151" ht="14.4" x14ac:dyDescent="0.25">
      <c r="EU55146" s="104"/>
    </row>
    <row r="55147" spans="151:151" ht="14.4" x14ac:dyDescent="0.25">
      <c r="EU55147" s="104"/>
    </row>
    <row r="55148" spans="151:151" ht="14.4" x14ac:dyDescent="0.25">
      <c r="EU55148" s="104"/>
    </row>
    <row r="55149" spans="151:151" ht="14.4" x14ac:dyDescent="0.25">
      <c r="EU55149" s="104"/>
    </row>
    <row r="55150" spans="151:151" ht="14.4" x14ac:dyDescent="0.25">
      <c r="EU55150" s="104"/>
    </row>
    <row r="55151" spans="151:151" ht="14.4" x14ac:dyDescent="0.25">
      <c r="EU55151" s="104"/>
    </row>
    <row r="55152" spans="151:151" ht="14.4" x14ac:dyDescent="0.25">
      <c r="EU55152" s="104"/>
    </row>
    <row r="55153" spans="151:151" ht="14.4" x14ac:dyDescent="0.25">
      <c r="EU55153" s="104"/>
    </row>
    <row r="55154" spans="151:151" ht="14.4" x14ac:dyDescent="0.25">
      <c r="EU55154" s="104"/>
    </row>
    <row r="55155" spans="151:151" ht="14.4" x14ac:dyDescent="0.25">
      <c r="EU55155" s="104"/>
    </row>
    <row r="55156" spans="151:151" ht="14.4" x14ac:dyDescent="0.25">
      <c r="EU55156" s="104"/>
    </row>
    <row r="55157" spans="151:151" ht="14.4" x14ac:dyDescent="0.25">
      <c r="EU55157" s="104"/>
    </row>
    <row r="55158" spans="151:151" ht="14.4" x14ac:dyDescent="0.25">
      <c r="EU55158" s="104"/>
    </row>
    <row r="55159" spans="151:151" ht="14.4" x14ac:dyDescent="0.25">
      <c r="EU55159" s="104"/>
    </row>
    <row r="55160" spans="151:151" ht="14.4" x14ac:dyDescent="0.25">
      <c r="EU55160" s="104"/>
    </row>
    <row r="55161" spans="151:151" ht="14.4" x14ac:dyDescent="0.25">
      <c r="EU55161" s="104"/>
    </row>
    <row r="55162" spans="151:151" ht="14.4" x14ac:dyDescent="0.25">
      <c r="EU55162" s="104"/>
    </row>
    <row r="55163" spans="151:151" ht="14.4" x14ac:dyDescent="0.25">
      <c r="EU55163" s="104"/>
    </row>
    <row r="55164" spans="151:151" ht="14.4" x14ac:dyDescent="0.25">
      <c r="EU55164" s="104"/>
    </row>
    <row r="55165" spans="151:151" ht="14.4" x14ac:dyDescent="0.25">
      <c r="EU55165" s="104"/>
    </row>
    <row r="55166" spans="151:151" ht="14.4" x14ac:dyDescent="0.25">
      <c r="EU55166" s="104"/>
    </row>
    <row r="55167" spans="151:151" ht="14.4" x14ac:dyDescent="0.25">
      <c r="EU55167" s="104"/>
    </row>
    <row r="55168" spans="151:151" ht="14.4" x14ac:dyDescent="0.25">
      <c r="EU55168" s="104"/>
    </row>
    <row r="55169" spans="151:151" ht="14.4" x14ac:dyDescent="0.25">
      <c r="EU55169" s="104"/>
    </row>
    <row r="55170" spans="151:151" ht="14.4" x14ac:dyDescent="0.25">
      <c r="EU55170" s="104"/>
    </row>
    <row r="55171" spans="151:151" ht="14.4" x14ac:dyDescent="0.25">
      <c r="EU55171" s="104"/>
    </row>
    <row r="55172" spans="151:151" ht="14.4" x14ac:dyDescent="0.25">
      <c r="EU55172" s="104"/>
    </row>
    <row r="55173" spans="151:151" ht="14.4" x14ac:dyDescent="0.25">
      <c r="EU55173" s="104"/>
    </row>
    <row r="55174" spans="151:151" ht="14.4" x14ac:dyDescent="0.25">
      <c r="EU55174" s="104"/>
    </row>
    <row r="55175" spans="151:151" ht="14.4" x14ac:dyDescent="0.25">
      <c r="EU55175" s="104"/>
    </row>
    <row r="55176" spans="151:151" ht="14.4" x14ac:dyDescent="0.25">
      <c r="EU55176" s="104"/>
    </row>
    <row r="55177" spans="151:151" ht="14.4" x14ac:dyDescent="0.25">
      <c r="EU55177" s="104"/>
    </row>
    <row r="55178" spans="151:151" ht="14.4" x14ac:dyDescent="0.25">
      <c r="EU55178" s="104"/>
    </row>
    <row r="55179" spans="151:151" ht="14.4" x14ac:dyDescent="0.25">
      <c r="EU55179" s="104"/>
    </row>
    <row r="55180" spans="151:151" ht="14.4" x14ac:dyDescent="0.25">
      <c r="EU55180" s="104"/>
    </row>
    <row r="55181" spans="151:151" ht="14.4" x14ac:dyDescent="0.25">
      <c r="EU55181" s="104"/>
    </row>
    <row r="55182" spans="151:151" ht="14.4" x14ac:dyDescent="0.25">
      <c r="EU55182" s="104"/>
    </row>
    <row r="55183" spans="151:151" ht="14.4" x14ac:dyDescent="0.25">
      <c r="EU55183" s="104"/>
    </row>
    <row r="55184" spans="151:151" ht="14.4" x14ac:dyDescent="0.25">
      <c r="EU55184" s="104"/>
    </row>
    <row r="55185" spans="151:151" ht="14.4" x14ac:dyDescent="0.25">
      <c r="EU55185" s="104"/>
    </row>
    <row r="55186" spans="151:151" ht="14.4" x14ac:dyDescent="0.25">
      <c r="EU55186" s="104"/>
    </row>
    <row r="55187" spans="151:151" ht="14.4" x14ac:dyDescent="0.25">
      <c r="EU55187" s="104"/>
    </row>
    <row r="55188" spans="151:151" ht="14.4" x14ac:dyDescent="0.25">
      <c r="EU55188" s="104"/>
    </row>
    <row r="55189" spans="151:151" ht="14.4" x14ac:dyDescent="0.25">
      <c r="EU55189" s="104"/>
    </row>
    <row r="55190" spans="151:151" ht="14.4" x14ac:dyDescent="0.25">
      <c r="EU55190" s="104"/>
    </row>
    <row r="55191" spans="151:151" ht="14.4" x14ac:dyDescent="0.25">
      <c r="EU55191" s="104"/>
    </row>
    <row r="55192" spans="151:151" ht="14.4" x14ac:dyDescent="0.25">
      <c r="EU55192" s="104"/>
    </row>
    <row r="55193" spans="151:151" ht="14.4" x14ac:dyDescent="0.25">
      <c r="EU55193" s="104"/>
    </row>
    <row r="55194" spans="151:151" ht="14.4" x14ac:dyDescent="0.25">
      <c r="EU55194" s="104"/>
    </row>
    <row r="55195" spans="151:151" ht="14.4" x14ac:dyDescent="0.25">
      <c r="EU55195" s="104"/>
    </row>
    <row r="55196" spans="151:151" ht="14.4" x14ac:dyDescent="0.25">
      <c r="EU55196" s="104"/>
    </row>
    <row r="55197" spans="151:151" ht="14.4" x14ac:dyDescent="0.25">
      <c r="EU55197" s="104"/>
    </row>
    <row r="55198" spans="151:151" ht="14.4" x14ac:dyDescent="0.25">
      <c r="EU55198" s="104"/>
    </row>
    <row r="55199" spans="151:151" ht="14.4" x14ac:dyDescent="0.25">
      <c r="EU55199" s="104"/>
    </row>
    <row r="55200" spans="151:151" ht="14.4" x14ac:dyDescent="0.25">
      <c r="EU55200" s="104"/>
    </row>
    <row r="55201" spans="151:151" ht="14.4" x14ac:dyDescent="0.25">
      <c r="EU55201" s="104"/>
    </row>
    <row r="55202" spans="151:151" ht="14.4" x14ac:dyDescent="0.25">
      <c r="EU55202" s="104"/>
    </row>
    <row r="55203" spans="151:151" ht="14.4" x14ac:dyDescent="0.25">
      <c r="EU55203" s="104"/>
    </row>
    <row r="55204" spans="151:151" ht="14.4" x14ac:dyDescent="0.25">
      <c r="EU55204" s="104"/>
    </row>
    <row r="55205" spans="151:151" ht="14.4" x14ac:dyDescent="0.25">
      <c r="EU55205" s="104"/>
    </row>
    <row r="55206" spans="151:151" ht="14.4" x14ac:dyDescent="0.25">
      <c r="EU55206" s="104"/>
    </row>
    <row r="55207" spans="151:151" ht="14.4" x14ac:dyDescent="0.25">
      <c r="EU55207" s="104"/>
    </row>
    <row r="55208" spans="151:151" ht="14.4" x14ac:dyDescent="0.25">
      <c r="EU55208" s="104"/>
    </row>
    <row r="55209" spans="151:151" ht="14.4" x14ac:dyDescent="0.25">
      <c r="EU55209" s="104"/>
    </row>
    <row r="55210" spans="151:151" ht="14.4" x14ac:dyDescent="0.25">
      <c r="EU55210" s="104"/>
    </row>
    <row r="55211" spans="151:151" ht="14.4" x14ac:dyDescent="0.25">
      <c r="EU55211" s="104"/>
    </row>
    <row r="55212" spans="151:151" ht="14.4" x14ac:dyDescent="0.25">
      <c r="EU55212" s="104"/>
    </row>
    <row r="55213" spans="151:151" ht="14.4" x14ac:dyDescent="0.25">
      <c r="EU55213" s="104"/>
    </row>
    <row r="55214" spans="151:151" ht="14.4" x14ac:dyDescent="0.25">
      <c r="EU55214" s="104"/>
    </row>
    <row r="55215" spans="151:151" ht="14.4" x14ac:dyDescent="0.25">
      <c r="EU55215" s="104"/>
    </row>
    <row r="55216" spans="151:151" ht="14.4" x14ac:dyDescent="0.25">
      <c r="EU55216" s="104"/>
    </row>
    <row r="55217" spans="151:151" ht="14.4" x14ac:dyDescent="0.25">
      <c r="EU55217" s="104"/>
    </row>
    <row r="55218" spans="151:151" ht="14.4" x14ac:dyDescent="0.25">
      <c r="EU55218" s="104"/>
    </row>
    <row r="55219" spans="151:151" ht="14.4" x14ac:dyDescent="0.25">
      <c r="EU55219" s="104"/>
    </row>
    <row r="55220" spans="151:151" ht="14.4" x14ac:dyDescent="0.25">
      <c r="EU55220" s="104"/>
    </row>
    <row r="55221" spans="151:151" ht="14.4" x14ac:dyDescent="0.25">
      <c r="EU55221" s="104"/>
    </row>
    <row r="55222" spans="151:151" ht="14.4" x14ac:dyDescent="0.25">
      <c r="EU55222" s="104"/>
    </row>
    <row r="55223" spans="151:151" ht="14.4" x14ac:dyDescent="0.25">
      <c r="EU55223" s="104"/>
    </row>
    <row r="55224" spans="151:151" ht="14.4" x14ac:dyDescent="0.25">
      <c r="EU55224" s="104"/>
    </row>
    <row r="55225" spans="151:151" ht="14.4" x14ac:dyDescent="0.25">
      <c r="EU55225" s="104"/>
    </row>
    <row r="55226" spans="151:151" ht="14.4" x14ac:dyDescent="0.25">
      <c r="EU55226" s="104"/>
    </row>
    <row r="55227" spans="151:151" ht="14.4" x14ac:dyDescent="0.25">
      <c r="EU55227" s="104"/>
    </row>
    <row r="55228" spans="151:151" ht="14.4" x14ac:dyDescent="0.25">
      <c r="EU55228" s="104"/>
    </row>
    <row r="55229" spans="151:151" ht="14.4" x14ac:dyDescent="0.25">
      <c r="EU55229" s="104"/>
    </row>
    <row r="55230" spans="151:151" ht="14.4" x14ac:dyDescent="0.25">
      <c r="EU55230" s="104"/>
    </row>
    <row r="55231" spans="151:151" ht="14.4" x14ac:dyDescent="0.25">
      <c r="EU55231" s="104"/>
    </row>
    <row r="55232" spans="151:151" ht="14.4" x14ac:dyDescent="0.25">
      <c r="EU55232" s="104"/>
    </row>
    <row r="55233" spans="151:151" ht="14.4" x14ac:dyDescent="0.25">
      <c r="EU55233" s="104"/>
    </row>
    <row r="55234" spans="151:151" ht="14.4" x14ac:dyDescent="0.25">
      <c r="EU55234" s="104"/>
    </row>
    <row r="55235" spans="151:151" ht="14.4" x14ac:dyDescent="0.25">
      <c r="EU55235" s="104"/>
    </row>
    <row r="55236" spans="151:151" ht="14.4" x14ac:dyDescent="0.25">
      <c r="EU55236" s="104"/>
    </row>
    <row r="55237" spans="151:151" ht="14.4" x14ac:dyDescent="0.25">
      <c r="EU55237" s="104"/>
    </row>
    <row r="55238" spans="151:151" ht="14.4" x14ac:dyDescent="0.25">
      <c r="EU55238" s="104"/>
    </row>
    <row r="55239" spans="151:151" ht="14.4" x14ac:dyDescent="0.25">
      <c r="EU55239" s="104"/>
    </row>
    <row r="55240" spans="151:151" ht="14.4" x14ac:dyDescent="0.25">
      <c r="EU55240" s="104"/>
    </row>
    <row r="55241" spans="151:151" ht="14.4" x14ac:dyDescent="0.25">
      <c r="EU55241" s="104"/>
    </row>
    <row r="55242" spans="151:151" ht="14.4" x14ac:dyDescent="0.25">
      <c r="EU55242" s="104"/>
    </row>
    <row r="55243" spans="151:151" ht="14.4" x14ac:dyDescent="0.25">
      <c r="EU55243" s="104"/>
    </row>
    <row r="55244" spans="151:151" ht="14.4" x14ac:dyDescent="0.25">
      <c r="EU55244" s="104"/>
    </row>
    <row r="55245" spans="151:151" ht="14.4" x14ac:dyDescent="0.25">
      <c r="EU55245" s="104"/>
    </row>
    <row r="55246" spans="151:151" ht="14.4" x14ac:dyDescent="0.25">
      <c r="EU55246" s="104"/>
    </row>
    <row r="55247" spans="151:151" ht="14.4" x14ac:dyDescent="0.25">
      <c r="EU55247" s="104"/>
    </row>
    <row r="55248" spans="151:151" ht="14.4" x14ac:dyDescent="0.25">
      <c r="EU55248" s="104"/>
    </row>
    <row r="55249" spans="151:151" ht="14.4" x14ac:dyDescent="0.25">
      <c r="EU55249" s="104"/>
    </row>
    <row r="55250" spans="151:151" ht="14.4" x14ac:dyDescent="0.25">
      <c r="EU55250" s="104"/>
    </row>
    <row r="55251" spans="151:151" ht="14.4" x14ac:dyDescent="0.25">
      <c r="EU55251" s="104"/>
    </row>
    <row r="55252" spans="151:151" ht="14.4" x14ac:dyDescent="0.25">
      <c r="EU55252" s="104"/>
    </row>
    <row r="55253" spans="151:151" ht="14.4" x14ac:dyDescent="0.25">
      <c r="EU55253" s="104"/>
    </row>
    <row r="55254" spans="151:151" ht="14.4" x14ac:dyDescent="0.25">
      <c r="EU55254" s="104"/>
    </row>
    <row r="55255" spans="151:151" ht="14.4" x14ac:dyDescent="0.25">
      <c r="EU55255" s="104"/>
    </row>
    <row r="55256" spans="151:151" ht="14.4" x14ac:dyDescent="0.25">
      <c r="EU55256" s="104"/>
    </row>
    <row r="55257" spans="151:151" ht="14.4" x14ac:dyDescent="0.25">
      <c r="EU55257" s="104"/>
    </row>
    <row r="55258" spans="151:151" ht="14.4" x14ac:dyDescent="0.25">
      <c r="EU55258" s="104"/>
    </row>
    <row r="55259" spans="151:151" ht="14.4" x14ac:dyDescent="0.25">
      <c r="EU55259" s="104"/>
    </row>
    <row r="55260" spans="151:151" ht="14.4" x14ac:dyDescent="0.25">
      <c r="EU55260" s="104"/>
    </row>
    <row r="55261" spans="151:151" ht="14.4" x14ac:dyDescent="0.25">
      <c r="EU55261" s="104"/>
    </row>
    <row r="55262" spans="151:151" ht="14.4" x14ac:dyDescent="0.25">
      <c r="EU55262" s="104"/>
    </row>
    <row r="55263" spans="151:151" ht="14.4" x14ac:dyDescent="0.25">
      <c r="EU55263" s="104"/>
    </row>
    <row r="55264" spans="151:151" ht="14.4" x14ac:dyDescent="0.25">
      <c r="EU55264" s="104"/>
    </row>
    <row r="55265" spans="151:151" ht="14.4" x14ac:dyDescent="0.25">
      <c r="EU55265" s="104"/>
    </row>
    <row r="55266" spans="151:151" ht="14.4" x14ac:dyDescent="0.25">
      <c r="EU55266" s="104"/>
    </row>
    <row r="55267" spans="151:151" ht="14.4" x14ac:dyDescent="0.25">
      <c r="EU55267" s="104"/>
    </row>
    <row r="55268" spans="151:151" ht="14.4" x14ac:dyDescent="0.25">
      <c r="EU55268" s="104"/>
    </row>
    <row r="55269" spans="151:151" ht="14.4" x14ac:dyDescent="0.25">
      <c r="EU55269" s="104"/>
    </row>
    <row r="55270" spans="151:151" ht="14.4" x14ac:dyDescent="0.25">
      <c r="EU55270" s="104"/>
    </row>
    <row r="55271" spans="151:151" ht="14.4" x14ac:dyDescent="0.25">
      <c r="EU55271" s="104"/>
    </row>
    <row r="55272" spans="151:151" ht="14.4" x14ac:dyDescent="0.25">
      <c r="EU55272" s="104"/>
    </row>
    <row r="55273" spans="151:151" ht="14.4" x14ac:dyDescent="0.25">
      <c r="EU55273" s="104"/>
    </row>
    <row r="55274" spans="151:151" ht="14.4" x14ac:dyDescent="0.25">
      <c r="EU55274" s="104"/>
    </row>
    <row r="55275" spans="151:151" ht="14.4" x14ac:dyDescent="0.25">
      <c r="EU55275" s="104"/>
    </row>
    <row r="55276" spans="151:151" ht="14.4" x14ac:dyDescent="0.25">
      <c r="EU55276" s="104"/>
    </row>
    <row r="55277" spans="151:151" ht="14.4" x14ac:dyDescent="0.25">
      <c r="EU55277" s="104"/>
    </row>
    <row r="55278" spans="151:151" ht="14.4" x14ac:dyDescent="0.25">
      <c r="EU55278" s="104"/>
    </row>
    <row r="55279" spans="151:151" ht="14.4" x14ac:dyDescent="0.25">
      <c r="EU55279" s="104"/>
    </row>
    <row r="55280" spans="151:151" ht="14.4" x14ac:dyDescent="0.25">
      <c r="EU55280" s="104"/>
    </row>
    <row r="55281" spans="151:151" ht="14.4" x14ac:dyDescent="0.25">
      <c r="EU55281" s="104"/>
    </row>
    <row r="55282" spans="151:151" ht="14.4" x14ac:dyDescent="0.25">
      <c r="EU55282" s="104"/>
    </row>
    <row r="55283" spans="151:151" ht="14.4" x14ac:dyDescent="0.25">
      <c r="EU55283" s="104"/>
    </row>
    <row r="55284" spans="151:151" ht="14.4" x14ac:dyDescent="0.25">
      <c r="EU55284" s="104"/>
    </row>
    <row r="55285" spans="151:151" ht="14.4" x14ac:dyDescent="0.25">
      <c r="EU55285" s="104"/>
    </row>
    <row r="55286" spans="151:151" ht="14.4" x14ac:dyDescent="0.25">
      <c r="EU55286" s="104"/>
    </row>
    <row r="55287" spans="151:151" ht="14.4" x14ac:dyDescent="0.25">
      <c r="EU55287" s="104"/>
    </row>
    <row r="55288" spans="151:151" ht="14.4" x14ac:dyDescent="0.25">
      <c r="EU55288" s="104"/>
    </row>
    <row r="55289" spans="151:151" ht="14.4" x14ac:dyDescent="0.25">
      <c r="EU55289" s="104"/>
    </row>
    <row r="55290" spans="151:151" ht="14.4" x14ac:dyDescent="0.25">
      <c r="EU55290" s="104"/>
    </row>
    <row r="55291" spans="151:151" ht="14.4" x14ac:dyDescent="0.25">
      <c r="EU55291" s="104"/>
    </row>
    <row r="55292" spans="151:151" ht="14.4" x14ac:dyDescent="0.25">
      <c r="EU55292" s="104"/>
    </row>
    <row r="55293" spans="151:151" ht="14.4" x14ac:dyDescent="0.25">
      <c r="EU55293" s="104"/>
    </row>
    <row r="55294" spans="151:151" ht="14.4" x14ac:dyDescent="0.25">
      <c r="EU55294" s="104"/>
    </row>
    <row r="55295" spans="151:151" ht="14.4" x14ac:dyDescent="0.25">
      <c r="EU55295" s="104"/>
    </row>
    <row r="55296" spans="151:151" ht="14.4" x14ac:dyDescent="0.25">
      <c r="EU55296" s="104"/>
    </row>
    <row r="55297" spans="151:151" ht="14.4" x14ac:dyDescent="0.25">
      <c r="EU55297" s="104"/>
    </row>
    <row r="55298" spans="151:151" ht="14.4" x14ac:dyDescent="0.25">
      <c r="EU55298" s="104"/>
    </row>
    <row r="55299" spans="151:151" ht="14.4" x14ac:dyDescent="0.25">
      <c r="EU55299" s="104"/>
    </row>
    <row r="55300" spans="151:151" ht="14.4" x14ac:dyDescent="0.25">
      <c r="EU55300" s="104"/>
    </row>
    <row r="55301" spans="151:151" ht="14.4" x14ac:dyDescent="0.25">
      <c r="EU55301" s="104"/>
    </row>
    <row r="55302" spans="151:151" ht="14.4" x14ac:dyDescent="0.25">
      <c r="EU55302" s="104"/>
    </row>
    <row r="55303" spans="151:151" ht="14.4" x14ac:dyDescent="0.25">
      <c r="EU55303" s="104"/>
    </row>
    <row r="55304" spans="151:151" ht="14.4" x14ac:dyDescent="0.25">
      <c r="EU55304" s="104"/>
    </row>
    <row r="55305" spans="151:151" ht="14.4" x14ac:dyDescent="0.25">
      <c r="EU55305" s="104"/>
    </row>
    <row r="55306" spans="151:151" ht="14.4" x14ac:dyDescent="0.25">
      <c r="EU55306" s="104"/>
    </row>
    <row r="55307" spans="151:151" ht="14.4" x14ac:dyDescent="0.25">
      <c r="EU55307" s="104"/>
    </row>
    <row r="55308" spans="151:151" ht="14.4" x14ac:dyDescent="0.25">
      <c r="EU55308" s="104"/>
    </row>
    <row r="55309" spans="151:151" ht="14.4" x14ac:dyDescent="0.25">
      <c r="EU55309" s="104"/>
    </row>
    <row r="55310" spans="151:151" ht="14.4" x14ac:dyDescent="0.25">
      <c r="EU55310" s="104"/>
    </row>
    <row r="55311" spans="151:151" ht="14.4" x14ac:dyDescent="0.25">
      <c r="EU55311" s="104"/>
    </row>
    <row r="55312" spans="151:151" ht="14.4" x14ac:dyDescent="0.25">
      <c r="EU55312" s="104"/>
    </row>
    <row r="55313" spans="151:151" ht="14.4" x14ac:dyDescent="0.25">
      <c r="EU55313" s="104"/>
    </row>
    <row r="55314" spans="151:151" ht="14.4" x14ac:dyDescent="0.25">
      <c r="EU55314" s="104"/>
    </row>
    <row r="55315" spans="151:151" ht="14.4" x14ac:dyDescent="0.25">
      <c r="EU55315" s="104"/>
    </row>
    <row r="55316" spans="151:151" ht="14.4" x14ac:dyDescent="0.25">
      <c r="EU55316" s="104"/>
    </row>
    <row r="55317" spans="151:151" ht="14.4" x14ac:dyDescent="0.25">
      <c r="EU55317" s="104"/>
    </row>
    <row r="55318" spans="151:151" ht="14.4" x14ac:dyDescent="0.25">
      <c r="EU55318" s="104"/>
    </row>
    <row r="55319" spans="151:151" ht="14.4" x14ac:dyDescent="0.25">
      <c r="EU55319" s="104"/>
    </row>
    <row r="55320" spans="151:151" ht="14.4" x14ac:dyDescent="0.25">
      <c r="EU55320" s="104"/>
    </row>
    <row r="55321" spans="151:151" ht="14.4" x14ac:dyDescent="0.25">
      <c r="EU55321" s="104"/>
    </row>
    <row r="55322" spans="151:151" ht="14.4" x14ac:dyDescent="0.25">
      <c r="EU55322" s="104"/>
    </row>
    <row r="55323" spans="151:151" ht="14.4" x14ac:dyDescent="0.25">
      <c r="EU55323" s="104"/>
    </row>
    <row r="55324" spans="151:151" ht="14.4" x14ac:dyDescent="0.25">
      <c r="EU55324" s="104"/>
    </row>
    <row r="55325" spans="151:151" ht="14.4" x14ac:dyDescent="0.25">
      <c r="EU55325" s="104"/>
    </row>
    <row r="55326" spans="151:151" ht="14.4" x14ac:dyDescent="0.25">
      <c r="EU55326" s="104"/>
    </row>
    <row r="55327" spans="151:151" ht="14.4" x14ac:dyDescent="0.25">
      <c r="EU55327" s="104"/>
    </row>
    <row r="55328" spans="151:151" ht="14.4" x14ac:dyDescent="0.25">
      <c r="EU55328" s="104"/>
    </row>
    <row r="55329" spans="151:151" ht="14.4" x14ac:dyDescent="0.25">
      <c r="EU55329" s="104"/>
    </row>
    <row r="55330" spans="151:151" ht="14.4" x14ac:dyDescent="0.25">
      <c r="EU55330" s="104"/>
    </row>
    <row r="55331" spans="151:151" ht="14.4" x14ac:dyDescent="0.25">
      <c r="EU55331" s="104"/>
    </row>
    <row r="55332" spans="151:151" ht="14.4" x14ac:dyDescent="0.25">
      <c r="EU55332" s="104"/>
    </row>
    <row r="55333" spans="151:151" ht="14.4" x14ac:dyDescent="0.25">
      <c r="EU55333" s="104"/>
    </row>
    <row r="55334" spans="151:151" ht="14.4" x14ac:dyDescent="0.25">
      <c r="EU55334" s="104"/>
    </row>
    <row r="55335" spans="151:151" ht="14.4" x14ac:dyDescent="0.25">
      <c r="EU55335" s="104"/>
    </row>
    <row r="55336" spans="151:151" ht="14.4" x14ac:dyDescent="0.25">
      <c r="EU55336" s="104"/>
    </row>
    <row r="55337" spans="151:151" ht="14.4" x14ac:dyDescent="0.25">
      <c r="EU55337" s="104"/>
    </row>
    <row r="55338" spans="151:151" ht="14.4" x14ac:dyDescent="0.25">
      <c r="EU55338" s="104"/>
    </row>
    <row r="55339" spans="151:151" ht="14.4" x14ac:dyDescent="0.25">
      <c r="EU55339" s="104"/>
    </row>
    <row r="55340" spans="151:151" ht="14.4" x14ac:dyDescent="0.25">
      <c r="EU55340" s="104"/>
    </row>
    <row r="55341" spans="151:151" ht="14.4" x14ac:dyDescent="0.25">
      <c r="EU55341" s="104"/>
    </row>
    <row r="55342" spans="151:151" ht="14.4" x14ac:dyDescent="0.25">
      <c r="EU55342" s="104"/>
    </row>
    <row r="55343" spans="151:151" ht="14.4" x14ac:dyDescent="0.25">
      <c r="EU55343" s="104"/>
    </row>
    <row r="55344" spans="151:151" ht="14.4" x14ac:dyDescent="0.25">
      <c r="EU55344" s="104"/>
    </row>
    <row r="55345" spans="151:151" ht="14.4" x14ac:dyDescent="0.25">
      <c r="EU55345" s="104"/>
    </row>
    <row r="55346" spans="151:151" ht="14.4" x14ac:dyDescent="0.25">
      <c r="EU55346" s="104"/>
    </row>
    <row r="55347" spans="151:151" ht="14.4" x14ac:dyDescent="0.25">
      <c r="EU55347" s="104"/>
    </row>
    <row r="55348" spans="151:151" ht="14.4" x14ac:dyDescent="0.25">
      <c r="EU55348" s="104"/>
    </row>
    <row r="55349" spans="151:151" ht="14.4" x14ac:dyDescent="0.25">
      <c r="EU55349" s="104"/>
    </row>
    <row r="55350" spans="151:151" ht="14.4" x14ac:dyDescent="0.25">
      <c r="EU55350" s="104"/>
    </row>
    <row r="55351" spans="151:151" ht="14.4" x14ac:dyDescent="0.25">
      <c r="EU55351" s="104"/>
    </row>
    <row r="55352" spans="151:151" ht="14.4" x14ac:dyDescent="0.25">
      <c r="EU55352" s="104"/>
    </row>
    <row r="55353" spans="151:151" ht="14.4" x14ac:dyDescent="0.25">
      <c r="EU55353" s="104"/>
    </row>
    <row r="55354" spans="151:151" ht="14.4" x14ac:dyDescent="0.25">
      <c r="EU55354" s="104"/>
    </row>
    <row r="55355" spans="151:151" ht="14.4" x14ac:dyDescent="0.25">
      <c r="EU55355" s="104"/>
    </row>
    <row r="55356" spans="151:151" ht="14.4" x14ac:dyDescent="0.25">
      <c r="EU55356" s="104"/>
    </row>
    <row r="55357" spans="151:151" ht="14.4" x14ac:dyDescent="0.25">
      <c r="EU55357" s="104"/>
    </row>
    <row r="55358" spans="151:151" ht="14.4" x14ac:dyDescent="0.25">
      <c r="EU55358" s="104"/>
    </row>
    <row r="55359" spans="151:151" ht="14.4" x14ac:dyDescent="0.25">
      <c r="EU55359" s="104"/>
    </row>
    <row r="55360" spans="151:151" ht="14.4" x14ac:dyDescent="0.25">
      <c r="EU55360" s="104"/>
    </row>
    <row r="55361" spans="151:151" ht="14.4" x14ac:dyDescent="0.25">
      <c r="EU55361" s="104"/>
    </row>
    <row r="55362" spans="151:151" ht="14.4" x14ac:dyDescent="0.25">
      <c r="EU55362" s="104"/>
    </row>
    <row r="55363" spans="151:151" ht="14.4" x14ac:dyDescent="0.25">
      <c r="EU55363" s="104"/>
    </row>
    <row r="55364" spans="151:151" ht="14.4" x14ac:dyDescent="0.25">
      <c r="EU55364" s="104"/>
    </row>
    <row r="55365" spans="151:151" ht="14.4" x14ac:dyDescent="0.25">
      <c r="EU55365" s="104"/>
    </row>
    <row r="55366" spans="151:151" ht="14.4" x14ac:dyDescent="0.25">
      <c r="EU55366" s="104"/>
    </row>
    <row r="55367" spans="151:151" ht="14.4" x14ac:dyDescent="0.25">
      <c r="EU55367" s="104"/>
    </row>
    <row r="55368" spans="151:151" ht="14.4" x14ac:dyDescent="0.25">
      <c r="EU55368" s="104"/>
    </row>
    <row r="55369" spans="151:151" ht="14.4" x14ac:dyDescent="0.25">
      <c r="EU55369" s="104"/>
    </row>
    <row r="55370" spans="151:151" ht="14.4" x14ac:dyDescent="0.25">
      <c r="EU55370" s="104"/>
    </row>
    <row r="55371" spans="151:151" ht="14.4" x14ac:dyDescent="0.25">
      <c r="EU55371" s="104"/>
    </row>
    <row r="55372" spans="151:151" ht="14.4" x14ac:dyDescent="0.25">
      <c r="EU55372" s="104"/>
    </row>
    <row r="55373" spans="151:151" ht="14.4" x14ac:dyDescent="0.25">
      <c r="EU55373" s="104"/>
    </row>
    <row r="55374" spans="151:151" ht="14.4" x14ac:dyDescent="0.25">
      <c r="EU55374" s="104"/>
    </row>
    <row r="55375" spans="151:151" ht="14.4" x14ac:dyDescent="0.25">
      <c r="EU55375" s="104"/>
    </row>
    <row r="55376" spans="151:151" ht="14.4" x14ac:dyDescent="0.25">
      <c r="EU55376" s="104"/>
    </row>
    <row r="55377" spans="151:151" ht="14.4" x14ac:dyDescent="0.25">
      <c r="EU55377" s="104"/>
    </row>
    <row r="55378" spans="151:151" ht="14.4" x14ac:dyDescent="0.25">
      <c r="EU55378" s="104"/>
    </row>
    <row r="55379" spans="151:151" ht="14.4" x14ac:dyDescent="0.25">
      <c r="EU55379" s="104"/>
    </row>
    <row r="55380" spans="151:151" ht="14.4" x14ac:dyDescent="0.25">
      <c r="EU55380" s="104"/>
    </row>
    <row r="55381" spans="151:151" ht="14.4" x14ac:dyDescent="0.25">
      <c r="EU55381" s="104"/>
    </row>
    <row r="55382" spans="151:151" ht="14.4" x14ac:dyDescent="0.25">
      <c r="EU55382" s="104"/>
    </row>
    <row r="55383" spans="151:151" ht="14.4" x14ac:dyDescent="0.25">
      <c r="EU55383" s="104"/>
    </row>
    <row r="55384" spans="151:151" ht="14.4" x14ac:dyDescent="0.25">
      <c r="EU55384" s="104"/>
    </row>
    <row r="55385" spans="151:151" ht="14.4" x14ac:dyDescent="0.25">
      <c r="EU55385" s="104"/>
    </row>
    <row r="55386" spans="151:151" ht="14.4" x14ac:dyDescent="0.25">
      <c r="EU55386" s="104"/>
    </row>
    <row r="55387" spans="151:151" ht="14.4" x14ac:dyDescent="0.25">
      <c r="EU55387" s="104"/>
    </row>
    <row r="55388" spans="151:151" ht="14.4" x14ac:dyDescent="0.25">
      <c r="EU55388" s="104"/>
    </row>
    <row r="55389" spans="151:151" ht="14.4" x14ac:dyDescent="0.25">
      <c r="EU55389" s="104"/>
    </row>
    <row r="55390" spans="151:151" ht="14.4" x14ac:dyDescent="0.25">
      <c r="EU55390" s="104"/>
    </row>
    <row r="55391" spans="151:151" ht="14.4" x14ac:dyDescent="0.25">
      <c r="EU55391" s="104"/>
    </row>
    <row r="55392" spans="151:151" ht="14.4" x14ac:dyDescent="0.25">
      <c r="EU55392" s="104"/>
    </row>
    <row r="55393" spans="151:151" ht="14.4" x14ac:dyDescent="0.25">
      <c r="EU55393" s="104"/>
    </row>
    <row r="55394" spans="151:151" ht="14.4" x14ac:dyDescent="0.25">
      <c r="EU55394" s="104"/>
    </row>
    <row r="55395" spans="151:151" ht="14.4" x14ac:dyDescent="0.25">
      <c r="EU55395" s="104"/>
    </row>
    <row r="55396" spans="151:151" ht="14.4" x14ac:dyDescent="0.25">
      <c r="EU55396" s="104"/>
    </row>
    <row r="55397" spans="151:151" ht="14.4" x14ac:dyDescent="0.25">
      <c r="EU55397" s="104"/>
    </row>
    <row r="55398" spans="151:151" ht="14.4" x14ac:dyDescent="0.25">
      <c r="EU55398" s="104"/>
    </row>
    <row r="55399" spans="151:151" ht="14.4" x14ac:dyDescent="0.25">
      <c r="EU55399" s="104"/>
    </row>
    <row r="55400" spans="151:151" ht="14.4" x14ac:dyDescent="0.25">
      <c r="EU55400" s="104"/>
    </row>
    <row r="55401" spans="151:151" ht="14.4" x14ac:dyDescent="0.25">
      <c r="EU55401" s="104"/>
    </row>
    <row r="55402" spans="151:151" ht="14.4" x14ac:dyDescent="0.25">
      <c r="EU55402" s="104"/>
    </row>
    <row r="55403" spans="151:151" ht="14.4" x14ac:dyDescent="0.25">
      <c r="EU55403" s="104"/>
    </row>
    <row r="55404" spans="151:151" ht="14.4" x14ac:dyDescent="0.25">
      <c r="EU55404" s="104"/>
    </row>
    <row r="55405" spans="151:151" ht="14.4" x14ac:dyDescent="0.25">
      <c r="EU55405" s="104"/>
    </row>
    <row r="55406" spans="151:151" ht="14.4" x14ac:dyDescent="0.25">
      <c r="EU55406" s="104"/>
    </row>
    <row r="55407" spans="151:151" ht="14.4" x14ac:dyDescent="0.25">
      <c r="EU55407" s="104"/>
    </row>
    <row r="55408" spans="151:151" ht="14.4" x14ac:dyDescent="0.25">
      <c r="EU55408" s="104"/>
    </row>
    <row r="55409" spans="151:151" ht="14.4" x14ac:dyDescent="0.25">
      <c r="EU55409" s="104"/>
    </row>
    <row r="55410" spans="151:151" ht="14.4" x14ac:dyDescent="0.25">
      <c r="EU55410" s="104"/>
    </row>
    <row r="55411" spans="151:151" ht="14.4" x14ac:dyDescent="0.25">
      <c r="EU55411" s="104"/>
    </row>
    <row r="55412" spans="151:151" ht="14.4" x14ac:dyDescent="0.25">
      <c r="EU55412" s="104"/>
    </row>
    <row r="55413" spans="151:151" ht="14.4" x14ac:dyDescent="0.25">
      <c r="EU55413" s="104"/>
    </row>
    <row r="55414" spans="151:151" ht="14.4" x14ac:dyDescent="0.25">
      <c r="EU55414" s="104"/>
    </row>
    <row r="55415" spans="151:151" ht="14.4" x14ac:dyDescent="0.25">
      <c r="EU55415" s="104"/>
    </row>
    <row r="55416" spans="151:151" ht="14.4" x14ac:dyDescent="0.25">
      <c r="EU55416" s="104"/>
    </row>
    <row r="55417" spans="151:151" ht="14.4" x14ac:dyDescent="0.25">
      <c r="EU55417" s="104"/>
    </row>
    <row r="55418" spans="151:151" ht="14.4" x14ac:dyDescent="0.25">
      <c r="EU55418" s="104"/>
    </row>
    <row r="55419" spans="151:151" ht="14.4" x14ac:dyDescent="0.25">
      <c r="EU55419" s="104"/>
    </row>
    <row r="55420" spans="151:151" ht="14.4" x14ac:dyDescent="0.25">
      <c r="EU55420" s="104"/>
    </row>
    <row r="55421" spans="151:151" ht="14.4" x14ac:dyDescent="0.25">
      <c r="EU55421" s="104"/>
    </row>
    <row r="55422" spans="151:151" ht="14.4" x14ac:dyDescent="0.25">
      <c r="EU55422" s="104"/>
    </row>
    <row r="55423" spans="151:151" ht="14.4" x14ac:dyDescent="0.25">
      <c r="EU55423" s="104"/>
    </row>
    <row r="55424" spans="151:151" ht="14.4" x14ac:dyDescent="0.25">
      <c r="EU55424" s="104"/>
    </row>
    <row r="55425" spans="151:151" ht="14.4" x14ac:dyDescent="0.25">
      <c r="EU55425" s="104"/>
    </row>
    <row r="55426" spans="151:151" ht="14.4" x14ac:dyDescent="0.25">
      <c r="EU55426" s="104"/>
    </row>
    <row r="55427" spans="151:151" ht="14.4" x14ac:dyDescent="0.25">
      <c r="EU55427" s="104"/>
    </row>
    <row r="55428" spans="151:151" ht="14.4" x14ac:dyDescent="0.25">
      <c r="EU55428" s="104"/>
    </row>
    <row r="55429" spans="151:151" ht="14.4" x14ac:dyDescent="0.25">
      <c r="EU55429" s="104"/>
    </row>
    <row r="55430" spans="151:151" ht="14.4" x14ac:dyDescent="0.25">
      <c r="EU55430" s="104"/>
    </row>
    <row r="55431" spans="151:151" ht="14.4" x14ac:dyDescent="0.25">
      <c r="EU55431" s="104"/>
    </row>
    <row r="55432" spans="151:151" ht="14.4" x14ac:dyDescent="0.25">
      <c r="EU55432" s="104"/>
    </row>
    <row r="55433" spans="151:151" ht="14.4" x14ac:dyDescent="0.25">
      <c r="EU55433" s="104"/>
    </row>
    <row r="55434" spans="151:151" ht="14.4" x14ac:dyDescent="0.25">
      <c r="EU55434" s="104"/>
    </row>
    <row r="55435" spans="151:151" ht="14.4" x14ac:dyDescent="0.25">
      <c r="EU55435" s="104"/>
    </row>
    <row r="55436" spans="151:151" ht="14.4" x14ac:dyDescent="0.25">
      <c r="EU55436" s="104"/>
    </row>
    <row r="55437" spans="151:151" ht="14.4" x14ac:dyDescent="0.25">
      <c r="EU55437" s="104"/>
    </row>
    <row r="55438" spans="151:151" ht="14.4" x14ac:dyDescent="0.25">
      <c r="EU55438" s="104"/>
    </row>
    <row r="55439" spans="151:151" ht="14.4" x14ac:dyDescent="0.25">
      <c r="EU55439" s="104"/>
    </row>
    <row r="55440" spans="151:151" ht="14.4" x14ac:dyDescent="0.25">
      <c r="EU55440" s="104"/>
    </row>
    <row r="55441" spans="151:151" ht="14.4" x14ac:dyDescent="0.25">
      <c r="EU55441" s="104"/>
    </row>
    <row r="55442" spans="151:151" ht="14.4" x14ac:dyDescent="0.25">
      <c r="EU55442" s="104"/>
    </row>
    <row r="55443" spans="151:151" ht="14.4" x14ac:dyDescent="0.25">
      <c r="EU55443" s="104"/>
    </row>
    <row r="55444" spans="151:151" ht="14.4" x14ac:dyDescent="0.25">
      <c r="EU55444" s="104"/>
    </row>
    <row r="55445" spans="151:151" ht="14.4" x14ac:dyDescent="0.25">
      <c r="EU55445" s="104"/>
    </row>
    <row r="55446" spans="151:151" ht="14.4" x14ac:dyDescent="0.25">
      <c r="EU55446" s="104"/>
    </row>
    <row r="55447" spans="151:151" ht="14.4" x14ac:dyDescent="0.25">
      <c r="EU55447" s="104"/>
    </row>
    <row r="55448" spans="151:151" ht="14.4" x14ac:dyDescent="0.25">
      <c r="EU55448" s="104"/>
    </row>
    <row r="55449" spans="151:151" ht="14.4" x14ac:dyDescent="0.25">
      <c r="EU55449" s="104"/>
    </row>
    <row r="55450" spans="151:151" ht="14.4" x14ac:dyDescent="0.25">
      <c r="EU55450" s="104"/>
    </row>
    <row r="55451" spans="151:151" ht="14.4" x14ac:dyDescent="0.25">
      <c r="EU55451" s="104"/>
    </row>
    <row r="55452" spans="151:151" ht="14.4" x14ac:dyDescent="0.25">
      <c r="EU55452" s="104"/>
    </row>
    <row r="55453" spans="151:151" ht="14.4" x14ac:dyDescent="0.25">
      <c r="EU55453" s="104"/>
    </row>
    <row r="55454" spans="151:151" ht="14.4" x14ac:dyDescent="0.25">
      <c r="EU55454" s="104"/>
    </row>
    <row r="55455" spans="151:151" ht="14.4" x14ac:dyDescent="0.25">
      <c r="EU55455" s="104"/>
    </row>
    <row r="55456" spans="151:151" ht="14.4" x14ac:dyDescent="0.25">
      <c r="EU55456" s="104"/>
    </row>
    <row r="55457" spans="151:151" ht="14.4" x14ac:dyDescent="0.25">
      <c r="EU55457" s="104"/>
    </row>
    <row r="55458" spans="151:151" ht="14.4" x14ac:dyDescent="0.25">
      <c r="EU55458" s="104"/>
    </row>
    <row r="55459" spans="151:151" ht="14.4" x14ac:dyDescent="0.25">
      <c r="EU55459" s="104"/>
    </row>
    <row r="55460" spans="151:151" ht="14.4" x14ac:dyDescent="0.25">
      <c r="EU55460" s="104"/>
    </row>
    <row r="55461" spans="151:151" ht="14.4" x14ac:dyDescent="0.25">
      <c r="EU55461" s="104"/>
    </row>
    <row r="55462" spans="151:151" ht="14.4" x14ac:dyDescent="0.25">
      <c r="EU55462" s="104"/>
    </row>
    <row r="55463" spans="151:151" ht="14.4" x14ac:dyDescent="0.25">
      <c r="EU55463" s="104"/>
    </row>
    <row r="55464" spans="151:151" ht="14.4" x14ac:dyDescent="0.25">
      <c r="EU55464" s="104"/>
    </row>
    <row r="55465" spans="151:151" ht="14.4" x14ac:dyDescent="0.25">
      <c r="EU55465" s="104"/>
    </row>
    <row r="55466" spans="151:151" ht="14.4" x14ac:dyDescent="0.25">
      <c r="EU55466" s="104"/>
    </row>
    <row r="55467" spans="151:151" ht="14.4" x14ac:dyDescent="0.25">
      <c r="EU55467" s="104"/>
    </row>
    <row r="55468" spans="151:151" ht="14.4" x14ac:dyDescent="0.25">
      <c r="EU55468" s="104"/>
    </row>
    <row r="55469" spans="151:151" ht="14.4" x14ac:dyDescent="0.25">
      <c r="EU55469" s="104"/>
    </row>
    <row r="55470" spans="151:151" ht="14.4" x14ac:dyDescent="0.25">
      <c r="EU55470" s="104"/>
    </row>
    <row r="55471" spans="151:151" ht="14.4" x14ac:dyDescent="0.25">
      <c r="EU55471" s="104"/>
    </row>
    <row r="55472" spans="151:151" ht="14.4" x14ac:dyDescent="0.25">
      <c r="EU55472" s="104"/>
    </row>
    <row r="55473" spans="151:151" ht="14.4" x14ac:dyDescent="0.25">
      <c r="EU55473" s="104"/>
    </row>
    <row r="55474" spans="151:151" ht="14.4" x14ac:dyDescent="0.25">
      <c r="EU55474" s="104"/>
    </row>
    <row r="55475" spans="151:151" ht="14.4" x14ac:dyDescent="0.25">
      <c r="EU55475" s="104"/>
    </row>
    <row r="55476" spans="151:151" ht="14.4" x14ac:dyDescent="0.25">
      <c r="EU55476" s="104"/>
    </row>
    <row r="55477" spans="151:151" ht="14.4" x14ac:dyDescent="0.25">
      <c r="EU55477" s="104"/>
    </row>
    <row r="55478" spans="151:151" ht="14.4" x14ac:dyDescent="0.25">
      <c r="EU55478" s="104"/>
    </row>
    <row r="55479" spans="151:151" ht="14.4" x14ac:dyDescent="0.25">
      <c r="EU55479" s="104"/>
    </row>
    <row r="55480" spans="151:151" ht="14.4" x14ac:dyDescent="0.25">
      <c r="EU55480" s="104"/>
    </row>
    <row r="55481" spans="151:151" ht="14.4" x14ac:dyDescent="0.25">
      <c r="EU55481" s="104"/>
    </row>
    <row r="55482" spans="151:151" ht="14.4" x14ac:dyDescent="0.25">
      <c r="EU55482" s="104"/>
    </row>
    <row r="55483" spans="151:151" ht="14.4" x14ac:dyDescent="0.25">
      <c r="EU55483" s="104"/>
    </row>
    <row r="55484" spans="151:151" ht="14.4" x14ac:dyDescent="0.25">
      <c r="EU55484" s="104"/>
    </row>
    <row r="55485" spans="151:151" ht="14.4" x14ac:dyDescent="0.25">
      <c r="EU55485" s="104"/>
    </row>
    <row r="55486" spans="151:151" ht="14.4" x14ac:dyDescent="0.25">
      <c r="EU55486" s="104"/>
    </row>
    <row r="55487" spans="151:151" ht="14.4" x14ac:dyDescent="0.25">
      <c r="EU55487" s="104"/>
    </row>
    <row r="55488" spans="151:151" ht="14.4" x14ac:dyDescent="0.25">
      <c r="EU55488" s="104"/>
    </row>
    <row r="55489" spans="151:151" ht="14.4" x14ac:dyDescent="0.25">
      <c r="EU55489" s="104"/>
    </row>
    <row r="55490" spans="151:151" ht="14.4" x14ac:dyDescent="0.25">
      <c r="EU55490" s="104"/>
    </row>
    <row r="55491" spans="151:151" ht="14.4" x14ac:dyDescent="0.25">
      <c r="EU55491" s="104"/>
    </row>
    <row r="55492" spans="151:151" ht="14.4" x14ac:dyDescent="0.25">
      <c r="EU55492" s="104"/>
    </row>
    <row r="55493" spans="151:151" ht="14.4" x14ac:dyDescent="0.25">
      <c r="EU55493" s="104"/>
    </row>
    <row r="55494" spans="151:151" ht="14.4" x14ac:dyDescent="0.25">
      <c r="EU55494" s="104"/>
    </row>
    <row r="55495" spans="151:151" ht="14.4" x14ac:dyDescent="0.25">
      <c r="EU55495" s="104"/>
    </row>
    <row r="55496" spans="151:151" ht="14.4" x14ac:dyDescent="0.25">
      <c r="EU55496" s="104"/>
    </row>
    <row r="55497" spans="151:151" ht="14.4" x14ac:dyDescent="0.25">
      <c r="EU55497" s="104"/>
    </row>
    <row r="55498" spans="151:151" ht="14.4" x14ac:dyDescent="0.25">
      <c r="EU55498" s="104"/>
    </row>
    <row r="55499" spans="151:151" ht="14.4" x14ac:dyDescent="0.25">
      <c r="EU55499" s="104"/>
    </row>
    <row r="55500" spans="151:151" ht="14.4" x14ac:dyDescent="0.25">
      <c r="EU55500" s="104"/>
    </row>
    <row r="55501" spans="151:151" ht="14.4" x14ac:dyDescent="0.25">
      <c r="EU55501" s="104"/>
    </row>
    <row r="55502" spans="151:151" ht="14.4" x14ac:dyDescent="0.25">
      <c r="EU55502" s="104"/>
    </row>
    <row r="55503" spans="151:151" ht="14.4" x14ac:dyDescent="0.25">
      <c r="EU55503" s="104"/>
    </row>
    <row r="55504" spans="151:151" ht="14.4" x14ac:dyDescent="0.25">
      <c r="EU55504" s="104"/>
    </row>
    <row r="55505" spans="151:151" ht="14.4" x14ac:dyDescent="0.25">
      <c r="EU55505" s="104"/>
    </row>
    <row r="55506" spans="151:151" ht="14.4" x14ac:dyDescent="0.25">
      <c r="EU55506" s="104"/>
    </row>
    <row r="55507" spans="151:151" ht="14.4" x14ac:dyDescent="0.25">
      <c r="EU55507" s="104"/>
    </row>
    <row r="55508" spans="151:151" ht="14.4" x14ac:dyDescent="0.25">
      <c r="EU55508" s="104"/>
    </row>
    <row r="55509" spans="151:151" ht="14.4" x14ac:dyDescent="0.25">
      <c r="EU55509" s="104"/>
    </row>
    <row r="55510" spans="151:151" ht="14.4" x14ac:dyDescent="0.25">
      <c r="EU55510" s="104"/>
    </row>
    <row r="55511" spans="151:151" ht="14.4" x14ac:dyDescent="0.25">
      <c r="EU55511" s="104"/>
    </row>
    <row r="55512" spans="151:151" ht="14.4" x14ac:dyDescent="0.25">
      <c r="EU55512" s="104"/>
    </row>
    <row r="55513" spans="151:151" ht="14.4" x14ac:dyDescent="0.25">
      <c r="EU55513" s="104"/>
    </row>
    <row r="55514" spans="151:151" ht="14.4" x14ac:dyDescent="0.25">
      <c r="EU55514" s="104"/>
    </row>
    <row r="55515" spans="151:151" ht="14.4" x14ac:dyDescent="0.25">
      <c r="EU55515" s="104"/>
    </row>
    <row r="55516" spans="151:151" ht="14.4" x14ac:dyDescent="0.25">
      <c r="EU55516" s="104"/>
    </row>
    <row r="55517" spans="151:151" ht="14.4" x14ac:dyDescent="0.25">
      <c r="EU55517" s="104"/>
    </row>
    <row r="55518" spans="151:151" ht="14.4" x14ac:dyDescent="0.25">
      <c r="EU55518" s="104"/>
    </row>
    <row r="55519" spans="151:151" ht="14.4" x14ac:dyDescent="0.25">
      <c r="EU55519" s="104"/>
    </row>
    <row r="55520" spans="151:151" ht="14.4" x14ac:dyDescent="0.25">
      <c r="EU55520" s="104"/>
    </row>
    <row r="55521" spans="151:151" ht="14.4" x14ac:dyDescent="0.25">
      <c r="EU55521" s="104"/>
    </row>
    <row r="55522" spans="151:151" ht="14.4" x14ac:dyDescent="0.25">
      <c r="EU55522" s="104"/>
    </row>
    <row r="55523" spans="151:151" ht="14.4" x14ac:dyDescent="0.25">
      <c r="EU55523" s="104"/>
    </row>
    <row r="55524" spans="151:151" ht="14.4" x14ac:dyDescent="0.25">
      <c r="EU55524" s="104"/>
    </row>
    <row r="55525" spans="151:151" ht="14.4" x14ac:dyDescent="0.25">
      <c r="EU55525" s="104"/>
    </row>
    <row r="55526" spans="151:151" ht="14.4" x14ac:dyDescent="0.25">
      <c r="EU55526" s="104"/>
    </row>
    <row r="55527" spans="151:151" ht="14.4" x14ac:dyDescent="0.25">
      <c r="EU55527" s="104"/>
    </row>
    <row r="55528" spans="151:151" ht="14.4" x14ac:dyDescent="0.25">
      <c r="EU55528" s="104"/>
    </row>
    <row r="55529" spans="151:151" ht="14.4" x14ac:dyDescent="0.25">
      <c r="EU55529" s="104"/>
    </row>
    <row r="55530" spans="151:151" ht="14.4" x14ac:dyDescent="0.25">
      <c r="EU55530" s="104"/>
    </row>
    <row r="55531" spans="151:151" ht="14.4" x14ac:dyDescent="0.25">
      <c r="EU55531" s="104"/>
    </row>
    <row r="55532" spans="151:151" ht="14.4" x14ac:dyDescent="0.25">
      <c r="EU55532" s="104"/>
    </row>
    <row r="55533" spans="151:151" ht="14.4" x14ac:dyDescent="0.25">
      <c r="EU55533" s="104"/>
    </row>
    <row r="55534" spans="151:151" ht="14.4" x14ac:dyDescent="0.25">
      <c r="EU55534" s="104"/>
    </row>
    <row r="55535" spans="151:151" ht="14.4" x14ac:dyDescent="0.25">
      <c r="EU55535" s="104"/>
    </row>
    <row r="55536" spans="151:151" ht="14.4" x14ac:dyDescent="0.25">
      <c r="EU55536" s="104"/>
    </row>
    <row r="55537" spans="151:151" ht="14.4" x14ac:dyDescent="0.25">
      <c r="EU55537" s="104"/>
    </row>
    <row r="55538" spans="151:151" ht="14.4" x14ac:dyDescent="0.25">
      <c r="EU55538" s="104"/>
    </row>
    <row r="55539" spans="151:151" ht="14.4" x14ac:dyDescent="0.25">
      <c r="EU55539" s="104"/>
    </row>
    <row r="55540" spans="151:151" ht="14.4" x14ac:dyDescent="0.25">
      <c r="EU55540" s="104"/>
    </row>
    <row r="55541" spans="151:151" ht="14.4" x14ac:dyDescent="0.25">
      <c r="EU55541" s="104"/>
    </row>
    <row r="55542" spans="151:151" ht="14.4" x14ac:dyDescent="0.25">
      <c r="EU55542" s="104"/>
    </row>
    <row r="55543" spans="151:151" ht="14.4" x14ac:dyDescent="0.25">
      <c r="EU55543" s="104"/>
    </row>
    <row r="55544" spans="151:151" ht="14.4" x14ac:dyDescent="0.25">
      <c r="EU55544" s="104"/>
    </row>
    <row r="55545" spans="151:151" ht="14.4" x14ac:dyDescent="0.25">
      <c r="EU55545" s="104"/>
    </row>
    <row r="55546" spans="151:151" ht="14.4" x14ac:dyDescent="0.25">
      <c r="EU55546" s="104"/>
    </row>
    <row r="55547" spans="151:151" ht="14.4" x14ac:dyDescent="0.25">
      <c r="EU55547" s="104"/>
    </row>
    <row r="55548" spans="151:151" ht="14.4" x14ac:dyDescent="0.25">
      <c r="EU55548" s="104"/>
    </row>
    <row r="55549" spans="151:151" ht="14.4" x14ac:dyDescent="0.25">
      <c r="EU55549" s="104"/>
    </row>
    <row r="55550" spans="151:151" ht="14.4" x14ac:dyDescent="0.25">
      <c r="EU55550" s="104"/>
    </row>
    <row r="55551" spans="151:151" ht="14.4" x14ac:dyDescent="0.25">
      <c r="EU55551" s="104"/>
    </row>
    <row r="55552" spans="151:151" ht="14.4" x14ac:dyDescent="0.25">
      <c r="EU55552" s="104"/>
    </row>
    <row r="55553" spans="151:151" ht="14.4" x14ac:dyDescent="0.25">
      <c r="EU55553" s="104"/>
    </row>
    <row r="55554" spans="151:151" ht="14.4" x14ac:dyDescent="0.25">
      <c r="EU55554" s="104"/>
    </row>
    <row r="55555" spans="151:151" ht="14.4" x14ac:dyDescent="0.25">
      <c r="EU55555" s="104"/>
    </row>
    <row r="55556" spans="151:151" ht="14.4" x14ac:dyDescent="0.25">
      <c r="EU55556" s="104"/>
    </row>
    <row r="55557" spans="151:151" ht="14.4" x14ac:dyDescent="0.25">
      <c r="EU55557" s="104"/>
    </row>
    <row r="55558" spans="151:151" ht="14.4" x14ac:dyDescent="0.25">
      <c r="EU55558" s="104"/>
    </row>
    <row r="55559" spans="151:151" ht="14.4" x14ac:dyDescent="0.25">
      <c r="EU55559" s="104"/>
    </row>
    <row r="55560" spans="151:151" ht="14.4" x14ac:dyDescent="0.25">
      <c r="EU55560" s="104"/>
    </row>
    <row r="55561" spans="151:151" ht="14.4" x14ac:dyDescent="0.25">
      <c r="EU55561" s="104"/>
    </row>
    <row r="55562" spans="151:151" ht="14.4" x14ac:dyDescent="0.25">
      <c r="EU55562" s="104"/>
    </row>
    <row r="55563" spans="151:151" ht="14.4" x14ac:dyDescent="0.25">
      <c r="EU55563" s="104"/>
    </row>
    <row r="55564" spans="151:151" ht="14.4" x14ac:dyDescent="0.25">
      <c r="EU55564" s="104"/>
    </row>
    <row r="55565" spans="151:151" ht="14.4" x14ac:dyDescent="0.25">
      <c r="EU55565" s="104"/>
    </row>
    <row r="55566" spans="151:151" ht="14.4" x14ac:dyDescent="0.25">
      <c r="EU55566" s="104"/>
    </row>
    <row r="55567" spans="151:151" ht="14.4" x14ac:dyDescent="0.25">
      <c r="EU55567" s="104"/>
    </row>
    <row r="55568" spans="151:151" ht="14.4" x14ac:dyDescent="0.25">
      <c r="EU55568" s="104"/>
    </row>
    <row r="55569" spans="151:151" ht="14.4" x14ac:dyDescent="0.25">
      <c r="EU55569" s="104"/>
    </row>
    <row r="55570" spans="151:151" ht="14.4" x14ac:dyDescent="0.25">
      <c r="EU55570" s="104"/>
    </row>
    <row r="55571" spans="151:151" ht="14.4" x14ac:dyDescent="0.25">
      <c r="EU55571" s="104"/>
    </row>
    <row r="55572" spans="151:151" ht="14.4" x14ac:dyDescent="0.25">
      <c r="EU55572" s="104"/>
    </row>
    <row r="55573" spans="151:151" ht="14.4" x14ac:dyDescent="0.25">
      <c r="EU55573" s="104"/>
    </row>
    <row r="55574" spans="151:151" ht="14.4" x14ac:dyDescent="0.25">
      <c r="EU55574" s="104"/>
    </row>
    <row r="55575" spans="151:151" ht="14.4" x14ac:dyDescent="0.25">
      <c r="EU55575" s="104"/>
    </row>
    <row r="55576" spans="151:151" ht="14.4" x14ac:dyDescent="0.25">
      <c r="EU55576" s="104"/>
    </row>
    <row r="55577" spans="151:151" ht="14.4" x14ac:dyDescent="0.25">
      <c r="EU55577" s="104"/>
    </row>
    <row r="55578" spans="151:151" ht="14.4" x14ac:dyDescent="0.25">
      <c r="EU55578" s="104"/>
    </row>
    <row r="55579" spans="151:151" ht="14.4" x14ac:dyDescent="0.25">
      <c r="EU55579" s="104"/>
    </row>
    <row r="55580" spans="151:151" ht="14.4" x14ac:dyDescent="0.25">
      <c r="EU55580" s="104"/>
    </row>
    <row r="55581" spans="151:151" ht="14.4" x14ac:dyDescent="0.25">
      <c r="EU55581" s="104"/>
    </row>
    <row r="55582" spans="151:151" ht="14.4" x14ac:dyDescent="0.25">
      <c r="EU55582" s="104"/>
    </row>
    <row r="55583" spans="151:151" ht="14.4" x14ac:dyDescent="0.25">
      <c r="EU55583" s="104"/>
    </row>
    <row r="55584" spans="151:151" ht="14.4" x14ac:dyDescent="0.25">
      <c r="EU55584" s="104"/>
    </row>
    <row r="55585" spans="151:151" ht="14.4" x14ac:dyDescent="0.25">
      <c r="EU55585" s="104"/>
    </row>
    <row r="55586" spans="151:151" ht="14.4" x14ac:dyDescent="0.25">
      <c r="EU55586" s="104"/>
    </row>
    <row r="55587" spans="151:151" ht="14.4" x14ac:dyDescent="0.25">
      <c r="EU55587" s="104"/>
    </row>
    <row r="55588" spans="151:151" ht="14.4" x14ac:dyDescent="0.25">
      <c r="EU55588" s="104"/>
    </row>
    <row r="55589" spans="151:151" ht="14.4" x14ac:dyDescent="0.25">
      <c r="EU55589" s="104"/>
    </row>
    <row r="55590" spans="151:151" ht="14.4" x14ac:dyDescent="0.25">
      <c r="EU55590" s="104"/>
    </row>
    <row r="55591" spans="151:151" ht="14.4" x14ac:dyDescent="0.25">
      <c r="EU55591" s="104"/>
    </row>
    <row r="55592" spans="151:151" ht="14.4" x14ac:dyDescent="0.25">
      <c r="EU55592" s="104"/>
    </row>
    <row r="55593" spans="151:151" ht="14.4" x14ac:dyDescent="0.25">
      <c r="EU55593" s="104"/>
    </row>
    <row r="55594" spans="151:151" ht="14.4" x14ac:dyDescent="0.25">
      <c r="EU55594" s="104"/>
    </row>
    <row r="55595" spans="151:151" ht="14.4" x14ac:dyDescent="0.25">
      <c r="EU55595" s="104"/>
    </row>
    <row r="55596" spans="151:151" ht="14.4" x14ac:dyDescent="0.25">
      <c r="EU55596" s="104"/>
    </row>
    <row r="55597" spans="151:151" ht="14.4" x14ac:dyDescent="0.25">
      <c r="EU55597" s="104"/>
    </row>
    <row r="55598" spans="151:151" ht="14.4" x14ac:dyDescent="0.25">
      <c r="EU55598" s="104"/>
    </row>
    <row r="55599" spans="151:151" ht="14.4" x14ac:dyDescent="0.25">
      <c r="EU55599" s="104"/>
    </row>
    <row r="55600" spans="151:151" ht="14.4" x14ac:dyDescent="0.25">
      <c r="EU55600" s="104"/>
    </row>
    <row r="55601" spans="151:151" ht="14.4" x14ac:dyDescent="0.25">
      <c r="EU55601" s="104"/>
    </row>
    <row r="55602" spans="151:151" ht="14.4" x14ac:dyDescent="0.25">
      <c r="EU55602" s="104"/>
    </row>
    <row r="55603" spans="151:151" ht="14.4" x14ac:dyDescent="0.25">
      <c r="EU55603" s="104"/>
    </row>
    <row r="55604" spans="151:151" ht="14.4" x14ac:dyDescent="0.25">
      <c r="EU55604" s="104"/>
    </row>
    <row r="55605" spans="151:151" ht="14.4" x14ac:dyDescent="0.25">
      <c r="EU55605" s="104"/>
    </row>
    <row r="55606" spans="151:151" ht="14.4" x14ac:dyDescent="0.25">
      <c r="EU55606" s="104"/>
    </row>
    <row r="55607" spans="151:151" ht="14.4" x14ac:dyDescent="0.25">
      <c r="EU55607" s="104"/>
    </row>
    <row r="55608" spans="151:151" ht="14.4" x14ac:dyDescent="0.25">
      <c r="EU55608" s="104"/>
    </row>
    <row r="55609" spans="151:151" ht="14.4" x14ac:dyDescent="0.25">
      <c r="EU55609" s="104"/>
    </row>
    <row r="55610" spans="151:151" ht="14.4" x14ac:dyDescent="0.25">
      <c r="EU55610" s="104"/>
    </row>
    <row r="55611" spans="151:151" ht="14.4" x14ac:dyDescent="0.25">
      <c r="EU55611" s="104"/>
    </row>
    <row r="55612" spans="151:151" ht="14.4" x14ac:dyDescent="0.25">
      <c r="EU55612" s="104"/>
    </row>
    <row r="55613" spans="151:151" ht="14.4" x14ac:dyDescent="0.25">
      <c r="EU55613" s="104"/>
    </row>
    <row r="55614" spans="151:151" ht="14.4" x14ac:dyDescent="0.25">
      <c r="EU55614" s="104"/>
    </row>
    <row r="55615" spans="151:151" ht="14.4" x14ac:dyDescent="0.25">
      <c r="EU55615" s="104"/>
    </row>
    <row r="55616" spans="151:151" ht="14.4" x14ac:dyDescent="0.25">
      <c r="EU55616" s="104"/>
    </row>
    <row r="55617" spans="151:151" ht="14.4" x14ac:dyDescent="0.25">
      <c r="EU55617" s="104"/>
    </row>
    <row r="55618" spans="151:151" ht="14.4" x14ac:dyDescent="0.25">
      <c r="EU55618" s="104"/>
    </row>
    <row r="55619" spans="151:151" ht="14.4" x14ac:dyDescent="0.25">
      <c r="EU55619" s="104"/>
    </row>
    <row r="55620" spans="151:151" ht="14.4" x14ac:dyDescent="0.25">
      <c r="EU55620" s="104"/>
    </row>
    <row r="55621" spans="151:151" ht="14.4" x14ac:dyDescent="0.25">
      <c r="EU55621" s="104"/>
    </row>
    <row r="55622" spans="151:151" ht="14.4" x14ac:dyDescent="0.25">
      <c r="EU55622" s="104"/>
    </row>
    <row r="55623" spans="151:151" ht="14.4" x14ac:dyDescent="0.25">
      <c r="EU55623" s="104"/>
    </row>
    <row r="55624" spans="151:151" ht="14.4" x14ac:dyDescent="0.25">
      <c r="EU55624" s="104"/>
    </row>
    <row r="55625" spans="151:151" ht="14.4" x14ac:dyDescent="0.25">
      <c r="EU55625" s="104"/>
    </row>
    <row r="55626" spans="151:151" ht="14.4" x14ac:dyDescent="0.25">
      <c r="EU55626" s="104"/>
    </row>
    <row r="55627" spans="151:151" ht="14.4" x14ac:dyDescent="0.25">
      <c r="EU55627" s="104"/>
    </row>
    <row r="55628" spans="151:151" ht="14.4" x14ac:dyDescent="0.25">
      <c r="EU55628" s="104"/>
    </row>
    <row r="55629" spans="151:151" ht="14.4" x14ac:dyDescent="0.25">
      <c r="EU55629" s="104"/>
    </row>
    <row r="55630" spans="151:151" ht="14.4" x14ac:dyDescent="0.25">
      <c r="EU55630" s="104"/>
    </row>
    <row r="55631" spans="151:151" ht="14.4" x14ac:dyDescent="0.25">
      <c r="EU55631" s="104"/>
    </row>
    <row r="55632" spans="151:151" ht="14.4" x14ac:dyDescent="0.25">
      <c r="EU55632" s="104"/>
    </row>
    <row r="55633" spans="151:151" ht="14.4" x14ac:dyDescent="0.25">
      <c r="EU55633" s="104"/>
    </row>
    <row r="55634" spans="151:151" ht="14.4" x14ac:dyDescent="0.25">
      <c r="EU55634" s="104"/>
    </row>
    <row r="55635" spans="151:151" ht="14.4" x14ac:dyDescent="0.25">
      <c r="EU55635" s="104"/>
    </row>
    <row r="55636" spans="151:151" ht="14.4" x14ac:dyDescent="0.25">
      <c r="EU55636" s="104"/>
    </row>
    <row r="55637" spans="151:151" ht="14.4" x14ac:dyDescent="0.25">
      <c r="EU55637" s="104"/>
    </row>
    <row r="55638" spans="151:151" ht="14.4" x14ac:dyDescent="0.25">
      <c r="EU55638" s="104"/>
    </row>
    <row r="55639" spans="151:151" ht="14.4" x14ac:dyDescent="0.25">
      <c r="EU55639" s="104"/>
    </row>
    <row r="55640" spans="151:151" ht="14.4" x14ac:dyDescent="0.25">
      <c r="EU55640" s="104"/>
    </row>
    <row r="55641" spans="151:151" ht="14.4" x14ac:dyDescent="0.25">
      <c r="EU55641" s="104"/>
    </row>
    <row r="55642" spans="151:151" ht="14.4" x14ac:dyDescent="0.25">
      <c r="EU55642" s="104"/>
    </row>
    <row r="55643" spans="151:151" ht="14.4" x14ac:dyDescent="0.25">
      <c r="EU55643" s="104"/>
    </row>
    <row r="55644" spans="151:151" ht="14.4" x14ac:dyDescent="0.25">
      <c r="EU55644" s="104"/>
    </row>
    <row r="55645" spans="151:151" ht="14.4" x14ac:dyDescent="0.25">
      <c r="EU55645" s="104"/>
    </row>
    <row r="55646" spans="151:151" ht="14.4" x14ac:dyDescent="0.25">
      <c r="EU55646" s="104"/>
    </row>
    <row r="55647" spans="151:151" ht="14.4" x14ac:dyDescent="0.25">
      <c r="EU55647" s="104"/>
    </row>
    <row r="55648" spans="151:151" ht="14.4" x14ac:dyDescent="0.25">
      <c r="EU55648" s="104"/>
    </row>
    <row r="55649" spans="151:151" ht="14.4" x14ac:dyDescent="0.25">
      <c r="EU55649" s="104"/>
    </row>
    <row r="55650" spans="151:151" ht="14.4" x14ac:dyDescent="0.25">
      <c r="EU55650" s="104"/>
    </row>
    <row r="55651" spans="151:151" ht="14.4" x14ac:dyDescent="0.25">
      <c r="EU55651" s="104"/>
    </row>
    <row r="55652" spans="151:151" ht="14.4" x14ac:dyDescent="0.25">
      <c r="EU55652" s="104"/>
    </row>
    <row r="55653" spans="151:151" ht="14.4" x14ac:dyDescent="0.25">
      <c r="EU55653" s="104"/>
    </row>
    <row r="55654" spans="151:151" ht="14.4" x14ac:dyDescent="0.25">
      <c r="EU55654" s="104"/>
    </row>
    <row r="55655" spans="151:151" ht="14.4" x14ac:dyDescent="0.25">
      <c r="EU55655" s="104"/>
    </row>
    <row r="55656" spans="151:151" ht="14.4" x14ac:dyDescent="0.25">
      <c r="EU55656" s="104"/>
    </row>
    <row r="55657" spans="151:151" ht="14.4" x14ac:dyDescent="0.25">
      <c r="EU55657" s="104"/>
    </row>
    <row r="55658" spans="151:151" ht="14.4" x14ac:dyDescent="0.25">
      <c r="EU55658" s="104"/>
    </row>
    <row r="55659" spans="151:151" ht="14.4" x14ac:dyDescent="0.25">
      <c r="EU55659" s="104"/>
    </row>
    <row r="55660" spans="151:151" ht="14.4" x14ac:dyDescent="0.25">
      <c r="EU55660" s="104"/>
    </row>
    <row r="55661" spans="151:151" ht="14.4" x14ac:dyDescent="0.25">
      <c r="EU55661" s="104"/>
    </row>
    <row r="55662" spans="151:151" ht="14.4" x14ac:dyDescent="0.25">
      <c r="EU55662" s="104"/>
    </row>
    <row r="55663" spans="151:151" ht="14.4" x14ac:dyDescent="0.25">
      <c r="EU55663" s="104"/>
    </row>
    <row r="55664" spans="151:151" ht="14.4" x14ac:dyDescent="0.25">
      <c r="EU55664" s="104"/>
    </row>
    <row r="55665" spans="151:151" ht="14.4" x14ac:dyDescent="0.25">
      <c r="EU55665" s="104"/>
    </row>
    <row r="55666" spans="151:151" ht="14.4" x14ac:dyDescent="0.25">
      <c r="EU55666" s="104"/>
    </row>
    <row r="55667" spans="151:151" ht="14.4" x14ac:dyDescent="0.25">
      <c r="EU55667" s="104"/>
    </row>
    <row r="55668" spans="151:151" ht="14.4" x14ac:dyDescent="0.25">
      <c r="EU55668" s="104"/>
    </row>
    <row r="55669" spans="151:151" ht="14.4" x14ac:dyDescent="0.25">
      <c r="EU55669" s="104"/>
    </row>
    <row r="55670" spans="151:151" ht="14.4" x14ac:dyDescent="0.25">
      <c r="EU55670" s="104"/>
    </row>
    <row r="55671" spans="151:151" ht="14.4" x14ac:dyDescent="0.25">
      <c r="EU55671" s="104"/>
    </row>
    <row r="55672" spans="151:151" ht="14.4" x14ac:dyDescent="0.25">
      <c r="EU55672" s="104"/>
    </row>
    <row r="55673" spans="151:151" ht="14.4" x14ac:dyDescent="0.25">
      <c r="EU55673" s="104"/>
    </row>
    <row r="55674" spans="151:151" ht="14.4" x14ac:dyDescent="0.25">
      <c r="EU55674" s="104"/>
    </row>
    <row r="55675" spans="151:151" ht="14.4" x14ac:dyDescent="0.25">
      <c r="EU55675" s="104"/>
    </row>
    <row r="55676" spans="151:151" ht="14.4" x14ac:dyDescent="0.25">
      <c r="EU55676" s="104"/>
    </row>
    <row r="55677" spans="151:151" ht="14.4" x14ac:dyDescent="0.25">
      <c r="EU55677" s="104"/>
    </row>
    <row r="55678" spans="151:151" ht="14.4" x14ac:dyDescent="0.25">
      <c r="EU55678" s="104"/>
    </row>
    <row r="55679" spans="151:151" ht="14.4" x14ac:dyDescent="0.25">
      <c r="EU55679" s="104"/>
    </row>
    <row r="55680" spans="151:151" ht="14.4" x14ac:dyDescent="0.25">
      <c r="EU55680" s="104"/>
    </row>
    <row r="55681" spans="151:151" ht="14.4" x14ac:dyDescent="0.25">
      <c r="EU55681" s="104"/>
    </row>
    <row r="55682" spans="151:151" ht="14.4" x14ac:dyDescent="0.25">
      <c r="EU55682" s="104"/>
    </row>
    <row r="55683" spans="151:151" ht="14.4" x14ac:dyDescent="0.25">
      <c r="EU55683" s="104"/>
    </row>
    <row r="55684" spans="151:151" ht="14.4" x14ac:dyDescent="0.25">
      <c r="EU55684" s="104"/>
    </row>
    <row r="55685" spans="151:151" ht="14.4" x14ac:dyDescent="0.25">
      <c r="EU55685" s="104"/>
    </row>
    <row r="55686" spans="151:151" ht="14.4" x14ac:dyDescent="0.25">
      <c r="EU55686" s="104"/>
    </row>
    <row r="55687" spans="151:151" ht="14.4" x14ac:dyDescent="0.25">
      <c r="EU55687" s="104"/>
    </row>
    <row r="55688" spans="151:151" ht="14.4" x14ac:dyDescent="0.25">
      <c r="EU55688" s="104"/>
    </row>
    <row r="55689" spans="151:151" ht="14.4" x14ac:dyDescent="0.25">
      <c r="EU55689" s="104"/>
    </row>
    <row r="55690" spans="151:151" ht="14.4" x14ac:dyDescent="0.25">
      <c r="EU55690" s="104"/>
    </row>
    <row r="55691" spans="151:151" ht="14.4" x14ac:dyDescent="0.25">
      <c r="EU55691" s="104"/>
    </row>
    <row r="55692" spans="151:151" ht="14.4" x14ac:dyDescent="0.25">
      <c r="EU55692" s="104"/>
    </row>
    <row r="55693" spans="151:151" ht="14.4" x14ac:dyDescent="0.25">
      <c r="EU55693" s="104"/>
    </row>
    <row r="55694" spans="151:151" ht="14.4" x14ac:dyDescent="0.25">
      <c r="EU55694" s="104"/>
    </row>
    <row r="55695" spans="151:151" ht="14.4" x14ac:dyDescent="0.25">
      <c r="EU55695" s="104"/>
    </row>
    <row r="55696" spans="151:151" ht="14.4" x14ac:dyDescent="0.25">
      <c r="EU55696" s="104"/>
    </row>
    <row r="55697" spans="151:151" ht="14.4" x14ac:dyDescent="0.25">
      <c r="EU55697" s="104"/>
    </row>
    <row r="55698" spans="151:151" ht="14.4" x14ac:dyDescent="0.25">
      <c r="EU55698" s="104"/>
    </row>
    <row r="55699" spans="151:151" ht="14.4" x14ac:dyDescent="0.25">
      <c r="EU55699" s="104"/>
    </row>
    <row r="55700" spans="151:151" ht="14.4" x14ac:dyDescent="0.25">
      <c r="EU55700" s="104"/>
    </row>
    <row r="55701" spans="151:151" ht="14.4" x14ac:dyDescent="0.25">
      <c r="EU55701" s="104"/>
    </row>
    <row r="55702" spans="151:151" ht="14.4" x14ac:dyDescent="0.25">
      <c r="EU55702" s="104"/>
    </row>
    <row r="55703" spans="151:151" ht="14.4" x14ac:dyDescent="0.25">
      <c r="EU55703" s="104"/>
    </row>
    <row r="55704" spans="151:151" ht="14.4" x14ac:dyDescent="0.25">
      <c r="EU55704" s="104"/>
    </row>
    <row r="55705" spans="151:151" ht="14.4" x14ac:dyDescent="0.25">
      <c r="EU55705" s="104"/>
    </row>
    <row r="55706" spans="151:151" ht="14.4" x14ac:dyDescent="0.25">
      <c r="EU55706" s="104"/>
    </row>
    <row r="55707" spans="151:151" ht="14.4" x14ac:dyDescent="0.25">
      <c r="EU55707" s="104"/>
    </row>
    <row r="55708" spans="151:151" ht="14.4" x14ac:dyDescent="0.25">
      <c r="EU55708" s="104"/>
    </row>
    <row r="55709" spans="151:151" ht="14.4" x14ac:dyDescent="0.25">
      <c r="EU55709" s="104"/>
    </row>
    <row r="55710" spans="151:151" ht="14.4" x14ac:dyDescent="0.25">
      <c r="EU55710" s="104"/>
    </row>
    <row r="55711" spans="151:151" ht="14.4" x14ac:dyDescent="0.25">
      <c r="EU55711" s="104"/>
    </row>
    <row r="55712" spans="151:151" ht="14.4" x14ac:dyDescent="0.25">
      <c r="EU55712" s="104"/>
    </row>
    <row r="55713" spans="151:151" ht="14.4" x14ac:dyDescent="0.25">
      <c r="EU55713" s="104"/>
    </row>
    <row r="55714" spans="151:151" ht="14.4" x14ac:dyDescent="0.25">
      <c r="EU55714" s="104"/>
    </row>
    <row r="55715" spans="151:151" ht="14.4" x14ac:dyDescent="0.25">
      <c r="EU55715" s="104"/>
    </row>
    <row r="55716" spans="151:151" ht="14.4" x14ac:dyDescent="0.25">
      <c r="EU55716" s="104"/>
    </row>
    <row r="55717" spans="151:151" ht="14.4" x14ac:dyDescent="0.25">
      <c r="EU55717" s="104"/>
    </row>
    <row r="55718" spans="151:151" ht="14.4" x14ac:dyDescent="0.25">
      <c r="EU55718" s="104"/>
    </row>
    <row r="55719" spans="151:151" ht="14.4" x14ac:dyDescent="0.25">
      <c r="EU55719" s="104"/>
    </row>
    <row r="55720" spans="151:151" ht="14.4" x14ac:dyDescent="0.25">
      <c r="EU55720" s="104"/>
    </row>
    <row r="55721" spans="151:151" ht="14.4" x14ac:dyDescent="0.25">
      <c r="EU55721" s="104"/>
    </row>
    <row r="55722" spans="151:151" ht="14.4" x14ac:dyDescent="0.25">
      <c r="EU55722" s="104"/>
    </row>
    <row r="55723" spans="151:151" ht="14.4" x14ac:dyDescent="0.25">
      <c r="EU55723" s="104"/>
    </row>
    <row r="55724" spans="151:151" ht="14.4" x14ac:dyDescent="0.25">
      <c r="EU55724" s="104"/>
    </row>
    <row r="55725" spans="151:151" ht="14.4" x14ac:dyDescent="0.25">
      <c r="EU55725" s="104"/>
    </row>
    <row r="55726" spans="151:151" ht="14.4" x14ac:dyDescent="0.25">
      <c r="EU55726" s="104"/>
    </row>
    <row r="55727" spans="151:151" ht="14.4" x14ac:dyDescent="0.25">
      <c r="EU55727" s="104"/>
    </row>
    <row r="55728" spans="151:151" ht="14.4" x14ac:dyDescent="0.25">
      <c r="EU55728" s="104"/>
    </row>
    <row r="55729" spans="151:151" ht="14.4" x14ac:dyDescent="0.25">
      <c r="EU55729" s="104"/>
    </row>
    <row r="55730" spans="151:151" ht="14.4" x14ac:dyDescent="0.25">
      <c r="EU55730" s="104"/>
    </row>
    <row r="55731" spans="151:151" ht="14.4" x14ac:dyDescent="0.25">
      <c r="EU55731" s="104"/>
    </row>
    <row r="55732" spans="151:151" ht="14.4" x14ac:dyDescent="0.25">
      <c r="EU55732" s="104"/>
    </row>
    <row r="55733" spans="151:151" ht="14.4" x14ac:dyDescent="0.25">
      <c r="EU55733" s="104"/>
    </row>
    <row r="55734" spans="151:151" ht="14.4" x14ac:dyDescent="0.25">
      <c r="EU55734" s="104"/>
    </row>
    <row r="55735" spans="151:151" ht="14.4" x14ac:dyDescent="0.25">
      <c r="EU55735" s="104"/>
    </row>
    <row r="55736" spans="151:151" ht="14.4" x14ac:dyDescent="0.25">
      <c r="EU55736" s="104"/>
    </row>
    <row r="55737" spans="151:151" ht="14.4" x14ac:dyDescent="0.25">
      <c r="EU55737" s="104"/>
    </row>
    <row r="55738" spans="151:151" ht="14.4" x14ac:dyDescent="0.25">
      <c r="EU55738" s="104"/>
    </row>
    <row r="55739" spans="151:151" ht="14.4" x14ac:dyDescent="0.25">
      <c r="EU55739" s="104"/>
    </row>
    <row r="55740" spans="151:151" ht="14.4" x14ac:dyDescent="0.25">
      <c r="EU55740" s="104"/>
    </row>
    <row r="55741" spans="151:151" ht="14.4" x14ac:dyDescent="0.25">
      <c r="EU55741" s="104"/>
    </row>
    <row r="55742" spans="151:151" ht="14.4" x14ac:dyDescent="0.25">
      <c r="EU55742" s="104"/>
    </row>
    <row r="55743" spans="151:151" ht="14.4" x14ac:dyDescent="0.25">
      <c r="EU55743" s="104"/>
    </row>
    <row r="55744" spans="151:151" ht="14.4" x14ac:dyDescent="0.25">
      <c r="EU55744" s="104"/>
    </row>
    <row r="55745" spans="151:151" ht="14.4" x14ac:dyDescent="0.25">
      <c r="EU55745" s="104"/>
    </row>
    <row r="55746" spans="151:151" ht="14.4" x14ac:dyDescent="0.25">
      <c r="EU55746" s="104"/>
    </row>
    <row r="55747" spans="151:151" ht="14.4" x14ac:dyDescent="0.25">
      <c r="EU55747" s="104"/>
    </row>
    <row r="55748" spans="151:151" ht="14.4" x14ac:dyDescent="0.25">
      <c r="EU55748" s="104"/>
    </row>
    <row r="55749" spans="151:151" ht="14.4" x14ac:dyDescent="0.25">
      <c r="EU55749" s="104"/>
    </row>
    <row r="55750" spans="151:151" ht="14.4" x14ac:dyDescent="0.25">
      <c r="EU55750" s="104"/>
    </row>
    <row r="55751" spans="151:151" ht="14.4" x14ac:dyDescent="0.25">
      <c r="EU55751" s="104"/>
    </row>
    <row r="55752" spans="151:151" ht="14.4" x14ac:dyDescent="0.25">
      <c r="EU55752" s="104"/>
    </row>
    <row r="55753" spans="151:151" ht="14.4" x14ac:dyDescent="0.25">
      <c r="EU55753" s="104"/>
    </row>
    <row r="55754" spans="151:151" ht="14.4" x14ac:dyDescent="0.25">
      <c r="EU55754" s="104"/>
    </row>
    <row r="55755" spans="151:151" ht="14.4" x14ac:dyDescent="0.25">
      <c r="EU55755" s="104"/>
    </row>
    <row r="55756" spans="151:151" ht="14.4" x14ac:dyDescent="0.25">
      <c r="EU55756" s="104"/>
    </row>
    <row r="55757" spans="151:151" ht="14.4" x14ac:dyDescent="0.25">
      <c r="EU55757" s="104"/>
    </row>
    <row r="55758" spans="151:151" ht="14.4" x14ac:dyDescent="0.25">
      <c r="EU55758" s="104"/>
    </row>
    <row r="55759" spans="151:151" ht="14.4" x14ac:dyDescent="0.25">
      <c r="EU55759" s="104"/>
    </row>
    <row r="55760" spans="151:151" ht="14.4" x14ac:dyDescent="0.25">
      <c r="EU55760" s="104"/>
    </row>
    <row r="55761" spans="151:151" ht="14.4" x14ac:dyDescent="0.25">
      <c r="EU55761" s="104"/>
    </row>
    <row r="55762" spans="151:151" ht="14.4" x14ac:dyDescent="0.25">
      <c r="EU55762" s="104"/>
    </row>
    <row r="55763" spans="151:151" ht="14.4" x14ac:dyDescent="0.25">
      <c r="EU55763" s="104"/>
    </row>
    <row r="55764" spans="151:151" ht="14.4" x14ac:dyDescent="0.25">
      <c r="EU55764" s="104"/>
    </row>
    <row r="55765" spans="151:151" ht="14.4" x14ac:dyDescent="0.25">
      <c r="EU55765" s="104"/>
    </row>
    <row r="55766" spans="151:151" ht="14.4" x14ac:dyDescent="0.25">
      <c r="EU55766" s="104"/>
    </row>
    <row r="55767" spans="151:151" ht="14.4" x14ac:dyDescent="0.25">
      <c r="EU55767" s="104"/>
    </row>
    <row r="55768" spans="151:151" ht="14.4" x14ac:dyDescent="0.25">
      <c r="EU55768" s="104"/>
    </row>
    <row r="55769" spans="151:151" ht="14.4" x14ac:dyDescent="0.25">
      <c r="EU55769" s="104"/>
    </row>
    <row r="55770" spans="151:151" ht="14.4" x14ac:dyDescent="0.25">
      <c r="EU55770" s="104"/>
    </row>
    <row r="55771" spans="151:151" ht="14.4" x14ac:dyDescent="0.25">
      <c r="EU55771" s="104"/>
    </row>
    <row r="55772" spans="151:151" ht="14.4" x14ac:dyDescent="0.25">
      <c r="EU55772" s="104"/>
    </row>
    <row r="55773" spans="151:151" ht="14.4" x14ac:dyDescent="0.25">
      <c r="EU55773" s="104"/>
    </row>
    <row r="55774" spans="151:151" ht="14.4" x14ac:dyDescent="0.25">
      <c r="EU55774" s="104"/>
    </row>
    <row r="55775" spans="151:151" ht="14.4" x14ac:dyDescent="0.25">
      <c r="EU55775" s="104"/>
    </row>
    <row r="55776" spans="151:151" ht="14.4" x14ac:dyDescent="0.25">
      <c r="EU55776" s="104"/>
    </row>
    <row r="55777" spans="151:151" ht="14.4" x14ac:dyDescent="0.25">
      <c r="EU55777" s="104"/>
    </row>
    <row r="55778" spans="151:151" ht="14.4" x14ac:dyDescent="0.25">
      <c r="EU55778" s="104"/>
    </row>
    <row r="55779" spans="151:151" ht="14.4" x14ac:dyDescent="0.25">
      <c r="EU55779" s="104"/>
    </row>
    <row r="55780" spans="151:151" ht="14.4" x14ac:dyDescent="0.25">
      <c r="EU55780" s="104"/>
    </row>
    <row r="55781" spans="151:151" ht="14.4" x14ac:dyDescent="0.25">
      <c r="EU55781" s="104"/>
    </row>
    <row r="55782" spans="151:151" ht="14.4" x14ac:dyDescent="0.25">
      <c r="EU55782" s="104"/>
    </row>
    <row r="55783" spans="151:151" ht="14.4" x14ac:dyDescent="0.25">
      <c r="EU55783" s="104"/>
    </row>
    <row r="55784" spans="151:151" ht="14.4" x14ac:dyDescent="0.25">
      <c r="EU55784" s="104"/>
    </row>
    <row r="55785" spans="151:151" ht="14.4" x14ac:dyDescent="0.25">
      <c r="EU55785" s="104"/>
    </row>
    <row r="55786" spans="151:151" ht="14.4" x14ac:dyDescent="0.25">
      <c r="EU55786" s="104"/>
    </row>
    <row r="55787" spans="151:151" ht="14.4" x14ac:dyDescent="0.25">
      <c r="EU55787" s="104"/>
    </row>
    <row r="55788" spans="151:151" ht="14.4" x14ac:dyDescent="0.25">
      <c r="EU55788" s="104"/>
    </row>
    <row r="55789" spans="151:151" ht="14.4" x14ac:dyDescent="0.25">
      <c r="EU55789" s="104"/>
    </row>
    <row r="55790" spans="151:151" ht="14.4" x14ac:dyDescent="0.25">
      <c r="EU55790" s="104"/>
    </row>
    <row r="55791" spans="151:151" ht="14.4" x14ac:dyDescent="0.25">
      <c r="EU55791" s="104"/>
    </row>
    <row r="55792" spans="151:151" ht="14.4" x14ac:dyDescent="0.25">
      <c r="EU55792" s="104"/>
    </row>
    <row r="55793" spans="151:151" ht="14.4" x14ac:dyDescent="0.25">
      <c r="EU55793" s="104"/>
    </row>
    <row r="55794" spans="151:151" ht="14.4" x14ac:dyDescent="0.25">
      <c r="EU55794" s="104"/>
    </row>
    <row r="55795" spans="151:151" ht="14.4" x14ac:dyDescent="0.25">
      <c r="EU55795" s="104"/>
    </row>
    <row r="55796" spans="151:151" ht="14.4" x14ac:dyDescent="0.25">
      <c r="EU55796" s="104"/>
    </row>
    <row r="55797" spans="151:151" ht="14.4" x14ac:dyDescent="0.25">
      <c r="EU55797" s="104"/>
    </row>
    <row r="55798" spans="151:151" ht="14.4" x14ac:dyDescent="0.25">
      <c r="EU55798" s="104"/>
    </row>
    <row r="55799" spans="151:151" ht="14.4" x14ac:dyDescent="0.25">
      <c r="EU55799" s="104"/>
    </row>
    <row r="55800" spans="151:151" ht="14.4" x14ac:dyDescent="0.25">
      <c r="EU55800" s="104"/>
    </row>
    <row r="55801" spans="151:151" ht="14.4" x14ac:dyDescent="0.25">
      <c r="EU55801" s="104"/>
    </row>
    <row r="55802" spans="151:151" ht="14.4" x14ac:dyDescent="0.25">
      <c r="EU55802" s="104"/>
    </row>
    <row r="55803" spans="151:151" ht="14.4" x14ac:dyDescent="0.25">
      <c r="EU55803" s="104"/>
    </row>
    <row r="55804" spans="151:151" ht="14.4" x14ac:dyDescent="0.25">
      <c r="EU55804" s="104"/>
    </row>
    <row r="55805" spans="151:151" ht="14.4" x14ac:dyDescent="0.25">
      <c r="EU55805" s="104"/>
    </row>
    <row r="55806" spans="151:151" ht="14.4" x14ac:dyDescent="0.25">
      <c r="EU55806" s="104"/>
    </row>
    <row r="55807" spans="151:151" ht="14.4" x14ac:dyDescent="0.25">
      <c r="EU55807" s="104"/>
    </row>
    <row r="55808" spans="151:151" ht="14.4" x14ac:dyDescent="0.25">
      <c r="EU55808" s="104"/>
    </row>
    <row r="55809" spans="151:151" ht="14.4" x14ac:dyDescent="0.25">
      <c r="EU55809" s="104"/>
    </row>
    <row r="55810" spans="151:151" ht="14.4" x14ac:dyDescent="0.25">
      <c r="EU55810" s="104"/>
    </row>
    <row r="55811" spans="151:151" ht="14.4" x14ac:dyDescent="0.25">
      <c r="EU55811" s="104"/>
    </row>
    <row r="55812" spans="151:151" ht="14.4" x14ac:dyDescent="0.25">
      <c r="EU55812" s="104"/>
    </row>
    <row r="55813" spans="151:151" ht="14.4" x14ac:dyDescent="0.25">
      <c r="EU55813" s="104"/>
    </row>
    <row r="55814" spans="151:151" ht="14.4" x14ac:dyDescent="0.25">
      <c r="EU55814" s="104"/>
    </row>
    <row r="55815" spans="151:151" ht="14.4" x14ac:dyDescent="0.25">
      <c r="EU55815" s="104"/>
    </row>
    <row r="55816" spans="151:151" ht="14.4" x14ac:dyDescent="0.25">
      <c r="EU55816" s="104"/>
    </row>
    <row r="55817" spans="151:151" ht="14.4" x14ac:dyDescent="0.25">
      <c r="EU55817" s="104"/>
    </row>
    <row r="55818" spans="151:151" ht="14.4" x14ac:dyDescent="0.25">
      <c r="EU55818" s="104"/>
    </row>
    <row r="55819" spans="151:151" ht="14.4" x14ac:dyDescent="0.25">
      <c r="EU55819" s="104"/>
    </row>
    <row r="55820" spans="151:151" ht="14.4" x14ac:dyDescent="0.25">
      <c r="EU55820" s="104"/>
    </row>
    <row r="55821" spans="151:151" ht="14.4" x14ac:dyDescent="0.25">
      <c r="EU55821" s="104"/>
    </row>
    <row r="55822" spans="151:151" ht="14.4" x14ac:dyDescent="0.25">
      <c r="EU55822" s="104"/>
    </row>
    <row r="55823" spans="151:151" ht="14.4" x14ac:dyDescent="0.25">
      <c r="EU55823" s="104"/>
    </row>
    <row r="55824" spans="151:151" ht="14.4" x14ac:dyDescent="0.25">
      <c r="EU55824" s="104"/>
    </row>
    <row r="55825" spans="151:151" ht="14.4" x14ac:dyDescent="0.25">
      <c r="EU55825" s="104"/>
    </row>
    <row r="55826" spans="151:151" ht="14.4" x14ac:dyDescent="0.25">
      <c r="EU55826" s="104"/>
    </row>
    <row r="55827" spans="151:151" ht="14.4" x14ac:dyDescent="0.25">
      <c r="EU55827" s="104"/>
    </row>
    <row r="55828" spans="151:151" ht="14.4" x14ac:dyDescent="0.25">
      <c r="EU55828" s="104"/>
    </row>
    <row r="55829" spans="151:151" ht="14.4" x14ac:dyDescent="0.25">
      <c r="EU55829" s="104"/>
    </row>
    <row r="55830" spans="151:151" ht="14.4" x14ac:dyDescent="0.25">
      <c r="EU55830" s="104"/>
    </row>
    <row r="55831" spans="151:151" ht="14.4" x14ac:dyDescent="0.25">
      <c r="EU55831" s="104"/>
    </row>
    <row r="55832" spans="151:151" ht="14.4" x14ac:dyDescent="0.25">
      <c r="EU55832" s="104"/>
    </row>
    <row r="55833" spans="151:151" ht="14.4" x14ac:dyDescent="0.25">
      <c r="EU55833" s="104"/>
    </row>
    <row r="55834" spans="151:151" ht="14.4" x14ac:dyDescent="0.25">
      <c r="EU55834" s="104"/>
    </row>
    <row r="55835" spans="151:151" ht="14.4" x14ac:dyDescent="0.25">
      <c r="EU55835" s="104"/>
    </row>
    <row r="55836" spans="151:151" ht="14.4" x14ac:dyDescent="0.25">
      <c r="EU55836" s="104"/>
    </row>
    <row r="55837" spans="151:151" ht="14.4" x14ac:dyDescent="0.25">
      <c r="EU55837" s="104"/>
    </row>
    <row r="55838" spans="151:151" ht="14.4" x14ac:dyDescent="0.25">
      <c r="EU55838" s="104"/>
    </row>
    <row r="55839" spans="151:151" ht="14.4" x14ac:dyDescent="0.25">
      <c r="EU55839" s="104"/>
    </row>
    <row r="55840" spans="151:151" ht="14.4" x14ac:dyDescent="0.25">
      <c r="EU55840" s="104"/>
    </row>
    <row r="55841" spans="151:151" ht="14.4" x14ac:dyDescent="0.25">
      <c r="EU55841" s="104"/>
    </row>
    <row r="55842" spans="151:151" ht="14.4" x14ac:dyDescent="0.25">
      <c r="EU55842" s="104"/>
    </row>
    <row r="55843" spans="151:151" ht="14.4" x14ac:dyDescent="0.25">
      <c r="EU55843" s="104"/>
    </row>
    <row r="55844" spans="151:151" ht="14.4" x14ac:dyDescent="0.25">
      <c r="EU55844" s="104"/>
    </row>
    <row r="55845" spans="151:151" ht="14.4" x14ac:dyDescent="0.25">
      <c r="EU55845" s="104"/>
    </row>
    <row r="55846" spans="151:151" ht="14.4" x14ac:dyDescent="0.25">
      <c r="EU55846" s="104"/>
    </row>
    <row r="55847" spans="151:151" ht="14.4" x14ac:dyDescent="0.25">
      <c r="EU55847" s="104"/>
    </row>
    <row r="55848" spans="151:151" ht="14.4" x14ac:dyDescent="0.25">
      <c r="EU55848" s="104"/>
    </row>
    <row r="55849" spans="151:151" ht="14.4" x14ac:dyDescent="0.25">
      <c r="EU55849" s="104"/>
    </row>
    <row r="55850" spans="151:151" ht="14.4" x14ac:dyDescent="0.25">
      <c r="EU55850" s="104"/>
    </row>
    <row r="55851" spans="151:151" ht="14.4" x14ac:dyDescent="0.25">
      <c r="EU55851" s="104"/>
    </row>
    <row r="55852" spans="151:151" ht="14.4" x14ac:dyDescent="0.25">
      <c r="EU55852" s="104"/>
    </row>
    <row r="55853" spans="151:151" ht="14.4" x14ac:dyDescent="0.25">
      <c r="EU55853" s="104"/>
    </row>
    <row r="55854" spans="151:151" ht="14.4" x14ac:dyDescent="0.25">
      <c r="EU55854" s="104"/>
    </row>
    <row r="55855" spans="151:151" ht="14.4" x14ac:dyDescent="0.25">
      <c r="EU55855" s="104"/>
    </row>
    <row r="55856" spans="151:151" ht="14.4" x14ac:dyDescent="0.25">
      <c r="EU55856" s="104"/>
    </row>
    <row r="55857" spans="151:151" ht="14.4" x14ac:dyDescent="0.25">
      <c r="EU55857" s="104"/>
    </row>
    <row r="55858" spans="151:151" ht="14.4" x14ac:dyDescent="0.25">
      <c r="EU55858" s="104"/>
    </row>
    <row r="55859" spans="151:151" ht="14.4" x14ac:dyDescent="0.25">
      <c r="EU55859" s="104"/>
    </row>
    <row r="55860" spans="151:151" ht="14.4" x14ac:dyDescent="0.25">
      <c r="EU55860" s="104"/>
    </row>
    <row r="55861" spans="151:151" ht="14.4" x14ac:dyDescent="0.25">
      <c r="EU55861" s="104"/>
    </row>
    <row r="55862" spans="151:151" ht="14.4" x14ac:dyDescent="0.25">
      <c r="EU55862" s="104"/>
    </row>
    <row r="55863" spans="151:151" ht="14.4" x14ac:dyDescent="0.25">
      <c r="EU55863" s="104"/>
    </row>
    <row r="55864" spans="151:151" ht="14.4" x14ac:dyDescent="0.25">
      <c r="EU55864" s="104"/>
    </row>
    <row r="55865" spans="151:151" ht="14.4" x14ac:dyDescent="0.25">
      <c r="EU55865" s="104"/>
    </row>
    <row r="55866" spans="151:151" ht="14.4" x14ac:dyDescent="0.25">
      <c r="EU55866" s="104"/>
    </row>
    <row r="55867" spans="151:151" ht="14.4" x14ac:dyDescent="0.25">
      <c r="EU55867" s="104"/>
    </row>
    <row r="55868" spans="151:151" ht="14.4" x14ac:dyDescent="0.25">
      <c r="EU55868" s="104"/>
    </row>
    <row r="55869" spans="151:151" ht="14.4" x14ac:dyDescent="0.25">
      <c r="EU55869" s="104"/>
    </row>
    <row r="55870" spans="151:151" ht="14.4" x14ac:dyDescent="0.25">
      <c r="EU55870" s="104"/>
    </row>
    <row r="55871" spans="151:151" ht="14.4" x14ac:dyDescent="0.25">
      <c r="EU55871" s="104"/>
    </row>
    <row r="55872" spans="151:151" ht="14.4" x14ac:dyDescent="0.25">
      <c r="EU55872" s="104"/>
    </row>
    <row r="55873" spans="151:151" ht="14.4" x14ac:dyDescent="0.25">
      <c r="EU55873" s="104"/>
    </row>
    <row r="55874" spans="151:151" ht="14.4" x14ac:dyDescent="0.25">
      <c r="EU55874" s="104"/>
    </row>
    <row r="55875" spans="151:151" ht="14.4" x14ac:dyDescent="0.25">
      <c r="EU55875" s="104"/>
    </row>
    <row r="55876" spans="151:151" ht="14.4" x14ac:dyDescent="0.25">
      <c r="EU55876" s="104"/>
    </row>
    <row r="55877" spans="151:151" ht="14.4" x14ac:dyDescent="0.25">
      <c r="EU55877" s="104"/>
    </row>
    <row r="55878" spans="151:151" ht="14.4" x14ac:dyDescent="0.25">
      <c r="EU55878" s="104"/>
    </row>
    <row r="55879" spans="151:151" ht="14.4" x14ac:dyDescent="0.25">
      <c r="EU55879" s="104"/>
    </row>
    <row r="55880" spans="151:151" ht="14.4" x14ac:dyDescent="0.25">
      <c r="EU55880" s="104"/>
    </row>
    <row r="55881" spans="151:151" ht="14.4" x14ac:dyDescent="0.25">
      <c r="EU55881" s="104"/>
    </row>
    <row r="55882" spans="151:151" ht="14.4" x14ac:dyDescent="0.25">
      <c r="EU55882" s="104"/>
    </row>
    <row r="55883" spans="151:151" ht="14.4" x14ac:dyDescent="0.25">
      <c r="EU55883" s="104"/>
    </row>
    <row r="55884" spans="151:151" ht="14.4" x14ac:dyDescent="0.25">
      <c r="EU55884" s="104"/>
    </row>
    <row r="55885" spans="151:151" ht="14.4" x14ac:dyDescent="0.25">
      <c r="EU55885" s="104"/>
    </row>
    <row r="55886" spans="151:151" ht="14.4" x14ac:dyDescent="0.25">
      <c r="EU55886" s="104"/>
    </row>
    <row r="55887" spans="151:151" ht="14.4" x14ac:dyDescent="0.25">
      <c r="EU55887" s="104"/>
    </row>
    <row r="55888" spans="151:151" ht="14.4" x14ac:dyDescent="0.25">
      <c r="EU55888" s="104"/>
    </row>
    <row r="55889" spans="151:151" ht="14.4" x14ac:dyDescent="0.25">
      <c r="EU55889" s="104"/>
    </row>
    <row r="55890" spans="151:151" ht="14.4" x14ac:dyDescent="0.25">
      <c r="EU55890" s="104"/>
    </row>
    <row r="55891" spans="151:151" ht="14.4" x14ac:dyDescent="0.25">
      <c r="EU55891" s="104"/>
    </row>
    <row r="55892" spans="151:151" ht="14.4" x14ac:dyDescent="0.25">
      <c r="EU55892" s="104"/>
    </row>
    <row r="55893" spans="151:151" ht="14.4" x14ac:dyDescent="0.25">
      <c r="EU55893" s="104"/>
    </row>
    <row r="55894" spans="151:151" ht="14.4" x14ac:dyDescent="0.25">
      <c r="EU55894" s="104"/>
    </row>
    <row r="55895" spans="151:151" ht="14.4" x14ac:dyDescent="0.25">
      <c r="EU55895" s="104"/>
    </row>
    <row r="55896" spans="151:151" ht="14.4" x14ac:dyDescent="0.25">
      <c r="EU55896" s="104"/>
    </row>
    <row r="55897" spans="151:151" ht="14.4" x14ac:dyDescent="0.25">
      <c r="EU55897" s="104"/>
    </row>
    <row r="55898" spans="151:151" ht="14.4" x14ac:dyDescent="0.25">
      <c r="EU55898" s="104"/>
    </row>
    <row r="55899" spans="151:151" ht="14.4" x14ac:dyDescent="0.25">
      <c r="EU55899" s="104"/>
    </row>
    <row r="55900" spans="151:151" ht="14.4" x14ac:dyDescent="0.25">
      <c r="EU55900" s="104"/>
    </row>
    <row r="55901" spans="151:151" ht="14.4" x14ac:dyDescent="0.25">
      <c r="EU55901" s="104"/>
    </row>
    <row r="55902" spans="151:151" ht="14.4" x14ac:dyDescent="0.25">
      <c r="EU55902" s="104"/>
    </row>
    <row r="55903" spans="151:151" ht="14.4" x14ac:dyDescent="0.25">
      <c r="EU55903" s="104"/>
    </row>
    <row r="55904" spans="151:151" ht="14.4" x14ac:dyDescent="0.25">
      <c r="EU55904" s="104"/>
    </row>
    <row r="55905" spans="151:151" ht="14.4" x14ac:dyDescent="0.25">
      <c r="EU55905" s="104"/>
    </row>
    <row r="55906" spans="151:151" ht="14.4" x14ac:dyDescent="0.25">
      <c r="EU55906" s="104"/>
    </row>
    <row r="55907" spans="151:151" ht="14.4" x14ac:dyDescent="0.25">
      <c r="EU55907" s="104"/>
    </row>
    <row r="55908" spans="151:151" ht="14.4" x14ac:dyDescent="0.25">
      <c r="EU55908" s="104"/>
    </row>
    <row r="55909" spans="151:151" ht="14.4" x14ac:dyDescent="0.25">
      <c r="EU55909" s="104"/>
    </row>
    <row r="55910" spans="151:151" ht="14.4" x14ac:dyDescent="0.25">
      <c r="EU55910" s="104"/>
    </row>
    <row r="55911" spans="151:151" ht="14.4" x14ac:dyDescent="0.25">
      <c r="EU55911" s="104"/>
    </row>
    <row r="55912" spans="151:151" ht="14.4" x14ac:dyDescent="0.25">
      <c r="EU55912" s="104"/>
    </row>
    <row r="55913" spans="151:151" ht="14.4" x14ac:dyDescent="0.25">
      <c r="EU55913" s="104"/>
    </row>
    <row r="55914" spans="151:151" ht="14.4" x14ac:dyDescent="0.25">
      <c r="EU55914" s="104"/>
    </row>
    <row r="55915" spans="151:151" ht="14.4" x14ac:dyDescent="0.25">
      <c r="EU55915" s="104"/>
    </row>
    <row r="55916" spans="151:151" ht="14.4" x14ac:dyDescent="0.25">
      <c r="EU55916" s="104"/>
    </row>
    <row r="55917" spans="151:151" ht="14.4" x14ac:dyDescent="0.25">
      <c r="EU55917" s="104"/>
    </row>
    <row r="55918" spans="151:151" ht="14.4" x14ac:dyDescent="0.25">
      <c r="EU55918" s="104"/>
    </row>
    <row r="55919" spans="151:151" ht="14.4" x14ac:dyDescent="0.25">
      <c r="EU55919" s="104"/>
    </row>
    <row r="55920" spans="151:151" ht="14.4" x14ac:dyDescent="0.25">
      <c r="EU55920" s="104"/>
    </row>
    <row r="55921" spans="151:151" ht="14.4" x14ac:dyDescent="0.25">
      <c r="EU55921" s="104"/>
    </row>
    <row r="55922" spans="151:151" ht="14.4" x14ac:dyDescent="0.25">
      <c r="EU55922" s="104"/>
    </row>
    <row r="55923" spans="151:151" ht="14.4" x14ac:dyDescent="0.25">
      <c r="EU55923" s="104"/>
    </row>
    <row r="55924" spans="151:151" ht="14.4" x14ac:dyDescent="0.25">
      <c r="EU55924" s="104"/>
    </row>
    <row r="55925" spans="151:151" ht="14.4" x14ac:dyDescent="0.25">
      <c r="EU55925" s="104"/>
    </row>
    <row r="55926" spans="151:151" ht="14.4" x14ac:dyDescent="0.25">
      <c r="EU55926" s="104"/>
    </row>
    <row r="55927" spans="151:151" ht="14.4" x14ac:dyDescent="0.25">
      <c r="EU55927" s="104"/>
    </row>
    <row r="55928" spans="151:151" ht="14.4" x14ac:dyDescent="0.25">
      <c r="EU55928" s="104"/>
    </row>
    <row r="55929" spans="151:151" ht="14.4" x14ac:dyDescent="0.25">
      <c r="EU55929" s="104"/>
    </row>
    <row r="55930" spans="151:151" ht="14.4" x14ac:dyDescent="0.25">
      <c r="EU55930" s="104"/>
    </row>
    <row r="55931" spans="151:151" ht="14.4" x14ac:dyDescent="0.25">
      <c r="EU55931" s="104"/>
    </row>
    <row r="55932" spans="151:151" ht="14.4" x14ac:dyDescent="0.25">
      <c r="EU55932" s="104"/>
    </row>
    <row r="55933" spans="151:151" ht="14.4" x14ac:dyDescent="0.25">
      <c r="EU55933" s="104"/>
    </row>
    <row r="55934" spans="151:151" ht="14.4" x14ac:dyDescent="0.25">
      <c r="EU55934" s="104"/>
    </row>
    <row r="55935" spans="151:151" ht="14.4" x14ac:dyDescent="0.25">
      <c r="EU55935" s="104"/>
    </row>
    <row r="55936" spans="151:151" ht="14.4" x14ac:dyDescent="0.25">
      <c r="EU55936" s="104"/>
    </row>
    <row r="55937" spans="151:151" ht="14.4" x14ac:dyDescent="0.25">
      <c r="EU55937" s="104"/>
    </row>
    <row r="55938" spans="151:151" ht="14.4" x14ac:dyDescent="0.25">
      <c r="EU55938" s="104"/>
    </row>
    <row r="55939" spans="151:151" ht="14.4" x14ac:dyDescent="0.25">
      <c r="EU55939" s="104"/>
    </row>
    <row r="55940" spans="151:151" ht="14.4" x14ac:dyDescent="0.25">
      <c r="EU55940" s="104"/>
    </row>
    <row r="55941" spans="151:151" ht="14.4" x14ac:dyDescent="0.25">
      <c r="EU55941" s="104"/>
    </row>
    <row r="55942" spans="151:151" ht="14.4" x14ac:dyDescent="0.25">
      <c r="EU55942" s="104"/>
    </row>
    <row r="55943" spans="151:151" ht="14.4" x14ac:dyDescent="0.25">
      <c r="EU55943" s="104"/>
    </row>
    <row r="55944" spans="151:151" ht="14.4" x14ac:dyDescent="0.25">
      <c r="EU55944" s="104"/>
    </row>
    <row r="55945" spans="151:151" ht="14.4" x14ac:dyDescent="0.25">
      <c r="EU55945" s="104"/>
    </row>
    <row r="55946" spans="151:151" ht="14.4" x14ac:dyDescent="0.25">
      <c r="EU55946" s="104"/>
    </row>
    <row r="55947" spans="151:151" ht="14.4" x14ac:dyDescent="0.25">
      <c r="EU55947" s="104"/>
    </row>
    <row r="55948" spans="151:151" ht="14.4" x14ac:dyDescent="0.25">
      <c r="EU55948" s="104"/>
    </row>
    <row r="55949" spans="151:151" ht="14.4" x14ac:dyDescent="0.25">
      <c r="EU55949" s="104"/>
    </row>
    <row r="55950" spans="151:151" ht="14.4" x14ac:dyDescent="0.25">
      <c r="EU55950" s="104"/>
    </row>
    <row r="55951" spans="151:151" ht="14.4" x14ac:dyDescent="0.25">
      <c r="EU55951" s="104"/>
    </row>
    <row r="55952" spans="151:151" ht="14.4" x14ac:dyDescent="0.25">
      <c r="EU55952" s="104"/>
    </row>
    <row r="55953" spans="151:151" ht="14.4" x14ac:dyDescent="0.25">
      <c r="EU55953" s="104"/>
    </row>
    <row r="55954" spans="151:151" ht="14.4" x14ac:dyDescent="0.25">
      <c r="EU55954" s="104"/>
    </row>
    <row r="55955" spans="151:151" ht="14.4" x14ac:dyDescent="0.25">
      <c r="EU55955" s="104"/>
    </row>
    <row r="55956" spans="151:151" ht="14.4" x14ac:dyDescent="0.25">
      <c r="EU55956" s="104"/>
    </row>
    <row r="55957" spans="151:151" ht="14.4" x14ac:dyDescent="0.25">
      <c r="EU55957" s="104"/>
    </row>
    <row r="55958" spans="151:151" ht="14.4" x14ac:dyDescent="0.25">
      <c r="EU55958" s="104"/>
    </row>
    <row r="55959" spans="151:151" ht="14.4" x14ac:dyDescent="0.25">
      <c r="EU55959" s="104"/>
    </row>
    <row r="55960" spans="151:151" ht="14.4" x14ac:dyDescent="0.25">
      <c r="EU55960" s="104"/>
    </row>
    <row r="55961" spans="151:151" ht="14.4" x14ac:dyDescent="0.25">
      <c r="EU55961" s="104"/>
    </row>
    <row r="55962" spans="151:151" ht="14.4" x14ac:dyDescent="0.25">
      <c r="EU55962" s="104"/>
    </row>
    <row r="55963" spans="151:151" ht="14.4" x14ac:dyDescent="0.25">
      <c r="EU55963" s="104"/>
    </row>
    <row r="55964" spans="151:151" ht="14.4" x14ac:dyDescent="0.25">
      <c r="EU55964" s="104"/>
    </row>
    <row r="55965" spans="151:151" ht="14.4" x14ac:dyDescent="0.25">
      <c r="EU55965" s="104"/>
    </row>
    <row r="55966" spans="151:151" ht="14.4" x14ac:dyDescent="0.25">
      <c r="EU55966" s="104"/>
    </row>
    <row r="55967" spans="151:151" ht="14.4" x14ac:dyDescent="0.25">
      <c r="EU55967" s="104"/>
    </row>
    <row r="55968" spans="151:151" ht="14.4" x14ac:dyDescent="0.25">
      <c r="EU55968" s="104"/>
    </row>
    <row r="55969" spans="151:151" ht="14.4" x14ac:dyDescent="0.25">
      <c r="EU55969" s="104"/>
    </row>
    <row r="55970" spans="151:151" ht="14.4" x14ac:dyDescent="0.25">
      <c r="EU55970" s="104"/>
    </row>
    <row r="55971" spans="151:151" ht="14.4" x14ac:dyDescent="0.25">
      <c r="EU55971" s="104"/>
    </row>
    <row r="55972" spans="151:151" ht="14.4" x14ac:dyDescent="0.25">
      <c r="EU55972" s="104"/>
    </row>
    <row r="55973" spans="151:151" ht="14.4" x14ac:dyDescent="0.25">
      <c r="EU55973" s="104"/>
    </row>
    <row r="55974" spans="151:151" ht="14.4" x14ac:dyDescent="0.25">
      <c r="EU55974" s="104"/>
    </row>
    <row r="55975" spans="151:151" ht="14.4" x14ac:dyDescent="0.25">
      <c r="EU55975" s="104"/>
    </row>
    <row r="55976" spans="151:151" ht="14.4" x14ac:dyDescent="0.25">
      <c r="EU55976" s="104"/>
    </row>
    <row r="55977" spans="151:151" ht="14.4" x14ac:dyDescent="0.25">
      <c r="EU55977" s="104"/>
    </row>
    <row r="55978" spans="151:151" ht="14.4" x14ac:dyDescent="0.25">
      <c r="EU55978" s="104"/>
    </row>
    <row r="55979" spans="151:151" ht="14.4" x14ac:dyDescent="0.25">
      <c r="EU55979" s="104"/>
    </row>
    <row r="55980" spans="151:151" ht="14.4" x14ac:dyDescent="0.25">
      <c r="EU55980" s="104"/>
    </row>
    <row r="55981" spans="151:151" ht="14.4" x14ac:dyDescent="0.25">
      <c r="EU55981" s="104"/>
    </row>
    <row r="55982" spans="151:151" ht="14.4" x14ac:dyDescent="0.25">
      <c r="EU55982" s="104"/>
    </row>
    <row r="55983" spans="151:151" ht="14.4" x14ac:dyDescent="0.25">
      <c r="EU55983" s="104"/>
    </row>
    <row r="55984" spans="151:151" ht="14.4" x14ac:dyDescent="0.25">
      <c r="EU55984" s="104"/>
    </row>
    <row r="55985" spans="151:151" ht="14.4" x14ac:dyDescent="0.25">
      <c r="EU55985" s="104"/>
    </row>
    <row r="55986" spans="151:151" ht="14.4" x14ac:dyDescent="0.25">
      <c r="EU55986" s="104"/>
    </row>
    <row r="55987" spans="151:151" ht="14.4" x14ac:dyDescent="0.25">
      <c r="EU55987" s="104"/>
    </row>
    <row r="55988" spans="151:151" ht="14.4" x14ac:dyDescent="0.25">
      <c r="EU55988" s="104"/>
    </row>
    <row r="55989" spans="151:151" ht="14.4" x14ac:dyDescent="0.25">
      <c r="EU55989" s="104"/>
    </row>
    <row r="55990" spans="151:151" ht="14.4" x14ac:dyDescent="0.25">
      <c r="EU55990" s="104"/>
    </row>
    <row r="55991" spans="151:151" ht="14.4" x14ac:dyDescent="0.25">
      <c r="EU55991" s="104"/>
    </row>
    <row r="55992" spans="151:151" ht="14.4" x14ac:dyDescent="0.25">
      <c r="EU55992" s="104"/>
    </row>
    <row r="55993" spans="151:151" ht="14.4" x14ac:dyDescent="0.25">
      <c r="EU55993" s="104"/>
    </row>
    <row r="55994" spans="151:151" ht="14.4" x14ac:dyDescent="0.25">
      <c r="EU55994" s="104"/>
    </row>
    <row r="55995" spans="151:151" ht="14.4" x14ac:dyDescent="0.25">
      <c r="EU55995" s="104"/>
    </row>
    <row r="55996" spans="151:151" ht="14.4" x14ac:dyDescent="0.25">
      <c r="EU55996" s="104"/>
    </row>
    <row r="55997" spans="151:151" ht="14.4" x14ac:dyDescent="0.25">
      <c r="EU55997" s="104"/>
    </row>
    <row r="55998" spans="151:151" ht="14.4" x14ac:dyDescent="0.25">
      <c r="EU55998" s="104"/>
    </row>
    <row r="55999" spans="151:151" ht="14.4" x14ac:dyDescent="0.25">
      <c r="EU55999" s="104"/>
    </row>
    <row r="56000" spans="151:151" ht="14.4" x14ac:dyDescent="0.25">
      <c r="EU56000" s="104"/>
    </row>
    <row r="56001" spans="151:151" ht="14.4" x14ac:dyDescent="0.25">
      <c r="EU56001" s="104"/>
    </row>
    <row r="56002" spans="151:151" ht="14.4" x14ac:dyDescent="0.25">
      <c r="EU56002" s="104"/>
    </row>
    <row r="56003" spans="151:151" ht="14.4" x14ac:dyDescent="0.25">
      <c r="EU56003" s="104"/>
    </row>
    <row r="56004" spans="151:151" ht="14.4" x14ac:dyDescent="0.25">
      <c r="EU56004" s="104"/>
    </row>
    <row r="56005" spans="151:151" ht="14.4" x14ac:dyDescent="0.25">
      <c r="EU56005" s="104"/>
    </row>
    <row r="56006" spans="151:151" ht="14.4" x14ac:dyDescent="0.25">
      <c r="EU56006" s="104"/>
    </row>
    <row r="56007" spans="151:151" ht="14.4" x14ac:dyDescent="0.25">
      <c r="EU56007" s="104"/>
    </row>
    <row r="56008" spans="151:151" ht="14.4" x14ac:dyDescent="0.25">
      <c r="EU56008" s="104"/>
    </row>
    <row r="56009" spans="151:151" ht="14.4" x14ac:dyDescent="0.25">
      <c r="EU56009" s="104"/>
    </row>
    <row r="56010" spans="151:151" ht="14.4" x14ac:dyDescent="0.25">
      <c r="EU56010" s="104"/>
    </row>
    <row r="56011" spans="151:151" ht="14.4" x14ac:dyDescent="0.25">
      <c r="EU56011" s="104"/>
    </row>
    <row r="56012" spans="151:151" ht="14.4" x14ac:dyDescent="0.25">
      <c r="EU56012" s="104"/>
    </row>
    <row r="56013" spans="151:151" ht="14.4" x14ac:dyDescent="0.25">
      <c r="EU56013" s="104"/>
    </row>
    <row r="56014" spans="151:151" ht="14.4" x14ac:dyDescent="0.25">
      <c r="EU56014" s="104"/>
    </row>
    <row r="56015" spans="151:151" ht="14.4" x14ac:dyDescent="0.25">
      <c r="EU56015" s="104"/>
    </row>
    <row r="56016" spans="151:151" ht="14.4" x14ac:dyDescent="0.25">
      <c r="EU56016" s="104"/>
    </row>
    <row r="56017" spans="151:151" ht="14.4" x14ac:dyDescent="0.25">
      <c r="EU56017" s="104"/>
    </row>
    <row r="56018" spans="151:151" ht="14.4" x14ac:dyDescent="0.25">
      <c r="EU56018" s="104"/>
    </row>
    <row r="56019" spans="151:151" ht="14.4" x14ac:dyDescent="0.25">
      <c r="EU56019" s="104"/>
    </row>
    <row r="56020" spans="151:151" ht="14.4" x14ac:dyDescent="0.25">
      <c r="EU56020" s="104"/>
    </row>
    <row r="56021" spans="151:151" ht="14.4" x14ac:dyDescent="0.25">
      <c r="EU56021" s="104"/>
    </row>
    <row r="56022" spans="151:151" ht="14.4" x14ac:dyDescent="0.25">
      <c r="EU56022" s="104"/>
    </row>
    <row r="56023" spans="151:151" ht="14.4" x14ac:dyDescent="0.25">
      <c r="EU56023" s="104"/>
    </row>
    <row r="56024" spans="151:151" ht="14.4" x14ac:dyDescent="0.25">
      <c r="EU56024" s="104"/>
    </row>
    <row r="56025" spans="151:151" ht="14.4" x14ac:dyDescent="0.25">
      <c r="EU56025" s="104"/>
    </row>
    <row r="56026" spans="151:151" ht="14.4" x14ac:dyDescent="0.25">
      <c r="EU56026" s="104"/>
    </row>
    <row r="56027" spans="151:151" ht="14.4" x14ac:dyDescent="0.25">
      <c r="EU56027" s="104"/>
    </row>
    <row r="56028" spans="151:151" ht="14.4" x14ac:dyDescent="0.25">
      <c r="EU56028" s="104"/>
    </row>
    <row r="56029" spans="151:151" ht="14.4" x14ac:dyDescent="0.25">
      <c r="EU56029" s="104"/>
    </row>
    <row r="56030" spans="151:151" ht="14.4" x14ac:dyDescent="0.25">
      <c r="EU56030" s="104"/>
    </row>
    <row r="56031" spans="151:151" ht="14.4" x14ac:dyDescent="0.25">
      <c r="EU56031" s="104"/>
    </row>
    <row r="56032" spans="151:151" ht="14.4" x14ac:dyDescent="0.25">
      <c r="EU56032" s="104"/>
    </row>
    <row r="56033" spans="151:151" ht="14.4" x14ac:dyDescent="0.25">
      <c r="EU56033" s="104"/>
    </row>
    <row r="56034" spans="151:151" ht="14.4" x14ac:dyDescent="0.25">
      <c r="EU56034" s="104"/>
    </row>
    <row r="56035" spans="151:151" ht="14.4" x14ac:dyDescent="0.25">
      <c r="EU56035" s="104"/>
    </row>
    <row r="56036" spans="151:151" ht="14.4" x14ac:dyDescent="0.25">
      <c r="EU56036" s="104"/>
    </row>
    <row r="56037" spans="151:151" ht="14.4" x14ac:dyDescent="0.25">
      <c r="EU56037" s="104"/>
    </row>
    <row r="56038" spans="151:151" ht="14.4" x14ac:dyDescent="0.25">
      <c r="EU56038" s="104"/>
    </row>
    <row r="56039" spans="151:151" ht="14.4" x14ac:dyDescent="0.25">
      <c r="EU56039" s="104"/>
    </row>
    <row r="56040" spans="151:151" ht="14.4" x14ac:dyDescent="0.25">
      <c r="EU56040" s="104"/>
    </row>
    <row r="56041" spans="151:151" ht="14.4" x14ac:dyDescent="0.25">
      <c r="EU56041" s="104"/>
    </row>
    <row r="56042" spans="151:151" ht="14.4" x14ac:dyDescent="0.25">
      <c r="EU56042" s="104"/>
    </row>
    <row r="56043" spans="151:151" ht="14.4" x14ac:dyDescent="0.25">
      <c r="EU56043" s="104"/>
    </row>
    <row r="56044" spans="151:151" ht="14.4" x14ac:dyDescent="0.25">
      <c r="EU56044" s="104"/>
    </row>
    <row r="56045" spans="151:151" ht="14.4" x14ac:dyDescent="0.25">
      <c r="EU56045" s="104"/>
    </row>
    <row r="56046" spans="151:151" ht="14.4" x14ac:dyDescent="0.25">
      <c r="EU56046" s="104"/>
    </row>
    <row r="56047" spans="151:151" ht="14.4" x14ac:dyDescent="0.25">
      <c r="EU56047" s="104"/>
    </row>
    <row r="56048" spans="151:151" ht="14.4" x14ac:dyDescent="0.25">
      <c r="EU56048" s="104"/>
    </row>
    <row r="56049" spans="151:151" ht="14.4" x14ac:dyDescent="0.25">
      <c r="EU56049" s="104"/>
    </row>
    <row r="56050" spans="151:151" ht="14.4" x14ac:dyDescent="0.25">
      <c r="EU56050" s="104"/>
    </row>
    <row r="56051" spans="151:151" ht="14.4" x14ac:dyDescent="0.25">
      <c r="EU56051" s="104"/>
    </row>
    <row r="56052" spans="151:151" ht="14.4" x14ac:dyDescent="0.25">
      <c r="EU56052" s="104"/>
    </row>
    <row r="56053" spans="151:151" ht="14.4" x14ac:dyDescent="0.25">
      <c r="EU56053" s="104"/>
    </row>
    <row r="56054" spans="151:151" ht="14.4" x14ac:dyDescent="0.25">
      <c r="EU56054" s="104"/>
    </row>
    <row r="56055" spans="151:151" ht="14.4" x14ac:dyDescent="0.25">
      <c r="EU56055" s="104"/>
    </row>
    <row r="56056" spans="151:151" ht="14.4" x14ac:dyDescent="0.25">
      <c r="EU56056" s="104"/>
    </row>
    <row r="56057" spans="151:151" ht="14.4" x14ac:dyDescent="0.25">
      <c r="EU56057" s="104"/>
    </row>
    <row r="56058" spans="151:151" ht="14.4" x14ac:dyDescent="0.25">
      <c r="EU56058" s="104"/>
    </row>
    <row r="56059" spans="151:151" ht="14.4" x14ac:dyDescent="0.25">
      <c r="EU56059" s="104"/>
    </row>
    <row r="56060" spans="151:151" ht="14.4" x14ac:dyDescent="0.25">
      <c r="EU56060" s="104"/>
    </row>
    <row r="56061" spans="151:151" ht="14.4" x14ac:dyDescent="0.25">
      <c r="EU56061" s="104"/>
    </row>
    <row r="56062" spans="151:151" ht="14.4" x14ac:dyDescent="0.25">
      <c r="EU56062" s="104"/>
    </row>
    <row r="56063" spans="151:151" ht="14.4" x14ac:dyDescent="0.25">
      <c r="EU56063" s="104"/>
    </row>
    <row r="56064" spans="151:151" ht="14.4" x14ac:dyDescent="0.25">
      <c r="EU56064" s="104"/>
    </row>
    <row r="56065" spans="151:151" ht="14.4" x14ac:dyDescent="0.25">
      <c r="EU56065" s="104"/>
    </row>
    <row r="56066" spans="151:151" ht="14.4" x14ac:dyDescent="0.25">
      <c r="EU56066" s="104"/>
    </row>
    <row r="56067" spans="151:151" ht="14.4" x14ac:dyDescent="0.25">
      <c r="EU56067" s="104"/>
    </row>
    <row r="56068" spans="151:151" ht="14.4" x14ac:dyDescent="0.25">
      <c r="EU56068" s="104"/>
    </row>
    <row r="56069" spans="151:151" ht="14.4" x14ac:dyDescent="0.25">
      <c r="EU56069" s="104"/>
    </row>
    <row r="56070" spans="151:151" ht="14.4" x14ac:dyDescent="0.25">
      <c r="EU56070" s="104"/>
    </row>
    <row r="56071" spans="151:151" ht="14.4" x14ac:dyDescent="0.25">
      <c r="EU56071" s="104"/>
    </row>
    <row r="56072" spans="151:151" ht="14.4" x14ac:dyDescent="0.25">
      <c r="EU56072" s="104"/>
    </row>
    <row r="56073" spans="151:151" ht="14.4" x14ac:dyDescent="0.25">
      <c r="EU56073" s="104"/>
    </row>
    <row r="56074" spans="151:151" ht="14.4" x14ac:dyDescent="0.25">
      <c r="EU56074" s="104"/>
    </row>
    <row r="56075" spans="151:151" ht="14.4" x14ac:dyDescent="0.25">
      <c r="EU56075" s="104"/>
    </row>
    <row r="56076" spans="151:151" ht="14.4" x14ac:dyDescent="0.25">
      <c r="EU56076" s="104"/>
    </row>
    <row r="56077" spans="151:151" ht="14.4" x14ac:dyDescent="0.25">
      <c r="EU56077" s="104"/>
    </row>
    <row r="56078" spans="151:151" ht="14.4" x14ac:dyDescent="0.25">
      <c r="EU56078" s="104"/>
    </row>
    <row r="56079" spans="151:151" ht="14.4" x14ac:dyDescent="0.25">
      <c r="EU56079" s="104"/>
    </row>
    <row r="56080" spans="151:151" ht="14.4" x14ac:dyDescent="0.25">
      <c r="EU56080" s="104"/>
    </row>
    <row r="56081" spans="151:151" ht="14.4" x14ac:dyDescent="0.25">
      <c r="EU56081" s="104"/>
    </row>
    <row r="56082" spans="151:151" ht="14.4" x14ac:dyDescent="0.25">
      <c r="EU56082" s="104"/>
    </row>
    <row r="56083" spans="151:151" ht="14.4" x14ac:dyDescent="0.25">
      <c r="EU56083" s="104"/>
    </row>
    <row r="56084" spans="151:151" ht="14.4" x14ac:dyDescent="0.25">
      <c r="EU56084" s="104"/>
    </row>
    <row r="56085" spans="151:151" ht="14.4" x14ac:dyDescent="0.25">
      <c r="EU56085" s="104"/>
    </row>
    <row r="56086" spans="151:151" ht="14.4" x14ac:dyDescent="0.25">
      <c r="EU56086" s="104"/>
    </row>
    <row r="56087" spans="151:151" ht="14.4" x14ac:dyDescent="0.25">
      <c r="EU56087" s="104"/>
    </row>
    <row r="56088" spans="151:151" ht="14.4" x14ac:dyDescent="0.25">
      <c r="EU56088" s="104"/>
    </row>
    <row r="56089" spans="151:151" ht="14.4" x14ac:dyDescent="0.25">
      <c r="EU56089" s="104"/>
    </row>
    <row r="56090" spans="151:151" ht="14.4" x14ac:dyDescent="0.25">
      <c r="EU56090" s="104"/>
    </row>
    <row r="56091" spans="151:151" ht="14.4" x14ac:dyDescent="0.25">
      <c r="EU56091" s="104"/>
    </row>
    <row r="56092" spans="151:151" ht="14.4" x14ac:dyDescent="0.25">
      <c r="EU56092" s="104"/>
    </row>
    <row r="56093" spans="151:151" ht="14.4" x14ac:dyDescent="0.25">
      <c r="EU56093" s="104"/>
    </row>
    <row r="56094" spans="151:151" ht="14.4" x14ac:dyDescent="0.25">
      <c r="EU56094" s="104"/>
    </row>
    <row r="56095" spans="151:151" ht="14.4" x14ac:dyDescent="0.25">
      <c r="EU56095" s="104"/>
    </row>
    <row r="56096" spans="151:151" ht="14.4" x14ac:dyDescent="0.25">
      <c r="EU56096" s="104"/>
    </row>
    <row r="56097" spans="151:151" ht="14.4" x14ac:dyDescent="0.25">
      <c r="EU56097" s="104"/>
    </row>
    <row r="56098" spans="151:151" ht="14.4" x14ac:dyDescent="0.25">
      <c r="EU56098" s="104"/>
    </row>
    <row r="56099" spans="151:151" ht="14.4" x14ac:dyDescent="0.25">
      <c r="EU56099" s="104"/>
    </row>
    <row r="56100" spans="151:151" ht="14.4" x14ac:dyDescent="0.25">
      <c r="EU56100" s="104"/>
    </row>
    <row r="56101" spans="151:151" ht="14.4" x14ac:dyDescent="0.25">
      <c r="EU56101" s="104"/>
    </row>
    <row r="56102" spans="151:151" ht="14.4" x14ac:dyDescent="0.25">
      <c r="EU56102" s="104"/>
    </row>
    <row r="56103" spans="151:151" ht="14.4" x14ac:dyDescent="0.25">
      <c r="EU56103" s="104"/>
    </row>
    <row r="56104" spans="151:151" ht="14.4" x14ac:dyDescent="0.25">
      <c r="EU56104" s="104"/>
    </row>
    <row r="56105" spans="151:151" ht="14.4" x14ac:dyDescent="0.25">
      <c r="EU56105" s="104"/>
    </row>
    <row r="56106" spans="151:151" ht="14.4" x14ac:dyDescent="0.25">
      <c r="EU56106" s="104"/>
    </row>
    <row r="56107" spans="151:151" ht="14.4" x14ac:dyDescent="0.25">
      <c r="EU56107" s="104"/>
    </row>
    <row r="56108" spans="151:151" ht="14.4" x14ac:dyDescent="0.25">
      <c r="EU56108" s="104"/>
    </row>
    <row r="56109" spans="151:151" ht="14.4" x14ac:dyDescent="0.25">
      <c r="EU56109" s="104"/>
    </row>
    <row r="56110" spans="151:151" ht="14.4" x14ac:dyDescent="0.25">
      <c r="EU56110" s="104"/>
    </row>
    <row r="56111" spans="151:151" ht="14.4" x14ac:dyDescent="0.25">
      <c r="EU56111" s="104"/>
    </row>
    <row r="56112" spans="151:151" ht="14.4" x14ac:dyDescent="0.25">
      <c r="EU56112" s="104"/>
    </row>
    <row r="56113" spans="151:151" ht="14.4" x14ac:dyDescent="0.25">
      <c r="EU56113" s="104"/>
    </row>
    <row r="56114" spans="151:151" ht="14.4" x14ac:dyDescent="0.25">
      <c r="EU56114" s="104"/>
    </row>
    <row r="56115" spans="151:151" ht="14.4" x14ac:dyDescent="0.25">
      <c r="EU56115" s="104"/>
    </row>
    <row r="56116" spans="151:151" ht="14.4" x14ac:dyDescent="0.25">
      <c r="EU56116" s="104"/>
    </row>
    <row r="56117" spans="151:151" ht="14.4" x14ac:dyDescent="0.25">
      <c r="EU56117" s="104"/>
    </row>
    <row r="56118" spans="151:151" ht="14.4" x14ac:dyDescent="0.25">
      <c r="EU56118" s="104"/>
    </row>
    <row r="56119" spans="151:151" ht="14.4" x14ac:dyDescent="0.25">
      <c r="EU56119" s="104"/>
    </row>
    <row r="56120" spans="151:151" ht="14.4" x14ac:dyDescent="0.25">
      <c r="EU56120" s="104"/>
    </row>
    <row r="56121" spans="151:151" ht="14.4" x14ac:dyDescent="0.25">
      <c r="EU56121" s="104"/>
    </row>
    <row r="56122" spans="151:151" ht="14.4" x14ac:dyDescent="0.25">
      <c r="EU56122" s="104"/>
    </row>
    <row r="56123" spans="151:151" ht="14.4" x14ac:dyDescent="0.25">
      <c r="EU56123" s="104"/>
    </row>
    <row r="56124" spans="151:151" ht="14.4" x14ac:dyDescent="0.25">
      <c r="EU56124" s="104"/>
    </row>
    <row r="56125" spans="151:151" ht="14.4" x14ac:dyDescent="0.25">
      <c r="EU56125" s="104"/>
    </row>
    <row r="56126" spans="151:151" ht="14.4" x14ac:dyDescent="0.25">
      <c r="EU56126" s="104"/>
    </row>
    <row r="56127" spans="151:151" ht="14.4" x14ac:dyDescent="0.25">
      <c r="EU56127" s="104"/>
    </row>
    <row r="56128" spans="151:151" ht="14.4" x14ac:dyDescent="0.25">
      <c r="EU56128" s="104"/>
    </row>
    <row r="56129" spans="151:151" ht="14.4" x14ac:dyDescent="0.25">
      <c r="EU56129" s="104"/>
    </row>
    <row r="56130" spans="151:151" ht="14.4" x14ac:dyDescent="0.25">
      <c r="EU56130" s="104"/>
    </row>
    <row r="56131" spans="151:151" ht="14.4" x14ac:dyDescent="0.25">
      <c r="EU56131" s="104"/>
    </row>
    <row r="56132" spans="151:151" ht="14.4" x14ac:dyDescent="0.25">
      <c r="EU56132" s="104"/>
    </row>
    <row r="56133" spans="151:151" ht="14.4" x14ac:dyDescent="0.25">
      <c r="EU56133" s="104"/>
    </row>
    <row r="56134" spans="151:151" ht="14.4" x14ac:dyDescent="0.25">
      <c r="EU56134" s="104"/>
    </row>
    <row r="56135" spans="151:151" ht="14.4" x14ac:dyDescent="0.25">
      <c r="EU56135" s="104"/>
    </row>
    <row r="56136" spans="151:151" ht="14.4" x14ac:dyDescent="0.25">
      <c r="EU56136" s="104"/>
    </row>
    <row r="56137" spans="151:151" ht="14.4" x14ac:dyDescent="0.25">
      <c r="EU56137" s="104"/>
    </row>
    <row r="56138" spans="151:151" ht="14.4" x14ac:dyDescent="0.25">
      <c r="EU56138" s="104"/>
    </row>
    <row r="56139" spans="151:151" ht="14.4" x14ac:dyDescent="0.25">
      <c r="EU56139" s="104"/>
    </row>
    <row r="56140" spans="151:151" ht="14.4" x14ac:dyDescent="0.25">
      <c r="EU56140" s="104"/>
    </row>
    <row r="56141" spans="151:151" ht="14.4" x14ac:dyDescent="0.25">
      <c r="EU56141" s="104"/>
    </row>
    <row r="56142" spans="151:151" ht="14.4" x14ac:dyDescent="0.25">
      <c r="EU56142" s="104"/>
    </row>
    <row r="56143" spans="151:151" ht="14.4" x14ac:dyDescent="0.25">
      <c r="EU56143" s="104"/>
    </row>
    <row r="56144" spans="151:151" ht="14.4" x14ac:dyDescent="0.25">
      <c r="EU56144" s="104"/>
    </row>
    <row r="56145" spans="151:151" ht="14.4" x14ac:dyDescent="0.25">
      <c r="EU56145" s="104"/>
    </row>
    <row r="56146" spans="151:151" ht="14.4" x14ac:dyDescent="0.25">
      <c r="EU56146" s="104"/>
    </row>
    <row r="56147" spans="151:151" ht="14.4" x14ac:dyDescent="0.25">
      <c r="EU56147" s="104"/>
    </row>
    <row r="56148" spans="151:151" ht="14.4" x14ac:dyDescent="0.25">
      <c r="EU56148" s="104"/>
    </row>
    <row r="56149" spans="151:151" ht="14.4" x14ac:dyDescent="0.25">
      <c r="EU56149" s="104"/>
    </row>
    <row r="56150" spans="151:151" ht="14.4" x14ac:dyDescent="0.25">
      <c r="EU56150" s="104"/>
    </row>
    <row r="56151" spans="151:151" ht="14.4" x14ac:dyDescent="0.25">
      <c r="EU56151" s="104"/>
    </row>
    <row r="56152" spans="151:151" ht="14.4" x14ac:dyDescent="0.25">
      <c r="EU56152" s="104"/>
    </row>
    <row r="56153" spans="151:151" ht="14.4" x14ac:dyDescent="0.25">
      <c r="EU56153" s="104"/>
    </row>
    <row r="56154" spans="151:151" ht="14.4" x14ac:dyDescent="0.25">
      <c r="EU56154" s="104"/>
    </row>
    <row r="56155" spans="151:151" ht="14.4" x14ac:dyDescent="0.25">
      <c r="EU56155" s="104"/>
    </row>
    <row r="56156" spans="151:151" ht="14.4" x14ac:dyDescent="0.25">
      <c r="EU56156" s="104"/>
    </row>
    <row r="56157" spans="151:151" ht="14.4" x14ac:dyDescent="0.25">
      <c r="EU56157" s="104"/>
    </row>
    <row r="56158" spans="151:151" ht="14.4" x14ac:dyDescent="0.25">
      <c r="EU56158" s="104"/>
    </row>
    <row r="56159" spans="151:151" ht="14.4" x14ac:dyDescent="0.25">
      <c r="EU56159" s="104"/>
    </row>
    <row r="56160" spans="151:151" ht="14.4" x14ac:dyDescent="0.25">
      <c r="EU56160" s="104"/>
    </row>
    <row r="56161" spans="151:151" ht="14.4" x14ac:dyDescent="0.25">
      <c r="EU56161" s="104"/>
    </row>
    <row r="56162" spans="151:151" ht="14.4" x14ac:dyDescent="0.25">
      <c r="EU56162" s="104"/>
    </row>
    <row r="56163" spans="151:151" ht="14.4" x14ac:dyDescent="0.25">
      <c r="EU56163" s="104"/>
    </row>
    <row r="56164" spans="151:151" ht="14.4" x14ac:dyDescent="0.25">
      <c r="EU56164" s="104"/>
    </row>
    <row r="56165" spans="151:151" ht="14.4" x14ac:dyDescent="0.25">
      <c r="EU56165" s="104"/>
    </row>
    <row r="56166" spans="151:151" ht="14.4" x14ac:dyDescent="0.25">
      <c r="EU56166" s="104"/>
    </row>
    <row r="56167" spans="151:151" ht="14.4" x14ac:dyDescent="0.25">
      <c r="EU56167" s="104"/>
    </row>
    <row r="56168" spans="151:151" ht="14.4" x14ac:dyDescent="0.25">
      <c r="EU56168" s="104"/>
    </row>
    <row r="56169" spans="151:151" ht="14.4" x14ac:dyDescent="0.25">
      <c r="EU56169" s="104"/>
    </row>
    <row r="56170" spans="151:151" ht="14.4" x14ac:dyDescent="0.25">
      <c r="EU56170" s="104"/>
    </row>
    <row r="56171" spans="151:151" ht="14.4" x14ac:dyDescent="0.25">
      <c r="EU56171" s="104"/>
    </row>
    <row r="56172" spans="151:151" ht="14.4" x14ac:dyDescent="0.25">
      <c r="EU56172" s="104"/>
    </row>
    <row r="56173" spans="151:151" ht="14.4" x14ac:dyDescent="0.25">
      <c r="EU56173" s="104"/>
    </row>
    <row r="56174" spans="151:151" ht="14.4" x14ac:dyDescent="0.25">
      <c r="EU56174" s="104"/>
    </row>
    <row r="56175" spans="151:151" ht="14.4" x14ac:dyDescent="0.25">
      <c r="EU56175" s="104"/>
    </row>
    <row r="56176" spans="151:151" ht="14.4" x14ac:dyDescent="0.25">
      <c r="EU56176" s="104"/>
    </row>
    <row r="56177" spans="151:151" ht="14.4" x14ac:dyDescent="0.25">
      <c r="EU56177" s="104"/>
    </row>
    <row r="56178" spans="151:151" ht="14.4" x14ac:dyDescent="0.25">
      <c r="EU56178" s="104"/>
    </row>
    <row r="56179" spans="151:151" ht="14.4" x14ac:dyDescent="0.25">
      <c r="EU56179" s="104"/>
    </row>
    <row r="56180" spans="151:151" ht="14.4" x14ac:dyDescent="0.25">
      <c r="EU56180" s="104"/>
    </row>
    <row r="56181" spans="151:151" ht="14.4" x14ac:dyDescent="0.25">
      <c r="EU56181" s="104"/>
    </row>
    <row r="56182" spans="151:151" ht="14.4" x14ac:dyDescent="0.25">
      <c r="EU56182" s="104"/>
    </row>
    <row r="56183" spans="151:151" ht="14.4" x14ac:dyDescent="0.25">
      <c r="EU56183" s="104"/>
    </row>
    <row r="56184" spans="151:151" ht="14.4" x14ac:dyDescent="0.25">
      <c r="EU56184" s="104"/>
    </row>
    <row r="56185" spans="151:151" ht="14.4" x14ac:dyDescent="0.25">
      <c r="EU56185" s="104"/>
    </row>
    <row r="56186" spans="151:151" ht="14.4" x14ac:dyDescent="0.25">
      <c r="EU56186" s="104"/>
    </row>
    <row r="56187" spans="151:151" ht="14.4" x14ac:dyDescent="0.25">
      <c r="EU56187" s="104"/>
    </row>
    <row r="56188" spans="151:151" ht="14.4" x14ac:dyDescent="0.25">
      <c r="EU56188" s="104"/>
    </row>
    <row r="56189" spans="151:151" ht="14.4" x14ac:dyDescent="0.25">
      <c r="EU56189" s="104"/>
    </row>
    <row r="56190" spans="151:151" ht="14.4" x14ac:dyDescent="0.25">
      <c r="EU56190" s="104"/>
    </row>
    <row r="56191" spans="151:151" ht="14.4" x14ac:dyDescent="0.25">
      <c r="EU56191" s="104"/>
    </row>
    <row r="56192" spans="151:151" ht="14.4" x14ac:dyDescent="0.25">
      <c r="EU56192" s="104"/>
    </row>
    <row r="56193" spans="151:151" ht="14.4" x14ac:dyDescent="0.25">
      <c r="EU56193" s="104"/>
    </row>
    <row r="56194" spans="151:151" ht="14.4" x14ac:dyDescent="0.25">
      <c r="EU56194" s="104"/>
    </row>
    <row r="56195" spans="151:151" ht="14.4" x14ac:dyDescent="0.25">
      <c r="EU56195" s="104"/>
    </row>
    <row r="56196" spans="151:151" ht="14.4" x14ac:dyDescent="0.25">
      <c r="EU56196" s="104"/>
    </row>
    <row r="56197" spans="151:151" ht="14.4" x14ac:dyDescent="0.25">
      <c r="EU56197" s="104"/>
    </row>
    <row r="56198" spans="151:151" ht="14.4" x14ac:dyDescent="0.25">
      <c r="EU56198" s="104"/>
    </row>
    <row r="56199" spans="151:151" ht="14.4" x14ac:dyDescent="0.25">
      <c r="EU56199" s="104"/>
    </row>
    <row r="56200" spans="151:151" ht="14.4" x14ac:dyDescent="0.25">
      <c r="EU56200" s="104"/>
    </row>
    <row r="56201" spans="151:151" ht="14.4" x14ac:dyDescent="0.25">
      <c r="EU56201" s="104"/>
    </row>
    <row r="56202" spans="151:151" ht="14.4" x14ac:dyDescent="0.25">
      <c r="EU56202" s="104"/>
    </row>
    <row r="56203" spans="151:151" ht="14.4" x14ac:dyDescent="0.25">
      <c r="EU56203" s="104"/>
    </row>
    <row r="56204" spans="151:151" ht="14.4" x14ac:dyDescent="0.25">
      <c r="EU56204" s="104"/>
    </row>
    <row r="56205" spans="151:151" ht="14.4" x14ac:dyDescent="0.25">
      <c r="EU56205" s="104"/>
    </row>
    <row r="56206" spans="151:151" ht="14.4" x14ac:dyDescent="0.25">
      <c r="EU56206" s="104"/>
    </row>
    <row r="56207" spans="151:151" ht="14.4" x14ac:dyDescent="0.25">
      <c r="EU56207" s="104"/>
    </row>
    <row r="56208" spans="151:151" ht="14.4" x14ac:dyDescent="0.25">
      <c r="EU56208" s="104"/>
    </row>
    <row r="56209" spans="151:151" ht="14.4" x14ac:dyDescent="0.25">
      <c r="EU56209" s="104"/>
    </row>
    <row r="56210" spans="151:151" ht="14.4" x14ac:dyDescent="0.25">
      <c r="EU56210" s="104"/>
    </row>
    <row r="56211" spans="151:151" ht="14.4" x14ac:dyDescent="0.25">
      <c r="EU56211" s="104"/>
    </row>
    <row r="56212" spans="151:151" ht="14.4" x14ac:dyDescent="0.25">
      <c r="EU56212" s="104"/>
    </row>
    <row r="56213" spans="151:151" ht="14.4" x14ac:dyDescent="0.25">
      <c r="EU56213" s="104"/>
    </row>
    <row r="56214" spans="151:151" ht="14.4" x14ac:dyDescent="0.25">
      <c r="EU56214" s="104"/>
    </row>
    <row r="56215" spans="151:151" ht="14.4" x14ac:dyDescent="0.25">
      <c r="EU56215" s="104"/>
    </row>
    <row r="56216" spans="151:151" ht="14.4" x14ac:dyDescent="0.25">
      <c r="EU56216" s="104"/>
    </row>
    <row r="56217" spans="151:151" ht="14.4" x14ac:dyDescent="0.25">
      <c r="EU56217" s="104"/>
    </row>
    <row r="56218" spans="151:151" ht="14.4" x14ac:dyDescent="0.25">
      <c r="EU56218" s="104"/>
    </row>
    <row r="56219" spans="151:151" ht="14.4" x14ac:dyDescent="0.25">
      <c r="EU56219" s="104"/>
    </row>
    <row r="56220" spans="151:151" ht="14.4" x14ac:dyDescent="0.25">
      <c r="EU56220" s="104"/>
    </row>
    <row r="56221" spans="151:151" ht="14.4" x14ac:dyDescent="0.25">
      <c r="EU56221" s="104"/>
    </row>
    <row r="56222" spans="151:151" ht="14.4" x14ac:dyDescent="0.25">
      <c r="EU56222" s="104"/>
    </row>
    <row r="56223" spans="151:151" ht="14.4" x14ac:dyDescent="0.25">
      <c r="EU56223" s="104"/>
    </row>
    <row r="56224" spans="151:151" ht="14.4" x14ac:dyDescent="0.25">
      <c r="EU56224" s="104"/>
    </row>
    <row r="56225" spans="151:151" ht="14.4" x14ac:dyDescent="0.25">
      <c r="EU56225" s="104"/>
    </row>
    <row r="56226" spans="151:151" ht="14.4" x14ac:dyDescent="0.25">
      <c r="EU56226" s="104"/>
    </row>
    <row r="56227" spans="151:151" ht="14.4" x14ac:dyDescent="0.25">
      <c r="EU56227" s="104"/>
    </row>
    <row r="56228" spans="151:151" ht="14.4" x14ac:dyDescent="0.25">
      <c r="EU56228" s="104"/>
    </row>
    <row r="56229" spans="151:151" ht="14.4" x14ac:dyDescent="0.25">
      <c r="EU56229" s="104"/>
    </row>
    <row r="56230" spans="151:151" ht="14.4" x14ac:dyDescent="0.25">
      <c r="EU56230" s="104"/>
    </row>
    <row r="56231" spans="151:151" ht="14.4" x14ac:dyDescent="0.25">
      <c r="EU56231" s="104"/>
    </row>
    <row r="56232" spans="151:151" ht="14.4" x14ac:dyDescent="0.25">
      <c r="EU56232" s="104"/>
    </row>
    <row r="56233" spans="151:151" ht="14.4" x14ac:dyDescent="0.25">
      <c r="EU56233" s="104"/>
    </row>
    <row r="56234" spans="151:151" ht="14.4" x14ac:dyDescent="0.25">
      <c r="EU56234" s="104"/>
    </row>
    <row r="56235" spans="151:151" ht="14.4" x14ac:dyDescent="0.25">
      <c r="EU56235" s="104"/>
    </row>
    <row r="56236" spans="151:151" ht="14.4" x14ac:dyDescent="0.25">
      <c r="EU56236" s="104"/>
    </row>
    <row r="56237" spans="151:151" ht="14.4" x14ac:dyDescent="0.25">
      <c r="EU56237" s="104"/>
    </row>
    <row r="56238" spans="151:151" ht="14.4" x14ac:dyDescent="0.25">
      <c r="EU56238" s="104"/>
    </row>
    <row r="56239" spans="151:151" ht="14.4" x14ac:dyDescent="0.25">
      <c r="EU56239" s="104"/>
    </row>
    <row r="56240" spans="151:151" ht="14.4" x14ac:dyDescent="0.25">
      <c r="EU56240" s="104"/>
    </row>
    <row r="56241" spans="151:151" ht="14.4" x14ac:dyDescent="0.25">
      <c r="EU56241" s="104"/>
    </row>
    <row r="56242" spans="151:151" ht="14.4" x14ac:dyDescent="0.25">
      <c r="EU56242" s="104"/>
    </row>
    <row r="56243" spans="151:151" ht="14.4" x14ac:dyDescent="0.25">
      <c r="EU56243" s="104"/>
    </row>
    <row r="56244" spans="151:151" ht="14.4" x14ac:dyDescent="0.25">
      <c r="EU56244" s="104"/>
    </row>
    <row r="56245" spans="151:151" ht="14.4" x14ac:dyDescent="0.25">
      <c r="EU56245" s="104"/>
    </row>
    <row r="56246" spans="151:151" ht="14.4" x14ac:dyDescent="0.25">
      <c r="EU56246" s="104"/>
    </row>
    <row r="56247" spans="151:151" ht="14.4" x14ac:dyDescent="0.25">
      <c r="EU56247" s="104"/>
    </row>
    <row r="56248" spans="151:151" ht="14.4" x14ac:dyDescent="0.25">
      <c r="EU56248" s="104"/>
    </row>
    <row r="56249" spans="151:151" ht="14.4" x14ac:dyDescent="0.25">
      <c r="EU56249" s="104"/>
    </row>
    <row r="56250" spans="151:151" ht="14.4" x14ac:dyDescent="0.25">
      <c r="EU56250" s="104"/>
    </row>
    <row r="56251" spans="151:151" ht="14.4" x14ac:dyDescent="0.25">
      <c r="EU56251" s="104"/>
    </row>
    <row r="56252" spans="151:151" ht="14.4" x14ac:dyDescent="0.25">
      <c r="EU56252" s="104"/>
    </row>
    <row r="56253" spans="151:151" ht="14.4" x14ac:dyDescent="0.25">
      <c r="EU56253" s="104"/>
    </row>
    <row r="56254" spans="151:151" ht="14.4" x14ac:dyDescent="0.25">
      <c r="EU56254" s="104"/>
    </row>
    <row r="56255" spans="151:151" ht="14.4" x14ac:dyDescent="0.25">
      <c r="EU56255" s="104"/>
    </row>
    <row r="56256" spans="151:151" ht="14.4" x14ac:dyDescent="0.25">
      <c r="EU56256" s="104"/>
    </row>
    <row r="56257" spans="151:151" ht="14.4" x14ac:dyDescent="0.25">
      <c r="EU56257" s="104"/>
    </row>
    <row r="56258" spans="151:151" ht="14.4" x14ac:dyDescent="0.25">
      <c r="EU56258" s="104"/>
    </row>
    <row r="56259" spans="151:151" ht="14.4" x14ac:dyDescent="0.25">
      <c r="EU56259" s="104"/>
    </row>
    <row r="56260" spans="151:151" ht="14.4" x14ac:dyDescent="0.25">
      <c r="EU56260" s="104"/>
    </row>
    <row r="56261" spans="151:151" ht="14.4" x14ac:dyDescent="0.25">
      <c r="EU56261" s="104"/>
    </row>
    <row r="56262" spans="151:151" ht="14.4" x14ac:dyDescent="0.25">
      <c r="EU56262" s="104"/>
    </row>
    <row r="56263" spans="151:151" ht="14.4" x14ac:dyDescent="0.25">
      <c r="EU56263" s="104"/>
    </row>
    <row r="56264" spans="151:151" ht="14.4" x14ac:dyDescent="0.25">
      <c r="EU56264" s="104"/>
    </row>
    <row r="56265" spans="151:151" ht="14.4" x14ac:dyDescent="0.25">
      <c r="EU56265" s="104"/>
    </row>
    <row r="56266" spans="151:151" ht="14.4" x14ac:dyDescent="0.25">
      <c r="EU56266" s="104"/>
    </row>
    <row r="56267" spans="151:151" ht="14.4" x14ac:dyDescent="0.25">
      <c r="EU56267" s="104"/>
    </row>
    <row r="56268" spans="151:151" ht="14.4" x14ac:dyDescent="0.25">
      <c r="EU56268" s="104"/>
    </row>
    <row r="56269" spans="151:151" ht="14.4" x14ac:dyDescent="0.25">
      <c r="EU56269" s="104"/>
    </row>
    <row r="56270" spans="151:151" ht="14.4" x14ac:dyDescent="0.25">
      <c r="EU56270" s="104"/>
    </row>
    <row r="56271" spans="151:151" ht="14.4" x14ac:dyDescent="0.25">
      <c r="EU56271" s="104"/>
    </row>
    <row r="56272" spans="151:151" ht="14.4" x14ac:dyDescent="0.25">
      <c r="EU56272" s="104"/>
    </row>
    <row r="56273" spans="151:151" ht="14.4" x14ac:dyDescent="0.25">
      <c r="EU56273" s="104"/>
    </row>
    <row r="56274" spans="151:151" ht="14.4" x14ac:dyDescent="0.25">
      <c r="EU56274" s="104"/>
    </row>
    <row r="56275" spans="151:151" ht="14.4" x14ac:dyDescent="0.25">
      <c r="EU56275" s="104"/>
    </row>
    <row r="56276" spans="151:151" ht="14.4" x14ac:dyDescent="0.25">
      <c r="EU56276" s="104"/>
    </row>
    <row r="56277" spans="151:151" ht="14.4" x14ac:dyDescent="0.25">
      <c r="EU56277" s="104"/>
    </row>
    <row r="56278" spans="151:151" ht="14.4" x14ac:dyDescent="0.25">
      <c r="EU56278" s="104"/>
    </row>
    <row r="56279" spans="151:151" ht="14.4" x14ac:dyDescent="0.25">
      <c r="EU56279" s="104"/>
    </row>
    <row r="56280" spans="151:151" ht="14.4" x14ac:dyDescent="0.25">
      <c r="EU56280" s="104"/>
    </row>
    <row r="56281" spans="151:151" ht="14.4" x14ac:dyDescent="0.25">
      <c r="EU56281" s="104"/>
    </row>
    <row r="56282" spans="151:151" ht="14.4" x14ac:dyDescent="0.25">
      <c r="EU56282" s="104"/>
    </row>
    <row r="56283" spans="151:151" ht="14.4" x14ac:dyDescent="0.25">
      <c r="EU56283" s="104"/>
    </row>
    <row r="56284" spans="151:151" ht="14.4" x14ac:dyDescent="0.25">
      <c r="EU56284" s="104"/>
    </row>
    <row r="56285" spans="151:151" ht="14.4" x14ac:dyDescent="0.25">
      <c r="EU56285" s="104"/>
    </row>
    <row r="56286" spans="151:151" ht="14.4" x14ac:dyDescent="0.25">
      <c r="EU56286" s="104"/>
    </row>
    <row r="56287" spans="151:151" ht="14.4" x14ac:dyDescent="0.25">
      <c r="EU56287" s="104"/>
    </row>
    <row r="56288" spans="151:151" ht="14.4" x14ac:dyDescent="0.25">
      <c r="EU56288" s="104"/>
    </row>
    <row r="56289" spans="151:151" ht="14.4" x14ac:dyDescent="0.25">
      <c r="EU56289" s="104"/>
    </row>
    <row r="56290" spans="151:151" ht="14.4" x14ac:dyDescent="0.25">
      <c r="EU56290" s="104"/>
    </row>
    <row r="56291" spans="151:151" ht="14.4" x14ac:dyDescent="0.25">
      <c r="EU56291" s="104"/>
    </row>
    <row r="56292" spans="151:151" ht="14.4" x14ac:dyDescent="0.25">
      <c r="EU56292" s="104"/>
    </row>
    <row r="56293" spans="151:151" ht="14.4" x14ac:dyDescent="0.25">
      <c r="EU56293" s="104"/>
    </row>
    <row r="56294" spans="151:151" ht="14.4" x14ac:dyDescent="0.25">
      <c r="EU56294" s="104"/>
    </row>
    <row r="56295" spans="151:151" ht="14.4" x14ac:dyDescent="0.25">
      <c r="EU56295" s="104"/>
    </row>
    <row r="56296" spans="151:151" ht="14.4" x14ac:dyDescent="0.25">
      <c r="EU56296" s="104"/>
    </row>
    <row r="56297" spans="151:151" ht="14.4" x14ac:dyDescent="0.25">
      <c r="EU56297" s="104"/>
    </row>
    <row r="56298" spans="151:151" ht="14.4" x14ac:dyDescent="0.25">
      <c r="EU56298" s="104"/>
    </row>
    <row r="56299" spans="151:151" ht="14.4" x14ac:dyDescent="0.25">
      <c r="EU56299" s="104"/>
    </row>
    <row r="56300" spans="151:151" ht="14.4" x14ac:dyDescent="0.25">
      <c r="EU56300" s="104"/>
    </row>
    <row r="56301" spans="151:151" ht="14.4" x14ac:dyDescent="0.25">
      <c r="EU56301" s="104"/>
    </row>
    <row r="56302" spans="151:151" ht="14.4" x14ac:dyDescent="0.25">
      <c r="EU56302" s="104"/>
    </row>
    <row r="56303" spans="151:151" ht="14.4" x14ac:dyDescent="0.25">
      <c r="EU56303" s="104"/>
    </row>
    <row r="56304" spans="151:151" ht="14.4" x14ac:dyDescent="0.25">
      <c r="EU56304" s="104"/>
    </row>
    <row r="56305" spans="151:151" ht="14.4" x14ac:dyDescent="0.25">
      <c r="EU56305" s="104"/>
    </row>
    <row r="56306" spans="151:151" ht="14.4" x14ac:dyDescent="0.25">
      <c r="EU56306" s="104"/>
    </row>
    <row r="56307" spans="151:151" ht="14.4" x14ac:dyDescent="0.25">
      <c r="EU56307" s="104"/>
    </row>
    <row r="56308" spans="151:151" ht="14.4" x14ac:dyDescent="0.25">
      <c r="EU56308" s="104"/>
    </row>
    <row r="56309" spans="151:151" ht="14.4" x14ac:dyDescent="0.25">
      <c r="EU56309" s="104"/>
    </row>
    <row r="56310" spans="151:151" ht="14.4" x14ac:dyDescent="0.25">
      <c r="EU56310" s="104"/>
    </row>
    <row r="56311" spans="151:151" ht="14.4" x14ac:dyDescent="0.25">
      <c r="EU56311" s="104"/>
    </row>
    <row r="56312" spans="151:151" ht="14.4" x14ac:dyDescent="0.25">
      <c r="EU56312" s="104"/>
    </row>
    <row r="56313" spans="151:151" ht="14.4" x14ac:dyDescent="0.25">
      <c r="EU56313" s="104"/>
    </row>
    <row r="56314" spans="151:151" ht="14.4" x14ac:dyDescent="0.25">
      <c r="EU56314" s="104"/>
    </row>
    <row r="56315" spans="151:151" ht="14.4" x14ac:dyDescent="0.25">
      <c r="EU56315" s="104"/>
    </row>
    <row r="56316" spans="151:151" ht="14.4" x14ac:dyDescent="0.25">
      <c r="EU56316" s="104"/>
    </row>
    <row r="56317" spans="151:151" ht="14.4" x14ac:dyDescent="0.25">
      <c r="EU56317" s="104"/>
    </row>
    <row r="56318" spans="151:151" ht="14.4" x14ac:dyDescent="0.25">
      <c r="EU56318" s="104"/>
    </row>
    <row r="56319" spans="151:151" ht="14.4" x14ac:dyDescent="0.25">
      <c r="EU56319" s="104"/>
    </row>
    <row r="56320" spans="151:151" ht="14.4" x14ac:dyDescent="0.25">
      <c r="EU56320" s="104"/>
    </row>
    <row r="56321" spans="151:151" ht="14.4" x14ac:dyDescent="0.25">
      <c r="EU56321" s="104"/>
    </row>
    <row r="56322" spans="151:151" ht="14.4" x14ac:dyDescent="0.25">
      <c r="EU56322" s="104"/>
    </row>
    <row r="56323" spans="151:151" ht="14.4" x14ac:dyDescent="0.25">
      <c r="EU56323" s="104"/>
    </row>
    <row r="56324" spans="151:151" ht="14.4" x14ac:dyDescent="0.25">
      <c r="EU56324" s="104"/>
    </row>
    <row r="56325" spans="151:151" ht="14.4" x14ac:dyDescent="0.25">
      <c r="EU56325" s="104"/>
    </row>
    <row r="56326" spans="151:151" ht="14.4" x14ac:dyDescent="0.25">
      <c r="EU56326" s="104"/>
    </row>
    <row r="56327" spans="151:151" ht="14.4" x14ac:dyDescent="0.25">
      <c r="EU56327" s="104"/>
    </row>
    <row r="56328" spans="151:151" ht="14.4" x14ac:dyDescent="0.25">
      <c r="EU56328" s="104"/>
    </row>
    <row r="56329" spans="151:151" ht="14.4" x14ac:dyDescent="0.25">
      <c r="EU56329" s="104"/>
    </row>
    <row r="56330" spans="151:151" ht="14.4" x14ac:dyDescent="0.25">
      <c r="EU56330" s="104"/>
    </row>
    <row r="56331" spans="151:151" ht="14.4" x14ac:dyDescent="0.25">
      <c r="EU56331" s="104"/>
    </row>
    <row r="56332" spans="151:151" ht="14.4" x14ac:dyDescent="0.25">
      <c r="EU56332" s="104"/>
    </row>
    <row r="56333" spans="151:151" ht="14.4" x14ac:dyDescent="0.25">
      <c r="EU56333" s="104"/>
    </row>
    <row r="56334" spans="151:151" ht="14.4" x14ac:dyDescent="0.25">
      <c r="EU56334" s="104"/>
    </row>
    <row r="56335" spans="151:151" ht="14.4" x14ac:dyDescent="0.25">
      <c r="EU56335" s="104"/>
    </row>
    <row r="56336" spans="151:151" ht="14.4" x14ac:dyDescent="0.25">
      <c r="EU56336" s="104"/>
    </row>
    <row r="56337" spans="151:151" ht="14.4" x14ac:dyDescent="0.25">
      <c r="EU56337" s="104"/>
    </row>
    <row r="56338" spans="151:151" ht="14.4" x14ac:dyDescent="0.25">
      <c r="EU56338" s="104"/>
    </row>
    <row r="56339" spans="151:151" ht="14.4" x14ac:dyDescent="0.25">
      <c r="EU56339" s="104"/>
    </row>
    <row r="56340" spans="151:151" ht="14.4" x14ac:dyDescent="0.25">
      <c r="EU56340" s="104"/>
    </row>
    <row r="56341" spans="151:151" ht="14.4" x14ac:dyDescent="0.25">
      <c r="EU56341" s="104"/>
    </row>
    <row r="56342" spans="151:151" ht="14.4" x14ac:dyDescent="0.25">
      <c r="EU56342" s="104"/>
    </row>
    <row r="56343" spans="151:151" ht="14.4" x14ac:dyDescent="0.25">
      <c r="EU56343" s="104"/>
    </row>
    <row r="56344" spans="151:151" ht="14.4" x14ac:dyDescent="0.25">
      <c r="EU56344" s="104"/>
    </row>
    <row r="56345" spans="151:151" ht="14.4" x14ac:dyDescent="0.25">
      <c r="EU56345" s="104"/>
    </row>
    <row r="56346" spans="151:151" ht="14.4" x14ac:dyDescent="0.25">
      <c r="EU56346" s="104"/>
    </row>
    <row r="56347" spans="151:151" ht="14.4" x14ac:dyDescent="0.25">
      <c r="EU56347" s="104"/>
    </row>
    <row r="56348" spans="151:151" ht="14.4" x14ac:dyDescent="0.25">
      <c r="EU56348" s="104"/>
    </row>
    <row r="56349" spans="151:151" ht="14.4" x14ac:dyDescent="0.25">
      <c r="EU56349" s="104"/>
    </row>
    <row r="56350" spans="151:151" ht="14.4" x14ac:dyDescent="0.25">
      <c r="EU56350" s="104"/>
    </row>
    <row r="56351" spans="151:151" ht="14.4" x14ac:dyDescent="0.25">
      <c r="EU56351" s="104"/>
    </row>
    <row r="56352" spans="151:151" ht="14.4" x14ac:dyDescent="0.25">
      <c r="EU56352" s="104"/>
    </row>
    <row r="56353" spans="151:151" ht="14.4" x14ac:dyDescent="0.25">
      <c r="EU56353" s="104"/>
    </row>
    <row r="56354" spans="151:151" ht="14.4" x14ac:dyDescent="0.25">
      <c r="EU56354" s="104"/>
    </row>
    <row r="56355" spans="151:151" ht="14.4" x14ac:dyDescent="0.25">
      <c r="EU56355" s="104"/>
    </row>
    <row r="56356" spans="151:151" ht="14.4" x14ac:dyDescent="0.25">
      <c r="EU56356" s="104"/>
    </row>
    <row r="56357" spans="151:151" ht="14.4" x14ac:dyDescent="0.25">
      <c r="EU56357" s="104"/>
    </row>
    <row r="56358" spans="151:151" ht="14.4" x14ac:dyDescent="0.25">
      <c r="EU56358" s="104"/>
    </row>
    <row r="56359" spans="151:151" ht="14.4" x14ac:dyDescent="0.25">
      <c r="EU56359" s="104"/>
    </row>
    <row r="56360" spans="151:151" ht="14.4" x14ac:dyDescent="0.25">
      <c r="EU56360" s="104"/>
    </row>
    <row r="56361" spans="151:151" ht="14.4" x14ac:dyDescent="0.25">
      <c r="EU56361" s="104"/>
    </row>
    <row r="56362" spans="151:151" ht="14.4" x14ac:dyDescent="0.25">
      <c r="EU56362" s="104"/>
    </row>
    <row r="56363" spans="151:151" ht="14.4" x14ac:dyDescent="0.25">
      <c r="EU56363" s="104"/>
    </row>
    <row r="56364" spans="151:151" ht="14.4" x14ac:dyDescent="0.25">
      <c r="EU56364" s="104"/>
    </row>
    <row r="56365" spans="151:151" ht="14.4" x14ac:dyDescent="0.25">
      <c r="EU56365" s="104"/>
    </row>
    <row r="56366" spans="151:151" ht="14.4" x14ac:dyDescent="0.25">
      <c r="EU56366" s="104"/>
    </row>
    <row r="56367" spans="151:151" ht="14.4" x14ac:dyDescent="0.25">
      <c r="EU56367" s="104"/>
    </row>
    <row r="56368" spans="151:151" ht="14.4" x14ac:dyDescent="0.25">
      <c r="EU56368" s="104"/>
    </row>
    <row r="56369" spans="151:151" ht="14.4" x14ac:dyDescent="0.25">
      <c r="EU56369" s="104"/>
    </row>
    <row r="56370" spans="151:151" ht="14.4" x14ac:dyDescent="0.25">
      <c r="EU56370" s="104"/>
    </row>
    <row r="56371" spans="151:151" ht="14.4" x14ac:dyDescent="0.25">
      <c r="EU56371" s="104"/>
    </row>
    <row r="56372" spans="151:151" ht="14.4" x14ac:dyDescent="0.25">
      <c r="EU56372" s="104"/>
    </row>
    <row r="56373" spans="151:151" ht="14.4" x14ac:dyDescent="0.25">
      <c r="EU56373" s="104"/>
    </row>
    <row r="56374" spans="151:151" ht="14.4" x14ac:dyDescent="0.25">
      <c r="EU56374" s="104"/>
    </row>
    <row r="56375" spans="151:151" ht="14.4" x14ac:dyDescent="0.25">
      <c r="EU56375" s="104"/>
    </row>
    <row r="56376" spans="151:151" ht="14.4" x14ac:dyDescent="0.25">
      <c r="EU56376" s="104"/>
    </row>
    <row r="56377" spans="151:151" ht="14.4" x14ac:dyDescent="0.25">
      <c r="EU56377" s="104"/>
    </row>
    <row r="56378" spans="151:151" ht="14.4" x14ac:dyDescent="0.25">
      <c r="EU56378" s="104"/>
    </row>
    <row r="56379" spans="151:151" ht="14.4" x14ac:dyDescent="0.25">
      <c r="EU56379" s="104"/>
    </row>
    <row r="56380" spans="151:151" ht="14.4" x14ac:dyDescent="0.25">
      <c r="EU56380" s="104"/>
    </row>
    <row r="56381" spans="151:151" ht="14.4" x14ac:dyDescent="0.25">
      <c r="EU56381" s="104"/>
    </row>
    <row r="56382" spans="151:151" ht="14.4" x14ac:dyDescent="0.25">
      <c r="EU56382" s="104"/>
    </row>
    <row r="56383" spans="151:151" ht="14.4" x14ac:dyDescent="0.25">
      <c r="EU56383" s="104"/>
    </row>
    <row r="56384" spans="151:151" ht="14.4" x14ac:dyDescent="0.25">
      <c r="EU56384" s="104"/>
    </row>
    <row r="56385" spans="151:151" ht="14.4" x14ac:dyDescent="0.25">
      <c r="EU56385" s="104"/>
    </row>
    <row r="56386" spans="151:151" ht="14.4" x14ac:dyDescent="0.25">
      <c r="EU56386" s="104"/>
    </row>
    <row r="56387" spans="151:151" ht="14.4" x14ac:dyDescent="0.25">
      <c r="EU56387" s="104"/>
    </row>
    <row r="56388" spans="151:151" ht="14.4" x14ac:dyDescent="0.25">
      <c r="EU56388" s="104"/>
    </row>
    <row r="56389" spans="151:151" ht="14.4" x14ac:dyDescent="0.25">
      <c r="EU56389" s="104"/>
    </row>
    <row r="56390" spans="151:151" ht="14.4" x14ac:dyDescent="0.25">
      <c r="EU56390" s="104"/>
    </row>
    <row r="56391" spans="151:151" ht="14.4" x14ac:dyDescent="0.25">
      <c r="EU56391" s="104"/>
    </row>
    <row r="56392" spans="151:151" ht="14.4" x14ac:dyDescent="0.25">
      <c r="EU56392" s="104"/>
    </row>
    <row r="56393" spans="151:151" ht="14.4" x14ac:dyDescent="0.25">
      <c r="EU56393" s="104"/>
    </row>
    <row r="56394" spans="151:151" ht="14.4" x14ac:dyDescent="0.25">
      <c r="EU56394" s="104"/>
    </row>
    <row r="56395" spans="151:151" ht="14.4" x14ac:dyDescent="0.25">
      <c r="EU56395" s="104"/>
    </row>
    <row r="56396" spans="151:151" ht="14.4" x14ac:dyDescent="0.25">
      <c r="EU56396" s="104"/>
    </row>
    <row r="56397" spans="151:151" ht="14.4" x14ac:dyDescent="0.25">
      <c r="EU56397" s="104"/>
    </row>
    <row r="56398" spans="151:151" ht="14.4" x14ac:dyDescent="0.25">
      <c r="EU56398" s="104"/>
    </row>
    <row r="56399" spans="151:151" ht="14.4" x14ac:dyDescent="0.25">
      <c r="EU56399" s="104"/>
    </row>
    <row r="56400" spans="151:151" ht="14.4" x14ac:dyDescent="0.25">
      <c r="EU56400" s="104"/>
    </row>
    <row r="56401" spans="151:151" ht="14.4" x14ac:dyDescent="0.25">
      <c r="EU56401" s="104"/>
    </row>
    <row r="56402" spans="151:151" ht="14.4" x14ac:dyDescent="0.25">
      <c r="EU56402" s="104"/>
    </row>
    <row r="56403" spans="151:151" ht="14.4" x14ac:dyDescent="0.25">
      <c r="EU56403" s="104"/>
    </row>
    <row r="56404" spans="151:151" ht="14.4" x14ac:dyDescent="0.25">
      <c r="EU56404" s="104"/>
    </row>
    <row r="56405" spans="151:151" ht="14.4" x14ac:dyDescent="0.25">
      <c r="EU56405" s="104"/>
    </row>
    <row r="56406" spans="151:151" ht="14.4" x14ac:dyDescent="0.25">
      <c r="EU56406" s="104"/>
    </row>
    <row r="56407" spans="151:151" ht="14.4" x14ac:dyDescent="0.25">
      <c r="EU56407" s="104"/>
    </row>
    <row r="56408" spans="151:151" ht="14.4" x14ac:dyDescent="0.25">
      <c r="EU56408" s="104"/>
    </row>
    <row r="56409" spans="151:151" ht="14.4" x14ac:dyDescent="0.25">
      <c r="EU56409" s="104"/>
    </row>
    <row r="56410" spans="151:151" ht="14.4" x14ac:dyDescent="0.25">
      <c r="EU56410" s="104"/>
    </row>
    <row r="56411" spans="151:151" ht="14.4" x14ac:dyDescent="0.25">
      <c r="EU56411" s="104"/>
    </row>
    <row r="56412" spans="151:151" ht="14.4" x14ac:dyDescent="0.25">
      <c r="EU56412" s="104"/>
    </row>
    <row r="56413" spans="151:151" ht="14.4" x14ac:dyDescent="0.25">
      <c r="EU56413" s="104"/>
    </row>
    <row r="56414" spans="151:151" ht="14.4" x14ac:dyDescent="0.25">
      <c r="EU56414" s="104"/>
    </row>
    <row r="56415" spans="151:151" ht="14.4" x14ac:dyDescent="0.25">
      <c r="EU56415" s="104"/>
    </row>
    <row r="56416" spans="151:151" ht="14.4" x14ac:dyDescent="0.25">
      <c r="EU56416" s="104"/>
    </row>
    <row r="56417" spans="151:151" ht="14.4" x14ac:dyDescent="0.25">
      <c r="EU56417" s="104"/>
    </row>
    <row r="56418" spans="151:151" ht="14.4" x14ac:dyDescent="0.25">
      <c r="EU56418" s="104"/>
    </row>
    <row r="56419" spans="151:151" ht="14.4" x14ac:dyDescent="0.25">
      <c r="EU56419" s="104"/>
    </row>
    <row r="56420" spans="151:151" ht="14.4" x14ac:dyDescent="0.25">
      <c r="EU56420" s="104"/>
    </row>
    <row r="56421" spans="151:151" ht="14.4" x14ac:dyDescent="0.25">
      <c r="EU56421" s="104"/>
    </row>
    <row r="56422" spans="151:151" ht="14.4" x14ac:dyDescent="0.25">
      <c r="EU56422" s="104"/>
    </row>
    <row r="56423" spans="151:151" ht="14.4" x14ac:dyDescent="0.25">
      <c r="EU56423" s="104"/>
    </row>
    <row r="56424" spans="151:151" ht="14.4" x14ac:dyDescent="0.25">
      <c r="EU56424" s="104"/>
    </row>
    <row r="56425" spans="151:151" ht="14.4" x14ac:dyDescent="0.25">
      <c r="EU56425" s="104"/>
    </row>
    <row r="56426" spans="151:151" ht="14.4" x14ac:dyDescent="0.25">
      <c r="EU56426" s="104"/>
    </row>
    <row r="56427" spans="151:151" ht="14.4" x14ac:dyDescent="0.25">
      <c r="EU56427" s="104"/>
    </row>
    <row r="56428" spans="151:151" ht="14.4" x14ac:dyDescent="0.25">
      <c r="EU56428" s="104"/>
    </row>
    <row r="56429" spans="151:151" ht="14.4" x14ac:dyDescent="0.25">
      <c r="EU56429" s="104"/>
    </row>
    <row r="56430" spans="151:151" ht="14.4" x14ac:dyDescent="0.25">
      <c r="EU56430" s="104"/>
    </row>
    <row r="56431" spans="151:151" ht="14.4" x14ac:dyDescent="0.25">
      <c r="EU56431" s="104"/>
    </row>
    <row r="56432" spans="151:151" ht="14.4" x14ac:dyDescent="0.25">
      <c r="EU56432" s="104"/>
    </row>
    <row r="56433" spans="151:151" ht="14.4" x14ac:dyDescent="0.25">
      <c r="EU56433" s="104"/>
    </row>
    <row r="56434" spans="151:151" ht="14.4" x14ac:dyDescent="0.25">
      <c r="EU56434" s="104"/>
    </row>
    <row r="56435" spans="151:151" ht="14.4" x14ac:dyDescent="0.25">
      <c r="EU56435" s="104"/>
    </row>
    <row r="56436" spans="151:151" ht="14.4" x14ac:dyDescent="0.25">
      <c r="EU56436" s="104"/>
    </row>
    <row r="56437" spans="151:151" ht="14.4" x14ac:dyDescent="0.25">
      <c r="EU56437" s="104"/>
    </row>
    <row r="56438" spans="151:151" ht="14.4" x14ac:dyDescent="0.25">
      <c r="EU56438" s="104"/>
    </row>
    <row r="56439" spans="151:151" ht="14.4" x14ac:dyDescent="0.25">
      <c r="EU56439" s="104"/>
    </row>
    <row r="56440" spans="151:151" ht="14.4" x14ac:dyDescent="0.25">
      <c r="EU56440" s="104"/>
    </row>
    <row r="56441" spans="151:151" ht="14.4" x14ac:dyDescent="0.25">
      <c r="EU56441" s="104"/>
    </row>
    <row r="56442" spans="151:151" ht="14.4" x14ac:dyDescent="0.25">
      <c r="EU56442" s="104"/>
    </row>
    <row r="56443" spans="151:151" ht="14.4" x14ac:dyDescent="0.25">
      <c r="EU56443" s="104"/>
    </row>
    <row r="56444" spans="151:151" ht="14.4" x14ac:dyDescent="0.25">
      <c r="EU56444" s="104"/>
    </row>
    <row r="56445" spans="151:151" ht="14.4" x14ac:dyDescent="0.25">
      <c r="EU56445" s="104"/>
    </row>
    <row r="56446" spans="151:151" ht="14.4" x14ac:dyDescent="0.25">
      <c r="EU56446" s="104"/>
    </row>
    <row r="56447" spans="151:151" ht="14.4" x14ac:dyDescent="0.25">
      <c r="EU56447" s="104"/>
    </row>
    <row r="56448" spans="151:151" ht="14.4" x14ac:dyDescent="0.25">
      <c r="EU56448" s="104"/>
    </row>
    <row r="56449" spans="151:151" ht="14.4" x14ac:dyDescent="0.25">
      <c r="EU56449" s="104"/>
    </row>
    <row r="56450" spans="151:151" ht="14.4" x14ac:dyDescent="0.25">
      <c r="EU56450" s="104"/>
    </row>
    <row r="56451" spans="151:151" ht="14.4" x14ac:dyDescent="0.25">
      <c r="EU56451" s="104"/>
    </row>
    <row r="56452" spans="151:151" ht="14.4" x14ac:dyDescent="0.25">
      <c r="EU56452" s="104"/>
    </row>
    <row r="56453" spans="151:151" ht="14.4" x14ac:dyDescent="0.25">
      <c r="EU56453" s="104"/>
    </row>
    <row r="56454" spans="151:151" ht="14.4" x14ac:dyDescent="0.25">
      <c r="EU56454" s="104"/>
    </row>
    <row r="56455" spans="151:151" ht="14.4" x14ac:dyDescent="0.25">
      <c r="EU56455" s="104"/>
    </row>
    <row r="56456" spans="151:151" ht="14.4" x14ac:dyDescent="0.25">
      <c r="EU56456" s="104"/>
    </row>
    <row r="56457" spans="151:151" ht="14.4" x14ac:dyDescent="0.25">
      <c r="EU56457" s="104"/>
    </row>
    <row r="56458" spans="151:151" ht="14.4" x14ac:dyDescent="0.25">
      <c r="EU56458" s="104"/>
    </row>
    <row r="56459" spans="151:151" ht="14.4" x14ac:dyDescent="0.25">
      <c r="EU56459" s="104"/>
    </row>
    <row r="56460" spans="151:151" ht="14.4" x14ac:dyDescent="0.25">
      <c r="EU56460" s="104"/>
    </row>
    <row r="56461" spans="151:151" ht="14.4" x14ac:dyDescent="0.25">
      <c r="EU56461" s="104"/>
    </row>
    <row r="56462" spans="151:151" ht="14.4" x14ac:dyDescent="0.25">
      <c r="EU56462" s="104"/>
    </row>
    <row r="56463" spans="151:151" ht="14.4" x14ac:dyDescent="0.25">
      <c r="EU56463" s="104"/>
    </row>
    <row r="56464" spans="151:151" ht="14.4" x14ac:dyDescent="0.25">
      <c r="EU56464" s="104"/>
    </row>
    <row r="56465" spans="151:151" ht="14.4" x14ac:dyDescent="0.25">
      <c r="EU56465" s="104"/>
    </row>
    <row r="56466" spans="151:151" ht="14.4" x14ac:dyDescent="0.25">
      <c r="EU56466" s="104"/>
    </row>
    <row r="56467" spans="151:151" ht="14.4" x14ac:dyDescent="0.25">
      <c r="EU56467" s="104"/>
    </row>
    <row r="56468" spans="151:151" ht="14.4" x14ac:dyDescent="0.25">
      <c r="EU56468" s="104"/>
    </row>
    <row r="56469" spans="151:151" ht="14.4" x14ac:dyDescent="0.25">
      <c r="EU56469" s="104"/>
    </row>
    <row r="56470" spans="151:151" ht="14.4" x14ac:dyDescent="0.25">
      <c r="EU56470" s="104"/>
    </row>
    <row r="56471" spans="151:151" ht="14.4" x14ac:dyDescent="0.25">
      <c r="EU56471" s="104"/>
    </row>
    <row r="56472" spans="151:151" ht="14.4" x14ac:dyDescent="0.25">
      <c r="EU56472" s="104"/>
    </row>
    <row r="56473" spans="151:151" ht="14.4" x14ac:dyDescent="0.25">
      <c r="EU56473" s="104"/>
    </row>
    <row r="56474" spans="151:151" ht="14.4" x14ac:dyDescent="0.25">
      <c r="EU56474" s="104"/>
    </row>
    <row r="56475" spans="151:151" ht="14.4" x14ac:dyDescent="0.25">
      <c r="EU56475" s="104"/>
    </row>
    <row r="56476" spans="151:151" ht="14.4" x14ac:dyDescent="0.25">
      <c r="EU56476" s="104"/>
    </row>
    <row r="56477" spans="151:151" ht="14.4" x14ac:dyDescent="0.25">
      <c r="EU56477" s="104"/>
    </row>
    <row r="56478" spans="151:151" ht="14.4" x14ac:dyDescent="0.25">
      <c r="EU56478" s="104"/>
    </row>
    <row r="56479" spans="151:151" ht="14.4" x14ac:dyDescent="0.25">
      <c r="EU56479" s="104"/>
    </row>
    <row r="56480" spans="151:151" ht="14.4" x14ac:dyDescent="0.25">
      <c r="EU56480" s="104"/>
    </row>
    <row r="56481" spans="151:151" ht="14.4" x14ac:dyDescent="0.25">
      <c r="EU56481" s="104"/>
    </row>
    <row r="56482" spans="151:151" ht="14.4" x14ac:dyDescent="0.25">
      <c r="EU56482" s="104"/>
    </row>
    <row r="56483" spans="151:151" ht="14.4" x14ac:dyDescent="0.25">
      <c r="EU56483" s="104"/>
    </row>
    <row r="56484" spans="151:151" ht="14.4" x14ac:dyDescent="0.25">
      <c r="EU56484" s="104"/>
    </row>
    <row r="56485" spans="151:151" ht="14.4" x14ac:dyDescent="0.25">
      <c r="EU56485" s="104"/>
    </row>
    <row r="56486" spans="151:151" ht="14.4" x14ac:dyDescent="0.25">
      <c r="EU56486" s="104"/>
    </row>
    <row r="56487" spans="151:151" ht="14.4" x14ac:dyDescent="0.25">
      <c r="EU56487" s="104"/>
    </row>
    <row r="56488" spans="151:151" ht="14.4" x14ac:dyDescent="0.25">
      <c r="EU56488" s="104"/>
    </row>
    <row r="56489" spans="151:151" ht="14.4" x14ac:dyDescent="0.25">
      <c r="EU56489" s="104"/>
    </row>
    <row r="56490" spans="151:151" ht="14.4" x14ac:dyDescent="0.25">
      <c r="EU56490" s="104"/>
    </row>
    <row r="56491" spans="151:151" ht="14.4" x14ac:dyDescent="0.25">
      <c r="EU56491" s="104"/>
    </row>
    <row r="56492" spans="151:151" ht="14.4" x14ac:dyDescent="0.25">
      <c r="EU56492" s="104"/>
    </row>
    <row r="56493" spans="151:151" ht="14.4" x14ac:dyDescent="0.25">
      <c r="EU56493" s="104"/>
    </row>
    <row r="56494" spans="151:151" ht="14.4" x14ac:dyDescent="0.25">
      <c r="EU56494" s="104"/>
    </row>
    <row r="56495" spans="151:151" ht="14.4" x14ac:dyDescent="0.25">
      <c r="EU56495" s="104"/>
    </row>
    <row r="56496" spans="151:151" ht="14.4" x14ac:dyDescent="0.25">
      <c r="EU56496" s="104"/>
    </row>
    <row r="56497" spans="151:151" ht="14.4" x14ac:dyDescent="0.25">
      <c r="EU56497" s="104"/>
    </row>
    <row r="56498" spans="151:151" ht="14.4" x14ac:dyDescent="0.25">
      <c r="EU56498" s="104"/>
    </row>
    <row r="56499" spans="151:151" ht="14.4" x14ac:dyDescent="0.25">
      <c r="EU56499" s="104"/>
    </row>
    <row r="56500" spans="151:151" ht="14.4" x14ac:dyDescent="0.25">
      <c r="EU56500" s="104"/>
    </row>
    <row r="56501" spans="151:151" ht="14.4" x14ac:dyDescent="0.25">
      <c r="EU56501" s="104"/>
    </row>
    <row r="56502" spans="151:151" ht="14.4" x14ac:dyDescent="0.25">
      <c r="EU56502" s="104"/>
    </row>
    <row r="56503" spans="151:151" ht="14.4" x14ac:dyDescent="0.25">
      <c r="EU56503" s="104"/>
    </row>
    <row r="56504" spans="151:151" ht="14.4" x14ac:dyDescent="0.25">
      <c r="EU56504" s="104"/>
    </row>
    <row r="56505" spans="151:151" ht="14.4" x14ac:dyDescent="0.25">
      <c r="EU56505" s="104"/>
    </row>
    <row r="56506" spans="151:151" ht="14.4" x14ac:dyDescent="0.25">
      <c r="EU56506" s="104"/>
    </row>
    <row r="56507" spans="151:151" ht="14.4" x14ac:dyDescent="0.25">
      <c r="EU56507" s="104"/>
    </row>
    <row r="56508" spans="151:151" ht="14.4" x14ac:dyDescent="0.25">
      <c r="EU56508" s="104"/>
    </row>
    <row r="56509" spans="151:151" ht="14.4" x14ac:dyDescent="0.25">
      <c r="EU56509" s="104"/>
    </row>
    <row r="56510" spans="151:151" ht="14.4" x14ac:dyDescent="0.25">
      <c r="EU56510" s="104"/>
    </row>
    <row r="56511" spans="151:151" ht="14.4" x14ac:dyDescent="0.25">
      <c r="EU56511" s="104"/>
    </row>
    <row r="56512" spans="151:151" ht="14.4" x14ac:dyDescent="0.25">
      <c r="EU56512" s="104"/>
    </row>
    <row r="56513" spans="151:151" ht="14.4" x14ac:dyDescent="0.25">
      <c r="EU56513" s="104"/>
    </row>
    <row r="56514" spans="151:151" ht="14.4" x14ac:dyDescent="0.25">
      <c r="EU56514" s="104"/>
    </row>
    <row r="56515" spans="151:151" ht="14.4" x14ac:dyDescent="0.25">
      <c r="EU56515" s="104"/>
    </row>
    <row r="56516" spans="151:151" ht="14.4" x14ac:dyDescent="0.25">
      <c r="EU56516" s="104"/>
    </row>
    <row r="56517" spans="151:151" ht="14.4" x14ac:dyDescent="0.25">
      <c r="EU56517" s="104"/>
    </row>
    <row r="56518" spans="151:151" ht="14.4" x14ac:dyDescent="0.25">
      <c r="EU56518" s="104"/>
    </row>
    <row r="56519" spans="151:151" ht="14.4" x14ac:dyDescent="0.25">
      <c r="EU56519" s="104"/>
    </row>
    <row r="56520" spans="151:151" ht="14.4" x14ac:dyDescent="0.25">
      <c r="EU56520" s="104"/>
    </row>
    <row r="56521" spans="151:151" ht="14.4" x14ac:dyDescent="0.25">
      <c r="EU56521" s="104"/>
    </row>
    <row r="56522" spans="151:151" ht="14.4" x14ac:dyDescent="0.25">
      <c r="EU56522" s="104"/>
    </row>
    <row r="56523" spans="151:151" ht="14.4" x14ac:dyDescent="0.25">
      <c r="EU56523" s="104"/>
    </row>
    <row r="56524" spans="151:151" ht="14.4" x14ac:dyDescent="0.25">
      <c r="EU56524" s="104"/>
    </row>
    <row r="56525" spans="151:151" ht="14.4" x14ac:dyDescent="0.25">
      <c r="EU56525" s="104"/>
    </row>
    <row r="56526" spans="151:151" ht="14.4" x14ac:dyDescent="0.25">
      <c r="EU56526" s="104"/>
    </row>
    <row r="56527" spans="151:151" ht="14.4" x14ac:dyDescent="0.25">
      <c r="EU56527" s="104"/>
    </row>
    <row r="56528" spans="151:151" ht="14.4" x14ac:dyDescent="0.25">
      <c r="EU56528" s="104"/>
    </row>
    <row r="56529" spans="151:151" ht="14.4" x14ac:dyDescent="0.25">
      <c r="EU56529" s="104"/>
    </row>
    <row r="56530" spans="151:151" ht="14.4" x14ac:dyDescent="0.25">
      <c r="EU56530" s="104"/>
    </row>
    <row r="56531" spans="151:151" ht="14.4" x14ac:dyDescent="0.25">
      <c r="EU56531" s="104"/>
    </row>
    <row r="56532" spans="151:151" ht="14.4" x14ac:dyDescent="0.25">
      <c r="EU56532" s="104"/>
    </row>
    <row r="56533" spans="151:151" ht="14.4" x14ac:dyDescent="0.25">
      <c r="EU56533" s="104"/>
    </row>
    <row r="56534" spans="151:151" ht="14.4" x14ac:dyDescent="0.25">
      <c r="EU56534" s="104"/>
    </row>
    <row r="56535" spans="151:151" ht="14.4" x14ac:dyDescent="0.25">
      <c r="EU56535" s="104"/>
    </row>
    <row r="56536" spans="151:151" ht="14.4" x14ac:dyDescent="0.25">
      <c r="EU56536" s="104"/>
    </row>
    <row r="56537" spans="151:151" ht="14.4" x14ac:dyDescent="0.25">
      <c r="EU56537" s="104"/>
    </row>
    <row r="56538" spans="151:151" ht="14.4" x14ac:dyDescent="0.25">
      <c r="EU56538" s="104"/>
    </row>
    <row r="56539" spans="151:151" ht="14.4" x14ac:dyDescent="0.25">
      <c r="EU56539" s="104"/>
    </row>
    <row r="56540" spans="151:151" ht="14.4" x14ac:dyDescent="0.25">
      <c r="EU56540" s="104"/>
    </row>
    <row r="56541" spans="151:151" ht="14.4" x14ac:dyDescent="0.25">
      <c r="EU56541" s="104"/>
    </row>
    <row r="56542" spans="151:151" ht="14.4" x14ac:dyDescent="0.25">
      <c r="EU56542" s="104"/>
    </row>
    <row r="56543" spans="151:151" ht="14.4" x14ac:dyDescent="0.25">
      <c r="EU56543" s="104"/>
    </row>
    <row r="56544" spans="151:151" ht="14.4" x14ac:dyDescent="0.25">
      <c r="EU56544" s="104"/>
    </row>
    <row r="56545" spans="151:151" ht="14.4" x14ac:dyDescent="0.25">
      <c r="EU56545" s="104"/>
    </row>
    <row r="56546" spans="151:151" ht="14.4" x14ac:dyDescent="0.25">
      <c r="EU56546" s="104"/>
    </row>
    <row r="56547" spans="151:151" ht="14.4" x14ac:dyDescent="0.25">
      <c r="EU56547" s="104"/>
    </row>
    <row r="56548" spans="151:151" ht="14.4" x14ac:dyDescent="0.25">
      <c r="EU56548" s="104"/>
    </row>
    <row r="56549" spans="151:151" ht="14.4" x14ac:dyDescent="0.25">
      <c r="EU56549" s="104"/>
    </row>
    <row r="56550" spans="151:151" ht="14.4" x14ac:dyDescent="0.25">
      <c r="EU56550" s="104"/>
    </row>
    <row r="56551" spans="151:151" ht="14.4" x14ac:dyDescent="0.25">
      <c r="EU56551" s="104"/>
    </row>
    <row r="56552" spans="151:151" ht="14.4" x14ac:dyDescent="0.25">
      <c r="EU56552" s="104"/>
    </row>
    <row r="56553" spans="151:151" ht="14.4" x14ac:dyDescent="0.25">
      <c r="EU56553" s="104"/>
    </row>
    <row r="56554" spans="151:151" ht="14.4" x14ac:dyDescent="0.25">
      <c r="EU56554" s="104"/>
    </row>
    <row r="56555" spans="151:151" ht="14.4" x14ac:dyDescent="0.25">
      <c r="EU56555" s="104"/>
    </row>
    <row r="56556" spans="151:151" ht="14.4" x14ac:dyDescent="0.25">
      <c r="EU56556" s="104"/>
    </row>
    <row r="56557" spans="151:151" ht="14.4" x14ac:dyDescent="0.25">
      <c r="EU56557" s="104"/>
    </row>
    <row r="56558" spans="151:151" ht="14.4" x14ac:dyDescent="0.25">
      <c r="EU56558" s="104"/>
    </row>
    <row r="56559" spans="151:151" ht="14.4" x14ac:dyDescent="0.25">
      <c r="EU56559" s="104"/>
    </row>
    <row r="56560" spans="151:151" ht="14.4" x14ac:dyDescent="0.25">
      <c r="EU56560" s="104"/>
    </row>
    <row r="56561" spans="151:151" ht="14.4" x14ac:dyDescent="0.25">
      <c r="EU56561" s="104"/>
    </row>
    <row r="56562" spans="151:151" ht="14.4" x14ac:dyDescent="0.25">
      <c r="EU56562" s="104"/>
    </row>
    <row r="56563" spans="151:151" ht="14.4" x14ac:dyDescent="0.25">
      <c r="EU56563" s="104"/>
    </row>
    <row r="56564" spans="151:151" ht="14.4" x14ac:dyDescent="0.25">
      <c r="EU56564" s="104"/>
    </row>
    <row r="56565" spans="151:151" ht="14.4" x14ac:dyDescent="0.25">
      <c r="EU56565" s="104"/>
    </row>
    <row r="56566" spans="151:151" ht="14.4" x14ac:dyDescent="0.25">
      <c r="EU56566" s="104"/>
    </row>
    <row r="56567" spans="151:151" ht="14.4" x14ac:dyDescent="0.25">
      <c r="EU56567" s="104"/>
    </row>
    <row r="56568" spans="151:151" ht="14.4" x14ac:dyDescent="0.25">
      <c r="EU56568" s="104"/>
    </row>
    <row r="56569" spans="151:151" ht="14.4" x14ac:dyDescent="0.25">
      <c r="EU56569" s="104"/>
    </row>
    <row r="56570" spans="151:151" ht="14.4" x14ac:dyDescent="0.25">
      <c r="EU56570" s="104"/>
    </row>
    <row r="56571" spans="151:151" ht="14.4" x14ac:dyDescent="0.25">
      <c r="EU56571" s="104"/>
    </row>
    <row r="56572" spans="151:151" ht="14.4" x14ac:dyDescent="0.25">
      <c r="EU56572" s="104"/>
    </row>
    <row r="56573" spans="151:151" ht="14.4" x14ac:dyDescent="0.25">
      <c r="EU56573" s="104"/>
    </row>
    <row r="56574" spans="151:151" ht="14.4" x14ac:dyDescent="0.25">
      <c r="EU56574" s="104"/>
    </row>
    <row r="56575" spans="151:151" ht="14.4" x14ac:dyDescent="0.25">
      <c r="EU56575" s="104"/>
    </row>
    <row r="56576" spans="151:151" ht="14.4" x14ac:dyDescent="0.25">
      <c r="EU56576" s="104"/>
    </row>
    <row r="56577" spans="151:151" ht="14.4" x14ac:dyDescent="0.25">
      <c r="EU56577" s="104"/>
    </row>
    <row r="56578" spans="151:151" ht="14.4" x14ac:dyDescent="0.25">
      <c r="EU56578" s="104"/>
    </row>
    <row r="56579" spans="151:151" ht="14.4" x14ac:dyDescent="0.25">
      <c r="EU56579" s="104"/>
    </row>
    <row r="56580" spans="151:151" ht="14.4" x14ac:dyDescent="0.25">
      <c r="EU56580" s="104"/>
    </row>
    <row r="56581" spans="151:151" ht="14.4" x14ac:dyDescent="0.25">
      <c r="EU56581" s="104"/>
    </row>
    <row r="56582" spans="151:151" ht="14.4" x14ac:dyDescent="0.25">
      <c r="EU56582" s="104"/>
    </row>
    <row r="56583" spans="151:151" ht="14.4" x14ac:dyDescent="0.25">
      <c r="EU56583" s="104"/>
    </row>
    <row r="56584" spans="151:151" ht="14.4" x14ac:dyDescent="0.25">
      <c r="EU56584" s="104"/>
    </row>
    <row r="56585" spans="151:151" ht="14.4" x14ac:dyDescent="0.25">
      <c r="EU56585" s="104"/>
    </row>
    <row r="56586" spans="151:151" ht="14.4" x14ac:dyDescent="0.25">
      <c r="EU56586" s="104"/>
    </row>
    <row r="56587" spans="151:151" ht="14.4" x14ac:dyDescent="0.25">
      <c r="EU56587" s="104"/>
    </row>
    <row r="56588" spans="151:151" ht="14.4" x14ac:dyDescent="0.25">
      <c r="EU56588" s="104"/>
    </row>
    <row r="56589" spans="151:151" ht="14.4" x14ac:dyDescent="0.25">
      <c r="EU56589" s="104"/>
    </row>
    <row r="56590" spans="151:151" ht="14.4" x14ac:dyDescent="0.25">
      <c r="EU56590" s="104"/>
    </row>
    <row r="56591" spans="151:151" ht="14.4" x14ac:dyDescent="0.25">
      <c r="EU56591" s="104"/>
    </row>
    <row r="56592" spans="151:151" ht="14.4" x14ac:dyDescent="0.25">
      <c r="EU56592" s="104"/>
    </row>
    <row r="56593" spans="151:151" ht="14.4" x14ac:dyDescent="0.25">
      <c r="EU56593" s="104"/>
    </row>
    <row r="56594" spans="151:151" ht="14.4" x14ac:dyDescent="0.25">
      <c r="EU56594" s="104"/>
    </row>
    <row r="56595" spans="151:151" ht="14.4" x14ac:dyDescent="0.25">
      <c r="EU56595" s="104"/>
    </row>
    <row r="56596" spans="151:151" ht="14.4" x14ac:dyDescent="0.25">
      <c r="EU56596" s="104"/>
    </row>
    <row r="56597" spans="151:151" ht="14.4" x14ac:dyDescent="0.25">
      <c r="EU56597" s="104"/>
    </row>
    <row r="56598" spans="151:151" ht="14.4" x14ac:dyDescent="0.25">
      <c r="EU56598" s="104"/>
    </row>
    <row r="56599" spans="151:151" ht="14.4" x14ac:dyDescent="0.25">
      <c r="EU56599" s="104"/>
    </row>
    <row r="56600" spans="151:151" ht="14.4" x14ac:dyDescent="0.25">
      <c r="EU56600" s="104"/>
    </row>
    <row r="56601" spans="151:151" ht="14.4" x14ac:dyDescent="0.25">
      <c r="EU56601" s="104"/>
    </row>
    <row r="56602" spans="151:151" ht="14.4" x14ac:dyDescent="0.25">
      <c r="EU56602" s="104"/>
    </row>
    <row r="56603" spans="151:151" ht="14.4" x14ac:dyDescent="0.25">
      <c r="EU56603" s="104"/>
    </row>
    <row r="56604" spans="151:151" ht="14.4" x14ac:dyDescent="0.25">
      <c r="EU56604" s="104"/>
    </row>
    <row r="56605" spans="151:151" ht="14.4" x14ac:dyDescent="0.25">
      <c r="EU56605" s="104"/>
    </row>
    <row r="56606" spans="151:151" ht="14.4" x14ac:dyDescent="0.25">
      <c r="EU56606" s="104"/>
    </row>
    <row r="56607" spans="151:151" ht="14.4" x14ac:dyDescent="0.25">
      <c r="EU56607" s="104"/>
    </row>
    <row r="56608" spans="151:151" ht="14.4" x14ac:dyDescent="0.25">
      <c r="EU56608" s="104"/>
    </row>
    <row r="56609" spans="151:151" ht="14.4" x14ac:dyDescent="0.25">
      <c r="EU56609" s="104"/>
    </row>
    <row r="56610" spans="151:151" ht="14.4" x14ac:dyDescent="0.25">
      <c r="EU56610" s="104"/>
    </row>
    <row r="56611" spans="151:151" ht="14.4" x14ac:dyDescent="0.25">
      <c r="EU56611" s="104"/>
    </row>
    <row r="56612" spans="151:151" ht="14.4" x14ac:dyDescent="0.25">
      <c r="EU56612" s="104"/>
    </row>
    <row r="56613" spans="151:151" ht="14.4" x14ac:dyDescent="0.25">
      <c r="EU56613" s="104"/>
    </row>
    <row r="56614" spans="151:151" ht="14.4" x14ac:dyDescent="0.25">
      <c r="EU56614" s="104"/>
    </row>
    <row r="56615" spans="151:151" ht="14.4" x14ac:dyDescent="0.25">
      <c r="EU56615" s="104"/>
    </row>
    <row r="56616" spans="151:151" ht="14.4" x14ac:dyDescent="0.25">
      <c r="EU56616" s="104"/>
    </row>
    <row r="56617" spans="151:151" ht="14.4" x14ac:dyDescent="0.25">
      <c r="EU56617" s="104"/>
    </row>
    <row r="56618" spans="151:151" ht="14.4" x14ac:dyDescent="0.25">
      <c r="EU56618" s="104"/>
    </row>
    <row r="56619" spans="151:151" ht="14.4" x14ac:dyDescent="0.25">
      <c r="EU56619" s="104"/>
    </row>
    <row r="56620" spans="151:151" ht="14.4" x14ac:dyDescent="0.25">
      <c r="EU56620" s="104"/>
    </row>
    <row r="56621" spans="151:151" ht="14.4" x14ac:dyDescent="0.25">
      <c r="EU56621" s="104"/>
    </row>
    <row r="56622" spans="151:151" ht="14.4" x14ac:dyDescent="0.25">
      <c r="EU56622" s="104"/>
    </row>
    <row r="56623" spans="151:151" ht="14.4" x14ac:dyDescent="0.25">
      <c r="EU56623" s="104"/>
    </row>
    <row r="56624" spans="151:151" ht="14.4" x14ac:dyDescent="0.25">
      <c r="EU56624" s="104"/>
    </row>
    <row r="56625" spans="151:151" ht="14.4" x14ac:dyDescent="0.25">
      <c r="EU56625" s="104"/>
    </row>
    <row r="56626" spans="151:151" ht="14.4" x14ac:dyDescent="0.25">
      <c r="EU56626" s="104"/>
    </row>
    <row r="56627" spans="151:151" ht="14.4" x14ac:dyDescent="0.25">
      <c r="EU56627" s="104"/>
    </row>
    <row r="56628" spans="151:151" ht="14.4" x14ac:dyDescent="0.25">
      <c r="EU56628" s="104"/>
    </row>
    <row r="56629" spans="151:151" ht="14.4" x14ac:dyDescent="0.25">
      <c r="EU56629" s="104"/>
    </row>
    <row r="56630" spans="151:151" ht="14.4" x14ac:dyDescent="0.25">
      <c r="EU56630" s="104"/>
    </row>
    <row r="56631" spans="151:151" ht="14.4" x14ac:dyDescent="0.25">
      <c r="EU56631" s="104"/>
    </row>
    <row r="56632" spans="151:151" ht="14.4" x14ac:dyDescent="0.25">
      <c r="EU56632" s="104"/>
    </row>
    <row r="56633" spans="151:151" ht="14.4" x14ac:dyDescent="0.25">
      <c r="EU56633" s="104"/>
    </row>
    <row r="56634" spans="151:151" ht="14.4" x14ac:dyDescent="0.25">
      <c r="EU56634" s="104"/>
    </row>
    <row r="56635" spans="151:151" ht="14.4" x14ac:dyDescent="0.25">
      <c r="EU56635" s="104"/>
    </row>
    <row r="56636" spans="151:151" ht="14.4" x14ac:dyDescent="0.25">
      <c r="EU56636" s="104"/>
    </row>
    <row r="56637" spans="151:151" ht="14.4" x14ac:dyDescent="0.25">
      <c r="EU56637" s="104"/>
    </row>
    <row r="56638" spans="151:151" ht="14.4" x14ac:dyDescent="0.25">
      <c r="EU56638" s="104"/>
    </row>
    <row r="56639" spans="151:151" ht="14.4" x14ac:dyDescent="0.25">
      <c r="EU56639" s="104"/>
    </row>
    <row r="56640" spans="151:151" ht="14.4" x14ac:dyDescent="0.25">
      <c r="EU56640" s="104"/>
    </row>
    <row r="56641" spans="151:151" ht="14.4" x14ac:dyDescent="0.25">
      <c r="EU56641" s="104"/>
    </row>
    <row r="56642" spans="151:151" ht="14.4" x14ac:dyDescent="0.25">
      <c r="EU56642" s="104"/>
    </row>
    <row r="56643" spans="151:151" ht="14.4" x14ac:dyDescent="0.25">
      <c r="EU56643" s="104"/>
    </row>
    <row r="56644" spans="151:151" ht="14.4" x14ac:dyDescent="0.25">
      <c r="EU56644" s="104"/>
    </row>
    <row r="56645" spans="151:151" ht="14.4" x14ac:dyDescent="0.25">
      <c r="EU56645" s="104"/>
    </row>
    <row r="56646" spans="151:151" ht="14.4" x14ac:dyDescent="0.25">
      <c r="EU56646" s="104"/>
    </row>
    <row r="56647" spans="151:151" ht="14.4" x14ac:dyDescent="0.25">
      <c r="EU56647" s="104"/>
    </row>
    <row r="56648" spans="151:151" ht="14.4" x14ac:dyDescent="0.25">
      <c r="EU56648" s="104"/>
    </row>
    <row r="56649" spans="151:151" ht="14.4" x14ac:dyDescent="0.25">
      <c r="EU56649" s="104"/>
    </row>
    <row r="56650" spans="151:151" ht="14.4" x14ac:dyDescent="0.25">
      <c r="EU56650" s="104"/>
    </row>
    <row r="56651" spans="151:151" ht="14.4" x14ac:dyDescent="0.25">
      <c r="EU56651" s="104"/>
    </row>
    <row r="56652" spans="151:151" ht="14.4" x14ac:dyDescent="0.25">
      <c r="EU56652" s="104"/>
    </row>
    <row r="56653" spans="151:151" ht="14.4" x14ac:dyDescent="0.25">
      <c r="EU56653" s="104"/>
    </row>
    <row r="56654" spans="151:151" ht="14.4" x14ac:dyDescent="0.25">
      <c r="EU56654" s="104"/>
    </row>
    <row r="56655" spans="151:151" ht="14.4" x14ac:dyDescent="0.25">
      <c r="EU56655" s="104"/>
    </row>
    <row r="56656" spans="151:151" ht="14.4" x14ac:dyDescent="0.25">
      <c r="EU56656" s="104"/>
    </row>
    <row r="56657" spans="151:151" ht="14.4" x14ac:dyDescent="0.25">
      <c r="EU56657" s="104"/>
    </row>
    <row r="56658" spans="151:151" ht="14.4" x14ac:dyDescent="0.25">
      <c r="EU56658" s="104"/>
    </row>
    <row r="56659" spans="151:151" ht="14.4" x14ac:dyDescent="0.25">
      <c r="EU56659" s="104"/>
    </row>
    <row r="56660" spans="151:151" ht="14.4" x14ac:dyDescent="0.25">
      <c r="EU56660" s="104"/>
    </row>
    <row r="56661" spans="151:151" ht="14.4" x14ac:dyDescent="0.25">
      <c r="EU56661" s="104"/>
    </row>
    <row r="56662" spans="151:151" ht="14.4" x14ac:dyDescent="0.25">
      <c r="EU56662" s="104"/>
    </row>
    <row r="56663" spans="151:151" ht="14.4" x14ac:dyDescent="0.25">
      <c r="EU56663" s="104"/>
    </row>
    <row r="56664" spans="151:151" ht="14.4" x14ac:dyDescent="0.25">
      <c r="EU56664" s="104"/>
    </row>
    <row r="56665" spans="151:151" ht="14.4" x14ac:dyDescent="0.25">
      <c r="EU56665" s="104"/>
    </row>
    <row r="56666" spans="151:151" ht="14.4" x14ac:dyDescent="0.25">
      <c r="EU56666" s="104"/>
    </row>
    <row r="56667" spans="151:151" ht="14.4" x14ac:dyDescent="0.25">
      <c r="EU56667" s="104"/>
    </row>
    <row r="56668" spans="151:151" ht="14.4" x14ac:dyDescent="0.25">
      <c r="EU56668" s="104"/>
    </row>
    <row r="56669" spans="151:151" ht="14.4" x14ac:dyDescent="0.25">
      <c r="EU56669" s="104"/>
    </row>
    <row r="56670" spans="151:151" ht="14.4" x14ac:dyDescent="0.25">
      <c r="EU56670" s="104"/>
    </row>
    <row r="56671" spans="151:151" ht="14.4" x14ac:dyDescent="0.25">
      <c r="EU56671" s="104"/>
    </row>
    <row r="56672" spans="151:151" ht="14.4" x14ac:dyDescent="0.25">
      <c r="EU56672" s="104"/>
    </row>
    <row r="56673" spans="151:151" ht="14.4" x14ac:dyDescent="0.25">
      <c r="EU56673" s="104"/>
    </row>
    <row r="56674" spans="151:151" ht="14.4" x14ac:dyDescent="0.25">
      <c r="EU56674" s="104"/>
    </row>
    <row r="56675" spans="151:151" ht="14.4" x14ac:dyDescent="0.25">
      <c r="EU56675" s="104"/>
    </row>
    <row r="56676" spans="151:151" ht="14.4" x14ac:dyDescent="0.25">
      <c r="EU56676" s="104"/>
    </row>
    <row r="56677" spans="151:151" ht="14.4" x14ac:dyDescent="0.25">
      <c r="EU56677" s="104"/>
    </row>
    <row r="56678" spans="151:151" ht="14.4" x14ac:dyDescent="0.25">
      <c r="EU56678" s="104"/>
    </row>
    <row r="56679" spans="151:151" ht="14.4" x14ac:dyDescent="0.25">
      <c r="EU56679" s="104"/>
    </row>
    <row r="56680" spans="151:151" ht="14.4" x14ac:dyDescent="0.25">
      <c r="EU56680" s="104"/>
    </row>
    <row r="56681" spans="151:151" ht="14.4" x14ac:dyDescent="0.25">
      <c r="EU56681" s="104"/>
    </row>
    <row r="56682" spans="151:151" ht="14.4" x14ac:dyDescent="0.25">
      <c r="EU56682" s="104"/>
    </row>
    <row r="56683" spans="151:151" ht="14.4" x14ac:dyDescent="0.25">
      <c r="EU56683" s="104"/>
    </row>
    <row r="56684" spans="151:151" ht="14.4" x14ac:dyDescent="0.25">
      <c r="EU56684" s="104"/>
    </row>
    <row r="56685" spans="151:151" ht="14.4" x14ac:dyDescent="0.25">
      <c r="EU56685" s="104"/>
    </row>
    <row r="56686" spans="151:151" ht="14.4" x14ac:dyDescent="0.25">
      <c r="EU56686" s="104"/>
    </row>
    <row r="56687" spans="151:151" ht="14.4" x14ac:dyDescent="0.25">
      <c r="EU56687" s="104"/>
    </row>
    <row r="56688" spans="151:151" ht="14.4" x14ac:dyDescent="0.25">
      <c r="EU56688" s="104"/>
    </row>
    <row r="56689" spans="151:151" ht="14.4" x14ac:dyDescent="0.25">
      <c r="EU56689" s="104"/>
    </row>
    <row r="56690" spans="151:151" ht="14.4" x14ac:dyDescent="0.25">
      <c r="EU56690" s="104"/>
    </row>
    <row r="56691" spans="151:151" ht="14.4" x14ac:dyDescent="0.25">
      <c r="EU56691" s="104"/>
    </row>
    <row r="56692" spans="151:151" ht="14.4" x14ac:dyDescent="0.25">
      <c r="EU56692" s="104"/>
    </row>
    <row r="56693" spans="151:151" ht="14.4" x14ac:dyDescent="0.25">
      <c r="EU56693" s="104"/>
    </row>
    <row r="56694" spans="151:151" ht="14.4" x14ac:dyDescent="0.25">
      <c r="EU56694" s="104"/>
    </row>
    <row r="56695" spans="151:151" ht="14.4" x14ac:dyDescent="0.25">
      <c r="EU56695" s="104"/>
    </row>
    <row r="56696" spans="151:151" ht="14.4" x14ac:dyDescent="0.25">
      <c r="EU56696" s="104"/>
    </row>
    <row r="56697" spans="151:151" ht="14.4" x14ac:dyDescent="0.25">
      <c r="EU56697" s="104"/>
    </row>
    <row r="56698" spans="151:151" ht="14.4" x14ac:dyDescent="0.25">
      <c r="EU56698" s="104"/>
    </row>
    <row r="56699" spans="151:151" ht="14.4" x14ac:dyDescent="0.25">
      <c r="EU56699" s="104"/>
    </row>
    <row r="56700" spans="151:151" ht="14.4" x14ac:dyDescent="0.25">
      <c r="EU56700" s="104"/>
    </row>
    <row r="56701" spans="151:151" ht="14.4" x14ac:dyDescent="0.25">
      <c r="EU56701" s="104"/>
    </row>
    <row r="56702" spans="151:151" ht="14.4" x14ac:dyDescent="0.25">
      <c r="EU56702" s="104"/>
    </row>
    <row r="56703" spans="151:151" ht="14.4" x14ac:dyDescent="0.25">
      <c r="EU56703" s="104"/>
    </row>
    <row r="56704" spans="151:151" ht="14.4" x14ac:dyDescent="0.25">
      <c r="EU56704" s="104"/>
    </row>
    <row r="56705" spans="151:151" ht="14.4" x14ac:dyDescent="0.25">
      <c r="EU56705" s="104"/>
    </row>
    <row r="56706" spans="151:151" ht="14.4" x14ac:dyDescent="0.25">
      <c r="EU56706" s="104"/>
    </row>
    <row r="56707" spans="151:151" ht="14.4" x14ac:dyDescent="0.25">
      <c r="EU56707" s="104"/>
    </row>
    <row r="56708" spans="151:151" ht="14.4" x14ac:dyDescent="0.25">
      <c r="EU56708" s="104"/>
    </row>
    <row r="56709" spans="151:151" ht="14.4" x14ac:dyDescent="0.25">
      <c r="EU56709" s="104"/>
    </row>
    <row r="56710" spans="151:151" ht="14.4" x14ac:dyDescent="0.25">
      <c r="EU56710" s="104"/>
    </row>
    <row r="56711" spans="151:151" ht="14.4" x14ac:dyDescent="0.25">
      <c r="EU56711" s="104"/>
    </row>
    <row r="56712" spans="151:151" ht="14.4" x14ac:dyDescent="0.25">
      <c r="EU56712" s="104"/>
    </row>
    <row r="56713" spans="151:151" ht="14.4" x14ac:dyDescent="0.25">
      <c r="EU56713" s="104"/>
    </row>
    <row r="56714" spans="151:151" ht="14.4" x14ac:dyDescent="0.25">
      <c r="EU56714" s="104"/>
    </row>
    <row r="56715" spans="151:151" ht="14.4" x14ac:dyDescent="0.25">
      <c r="EU56715" s="104"/>
    </row>
    <row r="56716" spans="151:151" ht="14.4" x14ac:dyDescent="0.25">
      <c r="EU56716" s="104"/>
    </row>
    <row r="56717" spans="151:151" ht="14.4" x14ac:dyDescent="0.25">
      <c r="EU56717" s="104"/>
    </row>
    <row r="56718" spans="151:151" ht="14.4" x14ac:dyDescent="0.25">
      <c r="EU56718" s="104"/>
    </row>
    <row r="56719" spans="151:151" ht="14.4" x14ac:dyDescent="0.25">
      <c r="EU56719" s="104"/>
    </row>
    <row r="56720" spans="151:151" ht="14.4" x14ac:dyDescent="0.25">
      <c r="EU56720" s="104"/>
    </row>
    <row r="56721" spans="151:151" ht="14.4" x14ac:dyDescent="0.25">
      <c r="EU56721" s="104"/>
    </row>
    <row r="56722" spans="151:151" ht="14.4" x14ac:dyDescent="0.25">
      <c r="EU56722" s="104"/>
    </row>
    <row r="56723" spans="151:151" ht="14.4" x14ac:dyDescent="0.25">
      <c r="EU56723" s="104"/>
    </row>
    <row r="56724" spans="151:151" ht="14.4" x14ac:dyDescent="0.25">
      <c r="EU56724" s="104"/>
    </row>
    <row r="56725" spans="151:151" ht="14.4" x14ac:dyDescent="0.25">
      <c r="EU56725" s="104"/>
    </row>
    <row r="56726" spans="151:151" ht="14.4" x14ac:dyDescent="0.25">
      <c r="EU56726" s="104"/>
    </row>
    <row r="56727" spans="151:151" ht="14.4" x14ac:dyDescent="0.25">
      <c r="EU56727" s="104"/>
    </row>
    <row r="56728" spans="151:151" ht="14.4" x14ac:dyDescent="0.25">
      <c r="EU56728" s="104"/>
    </row>
    <row r="56729" spans="151:151" ht="14.4" x14ac:dyDescent="0.25">
      <c r="EU56729" s="104"/>
    </row>
    <row r="56730" spans="151:151" ht="14.4" x14ac:dyDescent="0.25">
      <c r="EU56730" s="104"/>
    </row>
    <row r="56731" spans="151:151" ht="14.4" x14ac:dyDescent="0.25">
      <c r="EU56731" s="104"/>
    </row>
    <row r="56732" spans="151:151" ht="14.4" x14ac:dyDescent="0.25">
      <c r="EU56732" s="104"/>
    </row>
    <row r="56733" spans="151:151" ht="14.4" x14ac:dyDescent="0.25">
      <c r="EU56733" s="104"/>
    </row>
    <row r="56734" spans="151:151" ht="14.4" x14ac:dyDescent="0.25">
      <c r="EU56734" s="104"/>
    </row>
    <row r="56735" spans="151:151" ht="14.4" x14ac:dyDescent="0.25">
      <c r="EU56735" s="104"/>
    </row>
    <row r="56736" spans="151:151" ht="14.4" x14ac:dyDescent="0.25">
      <c r="EU56736" s="104"/>
    </row>
    <row r="56737" spans="151:151" ht="14.4" x14ac:dyDescent="0.25">
      <c r="EU56737" s="104"/>
    </row>
    <row r="56738" spans="151:151" ht="14.4" x14ac:dyDescent="0.25">
      <c r="EU56738" s="104"/>
    </row>
    <row r="56739" spans="151:151" ht="14.4" x14ac:dyDescent="0.25">
      <c r="EU56739" s="104"/>
    </row>
    <row r="56740" spans="151:151" ht="14.4" x14ac:dyDescent="0.25">
      <c r="EU56740" s="104"/>
    </row>
    <row r="56741" spans="151:151" ht="14.4" x14ac:dyDescent="0.25">
      <c r="EU56741" s="104"/>
    </row>
    <row r="56742" spans="151:151" ht="14.4" x14ac:dyDescent="0.25">
      <c r="EU56742" s="104"/>
    </row>
    <row r="56743" spans="151:151" ht="14.4" x14ac:dyDescent="0.25">
      <c r="EU56743" s="104"/>
    </row>
    <row r="56744" spans="151:151" ht="14.4" x14ac:dyDescent="0.25">
      <c r="EU56744" s="104"/>
    </row>
    <row r="56745" spans="151:151" ht="14.4" x14ac:dyDescent="0.25">
      <c r="EU56745" s="104"/>
    </row>
    <row r="56746" spans="151:151" ht="14.4" x14ac:dyDescent="0.25">
      <c r="EU56746" s="104"/>
    </row>
    <row r="56747" spans="151:151" ht="14.4" x14ac:dyDescent="0.25">
      <c r="EU56747" s="104"/>
    </row>
    <row r="56748" spans="151:151" ht="14.4" x14ac:dyDescent="0.25">
      <c r="EU56748" s="104"/>
    </row>
    <row r="56749" spans="151:151" ht="14.4" x14ac:dyDescent="0.25">
      <c r="EU56749" s="104"/>
    </row>
    <row r="56750" spans="151:151" ht="14.4" x14ac:dyDescent="0.25">
      <c r="EU56750" s="104"/>
    </row>
    <row r="56751" spans="151:151" ht="14.4" x14ac:dyDescent="0.25">
      <c r="EU56751" s="104"/>
    </row>
    <row r="56752" spans="151:151" ht="14.4" x14ac:dyDescent="0.25">
      <c r="EU56752" s="104"/>
    </row>
    <row r="56753" spans="151:151" ht="14.4" x14ac:dyDescent="0.25">
      <c r="EU56753" s="104"/>
    </row>
    <row r="56754" spans="151:151" ht="14.4" x14ac:dyDescent="0.25">
      <c r="EU56754" s="104"/>
    </row>
    <row r="56755" spans="151:151" ht="14.4" x14ac:dyDescent="0.25">
      <c r="EU56755" s="104"/>
    </row>
    <row r="56756" spans="151:151" ht="14.4" x14ac:dyDescent="0.25">
      <c r="EU56756" s="104"/>
    </row>
    <row r="56757" spans="151:151" ht="14.4" x14ac:dyDescent="0.25">
      <c r="EU56757" s="104"/>
    </row>
    <row r="56758" spans="151:151" ht="14.4" x14ac:dyDescent="0.25">
      <c r="EU56758" s="104"/>
    </row>
    <row r="56759" spans="151:151" ht="14.4" x14ac:dyDescent="0.25">
      <c r="EU56759" s="104"/>
    </row>
    <row r="56760" spans="151:151" ht="14.4" x14ac:dyDescent="0.25">
      <c r="EU56760" s="104"/>
    </row>
    <row r="56761" spans="151:151" ht="14.4" x14ac:dyDescent="0.25">
      <c r="EU56761" s="104"/>
    </row>
    <row r="56762" spans="151:151" ht="14.4" x14ac:dyDescent="0.25">
      <c r="EU56762" s="104"/>
    </row>
    <row r="56763" spans="151:151" ht="14.4" x14ac:dyDescent="0.25">
      <c r="EU56763" s="104"/>
    </row>
    <row r="56764" spans="151:151" ht="14.4" x14ac:dyDescent="0.25">
      <c r="EU56764" s="104"/>
    </row>
    <row r="56765" spans="151:151" ht="14.4" x14ac:dyDescent="0.25">
      <c r="EU56765" s="104"/>
    </row>
    <row r="56766" spans="151:151" ht="14.4" x14ac:dyDescent="0.25">
      <c r="EU56766" s="104"/>
    </row>
    <row r="56767" spans="151:151" ht="14.4" x14ac:dyDescent="0.25">
      <c r="EU56767" s="104"/>
    </row>
    <row r="56768" spans="151:151" ht="14.4" x14ac:dyDescent="0.25">
      <c r="EU56768" s="104"/>
    </row>
    <row r="56769" spans="151:151" ht="14.4" x14ac:dyDescent="0.25">
      <c r="EU56769" s="104"/>
    </row>
    <row r="56770" spans="151:151" ht="14.4" x14ac:dyDescent="0.25">
      <c r="EU56770" s="104"/>
    </row>
    <row r="56771" spans="151:151" ht="14.4" x14ac:dyDescent="0.25">
      <c r="EU56771" s="104"/>
    </row>
    <row r="56772" spans="151:151" ht="14.4" x14ac:dyDescent="0.25">
      <c r="EU56772" s="104"/>
    </row>
    <row r="56773" spans="151:151" ht="14.4" x14ac:dyDescent="0.25">
      <c r="EU56773" s="104"/>
    </row>
    <row r="56774" spans="151:151" ht="14.4" x14ac:dyDescent="0.25">
      <c r="EU56774" s="104"/>
    </row>
    <row r="56775" spans="151:151" ht="14.4" x14ac:dyDescent="0.25">
      <c r="EU56775" s="104"/>
    </row>
    <row r="56776" spans="151:151" ht="14.4" x14ac:dyDescent="0.25">
      <c r="EU56776" s="104"/>
    </row>
    <row r="56777" spans="151:151" ht="14.4" x14ac:dyDescent="0.25">
      <c r="EU56777" s="104"/>
    </row>
    <row r="56778" spans="151:151" ht="14.4" x14ac:dyDescent="0.25">
      <c r="EU56778" s="104"/>
    </row>
    <row r="56779" spans="151:151" ht="14.4" x14ac:dyDescent="0.25">
      <c r="EU56779" s="104"/>
    </row>
    <row r="56780" spans="151:151" ht="14.4" x14ac:dyDescent="0.25">
      <c r="EU56780" s="104"/>
    </row>
    <row r="56781" spans="151:151" ht="14.4" x14ac:dyDescent="0.25">
      <c r="EU56781" s="104"/>
    </row>
    <row r="56782" spans="151:151" ht="14.4" x14ac:dyDescent="0.25">
      <c r="EU56782" s="104"/>
    </row>
    <row r="56783" spans="151:151" ht="14.4" x14ac:dyDescent="0.25">
      <c r="EU56783" s="104"/>
    </row>
    <row r="56784" spans="151:151" ht="14.4" x14ac:dyDescent="0.25">
      <c r="EU56784" s="104"/>
    </row>
    <row r="56785" spans="151:151" ht="14.4" x14ac:dyDescent="0.25">
      <c r="EU56785" s="104"/>
    </row>
    <row r="56786" spans="151:151" ht="14.4" x14ac:dyDescent="0.25">
      <c r="EU56786" s="104"/>
    </row>
    <row r="56787" spans="151:151" ht="14.4" x14ac:dyDescent="0.25">
      <c r="EU56787" s="104"/>
    </row>
    <row r="56788" spans="151:151" ht="14.4" x14ac:dyDescent="0.25">
      <c r="EU56788" s="104"/>
    </row>
    <row r="56789" spans="151:151" ht="14.4" x14ac:dyDescent="0.25">
      <c r="EU56789" s="104"/>
    </row>
    <row r="56790" spans="151:151" ht="14.4" x14ac:dyDescent="0.25">
      <c r="EU56790" s="104"/>
    </row>
    <row r="56791" spans="151:151" ht="14.4" x14ac:dyDescent="0.25">
      <c r="EU56791" s="104"/>
    </row>
    <row r="56792" spans="151:151" ht="14.4" x14ac:dyDescent="0.25">
      <c r="EU56792" s="104"/>
    </row>
    <row r="56793" spans="151:151" ht="14.4" x14ac:dyDescent="0.25">
      <c r="EU56793" s="104"/>
    </row>
    <row r="56794" spans="151:151" ht="14.4" x14ac:dyDescent="0.25">
      <c r="EU56794" s="104"/>
    </row>
    <row r="56795" spans="151:151" ht="14.4" x14ac:dyDescent="0.25">
      <c r="EU56795" s="104"/>
    </row>
    <row r="56796" spans="151:151" ht="14.4" x14ac:dyDescent="0.25">
      <c r="EU56796" s="104"/>
    </row>
    <row r="56797" spans="151:151" ht="14.4" x14ac:dyDescent="0.25">
      <c r="EU56797" s="104"/>
    </row>
    <row r="56798" spans="151:151" ht="14.4" x14ac:dyDescent="0.25">
      <c r="EU56798" s="104"/>
    </row>
    <row r="56799" spans="151:151" ht="14.4" x14ac:dyDescent="0.25">
      <c r="EU56799" s="104"/>
    </row>
    <row r="56800" spans="151:151" ht="14.4" x14ac:dyDescent="0.25">
      <c r="EU56800" s="104"/>
    </row>
    <row r="56801" spans="151:151" ht="14.4" x14ac:dyDescent="0.25">
      <c r="EU56801" s="104"/>
    </row>
    <row r="56802" spans="151:151" ht="14.4" x14ac:dyDescent="0.25">
      <c r="EU56802" s="104"/>
    </row>
    <row r="56803" spans="151:151" ht="14.4" x14ac:dyDescent="0.25">
      <c r="EU56803" s="104"/>
    </row>
    <row r="56804" spans="151:151" ht="14.4" x14ac:dyDescent="0.25">
      <c r="EU56804" s="104"/>
    </row>
    <row r="56805" spans="151:151" ht="14.4" x14ac:dyDescent="0.25">
      <c r="EU56805" s="104"/>
    </row>
    <row r="56806" spans="151:151" ht="14.4" x14ac:dyDescent="0.25">
      <c r="EU56806" s="104"/>
    </row>
    <row r="56807" spans="151:151" ht="14.4" x14ac:dyDescent="0.25">
      <c r="EU56807" s="104"/>
    </row>
    <row r="56808" spans="151:151" ht="14.4" x14ac:dyDescent="0.25">
      <c r="EU56808" s="104"/>
    </row>
    <row r="56809" spans="151:151" ht="14.4" x14ac:dyDescent="0.25">
      <c r="EU56809" s="104"/>
    </row>
    <row r="56810" spans="151:151" ht="14.4" x14ac:dyDescent="0.25">
      <c r="EU56810" s="104"/>
    </row>
    <row r="56811" spans="151:151" ht="14.4" x14ac:dyDescent="0.25">
      <c r="EU56811" s="104"/>
    </row>
    <row r="56812" spans="151:151" ht="14.4" x14ac:dyDescent="0.25">
      <c r="EU56812" s="104"/>
    </row>
    <row r="56813" spans="151:151" ht="14.4" x14ac:dyDescent="0.25">
      <c r="EU56813" s="104"/>
    </row>
    <row r="56814" spans="151:151" ht="14.4" x14ac:dyDescent="0.25">
      <c r="EU56814" s="104"/>
    </row>
    <row r="56815" spans="151:151" ht="14.4" x14ac:dyDescent="0.25">
      <c r="EU56815" s="104"/>
    </row>
    <row r="56816" spans="151:151" ht="14.4" x14ac:dyDescent="0.25">
      <c r="EU56816" s="104"/>
    </row>
    <row r="56817" spans="151:151" ht="14.4" x14ac:dyDescent="0.25">
      <c r="EU56817" s="104"/>
    </row>
    <row r="56818" spans="151:151" ht="14.4" x14ac:dyDescent="0.25">
      <c r="EU56818" s="104"/>
    </row>
    <row r="56819" spans="151:151" ht="14.4" x14ac:dyDescent="0.25">
      <c r="EU56819" s="104"/>
    </row>
    <row r="56820" spans="151:151" ht="14.4" x14ac:dyDescent="0.25">
      <c r="EU56820" s="104"/>
    </row>
    <row r="56821" spans="151:151" ht="14.4" x14ac:dyDescent="0.25">
      <c r="EU56821" s="104"/>
    </row>
    <row r="56822" spans="151:151" ht="14.4" x14ac:dyDescent="0.25">
      <c r="EU56822" s="104"/>
    </row>
    <row r="56823" spans="151:151" ht="14.4" x14ac:dyDescent="0.25">
      <c r="EU56823" s="104"/>
    </row>
    <row r="56824" spans="151:151" ht="14.4" x14ac:dyDescent="0.25">
      <c r="EU56824" s="104"/>
    </row>
    <row r="56825" spans="151:151" ht="14.4" x14ac:dyDescent="0.25">
      <c r="EU56825" s="104"/>
    </row>
    <row r="56826" spans="151:151" ht="14.4" x14ac:dyDescent="0.25">
      <c r="EU56826" s="104"/>
    </row>
    <row r="56827" spans="151:151" ht="14.4" x14ac:dyDescent="0.25">
      <c r="EU56827" s="104"/>
    </row>
    <row r="56828" spans="151:151" ht="14.4" x14ac:dyDescent="0.25">
      <c r="EU56828" s="104"/>
    </row>
    <row r="56829" spans="151:151" ht="14.4" x14ac:dyDescent="0.25">
      <c r="EU56829" s="104"/>
    </row>
    <row r="56830" spans="151:151" ht="14.4" x14ac:dyDescent="0.25">
      <c r="EU56830" s="104"/>
    </row>
    <row r="56831" spans="151:151" ht="14.4" x14ac:dyDescent="0.25">
      <c r="EU56831" s="104"/>
    </row>
    <row r="56832" spans="151:151" ht="14.4" x14ac:dyDescent="0.25">
      <c r="EU56832" s="104"/>
    </row>
    <row r="56833" spans="151:151" ht="14.4" x14ac:dyDescent="0.25">
      <c r="EU56833" s="104"/>
    </row>
    <row r="56834" spans="151:151" ht="14.4" x14ac:dyDescent="0.25">
      <c r="EU56834" s="104"/>
    </row>
    <row r="56835" spans="151:151" ht="14.4" x14ac:dyDescent="0.25">
      <c r="EU56835" s="104"/>
    </row>
    <row r="56836" spans="151:151" ht="14.4" x14ac:dyDescent="0.25">
      <c r="EU56836" s="104"/>
    </row>
    <row r="56837" spans="151:151" ht="14.4" x14ac:dyDescent="0.25">
      <c r="EU56837" s="104"/>
    </row>
    <row r="56838" spans="151:151" ht="14.4" x14ac:dyDescent="0.25">
      <c r="EU56838" s="104"/>
    </row>
    <row r="56839" spans="151:151" ht="14.4" x14ac:dyDescent="0.25">
      <c r="EU56839" s="104"/>
    </row>
    <row r="56840" spans="151:151" ht="14.4" x14ac:dyDescent="0.25">
      <c r="EU56840" s="104"/>
    </row>
    <row r="56841" spans="151:151" ht="14.4" x14ac:dyDescent="0.25">
      <c r="EU56841" s="104"/>
    </row>
    <row r="56842" spans="151:151" ht="14.4" x14ac:dyDescent="0.25">
      <c r="EU56842" s="104"/>
    </row>
    <row r="56843" spans="151:151" ht="14.4" x14ac:dyDescent="0.25">
      <c r="EU56843" s="104"/>
    </row>
    <row r="56844" spans="151:151" ht="14.4" x14ac:dyDescent="0.25">
      <c r="EU56844" s="104"/>
    </row>
    <row r="56845" spans="151:151" ht="14.4" x14ac:dyDescent="0.25">
      <c r="EU56845" s="104"/>
    </row>
    <row r="56846" spans="151:151" ht="14.4" x14ac:dyDescent="0.25">
      <c r="EU56846" s="104"/>
    </row>
    <row r="56847" spans="151:151" ht="14.4" x14ac:dyDescent="0.25">
      <c r="EU56847" s="104"/>
    </row>
    <row r="56848" spans="151:151" ht="14.4" x14ac:dyDescent="0.25">
      <c r="EU56848" s="104"/>
    </row>
    <row r="56849" spans="151:151" ht="14.4" x14ac:dyDescent="0.25">
      <c r="EU56849" s="104"/>
    </row>
    <row r="56850" spans="151:151" ht="14.4" x14ac:dyDescent="0.25">
      <c r="EU56850" s="104"/>
    </row>
    <row r="56851" spans="151:151" ht="14.4" x14ac:dyDescent="0.25">
      <c r="EU56851" s="104"/>
    </row>
    <row r="56852" spans="151:151" ht="14.4" x14ac:dyDescent="0.25">
      <c r="EU56852" s="104"/>
    </row>
    <row r="56853" spans="151:151" ht="14.4" x14ac:dyDescent="0.25">
      <c r="EU56853" s="104"/>
    </row>
    <row r="56854" spans="151:151" ht="14.4" x14ac:dyDescent="0.25">
      <c r="EU56854" s="104"/>
    </row>
    <row r="56855" spans="151:151" ht="14.4" x14ac:dyDescent="0.25">
      <c r="EU56855" s="104"/>
    </row>
    <row r="56856" spans="151:151" ht="14.4" x14ac:dyDescent="0.25">
      <c r="EU56856" s="104"/>
    </row>
    <row r="56857" spans="151:151" ht="14.4" x14ac:dyDescent="0.25">
      <c r="EU56857" s="104"/>
    </row>
    <row r="56858" spans="151:151" ht="14.4" x14ac:dyDescent="0.25">
      <c r="EU56858" s="104"/>
    </row>
    <row r="56859" spans="151:151" ht="14.4" x14ac:dyDescent="0.25">
      <c r="EU56859" s="104"/>
    </row>
    <row r="56860" spans="151:151" ht="14.4" x14ac:dyDescent="0.25">
      <c r="EU56860" s="104"/>
    </row>
    <row r="56861" spans="151:151" ht="14.4" x14ac:dyDescent="0.25">
      <c r="EU56861" s="104"/>
    </row>
    <row r="56862" spans="151:151" ht="14.4" x14ac:dyDescent="0.25">
      <c r="EU56862" s="104"/>
    </row>
    <row r="56863" spans="151:151" ht="14.4" x14ac:dyDescent="0.25">
      <c r="EU56863" s="104"/>
    </row>
    <row r="56864" spans="151:151" ht="14.4" x14ac:dyDescent="0.25">
      <c r="EU56864" s="104"/>
    </row>
    <row r="56865" spans="151:151" ht="14.4" x14ac:dyDescent="0.25">
      <c r="EU56865" s="104"/>
    </row>
    <row r="56866" spans="151:151" ht="14.4" x14ac:dyDescent="0.25">
      <c r="EU56866" s="104"/>
    </row>
    <row r="56867" spans="151:151" ht="14.4" x14ac:dyDescent="0.25">
      <c r="EU56867" s="104"/>
    </row>
    <row r="56868" spans="151:151" ht="14.4" x14ac:dyDescent="0.25">
      <c r="EU56868" s="104"/>
    </row>
    <row r="56869" spans="151:151" ht="14.4" x14ac:dyDescent="0.25">
      <c r="EU56869" s="104"/>
    </row>
    <row r="56870" spans="151:151" ht="14.4" x14ac:dyDescent="0.25">
      <c r="EU56870" s="104"/>
    </row>
    <row r="56871" spans="151:151" ht="14.4" x14ac:dyDescent="0.25">
      <c r="EU56871" s="104"/>
    </row>
    <row r="56872" spans="151:151" ht="14.4" x14ac:dyDescent="0.25">
      <c r="EU56872" s="104"/>
    </row>
    <row r="56873" spans="151:151" ht="14.4" x14ac:dyDescent="0.25">
      <c r="EU56873" s="104"/>
    </row>
    <row r="56874" spans="151:151" ht="14.4" x14ac:dyDescent="0.25">
      <c r="EU56874" s="104"/>
    </row>
    <row r="56875" spans="151:151" ht="14.4" x14ac:dyDescent="0.25">
      <c r="EU56875" s="104"/>
    </row>
    <row r="56876" spans="151:151" ht="14.4" x14ac:dyDescent="0.25">
      <c r="EU56876" s="104"/>
    </row>
    <row r="56877" spans="151:151" ht="14.4" x14ac:dyDescent="0.25">
      <c r="EU56877" s="104"/>
    </row>
    <row r="56878" spans="151:151" ht="14.4" x14ac:dyDescent="0.25">
      <c r="EU56878" s="104"/>
    </row>
    <row r="56879" spans="151:151" ht="14.4" x14ac:dyDescent="0.25">
      <c r="EU56879" s="104"/>
    </row>
    <row r="56880" spans="151:151" ht="14.4" x14ac:dyDescent="0.25">
      <c r="EU56880" s="104"/>
    </row>
    <row r="56881" spans="151:151" ht="14.4" x14ac:dyDescent="0.25">
      <c r="EU56881" s="104"/>
    </row>
    <row r="56882" spans="151:151" ht="14.4" x14ac:dyDescent="0.25">
      <c r="EU56882" s="104"/>
    </row>
    <row r="56883" spans="151:151" ht="14.4" x14ac:dyDescent="0.25">
      <c r="EU56883" s="104"/>
    </row>
    <row r="56884" spans="151:151" ht="14.4" x14ac:dyDescent="0.25">
      <c r="EU56884" s="104"/>
    </row>
    <row r="56885" spans="151:151" ht="14.4" x14ac:dyDescent="0.25">
      <c r="EU56885" s="104"/>
    </row>
    <row r="56886" spans="151:151" ht="14.4" x14ac:dyDescent="0.25">
      <c r="EU56886" s="104"/>
    </row>
    <row r="56887" spans="151:151" ht="14.4" x14ac:dyDescent="0.25">
      <c r="EU56887" s="104"/>
    </row>
    <row r="56888" spans="151:151" ht="14.4" x14ac:dyDescent="0.25">
      <c r="EU56888" s="104"/>
    </row>
    <row r="56889" spans="151:151" ht="14.4" x14ac:dyDescent="0.25">
      <c r="EU56889" s="104"/>
    </row>
    <row r="56890" spans="151:151" ht="14.4" x14ac:dyDescent="0.25">
      <c r="EU56890" s="104"/>
    </row>
    <row r="56891" spans="151:151" ht="14.4" x14ac:dyDescent="0.25">
      <c r="EU56891" s="104"/>
    </row>
    <row r="56892" spans="151:151" ht="14.4" x14ac:dyDescent="0.25">
      <c r="EU56892" s="104"/>
    </row>
    <row r="56893" spans="151:151" ht="14.4" x14ac:dyDescent="0.25">
      <c r="EU56893" s="104"/>
    </row>
    <row r="56894" spans="151:151" ht="14.4" x14ac:dyDescent="0.25">
      <c r="EU56894" s="104"/>
    </row>
    <row r="56895" spans="151:151" ht="14.4" x14ac:dyDescent="0.25">
      <c r="EU56895" s="104"/>
    </row>
    <row r="56896" spans="151:151" ht="14.4" x14ac:dyDescent="0.25">
      <c r="EU56896" s="104"/>
    </row>
    <row r="56897" spans="151:151" ht="14.4" x14ac:dyDescent="0.25">
      <c r="EU56897" s="104"/>
    </row>
    <row r="56898" spans="151:151" ht="14.4" x14ac:dyDescent="0.25">
      <c r="EU56898" s="104"/>
    </row>
    <row r="56899" spans="151:151" ht="14.4" x14ac:dyDescent="0.25">
      <c r="EU56899" s="104"/>
    </row>
    <row r="56900" spans="151:151" ht="14.4" x14ac:dyDescent="0.25">
      <c r="EU56900" s="104"/>
    </row>
    <row r="56901" spans="151:151" ht="14.4" x14ac:dyDescent="0.25">
      <c r="EU56901" s="104"/>
    </row>
    <row r="56902" spans="151:151" ht="14.4" x14ac:dyDescent="0.25">
      <c r="EU56902" s="104"/>
    </row>
    <row r="56903" spans="151:151" ht="14.4" x14ac:dyDescent="0.25">
      <c r="EU56903" s="104"/>
    </row>
    <row r="56904" spans="151:151" ht="14.4" x14ac:dyDescent="0.25">
      <c r="EU56904" s="104"/>
    </row>
    <row r="56905" spans="151:151" ht="14.4" x14ac:dyDescent="0.25">
      <c r="EU56905" s="104"/>
    </row>
    <row r="56906" spans="151:151" ht="14.4" x14ac:dyDescent="0.25">
      <c r="EU56906" s="104"/>
    </row>
    <row r="56907" spans="151:151" ht="14.4" x14ac:dyDescent="0.25">
      <c r="EU56907" s="104"/>
    </row>
    <row r="56908" spans="151:151" ht="14.4" x14ac:dyDescent="0.25">
      <c r="EU56908" s="104"/>
    </row>
    <row r="56909" spans="151:151" ht="14.4" x14ac:dyDescent="0.25">
      <c r="EU56909" s="104"/>
    </row>
    <row r="56910" spans="151:151" ht="14.4" x14ac:dyDescent="0.25">
      <c r="EU56910" s="104"/>
    </row>
    <row r="56911" spans="151:151" ht="14.4" x14ac:dyDescent="0.25">
      <c r="EU56911" s="104"/>
    </row>
    <row r="56912" spans="151:151" ht="14.4" x14ac:dyDescent="0.25">
      <c r="EU56912" s="104"/>
    </row>
    <row r="56913" spans="151:151" ht="14.4" x14ac:dyDescent="0.25">
      <c r="EU56913" s="104"/>
    </row>
    <row r="56914" spans="151:151" ht="14.4" x14ac:dyDescent="0.25">
      <c r="EU56914" s="104"/>
    </row>
    <row r="56915" spans="151:151" ht="14.4" x14ac:dyDescent="0.25">
      <c r="EU56915" s="104"/>
    </row>
    <row r="56916" spans="151:151" ht="14.4" x14ac:dyDescent="0.25">
      <c r="EU56916" s="104"/>
    </row>
    <row r="56917" spans="151:151" ht="14.4" x14ac:dyDescent="0.25">
      <c r="EU56917" s="104"/>
    </row>
    <row r="56918" spans="151:151" ht="14.4" x14ac:dyDescent="0.25">
      <c r="EU56918" s="104"/>
    </row>
    <row r="56919" spans="151:151" ht="14.4" x14ac:dyDescent="0.25">
      <c r="EU56919" s="104"/>
    </row>
    <row r="56920" spans="151:151" ht="14.4" x14ac:dyDescent="0.25">
      <c r="EU56920" s="104"/>
    </row>
    <row r="56921" spans="151:151" ht="14.4" x14ac:dyDescent="0.25">
      <c r="EU56921" s="104"/>
    </row>
    <row r="56922" spans="151:151" ht="14.4" x14ac:dyDescent="0.25">
      <c r="EU56922" s="104"/>
    </row>
    <row r="56923" spans="151:151" ht="14.4" x14ac:dyDescent="0.25">
      <c r="EU56923" s="104"/>
    </row>
    <row r="56924" spans="151:151" ht="14.4" x14ac:dyDescent="0.25">
      <c r="EU56924" s="104"/>
    </row>
    <row r="56925" spans="151:151" ht="14.4" x14ac:dyDescent="0.25">
      <c r="EU56925" s="104"/>
    </row>
    <row r="56926" spans="151:151" ht="14.4" x14ac:dyDescent="0.25">
      <c r="EU56926" s="104"/>
    </row>
    <row r="56927" spans="151:151" ht="14.4" x14ac:dyDescent="0.25">
      <c r="EU56927" s="104"/>
    </row>
    <row r="56928" spans="151:151" ht="14.4" x14ac:dyDescent="0.25">
      <c r="EU56928" s="104"/>
    </row>
    <row r="56929" spans="151:151" ht="14.4" x14ac:dyDescent="0.25">
      <c r="EU56929" s="104"/>
    </row>
    <row r="56930" spans="151:151" ht="14.4" x14ac:dyDescent="0.25">
      <c r="EU56930" s="104"/>
    </row>
    <row r="56931" spans="151:151" ht="14.4" x14ac:dyDescent="0.25">
      <c r="EU56931" s="104"/>
    </row>
    <row r="56932" spans="151:151" ht="14.4" x14ac:dyDescent="0.25">
      <c r="EU56932" s="104"/>
    </row>
    <row r="56933" spans="151:151" ht="14.4" x14ac:dyDescent="0.25">
      <c r="EU56933" s="104"/>
    </row>
    <row r="56934" spans="151:151" ht="14.4" x14ac:dyDescent="0.25">
      <c r="EU56934" s="104"/>
    </row>
    <row r="56935" spans="151:151" ht="14.4" x14ac:dyDescent="0.25">
      <c r="EU56935" s="104"/>
    </row>
    <row r="56936" spans="151:151" ht="14.4" x14ac:dyDescent="0.25">
      <c r="EU56936" s="104"/>
    </row>
    <row r="56937" spans="151:151" ht="14.4" x14ac:dyDescent="0.25">
      <c r="EU56937" s="104"/>
    </row>
    <row r="56938" spans="151:151" ht="14.4" x14ac:dyDescent="0.25">
      <c r="EU56938" s="104"/>
    </row>
    <row r="56939" spans="151:151" ht="14.4" x14ac:dyDescent="0.25">
      <c r="EU56939" s="104"/>
    </row>
    <row r="56940" spans="151:151" ht="14.4" x14ac:dyDescent="0.25">
      <c r="EU56940" s="104"/>
    </row>
    <row r="56941" spans="151:151" ht="14.4" x14ac:dyDescent="0.25">
      <c r="EU56941" s="104"/>
    </row>
    <row r="56942" spans="151:151" ht="14.4" x14ac:dyDescent="0.25">
      <c r="EU56942" s="104"/>
    </row>
    <row r="56943" spans="151:151" ht="14.4" x14ac:dyDescent="0.25">
      <c r="EU56943" s="104"/>
    </row>
    <row r="56944" spans="151:151" ht="14.4" x14ac:dyDescent="0.25">
      <c r="EU56944" s="104"/>
    </row>
    <row r="56945" spans="151:151" ht="14.4" x14ac:dyDescent="0.25">
      <c r="EU56945" s="104"/>
    </row>
    <row r="56946" spans="151:151" ht="14.4" x14ac:dyDescent="0.25">
      <c r="EU56946" s="104"/>
    </row>
    <row r="56947" spans="151:151" ht="14.4" x14ac:dyDescent="0.25">
      <c r="EU56947" s="104"/>
    </row>
    <row r="56948" spans="151:151" ht="14.4" x14ac:dyDescent="0.25">
      <c r="EU56948" s="104"/>
    </row>
    <row r="56949" spans="151:151" ht="14.4" x14ac:dyDescent="0.25">
      <c r="EU56949" s="104"/>
    </row>
    <row r="56950" spans="151:151" ht="14.4" x14ac:dyDescent="0.25">
      <c r="EU56950" s="104"/>
    </row>
    <row r="56951" spans="151:151" ht="14.4" x14ac:dyDescent="0.25">
      <c r="EU56951" s="104"/>
    </row>
    <row r="56952" spans="151:151" ht="14.4" x14ac:dyDescent="0.25">
      <c r="EU56952" s="104"/>
    </row>
    <row r="56953" spans="151:151" ht="14.4" x14ac:dyDescent="0.25">
      <c r="EU56953" s="104"/>
    </row>
    <row r="56954" spans="151:151" ht="14.4" x14ac:dyDescent="0.25">
      <c r="EU56954" s="104"/>
    </row>
    <row r="56955" spans="151:151" ht="14.4" x14ac:dyDescent="0.25">
      <c r="EU56955" s="104"/>
    </row>
    <row r="56956" spans="151:151" ht="14.4" x14ac:dyDescent="0.25">
      <c r="EU56956" s="104"/>
    </row>
    <row r="56957" spans="151:151" ht="14.4" x14ac:dyDescent="0.25">
      <c r="EU56957" s="104"/>
    </row>
    <row r="56958" spans="151:151" ht="14.4" x14ac:dyDescent="0.25">
      <c r="EU56958" s="104"/>
    </row>
    <row r="56959" spans="151:151" ht="14.4" x14ac:dyDescent="0.25">
      <c r="EU56959" s="104"/>
    </row>
    <row r="56960" spans="151:151" ht="14.4" x14ac:dyDescent="0.25">
      <c r="EU56960" s="104"/>
    </row>
    <row r="56961" spans="151:151" ht="14.4" x14ac:dyDescent="0.25">
      <c r="EU56961" s="104"/>
    </row>
    <row r="56962" spans="151:151" ht="14.4" x14ac:dyDescent="0.25">
      <c r="EU56962" s="104"/>
    </row>
    <row r="56963" spans="151:151" ht="14.4" x14ac:dyDescent="0.25">
      <c r="EU56963" s="104"/>
    </row>
    <row r="56964" spans="151:151" ht="14.4" x14ac:dyDescent="0.25">
      <c r="EU56964" s="104"/>
    </row>
    <row r="56965" spans="151:151" ht="14.4" x14ac:dyDescent="0.25">
      <c r="EU56965" s="104"/>
    </row>
    <row r="56966" spans="151:151" ht="14.4" x14ac:dyDescent="0.25">
      <c r="EU56966" s="104"/>
    </row>
    <row r="56967" spans="151:151" ht="14.4" x14ac:dyDescent="0.25">
      <c r="EU56967" s="104"/>
    </row>
    <row r="56968" spans="151:151" ht="14.4" x14ac:dyDescent="0.25">
      <c r="EU56968" s="104"/>
    </row>
    <row r="56969" spans="151:151" ht="14.4" x14ac:dyDescent="0.25">
      <c r="EU56969" s="104"/>
    </row>
    <row r="56970" spans="151:151" ht="14.4" x14ac:dyDescent="0.25">
      <c r="EU56970" s="104"/>
    </row>
    <row r="56971" spans="151:151" ht="14.4" x14ac:dyDescent="0.25">
      <c r="EU56971" s="104"/>
    </row>
    <row r="56972" spans="151:151" ht="14.4" x14ac:dyDescent="0.25">
      <c r="EU56972" s="104"/>
    </row>
    <row r="56973" spans="151:151" ht="14.4" x14ac:dyDescent="0.25">
      <c r="EU56973" s="104"/>
    </row>
    <row r="56974" spans="151:151" ht="14.4" x14ac:dyDescent="0.25">
      <c r="EU56974" s="104"/>
    </row>
    <row r="56975" spans="151:151" ht="14.4" x14ac:dyDescent="0.25">
      <c r="EU56975" s="104"/>
    </row>
    <row r="56976" spans="151:151" ht="14.4" x14ac:dyDescent="0.25">
      <c r="EU56976" s="104"/>
    </row>
    <row r="56977" spans="151:151" ht="14.4" x14ac:dyDescent="0.25">
      <c r="EU56977" s="104"/>
    </row>
    <row r="56978" spans="151:151" ht="14.4" x14ac:dyDescent="0.25">
      <c r="EU56978" s="104"/>
    </row>
    <row r="56979" spans="151:151" ht="14.4" x14ac:dyDescent="0.25">
      <c r="EU56979" s="104"/>
    </row>
    <row r="56980" spans="151:151" ht="14.4" x14ac:dyDescent="0.25">
      <c r="EU56980" s="104"/>
    </row>
    <row r="56981" spans="151:151" ht="14.4" x14ac:dyDescent="0.25">
      <c r="EU56981" s="104"/>
    </row>
    <row r="56982" spans="151:151" ht="14.4" x14ac:dyDescent="0.25">
      <c r="EU56982" s="104"/>
    </row>
    <row r="56983" spans="151:151" ht="14.4" x14ac:dyDescent="0.25">
      <c r="EU56983" s="104"/>
    </row>
    <row r="56984" spans="151:151" ht="14.4" x14ac:dyDescent="0.25">
      <c r="EU56984" s="104"/>
    </row>
    <row r="56985" spans="151:151" ht="14.4" x14ac:dyDescent="0.25">
      <c r="EU56985" s="104"/>
    </row>
    <row r="56986" spans="151:151" ht="14.4" x14ac:dyDescent="0.25">
      <c r="EU56986" s="104"/>
    </row>
    <row r="56987" spans="151:151" ht="14.4" x14ac:dyDescent="0.25">
      <c r="EU56987" s="104"/>
    </row>
    <row r="56988" spans="151:151" ht="14.4" x14ac:dyDescent="0.25">
      <c r="EU56988" s="104"/>
    </row>
    <row r="56989" spans="151:151" ht="14.4" x14ac:dyDescent="0.25">
      <c r="EU56989" s="104"/>
    </row>
    <row r="56990" spans="151:151" ht="14.4" x14ac:dyDescent="0.25">
      <c r="EU56990" s="104"/>
    </row>
    <row r="56991" spans="151:151" ht="14.4" x14ac:dyDescent="0.25">
      <c r="EU56991" s="104"/>
    </row>
    <row r="56992" spans="151:151" ht="14.4" x14ac:dyDescent="0.25">
      <c r="EU56992" s="104"/>
    </row>
    <row r="56993" spans="151:151" ht="14.4" x14ac:dyDescent="0.25">
      <c r="EU56993" s="104"/>
    </row>
    <row r="56994" spans="151:151" ht="14.4" x14ac:dyDescent="0.25">
      <c r="EU56994" s="104"/>
    </row>
    <row r="56995" spans="151:151" ht="14.4" x14ac:dyDescent="0.25">
      <c r="EU56995" s="104"/>
    </row>
    <row r="56996" spans="151:151" ht="14.4" x14ac:dyDescent="0.25">
      <c r="EU56996" s="104"/>
    </row>
    <row r="56997" spans="151:151" ht="14.4" x14ac:dyDescent="0.25">
      <c r="EU56997" s="104"/>
    </row>
    <row r="56998" spans="151:151" ht="14.4" x14ac:dyDescent="0.25">
      <c r="EU56998" s="104"/>
    </row>
    <row r="56999" spans="151:151" ht="14.4" x14ac:dyDescent="0.25">
      <c r="EU56999" s="104"/>
    </row>
    <row r="57000" spans="151:151" ht="14.4" x14ac:dyDescent="0.25">
      <c r="EU57000" s="104"/>
    </row>
    <row r="57001" spans="151:151" ht="14.4" x14ac:dyDescent="0.25">
      <c r="EU57001" s="104"/>
    </row>
    <row r="57002" spans="151:151" ht="14.4" x14ac:dyDescent="0.25">
      <c r="EU57002" s="104"/>
    </row>
    <row r="57003" spans="151:151" ht="14.4" x14ac:dyDescent="0.25">
      <c r="EU57003" s="104"/>
    </row>
    <row r="57004" spans="151:151" ht="14.4" x14ac:dyDescent="0.25">
      <c r="EU57004" s="104"/>
    </row>
    <row r="57005" spans="151:151" ht="14.4" x14ac:dyDescent="0.25">
      <c r="EU57005" s="104"/>
    </row>
    <row r="57006" spans="151:151" ht="14.4" x14ac:dyDescent="0.25">
      <c r="EU57006" s="104"/>
    </row>
    <row r="57007" spans="151:151" ht="14.4" x14ac:dyDescent="0.25">
      <c r="EU57007" s="104"/>
    </row>
    <row r="57008" spans="151:151" ht="14.4" x14ac:dyDescent="0.25">
      <c r="EU57008" s="104"/>
    </row>
    <row r="57009" spans="151:151" ht="14.4" x14ac:dyDescent="0.25">
      <c r="EU57009" s="104"/>
    </row>
    <row r="57010" spans="151:151" ht="14.4" x14ac:dyDescent="0.25">
      <c r="EU57010" s="104"/>
    </row>
    <row r="57011" spans="151:151" ht="14.4" x14ac:dyDescent="0.25">
      <c r="EU57011" s="104"/>
    </row>
    <row r="57012" spans="151:151" ht="14.4" x14ac:dyDescent="0.25">
      <c r="EU57012" s="104"/>
    </row>
    <row r="57013" spans="151:151" ht="14.4" x14ac:dyDescent="0.25">
      <c r="EU57013" s="104"/>
    </row>
    <row r="57014" spans="151:151" ht="14.4" x14ac:dyDescent="0.25">
      <c r="EU57014" s="104"/>
    </row>
    <row r="57015" spans="151:151" ht="14.4" x14ac:dyDescent="0.25">
      <c r="EU57015" s="104"/>
    </row>
    <row r="57016" spans="151:151" ht="14.4" x14ac:dyDescent="0.25">
      <c r="EU57016" s="104"/>
    </row>
    <row r="57017" spans="151:151" ht="14.4" x14ac:dyDescent="0.25">
      <c r="EU57017" s="104"/>
    </row>
    <row r="57018" spans="151:151" ht="14.4" x14ac:dyDescent="0.25">
      <c r="EU57018" s="104"/>
    </row>
    <row r="57019" spans="151:151" ht="14.4" x14ac:dyDescent="0.25">
      <c r="EU57019" s="104"/>
    </row>
    <row r="57020" spans="151:151" ht="14.4" x14ac:dyDescent="0.25">
      <c r="EU57020" s="104"/>
    </row>
    <row r="57021" spans="151:151" ht="14.4" x14ac:dyDescent="0.25">
      <c r="EU57021" s="104"/>
    </row>
    <row r="57022" spans="151:151" ht="14.4" x14ac:dyDescent="0.25">
      <c r="EU57022" s="104"/>
    </row>
    <row r="57023" spans="151:151" ht="14.4" x14ac:dyDescent="0.25">
      <c r="EU57023" s="104"/>
    </row>
    <row r="57024" spans="151:151" ht="14.4" x14ac:dyDescent="0.25">
      <c r="EU57024" s="104"/>
    </row>
    <row r="57025" spans="151:151" ht="14.4" x14ac:dyDescent="0.25">
      <c r="EU57025" s="104"/>
    </row>
    <row r="57026" spans="151:151" ht="14.4" x14ac:dyDescent="0.25">
      <c r="EU57026" s="104"/>
    </row>
    <row r="57027" spans="151:151" ht="14.4" x14ac:dyDescent="0.25">
      <c r="EU57027" s="104"/>
    </row>
    <row r="57028" spans="151:151" ht="14.4" x14ac:dyDescent="0.25">
      <c r="EU57028" s="104"/>
    </row>
    <row r="57029" spans="151:151" ht="14.4" x14ac:dyDescent="0.25">
      <c r="EU57029" s="104"/>
    </row>
    <row r="57030" spans="151:151" ht="14.4" x14ac:dyDescent="0.25">
      <c r="EU57030" s="104"/>
    </row>
    <row r="57031" spans="151:151" ht="14.4" x14ac:dyDescent="0.25">
      <c r="EU57031" s="104"/>
    </row>
    <row r="57032" spans="151:151" ht="14.4" x14ac:dyDescent="0.25">
      <c r="EU57032" s="104"/>
    </row>
    <row r="57033" spans="151:151" ht="14.4" x14ac:dyDescent="0.25">
      <c r="EU57033" s="104"/>
    </row>
    <row r="57034" spans="151:151" ht="14.4" x14ac:dyDescent="0.25">
      <c r="EU57034" s="104"/>
    </row>
    <row r="57035" spans="151:151" ht="14.4" x14ac:dyDescent="0.25">
      <c r="EU57035" s="104"/>
    </row>
    <row r="57036" spans="151:151" ht="14.4" x14ac:dyDescent="0.25">
      <c r="EU57036" s="104"/>
    </row>
    <row r="57037" spans="151:151" ht="14.4" x14ac:dyDescent="0.25">
      <c r="EU57037" s="104"/>
    </row>
    <row r="57038" spans="151:151" ht="14.4" x14ac:dyDescent="0.25">
      <c r="EU57038" s="104"/>
    </row>
    <row r="57039" spans="151:151" ht="14.4" x14ac:dyDescent="0.25">
      <c r="EU57039" s="104"/>
    </row>
    <row r="57040" spans="151:151" ht="14.4" x14ac:dyDescent="0.25">
      <c r="EU57040" s="104"/>
    </row>
    <row r="57041" spans="151:151" ht="14.4" x14ac:dyDescent="0.25">
      <c r="EU57041" s="104"/>
    </row>
    <row r="57042" spans="151:151" ht="14.4" x14ac:dyDescent="0.25">
      <c r="EU57042" s="104"/>
    </row>
    <row r="57043" spans="151:151" ht="14.4" x14ac:dyDescent="0.25">
      <c r="EU57043" s="104"/>
    </row>
    <row r="57044" spans="151:151" ht="14.4" x14ac:dyDescent="0.25">
      <c r="EU57044" s="104"/>
    </row>
    <row r="57045" spans="151:151" ht="14.4" x14ac:dyDescent="0.25">
      <c r="EU57045" s="104"/>
    </row>
    <row r="57046" spans="151:151" ht="14.4" x14ac:dyDescent="0.25">
      <c r="EU57046" s="104"/>
    </row>
    <row r="57047" spans="151:151" ht="14.4" x14ac:dyDescent="0.25">
      <c r="EU57047" s="104"/>
    </row>
    <row r="57048" spans="151:151" ht="14.4" x14ac:dyDescent="0.25">
      <c r="EU57048" s="104"/>
    </row>
    <row r="57049" spans="151:151" ht="14.4" x14ac:dyDescent="0.25">
      <c r="EU57049" s="104"/>
    </row>
    <row r="57050" spans="151:151" ht="14.4" x14ac:dyDescent="0.25">
      <c r="EU57050" s="104"/>
    </row>
    <row r="57051" spans="151:151" ht="14.4" x14ac:dyDescent="0.25">
      <c r="EU57051" s="104"/>
    </row>
    <row r="57052" spans="151:151" ht="14.4" x14ac:dyDescent="0.25">
      <c r="EU57052" s="104"/>
    </row>
    <row r="57053" spans="151:151" ht="14.4" x14ac:dyDescent="0.25">
      <c r="EU57053" s="104"/>
    </row>
    <row r="57054" spans="151:151" ht="14.4" x14ac:dyDescent="0.25">
      <c r="EU57054" s="104"/>
    </row>
    <row r="57055" spans="151:151" ht="14.4" x14ac:dyDescent="0.25">
      <c r="EU57055" s="104"/>
    </row>
    <row r="57056" spans="151:151" ht="14.4" x14ac:dyDescent="0.25">
      <c r="EU57056" s="104"/>
    </row>
    <row r="57057" spans="151:151" ht="14.4" x14ac:dyDescent="0.25">
      <c r="EU57057" s="104"/>
    </row>
    <row r="57058" spans="151:151" ht="14.4" x14ac:dyDescent="0.25">
      <c r="EU57058" s="104"/>
    </row>
    <row r="57059" spans="151:151" ht="14.4" x14ac:dyDescent="0.25">
      <c r="EU57059" s="104"/>
    </row>
    <row r="57060" spans="151:151" ht="14.4" x14ac:dyDescent="0.25">
      <c r="EU57060" s="104"/>
    </row>
    <row r="57061" spans="151:151" ht="14.4" x14ac:dyDescent="0.25">
      <c r="EU57061" s="104"/>
    </row>
    <row r="57062" spans="151:151" ht="14.4" x14ac:dyDescent="0.25">
      <c r="EU57062" s="104"/>
    </row>
    <row r="57063" spans="151:151" ht="14.4" x14ac:dyDescent="0.25">
      <c r="EU57063" s="104"/>
    </row>
    <row r="57064" spans="151:151" ht="14.4" x14ac:dyDescent="0.25">
      <c r="EU57064" s="104"/>
    </row>
    <row r="57065" spans="151:151" ht="14.4" x14ac:dyDescent="0.25">
      <c r="EU57065" s="104"/>
    </row>
    <row r="57066" spans="151:151" ht="14.4" x14ac:dyDescent="0.25">
      <c r="EU57066" s="104"/>
    </row>
    <row r="57067" spans="151:151" ht="14.4" x14ac:dyDescent="0.25">
      <c r="EU57067" s="104"/>
    </row>
    <row r="57068" spans="151:151" ht="14.4" x14ac:dyDescent="0.25">
      <c r="EU57068" s="104"/>
    </row>
    <row r="57069" spans="151:151" ht="14.4" x14ac:dyDescent="0.25">
      <c r="EU57069" s="104"/>
    </row>
    <row r="57070" spans="151:151" ht="14.4" x14ac:dyDescent="0.25">
      <c r="EU57070" s="104"/>
    </row>
    <row r="57071" spans="151:151" ht="14.4" x14ac:dyDescent="0.25">
      <c r="EU57071" s="104"/>
    </row>
    <row r="57072" spans="151:151" ht="14.4" x14ac:dyDescent="0.25">
      <c r="EU57072" s="104"/>
    </row>
    <row r="57073" spans="151:151" ht="14.4" x14ac:dyDescent="0.25">
      <c r="EU57073" s="104"/>
    </row>
    <row r="57074" spans="151:151" ht="14.4" x14ac:dyDescent="0.25">
      <c r="EU57074" s="104"/>
    </row>
    <row r="57075" spans="151:151" ht="14.4" x14ac:dyDescent="0.25">
      <c r="EU57075" s="104"/>
    </row>
    <row r="57076" spans="151:151" ht="14.4" x14ac:dyDescent="0.25">
      <c r="EU57076" s="104"/>
    </row>
    <row r="57077" spans="151:151" ht="14.4" x14ac:dyDescent="0.25">
      <c r="EU57077" s="104"/>
    </row>
    <row r="57078" spans="151:151" ht="14.4" x14ac:dyDescent="0.25">
      <c r="EU57078" s="104"/>
    </row>
    <row r="57079" spans="151:151" ht="14.4" x14ac:dyDescent="0.25">
      <c r="EU57079" s="104"/>
    </row>
    <row r="57080" spans="151:151" ht="14.4" x14ac:dyDescent="0.25">
      <c r="EU57080" s="104"/>
    </row>
    <row r="57081" spans="151:151" ht="14.4" x14ac:dyDescent="0.25">
      <c r="EU57081" s="104"/>
    </row>
    <row r="57082" spans="151:151" ht="14.4" x14ac:dyDescent="0.25">
      <c r="EU57082" s="104"/>
    </row>
    <row r="57083" spans="151:151" ht="14.4" x14ac:dyDescent="0.25">
      <c r="EU57083" s="104"/>
    </row>
    <row r="57084" spans="151:151" ht="14.4" x14ac:dyDescent="0.25">
      <c r="EU57084" s="104"/>
    </row>
    <row r="57085" spans="151:151" ht="14.4" x14ac:dyDescent="0.25">
      <c r="EU57085" s="104"/>
    </row>
    <row r="57086" spans="151:151" ht="14.4" x14ac:dyDescent="0.25">
      <c r="EU57086" s="104"/>
    </row>
    <row r="57087" spans="151:151" ht="14.4" x14ac:dyDescent="0.25">
      <c r="EU57087" s="104"/>
    </row>
    <row r="57088" spans="151:151" ht="14.4" x14ac:dyDescent="0.25">
      <c r="EU57088" s="104"/>
    </row>
    <row r="57089" spans="151:151" ht="14.4" x14ac:dyDescent="0.25">
      <c r="EU57089" s="104"/>
    </row>
    <row r="57090" spans="151:151" ht="14.4" x14ac:dyDescent="0.25">
      <c r="EU57090" s="104"/>
    </row>
    <row r="57091" spans="151:151" ht="14.4" x14ac:dyDescent="0.25">
      <c r="EU57091" s="104"/>
    </row>
    <row r="57092" spans="151:151" ht="14.4" x14ac:dyDescent="0.25">
      <c r="EU57092" s="104"/>
    </row>
    <row r="57093" spans="151:151" ht="14.4" x14ac:dyDescent="0.25">
      <c r="EU57093" s="104"/>
    </row>
    <row r="57094" spans="151:151" ht="14.4" x14ac:dyDescent="0.25">
      <c r="EU57094" s="104"/>
    </row>
    <row r="57095" spans="151:151" ht="14.4" x14ac:dyDescent="0.25">
      <c r="EU57095" s="104"/>
    </row>
    <row r="57096" spans="151:151" ht="14.4" x14ac:dyDescent="0.25">
      <c r="EU57096" s="104"/>
    </row>
    <row r="57097" spans="151:151" ht="14.4" x14ac:dyDescent="0.25">
      <c r="EU57097" s="104"/>
    </row>
    <row r="57098" spans="151:151" ht="14.4" x14ac:dyDescent="0.25">
      <c r="EU57098" s="104"/>
    </row>
    <row r="57099" spans="151:151" ht="14.4" x14ac:dyDescent="0.25">
      <c r="EU57099" s="104"/>
    </row>
    <row r="57100" spans="151:151" ht="14.4" x14ac:dyDescent="0.25">
      <c r="EU57100" s="104"/>
    </row>
    <row r="57101" spans="151:151" ht="14.4" x14ac:dyDescent="0.25">
      <c r="EU57101" s="104"/>
    </row>
    <row r="57102" spans="151:151" ht="14.4" x14ac:dyDescent="0.25">
      <c r="EU57102" s="104"/>
    </row>
    <row r="57103" spans="151:151" ht="14.4" x14ac:dyDescent="0.25">
      <c r="EU57103" s="104"/>
    </row>
    <row r="57104" spans="151:151" ht="14.4" x14ac:dyDescent="0.25">
      <c r="EU57104" s="104"/>
    </row>
    <row r="57105" spans="151:151" ht="14.4" x14ac:dyDescent="0.25">
      <c r="EU57105" s="104"/>
    </row>
    <row r="57106" spans="151:151" ht="14.4" x14ac:dyDescent="0.25">
      <c r="EU57106" s="104"/>
    </row>
    <row r="57107" spans="151:151" ht="14.4" x14ac:dyDescent="0.25">
      <c r="EU57107" s="104"/>
    </row>
    <row r="57108" spans="151:151" ht="14.4" x14ac:dyDescent="0.25">
      <c r="EU57108" s="104"/>
    </row>
    <row r="57109" spans="151:151" ht="14.4" x14ac:dyDescent="0.25">
      <c r="EU57109" s="104"/>
    </row>
    <row r="57110" spans="151:151" ht="14.4" x14ac:dyDescent="0.25">
      <c r="EU57110" s="104"/>
    </row>
    <row r="57111" spans="151:151" ht="14.4" x14ac:dyDescent="0.25">
      <c r="EU57111" s="104"/>
    </row>
    <row r="57112" spans="151:151" ht="14.4" x14ac:dyDescent="0.25">
      <c r="EU57112" s="104"/>
    </row>
    <row r="57113" spans="151:151" ht="14.4" x14ac:dyDescent="0.25">
      <c r="EU57113" s="104"/>
    </row>
    <row r="57114" spans="151:151" ht="14.4" x14ac:dyDescent="0.25">
      <c r="EU57114" s="104"/>
    </row>
    <row r="57115" spans="151:151" ht="14.4" x14ac:dyDescent="0.25">
      <c r="EU57115" s="104"/>
    </row>
    <row r="57116" spans="151:151" ht="14.4" x14ac:dyDescent="0.25">
      <c r="EU57116" s="104"/>
    </row>
    <row r="57117" spans="151:151" ht="14.4" x14ac:dyDescent="0.25">
      <c r="EU57117" s="104"/>
    </row>
    <row r="57118" spans="151:151" ht="14.4" x14ac:dyDescent="0.25">
      <c r="EU57118" s="104"/>
    </row>
    <row r="57119" spans="151:151" ht="14.4" x14ac:dyDescent="0.25">
      <c r="EU57119" s="104"/>
    </row>
    <row r="57120" spans="151:151" ht="14.4" x14ac:dyDescent="0.25">
      <c r="EU57120" s="104"/>
    </row>
    <row r="57121" spans="151:151" ht="14.4" x14ac:dyDescent="0.25">
      <c r="EU57121" s="104"/>
    </row>
    <row r="57122" spans="151:151" ht="14.4" x14ac:dyDescent="0.25">
      <c r="EU57122" s="104"/>
    </row>
    <row r="57123" spans="151:151" ht="14.4" x14ac:dyDescent="0.25">
      <c r="EU57123" s="104"/>
    </row>
    <row r="57124" spans="151:151" ht="14.4" x14ac:dyDescent="0.25">
      <c r="EU57124" s="104"/>
    </row>
    <row r="57125" spans="151:151" ht="14.4" x14ac:dyDescent="0.25">
      <c r="EU57125" s="104"/>
    </row>
    <row r="57126" spans="151:151" ht="14.4" x14ac:dyDescent="0.25">
      <c r="EU57126" s="104"/>
    </row>
    <row r="57127" spans="151:151" ht="14.4" x14ac:dyDescent="0.25">
      <c r="EU57127" s="104"/>
    </row>
    <row r="57128" spans="151:151" ht="14.4" x14ac:dyDescent="0.25">
      <c r="EU57128" s="104"/>
    </row>
    <row r="57129" spans="151:151" ht="14.4" x14ac:dyDescent="0.25">
      <c r="EU57129" s="104"/>
    </row>
    <row r="57130" spans="151:151" ht="14.4" x14ac:dyDescent="0.25">
      <c r="EU57130" s="104"/>
    </row>
    <row r="57131" spans="151:151" ht="14.4" x14ac:dyDescent="0.25">
      <c r="EU57131" s="104"/>
    </row>
    <row r="57132" spans="151:151" ht="14.4" x14ac:dyDescent="0.25">
      <c r="EU57132" s="104"/>
    </row>
    <row r="57133" spans="151:151" ht="14.4" x14ac:dyDescent="0.25">
      <c r="EU57133" s="104"/>
    </row>
    <row r="57134" spans="151:151" ht="14.4" x14ac:dyDescent="0.25">
      <c r="EU57134" s="104"/>
    </row>
    <row r="57135" spans="151:151" ht="14.4" x14ac:dyDescent="0.25">
      <c r="EU57135" s="104"/>
    </row>
    <row r="57136" spans="151:151" ht="14.4" x14ac:dyDescent="0.25">
      <c r="EU57136" s="104"/>
    </row>
    <row r="57137" spans="151:151" ht="14.4" x14ac:dyDescent="0.25">
      <c r="EU57137" s="104"/>
    </row>
    <row r="57138" spans="151:151" ht="14.4" x14ac:dyDescent="0.25">
      <c r="EU57138" s="104"/>
    </row>
    <row r="57139" spans="151:151" ht="14.4" x14ac:dyDescent="0.25">
      <c r="EU57139" s="104"/>
    </row>
    <row r="57140" spans="151:151" ht="14.4" x14ac:dyDescent="0.25">
      <c r="EU57140" s="104"/>
    </row>
    <row r="57141" spans="151:151" ht="14.4" x14ac:dyDescent="0.25">
      <c r="EU57141" s="104"/>
    </row>
    <row r="57142" spans="151:151" ht="14.4" x14ac:dyDescent="0.25">
      <c r="EU57142" s="104"/>
    </row>
    <row r="57143" spans="151:151" ht="14.4" x14ac:dyDescent="0.25">
      <c r="EU57143" s="104"/>
    </row>
    <row r="57144" spans="151:151" ht="14.4" x14ac:dyDescent="0.25">
      <c r="EU57144" s="104"/>
    </row>
    <row r="57145" spans="151:151" ht="14.4" x14ac:dyDescent="0.25">
      <c r="EU57145" s="104"/>
    </row>
    <row r="57146" spans="151:151" ht="14.4" x14ac:dyDescent="0.25">
      <c r="EU57146" s="104"/>
    </row>
    <row r="57147" spans="151:151" ht="14.4" x14ac:dyDescent="0.25">
      <c r="EU57147" s="104"/>
    </row>
    <row r="57148" spans="151:151" ht="14.4" x14ac:dyDescent="0.25">
      <c r="EU57148" s="104"/>
    </row>
    <row r="57149" spans="151:151" ht="14.4" x14ac:dyDescent="0.25">
      <c r="EU57149" s="104"/>
    </row>
    <row r="57150" spans="151:151" ht="14.4" x14ac:dyDescent="0.25">
      <c r="EU57150" s="104"/>
    </row>
    <row r="57151" spans="151:151" ht="14.4" x14ac:dyDescent="0.25">
      <c r="EU57151" s="104"/>
    </row>
    <row r="57152" spans="151:151" ht="14.4" x14ac:dyDescent="0.25">
      <c r="EU57152" s="104"/>
    </row>
    <row r="57153" spans="151:151" ht="14.4" x14ac:dyDescent="0.25">
      <c r="EU57153" s="104"/>
    </row>
    <row r="57154" spans="151:151" ht="14.4" x14ac:dyDescent="0.25">
      <c r="EU57154" s="104"/>
    </row>
    <row r="57155" spans="151:151" ht="14.4" x14ac:dyDescent="0.25">
      <c r="EU57155" s="104"/>
    </row>
    <row r="57156" spans="151:151" ht="14.4" x14ac:dyDescent="0.25">
      <c r="EU57156" s="104"/>
    </row>
    <row r="57157" spans="151:151" ht="14.4" x14ac:dyDescent="0.25">
      <c r="EU57157" s="104"/>
    </row>
    <row r="57158" spans="151:151" ht="14.4" x14ac:dyDescent="0.25">
      <c r="EU57158" s="104"/>
    </row>
    <row r="57159" spans="151:151" ht="14.4" x14ac:dyDescent="0.25">
      <c r="EU57159" s="104"/>
    </row>
    <row r="57160" spans="151:151" ht="14.4" x14ac:dyDescent="0.25">
      <c r="EU57160" s="104"/>
    </row>
    <row r="57161" spans="151:151" ht="14.4" x14ac:dyDescent="0.25">
      <c r="EU57161" s="104"/>
    </row>
    <row r="57162" spans="151:151" ht="14.4" x14ac:dyDescent="0.25">
      <c r="EU57162" s="104"/>
    </row>
    <row r="57163" spans="151:151" ht="14.4" x14ac:dyDescent="0.25">
      <c r="EU57163" s="104"/>
    </row>
    <row r="57164" spans="151:151" ht="14.4" x14ac:dyDescent="0.25">
      <c r="EU57164" s="104"/>
    </row>
    <row r="57165" spans="151:151" ht="14.4" x14ac:dyDescent="0.25">
      <c r="EU57165" s="104"/>
    </row>
    <row r="57166" spans="151:151" ht="14.4" x14ac:dyDescent="0.25">
      <c r="EU57166" s="104"/>
    </row>
    <row r="57167" spans="151:151" ht="14.4" x14ac:dyDescent="0.25">
      <c r="EU57167" s="104"/>
    </row>
    <row r="57168" spans="151:151" ht="14.4" x14ac:dyDescent="0.25">
      <c r="EU57168" s="104"/>
    </row>
    <row r="57169" spans="151:151" ht="14.4" x14ac:dyDescent="0.25">
      <c r="EU57169" s="104"/>
    </row>
    <row r="57170" spans="151:151" ht="14.4" x14ac:dyDescent="0.25">
      <c r="EU57170" s="104"/>
    </row>
    <row r="57171" spans="151:151" ht="14.4" x14ac:dyDescent="0.25">
      <c r="EU57171" s="104"/>
    </row>
    <row r="57172" spans="151:151" ht="14.4" x14ac:dyDescent="0.25">
      <c r="EU57172" s="104"/>
    </row>
    <row r="57173" spans="151:151" ht="14.4" x14ac:dyDescent="0.25">
      <c r="EU57173" s="104"/>
    </row>
    <row r="57174" spans="151:151" ht="14.4" x14ac:dyDescent="0.25">
      <c r="EU57174" s="104"/>
    </row>
    <row r="57175" spans="151:151" ht="14.4" x14ac:dyDescent="0.25">
      <c r="EU57175" s="104"/>
    </row>
    <row r="57176" spans="151:151" ht="14.4" x14ac:dyDescent="0.25">
      <c r="EU57176" s="104"/>
    </row>
    <row r="57177" spans="151:151" ht="14.4" x14ac:dyDescent="0.25">
      <c r="EU57177" s="104"/>
    </row>
    <row r="57178" spans="151:151" ht="14.4" x14ac:dyDescent="0.25">
      <c r="EU57178" s="104"/>
    </row>
    <row r="57179" spans="151:151" ht="14.4" x14ac:dyDescent="0.25">
      <c r="EU57179" s="104"/>
    </row>
    <row r="57180" spans="151:151" ht="14.4" x14ac:dyDescent="0.25">
      <c r="EU57180" s="104"/>
    </row>
    <row r="57181" spans="151:151" ht="14.4" x14ac:dyDescent="0.25">
      <c r="EU57181" s="104"/>
    </row>
    <row r="57182" spans="151:151" ht="14.4" x14ac:dyDescent="0.25">
      <c r="EU57182" s="104"/>
    </row>
    <row r="57183" spans="151:151" ht="14.4" x14ac:dyDescent="0.25">
      <c r="EU57183" s="104"/>
    </row>
    <row r="57184" spans="151:151" ht="14.4" x14ac:dyDescent="0.25">
      <c r="EU57184" s="104"/>
    </row>
    <row r="57185" spans="151:151" ht="14.4" x14ac:dyDescent="0.25">
      <c r="EU57185" s="104"/>
    </row>
    <row r="57186" spans="151:151" ht="14.4" x14ac:dyDescent="0.25">
      <c r="EU57186" s="104"/>
    </row>
    <row r="57187" spans="151:151" ht="14.4" x14ac:dyDescent="0.25">
      <c r="EU57187" s="104"/>
    </row>
    <row r="57188" spans="151:151" ht="14.4" x14ac:dyDescent="0.25">
      <c r="EU57188" s="104"/>
    </row>
    <row r="57189" spans="151:151" ht="14.4" x14ac:dyDescent="0.25">
      <c r="EU57189" s="104"/>
    </row>
    <row r="57190" spans="151:151" ht="14.4" x14ac:dyDescent="0.25">
      <c r="EU57190" s="104"/>
    </row>
    <row r="57191" spans="151:151" ht="14.4" x14ac:dyDescent="0.25">
      <c r="EU57191" s="104"/>
    </row>
    <row r="57192" spans="151:151" ht="14.4" x14ac:dyDescent="0.25">
      <c r="EU57192" s="104"/>
    </row>
    <row r="57193" spans="151:151" ht="14.4" x14ac:dyDescent="0.25">
      <c r="EU57193" s="104"/>
    </row>
    <row r="57194" spans="151:151" ht="14.4" x14ac:dyDescent="0.25">
      <c r="EU57194" s="104"/>
    </row>
    <row r="57195" spans="151:151" ht="14.4" x14ac:dyDescent="0.25">
      <c r="EU57195" s="104"/>
    </row>
    <row r="57196" spans="151:151" ht="14.4" x14ac:dyDescent="0.25">
      <c r="EU57196" s="104"/>
    </row>
    <row r="57197" spans="151:151" ht="14.4" x14ac:dyDescent="0.25">
      <c r="EU57197" s="104"/>
    </row>
    <row r="57198" spans="151:151" ht="14.4" x14ac:dyDescent="0.25">
      <c r="EU57198" s="104"/>
    </row>
    <row r="57199" spans="151:151" ht="14.4" x14ac:dyDescent="0.25">
      <c r="EU57199" s="104"/>
    </row>
    <row r="57200" spans="151:151" ht="14.4" x14ac:dyDescent="0.25">
      <c r="EU57200" s="104"/>
    </row>
    <row r="57201" spans="151:151" ht="14.4" x14ac:dyDescent="0.25">
      <c r="EU57201" s="104"/>
    </row>
    <row r="57202" spans="151:151" ht="14.4" x14ac:dyDescent="0.25">
      <c r="EU57202" s="104"/>
    </row>
    <row r="57203" spans="151:151" ht="14.4" x14ac:dyDescent="0.25">
      <c r="EU57203" s="104"/>
    </row>
    <row r="57204" spans="151:151" ht="14.4" x14ac:dyDescent="0.25">
      <c r="EU57204" s="104"/>
    </row>
    <row r="57205" spans="151:151" ht="14.4" x14ac:dyDescent="0.25">
      <c r="EU57205" s="104"/>
    </row>
    <row r="57206" spans="151:151" ht="14.4" x14ac:dyDescent="0.25">
      <c r="EU57206" s="104"/>
    </row>
    <row r="57207" spans="151:151" ht="14.4" x14ac:dyDescent="0.25">
      <c r="EU57207" s="104"/>
    </row>
    <row r="57208" spans="151:151" ht="14.4" x14ac:dyDescent="0.25">
      <c r="EU57208" s="104"/>
    </row>
    <row r="57209" spans="151:151" ht="14.4" x14ac:dyDescent="0.25">
      <c r="EU57209" s="104"/>
    </row>
    <row r="57210" spans="151:151" ht="14.4" x14ac:dyDescent="0.25">
      <c r="EU57210" s="104"/>
    </row>
    <row r="57211" spans="151:151" ht="14.4" x14ac:dyDescent="0.25">
      <c r="EU57211" s="104"/>
    </row>
    <row r="57212" spans="151:151" ht="14.4" x14ac:dyDescent="0.25">
      <c r="EU57212" s="104"/>
    </row>
    <row r="57213" spans="151:151" ht="14.4" x14ac:dyDescent="0.25">
      <c r="EU57213" s="104"/>
    </row>
    <row r="57214" spans="151:151" ht="14.4" x14ac:dyDescent="0.25">
      <c r="EU57214" s="104"/>
    </row>
    <row r="57215" spans="151:151" ht="14.4" x14ac:dyDescent="0.25">
      <c r="EU57215" s="104"/>
    </row>
    <row r="57216" spans="151:151" ht="14.4" x14ac:dyDescent="0.25">
      <c r="EU57216" s="104"/>
    </row>
    <row r="57217" spans="151:151" ht="14.4" x14ac:dyDescent="0.25">
      <c r="EU57217" s="104"/>
    </row>
    <row r="57218" spans="151:151" ht="14.4" x14ac:dyDescent="0.25">
      <c r="EU57218" s="104"/>
    </row>
    <row r="57219" spans="151:151" ht="14.4" x14ac:dyDescent="0.25">
      <c r="EU57219" s="104"/>
    </row>
    <row r="57220" spans="151:151" ht="14.4" x14ac:dyDescent="0.25">
      <c r="EU57220" s="104"/>
    </row>
    <row r="57221" spans="151:151" ht="14.4" x14ac:dyDescent="0.25">
      <c r="EU57221" s="104"/>
    </row>
    <row r="57222" spans="151:151" ht="14.4" x14ac:dyDescent="0.25">
      <c r="EU57222" s="104"/>
    </row>
    <row r="57223" spans="151:151" ht="14.4" x14ac:dyDescent="0.25">
      <c r="EU57223" s="104"/>
    </row>
    <row r="57224" spans="151:151" ht="14.4" x14ac:dyDescent="0.25">
      <c r="EU57224" s="104"/>
    </row>
    <row r="57225" spans="151:151" ht="14.4" x14ac:dyDescent="0.25">
      <c r="EU57225" s="104"/>
    </row>
    <row r="57226" spans="151:151" ht="14.4" x14ac:dyDescent="0.25">
      <c r="EU57226" s="104"/>
    </row>
    <row r="57227" spans="151:151" ht="14.4" x14ac:dyDescent="0.25">
      <c r="EU57227" s="104"/>
    </row>
    <row r="57228" spans="151:151" ht="14.4" x14ac:dyDescent="0.25">
      <c r="EU57228" s="104"/>
    </row>
    <row r="57229" spans="151:151" ht="14.4" x14ac:dyDescent="0.25">
      <c r="EU57229" s="104"/>
    </row>
    <row r="57230" spans="151:151" ht="14.4" x14ac:dyDescent="0.25">
      <c r="EU57230" s="104"/>
    </row>
    <row r="57231" spans="151:151" ht="14.4" x14ac:dyDescent="0.25">
      <c r="EU57231" s="104"/>
    </row>
    <row r="57232" spans="151:151" ht="14.4" x14ac:dyDescent="0.25">
      <c r="EU57232" s="104"/>
    </row>
    <row r="57233" spans="151:151" ht="14.4" x14ac:dyDescent="0.25">
      <c r="EU57233" s="104"/>
    </row>
    <row r="57234" spans="151:151" ht="14.4" x14ac:dyDescent="0.25">
      <c r="EU57234" s="104"/>
    </row>
    <row r="57235" spans="151:151" ht="14.4" x14ac:dyDescent="0.25">
      <c r="EU57235" s="104"/>
    </row>
    <row r="57236" spans="151:151" ht="14.4" x14ac:dyDescent="0.25">
      <c r="EU57236" s="104"/>
    </row>
    <row r="57237" spans="151:151" ht="14.4" x14ac:dyDescent="0.25">
      <c r="EU57237" s="104"/>
    </row>
    <row r="57238" spans="151:151" ht="14.4" x14ac:dyDescent="0.25">
      <c r="EU57238" s="104"/>
    </row>
    <row r="57239" spans="151:151" ht="14.4" x14ac:dyDescent="0.25">
      <c r="EU57239" s="104"/>
    </row>
    <row r="57240" spans="151:151" ht="14.4" x14ac:dyDescent="0.25">
      <c r="EU57240" s="104"/>
    </row>
    <row r="57241" spans="151:151" ht="14.4" x14ac:dyDescent="0.25">
      <c r="EU57241" s="104"/>
    </row>
    <row r="57242" spans="151:151" ht="14.4" x14ac:dyDescent="0.25">
      <c r="EU57242" s="104"/>
    </row>
    <row r="57243" spans="151:151" ht="14.4" x14ac:dyDescent="0.25">
      <c r="EU57243" s="104"/>
    </row>
    <row r="57244" spans="151:151" ht="14.4" x14ac:dyDescent="0.25">
      <c r="EU57244" s="104"/>
    </row>
    <row r="57245" spans="151:151" ht="14.4" x14ac:dyDescent="0.25">
      <c r="EU57245" s="104"/>
    </row>
    <row r="57246" spans="151:151" ht="14.4" x14ac:dyDescent="0.25">
      <c r="EU57246" s="104"/>
    </row>
    <row r="57247" spans="151:151" ht="14.4" x14ac:dyDescent="0.25">
      <c r="EU57247" s="104"/>
    </row>
    <row r="57248" spans="151:151" ht="14.4" x14ac:dyDescent="0.25">
      <c r="EU57248" s="104"/>
    </row>
    <row r="57249" spans="151:151" ht="14.4" x14ac:dyDescent="0.25">
      <c r="EU57249" s="104"/>
    </row>
    <row r="57250" spans="151:151" ht="14.4" x14ac:dyDescent="0.25">
      <c r="EU57250" s="104"/>
    </row>
    <row r="57251" spans="151:151" ht="14.4" x14ac:dyDescent="0.25">
      <c r="EU57251" s="104"/>
    </row>
    <row r="57252" spans="151:151" ht="14.4" x14ac:dyDescent="0.25">
      <c r="EU57252" s="104"/>
    </row>
    <row r="57253" spans="151:151" ht="14.4" x14ac:dyDescent="0.25">
      <c r="EU57253" s="104"/>
    </row>
    <row r="57254" spans="151:151" ht="14.4" x14ac:dyDescent="0.25">
      <c r="EU57254" s="104"/>
    </row>
    <row r="57255" spans="151:151" ht="14.4" x14ac:dyDescent="0.25">
      <c r="EU57255" s="104"/>
    </row>
    <row r="57256" spans="151:151" ht="14.4" x14ac:dyDescent="0.25">
      <c r="EU57256" s="104"/>
    </row>
    <row r="57257" spans="151:151" ht="14.4" x14ac:dyDescent="0.25">
      <c r="EU57257" s="104"/>
    </row>
    <row r="57258" spans="151:151" ht="14.4" x14ac:dyDescent="0.25">
      <c r="EU57258" s="104"/>
    </row>
    <row r="57259" spans="151:151" ht="14.4" x14ac:dyDescent="0.25">
      <c r="EU57259" s="104"/>
    </row>
    <row r="57260" spans="151:151" ht="14.4" x14ac:dyDescent="0.25">
      <c r="EU57260" s="104"/>
    </row>
    <row r="57261" spans="151:151" ht="14.4" x14ac:dyDescent="0.25">
      <c r="EU57261" s="104"/>
    </row>
    <row r="57262" spans="151:151" ht="14.4" x14ac:dyDescent="0.25">
      <c r="EU57262" s="104"/>
    </row>
    <row r="57263" spans="151:151" ht="14.4" x14ac:dyDescent="0.25">
      <c r="EU57263" s="104"/>
    </row>
    <row r="57264" spans="151:151" ht="14.4" x14ac:dyDescent="0.25">
      <c r="EU57264" s="104"/>
    </row>
    <row r="57265" spans="151:151" ht="14.4" x14ac:dyDescent="0.25">
      <c r="EU57265" s="104"/>
    </row>
    <row r="57266" spans="151:151" ht="14.4" x14ac:dyDescent="0.25">
      <c r="EU57266" s="104"/>
    </row>
    <row r="57267" spans="151:151" ht="14.4" x14ac:dyDescent="0.25">
      <c r="EU57267" s="104"/>
    </row>
    <row r="57268" spans="151:151" ht="14.4" x14ac:dyDescent="0.25">
      <c r="EU57268" s="104"/>
    </row>
    <row r="57269" spans="151:151" ht="14.4" x14ac:dyDescent="0.25">
      <c r="EU57269" s="104"/>
    </row>
    <row r="57270" spans="151:151" ht="14.4" x14ac:dyDescent="0.25">
      <c r="EU57270" s="104"/>
    </row>
    <row r="57271" spans="151:151" ht="14.4" x14ac:dyDescent="0.25">
      <c r="EU57271" s="104"/>
    </row>
    <row r="57272" spans="151:151" ht="14.4" x14ac:dyDescent="0.25">
      <c r="EU57272" s="104"/>
    </row>
    <row r="57273" spans="151:151" ht="14.4" x14ac:dyDescent="0.25">
      <c r="EU57273" s="104"/>
    </row>
    <row r="57274" spans="151:151" ht="14.4" x14ac:dyDescent="0.25">
      <c r="EU57274" s="104"/>
    </row>
    <row r="57275" spans="151:151" ht="14.4" x14ac:dyDescent="0.25">
      <c r="EU57275" s="104"/>
    </row>
    <row r="57276" spans="151:151" ht="14.4" x14ac:dyDescent="0.25">
      <c r="EU57276" s="104"/>
    </row>
    <row r="57277" spans="151:151" ht="14.4" x14ac:dyDescent="0.25">
      <c r="EU57277" s="104"/>
    </row>
    <row r="57278" spans="151:151" ht="14.4" x14ac:dyDescent="0.25">
      <c r="EU57278" s="104"/>
    </row>
    <row r="57279" spans="151:151" ht="14.4" x14ac:dyDescent="0.25">
      <c r="EU57279" s="104"/>
    </row>
    <row r="57280" spans="151:151" ht="14.4" x14ac:dyDescent="0.25">
      <c r="EU57280" s="104"/>
    </row>
    <row r="57281" spans="151:151" ht="14.4" x14ac:dyDescent="0.25">
      <c r="EU57281" s="104"/>
    </row>
    <row r="57282" spans="151:151" ht="14.4" x14ac:dyDescent="0.25">
      <c r="EU57282" s="104"/>
    </row>
    <row r="57283" spans="151:151" ht="14.4" x14ac:dyDescent="0.25">
      <c r="EU57283" s="104"/>
    </row>
    <row r="57284" spans="151:151" ht="14.4" x14ac:dyDescent="0.25">
      <c r="EU57284" s="104"/>
    </row>
    <row r="57285" spans="151:151" ht="14.4" x14ac:dyDescent="0.25">
      <c r="EU57285" s="104"/>
    </row>
    <row r="57286" spans="151:151" ht="14.4" x14ac:dyDescent="0.25">
      <c r="EU57286" s="104"/>
    </row>
    <row r="57287" spans="151:151" ht="14.4" x14ac:dyDescent="0.25">
      <c r="EU57287" s="104"/>
    </row>
    <row r="57288" spans="151:151" ht="14.4" x14ac:dyDescent="0.25">
      <c r="EU57288" s="104"/>
    </row>
    <row r="57289" spans="151:151" ht="14.4" x14ac:dyDescent="0.25">
      <c r="EU57289" s="104"/>
    </row>
    <row r="57290" spans="151:151" ht="14.4" x14ac:dyDescent="0.25">
      <c r="EU57290" s="104"/>
    </row>
    <row r="57291" spans="151:151" ht="14.4" x14ac:dyDescent="0.25">
      <c r="EU57291" s="104"/>
    </row>
    <row r="57292" spans="151:151" ht="14.4" x14ac:dyDescent="0.25">
      <c r="EU57292" s="104"/>
    </row>
    <row r="57293" spans="151:151" ht="14.4" x14ac:dyDescent="0.25">
      <c r="EU57293" s="104"/>
    </row>
    <row r="57294" spans="151:151" ht="14.4" x14ac:dyDescent="0.25">
      <c r="EU57294" s="104"/>
    </row>
    <row r="57295" spans="151:151" ht="14.4" x14ac:dyDescent="0.25">
      <c r="EU57295" s="104"/>
    </row>
    <row r="57296" spans="151:151" ht="14.4" x14ac:dyDescent="0.25">
      <c r="EU57296" s="104"/>
    </row>
    <row r="57297" spans="151:151" ht="14.4" x14ac:dyDescent="0.25">
      <c r="EU57297" s="104"/>
    </row>
    <row r="57298" spans="151:151" ht="14.4" x14ac:dyDescent="0.25">
      <c r="EU57298" s="104"/>
    </row>
    <row r="57299" spans="151:151" ht="14.4" x14ac:dyDescent="0.25">
      <c r="EU57299" s="104"/>
    </row>
    <row r="57300" spans="151:151" ht="14.4" x14ac:dyDescent="0.25">
      <c r="EU57300" s="104"/>
    </row>
    <row r="57301" spans="151:151" ht="14.4" x14ac:dyDescent="0.25">
      <c r="EU57301" s="104"/>
    </row>
    <row r="57302" spans="151:151" ht="14.4" x14ac:dyDescent="0.25">
      <c r="EU57302" s="104"/>
    </row>
    <row r="57303" spans="151:151" ht="14.4" x14ac:dyDescent="0.25">
      <c r="EU57303" s="104"/>
    </row>
    <row r="57304" spans="151:151" ht="14.4" x14ac:dyDescent="0.25">
      <c r="EU57304" s="104"/>
    </row>
    <row r="57305" spans="151:151" ht="14.4" x14ac:dyDescent="0.25">
      <c r="EU57305" s="104"/>
    </row>
    <row r="57306" spans="151:151" ht="14.4" x14ac:dyDescent="0.25">
      <c r="EU57306" s="104"/>
    </row>
    <row r="57307" spans="151:151" ht="14.4" x14ac:dyDescent="0.25">
      <c r="EU57307" s="104"/>
    </row>
    <row r="57308" spans="151:151" ht="14.4" x14ac:dyDescent="0.25">
      <c r="EU57308" s="104"/>
    </row>
    <row r="57309" spans="151:151" ht="14.4" x14ac:dyDescent="0.25">
      <c r="EU57309" s="104"/>
    </row>
    <row r="57310" spans="151:151" ht="14.4" x14ac:dyDescent="0.25">
      <c r="EU57310" s="104"/>
    </row>
    <row r="57311" spans="151:151" ht="14.4" x14ac:dyDescent="0.25">
      <c r="EU57311" s="104"/>
    </row>
    <row r="57312" spans="151:151" ht="14.4" x14ac:dyDescent="0.25">
      <c r="EU57312" s="104"/>
    </row>
    <row r="57313" spans="151:151" ht="14.4" x14ac:dyDescent="0.25">
      <c r="EU57313" s="104"/>
    </row>
    <row r="57314" spans="151:151" ht="14.4" x14ac:dyDescent="0.25">
      <c r="EU57314" s="104"/>
    </row>
    <row r="57315" spans="151:151" ht="14.4" x14ac:dyDescent="0.25">
      <c r="EU57315" s="104"/>
    </row>
    <row r="57316" spans="151:151" ht="14.4" x14ac:dyDescent="0.25">
      <c r="EU57316" s="104"/>
    </row>
    <row r="57317" spans="151:151" ht="14.4" x14ac:dyDescent="0.25">
      <c r="EU57317" s="104"/>
    </row>
    <row r="57318" spans="151:151" ht="14.4" x14ac:dyDescent="0.25">
      <c r="EU57318" s="104"/>
    </row>
    <row r="57319" spans="151:151" ht="14.4" x14ac:dyDescent="0.25">
      <c r="EU57319" s="104"/>
    </row>
    <row r="57320" spans="151:151" ht="14.4" x14ac:dyDescent="0.25">
      <c r="EU57320" s="104"/>
    </row>
    <row r="57321" spans="151:151" ht="14.4" x14ac:dyDescent="0.25">
      <c r="EU57321" s="104"/>
    </row>
    <row r="57322" spans="151:151" ht="14.4" x14ac:dyDescent="0.25">
      <c r="EU57322" s="104"/>
    </row>
    <row r="57323" spans="151:151" ht="14.4" x14ac:dyDescent="0.25">
      <c r="EU57323" s="104"/>
    </row>
    <row r="57324" spans="151:151" ht="14.4" x14ac:dyDescent="0.25">
      <c r="EU57324" s="104"/>
    </row>
    <row r="57325" spans="151:151" ht="14.4" x14ac:dyDescent="0.25">
      <c r="EU57325" s="104"/>
    </row>
    <row r="57326" spans="151:151" ht="14.4" x14ac:dyDescent="0.25">
      <c r="EU57326" s="104"/>
    </row>
    <row r="57327" spans="151:151" ht="14.4" x14ac:dyDescent="0.25">
      <c r="EU57327" s="104"/>
    </row>
    <row r="57328" spans="151:151" ht="14.4" x14ac:dyDescent="0.25">
      <c r="EU57328" s="104"/>
    </row>
    <row r="57329" spans="151:151" ht="14.4" x14ac:dyDescent="0.25">
      <c r="EU57329" s="104"/>
    </row>
    <row r="57330" spans="151:151" ht="14.4" x14ac:dyDescent="0.25">
      <c r="EU57330" s="104"/>
    </row>
    <row r="57331" spans="151:151" ht="14.4" x14ac:dyDescent="0.25">
      <c r="EU57331" s="104"/>
    </row>
    <row r="57332" spans="151:151" ht="14.4" x14ac:dyDescent="0.25">
      <c r="EU57332" s="104"/>
    </row>
    <row r="57333" spans="151:151" ht="14.4" x14ac:dyDescent="0.25">
      <c r="EU57333" s="104"/>
    </row>
    <row r="57334" spans="151:151" ht="14.4" x14ac:dyDescent="0.25">
      <c r="EU57334" s="104"/>
    </row>
    <row r="57335" spans="151:151" ht="14.4" x14ac:dyDescent="0.25">
      <c r="EU57335" s="104"/>
    </row>
    <row r="57336" spans="151:151" ht="14.4" x14ac:dyDescent="0.25">
      <c r="EU57336" s="104"/>
    </row>
    <row r="57337" spans="151:151" ht="14.4" x14ac:dyDescent="0.25">
      <c r="EU57337" s="104"/>
    </row>
    <row r="57338" spans="151:151" ht="14.4" x14ac:dyDescent="0.25">
      <c r="EU57338" s="104"/>
    </row>
    <row r="57339" spans="151:151" ht="14.4" x14ac:dyDescent="0.25">
      <c r="EU57339" s="104"/>
    </row>
    <row r="57340" spans="151:151" ht="14.4" x14ac:dyDescent="0.25">
      <c r="EU57340" s="104"/>
    </row>
    <row r="57341" spans="151:151" ht="14.4" x14ac:dyDescent="0.25">
      <c r="EU57341" s="104"/>
    </row>
    <row r="57342" spans="151:151" ht="14.4" x14ac:dyDescent="0.25">
      <c r="EU57342" s="104"/>
    </row>
    <row r="57343" spans="151:151" ht="14.4" x14ac:dyDescent="0.25">
      <c r="EU57343" s="104"/>
    </row>
    <row r="57344" spans="151:151" ht="14.4" x14ac:dyDescent="0.25">
      <c r="EU57344" s="104"/>
    </row>
    <row r="57345" spans="151:151" ht="14.4" x14ac:dyDescent="0.25">
      <c r="EU57345" s="104"/>
    </row>
    <row r="57346" spans="151:151" ht="14.4" x14ac:dyDescent="0.25">
      <c r="EU57346" s="104"/>
    </row>
    <row r="57347" spans="151:151" ht="14.4" x14ac:dyDescent="0.25">
      <c r="EU57347" s="104"/>
    </row>
    <row r="57348" spans="151:151" ht="14.4" x14ac:dyDescent="0.25">
      <c r="EU57348" s="104"/>
    </row>
    <row r="57349" spans="151:151" ht="14.4" x14ac:dyDescent="0.25">
      <c r="EU57349" s="104"/>
    </row>
    <row r="57350" spans="151:151" ht="14.4" x14ac:dyDescent="0.25">
      <c r="EU57350" s="104"/>
    </row>
    <row r="57351" spans="151:151" ht="14.4" x14ac:dyDescent="0.25">
      <c r="EU57351" s="104"/>
    </row>
    <row r="57352" spans="151:151" ht="14.4" x14ac:dyDescent="0.25">
      <c r="EU57352" s="104"/>
    </row>
    <row r="57353" spans="151:151" ht="14.4" x14ac:dyDescent="0.25">
      <c r="EU57353" s="104"/>
    </row>
    <row r="57354" spans="151:151" ht="14.4" x14ac:dyDescent="0.25">
      <c r="EU57354" s="104"/>
    </row>
    <row r="57355" spans="151:151" ht="14.4" x14ac:dyDescent="0.25">
      <c r="EU57355" s="104"/>
    </row>
    <row r="57356" spans="151:151" ht="14.4" x14ac:dyDescent="0.25">
      <c r="EU57356" s="104"/>
    </row>
    <row r="57357" spans="151:151" ht="14.4" x14ac:dyDescent="0.25">
      <c r="EU57357" s="104"/>
    </row>
    <row r="57358" spans="151:151" ht="14.4" x14ac:dyDescent="0.25">
      <c r="EU57358" s="104"/>
    </row>
    <row r="57359" spans="151:151" ht="14.4" x14ac:dyDescent="0.25">
      <c r="EU57359" s="104"/>
    </row>
    <row r="57360" spans="151:151" ht="14.4" x14ac:dyDescent="0.25">
      <c r="EU57360" s="104"/>
    </row>
    <row r="57361" spans="151:151" ht="14.4" x14ac:dyDescent="0.25">
      <c r="EU57361" s="104"/>
    </row>
    <row r="57362" spans="151:151" ht="14.4" x14ac:dyDescent="0.25">
      <c r="EU57362" s="104"/>
    </row>
    <row r="57363" spans="151:151" ht="14.4" x14ac:dyDescent="0.25">
      <c r="EU57363" s="104"/>
    </row>
    <row r="57364" spans="151:151" ht="14.4" x14ac:dyDescent="0.25">
      <c r="EU57364" s="104"/>
    </row>
    <row r="57365" spans="151:151" ht="14.4" x14ac:dyDescent="0.25">
      <c r="EU57365" s="104"/>
    </row>
    <row r="57366" spans="151:151" ht="14.4" x14ac:dyDescent="0.25">
      <c r="EU57366" s="104"/>
    </row>
    <row r="57367" spans="151:151" ht="14.4" x14ac:dyDescent="0.25">
      <c r="EU57367" s="104"/>
    </row>
    <row r="57368" spans="151:151" ht="14.4" x14ac:dyDescent="0.25">
      <c r="EU57368" s="104"/>
    </row>
    <row r="57369" spans="151:151" ht="14.4" x14ac:dyDescent="0.25">
      <c r="EU57369" s="104"/>
    </row>
    <row r="57370" spans="151:151" ht="14.4" x14ac:dyDescent="0.25">
      <c r="EU57370" s="104"/>
    </row>
    <row r="57371" spans="151:151" ht="14.4" x14ac:dyDescent="0.25">
      <c r="EU57371" s="104"/>
    </row>
    <row r="57372" spans="151:151" ht="14.4" x14ac:dyDescent="0.25">
      <c r="EU57372" s="104"/>
    </row>
    <row r="57373" spans="151:151" ht="14.4" x14ac:dyDescent="0.25">
      <c r="EU57373" s="104"/>
    </row>
    <row r="57374" spans="151:151" ht="14.4" x14ac:dyDescent="0.25">
      <c r="EU57374" s="104"/>
    </row>
    <row r="57375" spans="151:151" ht="14.4" x14ac:dyDescent="0.25">
      <c r="EU57375" s="104"/>
    </row>
    <row r="57376" spans="151:151" ht="14.4" x14ac:dyDescent="0.25">
      <c r="EU57376" s="104"/>
    </row>
    <row r="57377" spans="151:151" ht="14.4" x14ac:dyDescent="0.25">
      <c r="EU57377" s="104"/>
    </row>
    <row r="57378" spans="151:151" ht="14.4" x14ac:dyDescent="0.25">
      <c r="EU57378" s="104"/>
    </row>
    <row r="57379" spans="151:151" ht="14.4" x14ac:dyDescent="0.25">
      <c r="EU57379" s="104"/>
    </row>
    <row r="57380" spans="151:151" ht="14.4" x14ac:dyDescent="0.25">
      <c r="EU57380" s="104"/>
    </row>
    <row r="57381" spans="151:151" ht="14.4" x14ac:dyDescent="0.25">
      <c r="EU57381" s="104"/>
    </row>
    <row r="57382" spans="151:151" ht="14.4" x14ac:dyDescent="0.25">
      <c r="EU57382" s="104"/>
    </row>
    <row r="57383" spans="151:151" ht="14.4" x14ac:dyDescent="0.25">
      <c r="EU57383" s="104"/>
    </row>
    <row r="57384" spans="151:151" ht="14.4" x14ac:dyDescent="0.25">
      <c r="EU57384" s="104"/>
    </row>
    <row r="57385" spans="151:151" ht="14.4" x14ac:dyDescent="0.25">
      <c r="EU57385" s="104"/>
    </row>
    <row r="57386" spans="151:151" ht="14.4" x14ac:dyDescent="0.25">
      <c r="EU57386" s="104"/>
    </row>
    <row r="57387" spans="151:151" ht="14.4" x14ac:dyDescent="0.25">
      <c r="EU57387" s="104"/>
    </row>
    <row r="57388" spans="151:151" ht="14.4" x14ac:dyDescent="0.25">
      <c r="EU57388" s="104"/>
    </row>
    <row r="57389" spans="151:151" ht="14.4" x14ac:dyDescent="0.25">
      <c r="EU57389" s="104"/>
    </row>
    <row r="57390" spans="151:151" ht="14.4" x14ac:dyDescent="0.25">
      <c r="EU57390" s="104"/>
    </row>
    <row r="57391" spans="151:151" ht="14.4" x14ac:dyDescent="0.25">
      <c r="EU57391" s="104"/>
    </row>
    <row r="57392" spans="151:151" ht="14.4" x14ac:dyDescent="0.25">
      <c r="EU57392" s="104"/>
    </row>
    <row r="57393" spans="151:151" ht="14.4" x14ac:dyDescent="0.25">
      <c r="EU57393" s="104"/>
    </row>
    <row r="57394" spans="151:151" ht="14.4" x14ac:dyDescent="0.25">
      <c r="EU57394" s="104"/>
    </row>
    <row r="57395" spans="151:151" ht="14.4" x14ac:dyDescent="0.25">
      <c r="EU57395" s="104"/>
    </row>
    <row r="57396" spans="151:151" ht="14.4" x14ac:dyDescent="0.25">
      <c r="EU57396" s="104"/>
    </row>
    <row r="57397" spans="151:151" ht="14.4" x14ac:dyDescent="0.25">
      <c r="EU57397" s="104"/>
    </row>
    <row r="57398" spans="151:151" ht="14.4" x14ac:dyDescent="0.25">
      <c r="EU57398" s="104"/>
    </row>
    <row r="57399" spans="151:151" ht="14.4" x14ac:dyDescent="0.25">
      <c r="EU57399" s="104"/>
    </row>
    <row r="57400" spans="151:151" ht="14.4" x14ac:dyDescent="0.25">
      <c r="EU57400" s="104"/>
    </row>
    <row r="57401" spans="151:151" ht="14.4" x14ac:dyDescent="0.25">
      <c r="EU57401" s="104"/>
    </row>
    <row r="57402" spans="151:151" ht="14.4" x14ac:dyDescent="0.25">
      <c r="EU57402" s="104"/>
    </row>
    <row r="57403" spans="151:151" ht="14.4" x14ac:dyDescent="0.25">
      <c r="EU57403" s="104"/>
    </row>
    <row r="57404" spans="151:151" ht="14.4" x14ac:dyDescent="0.25">
      <c r="EU57404" s="104"/>
    </row>
    <row r="57405" spans="151:151" ht="14.4" x14ac:dyDescent="0.25">
      <c r="EU57405" s="104"/>
    </row>
    <row r="57406" spans="151:151" ht="14.4" x14ac:dyDescent="0.25">
      <c r="EU57406" s="104"/>
    </row>
    <row r="57407" spans="151:151" ht="14.4" x14ac:dyDescent="0.25">
      <c r="EU57407" s="104"/>
    </row>
    <row r="57408" spans="151:151" ht="14.4" x14ac:dyDescent="0.25">
      <c r="EU57408" s="104"/>
    </row>
    <row r="57409" spans="151:151" ht="14.4" x14ac:dyDescent="0.25">
      <c r="EU57409" s="104"/>
    </row>
    <row r="57410" spans="151:151" ht="14.4" x14ac:dyDescent="0.25">
      <c r="EU57410" s="104"/>
    </row>
    <row r="57411" spans="151:151" ht="14.4" x14ac:dyDescent="0.25">
      <c r="EU57411" s="104"/>
    </row>
    <row r="57412" spans="151:151" ht="14.4" x14ac:dyDescent="0.25">
      <c r="EU57412" s="104"/>
    </row>
    <row r="57413" spans="151:151" ht="14.4" x14ac:dyDescent="0.25">
      <c r="EU57413" s="104"/>
    </row>
    <row r="57414" spans="151:151" ht="14.4" x14ac:dyDescent="0.25">
      <c r="EU57414" s="104"/>
    </row>
    <row r="57415" spans="151:151" ht="14.4" x14ac:dyDescent="0.25">
      <c r="EU57415" s="104"/>
    </row>
    <row r="57416" spans="151:151" ht="14.4" x14ac:dyDescent="0.25">
      <c r="EU57416" s="104"/>
    </row>
    <row r="57417" spans="151:151" ht="14.4" x14ac:dyDescent="0.25">
      <c r="EU57417" s="104"/>
    </row>
    <row r="57418" spans="151:151" ht="14.4" x14ac:dyDescent="0.25">
      <c r="EU57418" s="104"/>
    </row>
    <row r="57419" spans="151:151" ht="14.4" x14ac:dyDescent="0.25">
      <c r="EU57419" s="104"/>
    </row>
    <row r="57420" spans="151:151" ht="14.4" x14ac:dyDescent="0.25">
      <c r="EU57420" s="104"/>
    </row>
    <row r="57421" spans="151:151" ht="14.4" x14ac:dyDescent="0.25">
      <c r="EU57421" s="104"/>
    </row>
    <row r="57422" spans="151:151" ht="14.4" x14ac:dyDescent="0.25">
      <c r="EU57422" s="104"/>
    </row>
    <row r="57423" spans="151:151" ht="14.4" x14ac:dyDescent="0.25">
      <c r="EU57423" s="104"/>
    </row>
    <row r="57424" spans="151:151" ht="14.4" x14ac:dyDescent="0.25">
      <c r="EU57424" s="104"/>
    </row>
    <row r="57425" spans="151:151" ht="14.4" x14ac:dyDescent="0.25">
      <c r="EU57425" s="104"/>
    </row>
    <row r="57426" spans="151:151" ht="14.4" x14ac:dyDescent="0.25">
      <c r="EU57426" s="104"/>
    </row>
    <row r="57427" spans="151:151" ht="14.4" x14ac:dyDescent="0.25">
      <c r="EU57427" s="104"/>
    </row>
    <row r="57428" spans="151:151" ht="14.4" x14ac:dyDescent="0.25">
      <c r="EU57428" s="104"/>
    </row>
    <row r="57429" spans="151:151" ht="14.4" x14ac:dyDescent="0.25">
      <c r="EU57429" s="104"/>
    </row>
    <row r="57430" spans="151:151" ht="14.4" x14ac:dyDescent="0.25">
      <c r="EU57430" s="104"/>
    </row>
    <row r="57431" spans="151:151" ht="14.4" x14ac:dyDescent="0.25">
      <c r="EU57431" s="104"/>
    </row>
    <row r="57432" spans="151:151" ht="14.4" x14ac:dyDescent="0.25">
      <c r="EU57432" s="104"/>
    </row>
    <row r="57433" spans="151:151" ht="14.4" x14ac:dyDescent="0.25">
      <c r="EU57433" s="104"/>
    </row>
    <row r="57434" spans="151:151" ht="14.4" x14ac:dyDescent="0.25">
      <c r="EU57434" s="104"/>
    </row>
    <row r="57435" spans="151:151" ht="14.4" x14ac:dyDescent="0.25">
      <c r="EU57435" s="104"/>
    </row>
    <row r="57436" spans="151:151" ht="14.4" x14ac:dyDescent="0.25">
      <c r="EU57436" s="104"/>
    </row>
    <row r="57437" spans="151:151" ht="14.4" x14ac:dyDescent="0.25">
      <c r="EU57437" s="104"/>
    </row>
    <row r="57438" spans="151:151" ht="14.4" x14ac:dyDescent="0.25">
      <c r="EU57438" s="104"/>
    </row>
    <row r="57439" spans="151:151" ht="14.4" x14ac:dyDescent="0.25">
      <c r="EU57439" s="104"/>
    </row>
    <row r="57440" spans="151:151" ht="14.4" x14ac:dyDescent="0.25">
      <c r="EU57440" s="104"/>
    </row>
    <row r="57441" spans="151:151" ht="14.4" x14ac:dyDescent="0.25">
      <c r="EU57441" s="104"/>
    </row>
    <row r="57442" spans="151:151" ht="14.4" x14ac:dyDescent="0.25">
      <c r="EU57442" s="104"/>
    </row>
    <row r="57443" spans="151:151" ht="14.4" x14ac:dyDescent="0.25">
      <c r="EU57443" s="104"/>
    </row>
    <row r="57444" spans="151:151" ht="14.4" x14ac:dyDescent="0.25">
      <c r="EU57444" s="104"/>
    </row>
    <row r="57445" spans="151:151" ht="14.4" x14ac:dyDescent="0.25">
      <c r="EU57445" s="104"/>
    </row>
    <row r="57446" spans="151:151" ht="14.4" x14ac:dyDescent="0.25">
      <c r="EU57446" s="104"/>
    </row>
    <row r="57447" spans="151:151" ht="14.4" x14ac:dyDescent="0.25">
      <c r="EU57447" s="104"/>
    </row>
    <row r="57448" spans="151:151" ht="14.4" x14ac:dyDescent="0.25">
      <c r="EU57448" s="104"/>
    </row>
    <row r="57449" spans="151:151" ht="14.4" x14ac:dyDescent="0.25">
      <c r="EU57449" s="104"/>
    </row>
    <row r="57450" spans="151:151" ht="14.4" x14ac:dyDescent="0.25">
      <c r="EU57450" s="104"/>
    </row>
    <row r="57451" spans="151:151" ht="14.4" x14ac:dyDescent="0.25">
      <c r="EU57451" s="104"/>
    </row>
    <row r="57452" spans="151:151" ht="14.4" x14ac:dyDescent="0.25">
      <c r="EU57452" s="104"/>
    </row>
    <row r="57453" spans="151:151" ht="14.4" x14ac:dyDescent="0.25">
      <c r="EU57453" s="104"/>
    </row>
    <row r="57454" spans="151:151" ht="14.4" x14ac:dyDescent="0.25">
      <c r="EU57454" s="104"/>
    </row>
    <row r="57455" spans="151:151" ht="14.4" x14ac:dyDescent="0.25">
      <c r="EU57455" s="104"/>
    </row>
    <row r="57456" spans="151:151" ht="14.4" x14ac:dyDescent="0.25">
      <c r="EU57456" s="104"/>
    </row>
    <row r="57457" spans="151:151" ht="14.4" x14ac:dyDescent="0.25">
      <c r="EU57457" s="104"/>
    </row>
    <row r="57458" spans="151:151" ht="14.4" x14ac:dyDescent="0.25">
      <c r="EU57458" s="104"/>
    </row>
    <row r="57459" spans="151:151" ht="14.4" x14ac:dyDescent="0.25">
      <c r="EU57459" s="104"/>
    </row>
    <row r="57460" spans="151:151" ht="14.4" x14ac:dyDescent="0.25">
      <c r="EU57460" s="104"/>
    </row>
    <row r="57461" spans="151:151" ht="14.4" x14ac:dyDescent="0.25">
      <c r="EU57461" s="104"/>
    </row>
    <row r="57462" spans="151:151" ht="14.4" x14ac:dyDescent="0.25">
      <c r="EU57462" s="104"/>
    </row>
    <row r="57463" spans="151:151" ht="14.4" x14ac:dyDescent="0.25">
      <c r="EU57463" s="104"/>
    </row>
    <row r="57464" spans="151:151" ht="14.4" x14ac:dyDescent="0.25">
      <c r="EU57464" s="104"/>
    </row>
    <row r="57465" spans="151:151" ht="14.4" x14ac:dyDescent="0.25">
      <c r="EU57465" s="104"/>
    </row>
    <row r="57466" spans="151:151" ht="14.4" x14ac:dyDescent="0.25">
      <c r="EU57466" s="104"/>
    </row>
    <row r="57467" spans="151:151" ht="14.4" x14ac:dyDescent="0.25">
      <c r="EU57467" s="104"/>
    </row>
    <row r="57468" spans="151:151" ht="14.4" x14ac:dyDescent="0.25">
      <c r="EU57468" s="104"/>
    </row>
    <row r="57469" spans="151:151" ht="14.4" x14ac:dyDescent="0.25">
      <c r="EU57469" s="104"/>
    </row>
    <row r="57470" spans="151:151" ht="14.4" x14ac:dyDescent="0.25">
      <c r="EU57470" s="104"/>
    </row>
    <row r="57471" spans="151:151" ht="14.4" x14ac:dyDescent="0.25">
      <c r="EU57471" s="104"/>
    </row>
    <row r="57472" spans="151:151" ht="14.4" x14ac:dyDescent="0.25">
      <c r="EU57472" s="104"/>
    </row>
    <row r="57473" spans="151:151" ht="14.4" x14ac:dyDescent="0.25">
      <c r="EU57473" s="104"/>
    </row>
    <row r="57474" spans="151:151" ht="14.4" x14ac:dyDescent="0.25">
      <c r="EU57474" s="104"/>
    </row>
    <row r="57475" spans="151:151" ht="14.4" x14ac:dyDescent="0.25">
      <c r="EU57475" s="104"/>
    </row>
    <row r="57476" spans="151:151" ht="14.4" x14ac:dyDescent="0.25">
      <c r="EU57476" s="104"/>
    </row>
    <row r="57477" spans="151:151" ht="14.4" x14ac:dyDescent="0.25">
      <c r="EU57477" s="104"/>
    </row>
    <row r="57478" spans="151:151" ht="14.4" x14ac:dyDescent="0.25">
      <c r="EU57478" s="104"/>
    </row>
    <row r="57479" spans="151:151" ht="14.4" x14ac:dyDescent="0.25">
      <c r="EU57479" s="104"/>
    </row>
    <row r="57480" spans="151:151" ht="14.4" x14ac:dyDescent="0.25">
      <c r="EU57480" s="104"/>
    </row>
    <row r="57481" spans="151:151" ht="14.4" x14ac:dyDescent="0.25">
      <c r="EU57481" s="104"/>
    </row>
    <row r="57482" spans="151:151" ht="14.4" x14ac:dyDescent="0.25">
      <c r="EU57482" s="104"/>
    </row>
    <row r="57483" spans="151:151" ht="14.4" x14ac:dyDescent="0.25">
      <c r="EU57483" s="104"/>
    </row>
    <row r="57484" spans="151:151" ht="14.4" x14ac:dyDescent="0.25">
      <c r="EU57484" s="104"/>
    </row>
    <row r="57485" spans="151:151" ht="14.4" x14ac:dyDescent="0.25">
      <c r="EU57485" s="104"/>
    </row>
    <row r="57486" spans="151:151" ht="14.4" x14ac:dyDescent="0.25">
      <c r="EU57486" s="104"/>
    </row>
    <row r="57487" spans="151:151" ht="14.4" x14ac:dyDescent="0.25">
      <c r="EU57487" s="104"/>
    </row>
    <row r="57488" spans="151:151" ht="14.4" x14ac:dyDescent="0.25">
      <c r="EU57488" s="104"/>
    </row>
    <row r="57489" spans="151:151" ht="14.4" x14ac:dyDescent="0.25">
      <c r="EU57489" s="104"/>
    </row>
    <row r="57490" spans="151:151" ht="14.4" x14ac:dyDescent="0.25">
      <c r="EU57490" s="104"/>
    </row>
    <row r="57491" spans="151:151" ht="14.4" x14ac:dyDescent="0.25">
      <c r="EU57491" s="104"/>
    </row>
    <row r="57492" spans="151:151" ht="14.4" x14ac:dyDescent="0.25">
      <c r="EU57492" s="104"/>
    </row>
    <row r="57493" spans="151:151" ht="14.4" x14ac:dyDescent="0.25">
      <c r="EU57493" s="104"/>
    </row>
    <row r="57494" spans="151:151" ht="14.4" x14ac:dyDescent="0.25">
      <c r="EU57494" s="104"/>
    </row>
    <row r="57495" spans="151:151" ht="14.4" x14ac:dyDescent="0.25">
      <c r="EU57495" s="104"/>
    </row>
    <row r="57496" spans="151:151" ht="14.4" x14ac:dyDescent="0.25">
      <c r="EU57496" s="104"/>
    </row>
    <row r="57497" spans="151:151" ht="14.4" x14ac:dyDescent="0.25">
      <c r="EU57497" s="104"/>
    </row>
    <row r="57498" spans="151:151" ht="14.4" x14ac:dyDescent="0.25">
      <c r="EU57498" s="104"/>
    </row>
    <row r="57499" spans="151:151" ht="14.4" x14ac:dyDescent="0.25">
      <c r="EU57499" s="104"/>
    </row>
    <row r="57500" spans="151:151" ht="14.4" x14ac:dyDescent="0.25">
      <c r="EU57500" s="104"/>
    </row>
    <row r="57501" spans="151:151" ht="14.4" x14ac:dyDescent="0.25">
      <c r="EU57501" s="104"/>
    </row>
    <row r="57502" spans="151:151" ht="14.4" x14ac:dyDescent="0.25">
      <c r="EU57502" s="104"/>
    </row>
    <row r="57503" spans="151:151" ht="14.4" x14ac:dyDescent="0.25">
      <c r="EU57503" s="104"/>
    </row>
    <row r="57504" spans="151:151" ht="14.4" x14ac:dyDescent="0.25">
      <c r="EU57504" s="104"/>
    </row>
    <row r="57505" spans="151:151" ht="14.4" x14ac:dyDescent="0.25">
      <c r="EU57505" s="104"/>
    </row>
    <row r="57506" spans="151:151" ht="14.4" x14ac:dyDescent="0.25">
      <c r="EU57506" s="104"/>
    </row>
    <row r="57507" spans="151:151" ht="14.4" x14ac:dyDescent="0.25">
      <c r="EU57507" s="104"/>
    </row>
    <row r="57508" spans="151:151" ht="14.4" x14ac:dyDescent="0.25">
      <c r="EU57508" s="104"/>
    </row>
    <row r="57509" spans="151:151" ht="14.4" x14ac:dyDescent="0.25">
      <c r="EU57509" s="104"/>
    </row>
    <row r="57510" spans="151:151" ht="14.4" x14ac:dyDescent="0.25">
      <c r="EU57510" s="104"/>
    </row>
    <row r="57511" spans="151:151" ht="14.4" x14ac:dyDescent="0.25">
      <c r="EU57511" s="104"/>
    </row>
    <row r="57512" spans="151:151" ht="14.4" x14ac:dyDescent="0.25">
      <c r="EU57512" s="104"/>
    </row>
    <row r="57513" spans="151:151" ht="14.4" x14ac:dyDescent="0.25">
      <c r="EU57513" s="104"/>
    </row>
    <row r="57514" spans="151:151" ht="14.4" x14ac:dyDescent="0.25">
      <c r="EU57514" s="104"/>
    </row>
    <row r="57515" spans="151:151" ht="14.4" x14ac:dyDescent="0.25">
      <c r="EU57515" s="104"/>
    </row>
    <row r="57516" spans="151:151" ht="14.4" x14ac:dyDescent="0.25">
      <c r="EU57516" s="104"/>
    </row>
    <row r="57517" spans="151:151" ht="14.4" x14ac:dyDescent="0.25">
      <c r="EU57517" s="104"/>
    </row>
    <row r="57518" spans="151:151" ht="14.4" x14ac:dyDescent="0.25">
      <c r="EU57518" s="104"/>
    </row>
    <row r="57519" spans="151:151" ht="14.4" x14ac:dyDescent="0.25">
      <c r="EU57519" s="104"/>
    </row>
    <row r="57520" spans="151:151" ht="14.4" x14ac:dyDescent="0.25">
      <c r="EU57520" s="104"/>
    </row>
    <row r="57521" spans="151:151" ht="14.4" x14ac:dyDescent="0.25">
      <c r="EU57521" s="104"/>
    </row>
    <row r="57522" spans="151:151" ht="14.4" x14ac:dyDescent="0.25">
      <c r="EU57522" s="104"/>
    </row>
    <row r="57523" spans="151:151" ht="14.4" x14ac:dyDescent="0.25">
      <c r="EU57523" s="104"/>
    </row>
    <row r="57524" spans="151:151" ht="14.4" x14ac:dyDescent="0.25">
      <c r="EU57524" s="104"/>
    </row>
    <row r="57525" spans="151:151" ht="14.4" x14ac:dyDescent="0.25">
      <c r="EU57525" s="104"/>
    </row>
    <row r="57526" spans="151:151" ht="14.4" x14ac:dyDescent="0.25">
      <c r="EU57526" s="104"/>
    </row>
    <row r="57527" spans="151:151" ht="14.4" x14ac:dyDescent="0.25">
      <c r="EU57527" s="104"/>
    </row>
    <row r="57528" spans="151:151" ht="14.4" x14ac:dyDescent="0.25">
      <c r="EU57528" s="104"/>
    </row>
    <row r="57529" spans="151:151" ht="14.4" x14ac:dyDescent="0.25">
      <c r="EU57529" s="104"/>
    </row>
    <row r="57530" spans="151:151" ht="14.4" x14ac:dyDescent="0.25">
      <c r="EU57530" s="104"/>
    </row>
    <row r="57531" spans="151:151" ht="14.4" x14ac:dyDescent="0.25">
      <c r="EU57531" s="104"/>
    </row>
    <row r="57532" spans="151:151" ht="14.4" x14ac:dyDescent="0.25">
      <c r="EU57532" s="104"/>
    </row>
    <row r="57533" spans="151:151" ht="14.4" x14ac:dyDescent="0.25">
      <c r="EU57533" s="104"/>
    </row>
    <row r="57534" spans="151:151" ht="14.4" x14ac:dyDescent="0.25">
      <c r="EU57534" s="104"/>
    </row>
    <row r="57535" spans="151:151" ht="14.4" x14ac:dyDescent="0.25">
      <c r="EU57535" s="104"/>
    </row>
    <row r="57536" spans="151:151" ht="14.4" x14ac:dyDescent="0.25">
      <c r="EU57536" s="104"/>
    </row>
    <row r="57537" spans="151:151" ht="14.4" x14ac:dyDescent="0.25">
      <c r="EU57537" s="104"/>
    </row>
    <row r="57538" spans="151:151" ht="14.4" x14ac:dyDescent="0.25">
      <c r="EU57538" s="104"/>
    </row>
    <row r="57539" spans="151:151" ht="14.4" x14ac:dyDescent="0.25">
      <c r="EU57539" s="104"/>
    </row>
    <row r="57540" spans="151:151" ht="14.4" x14ac:dyDescent="0.25">
      <c r="EU57540" s="104"/>
    </row>
    <row r="57541" spans="151:151" ht="14.4" x14ac:dyDescent="0.25">
      <c r="EU57541" s="104"/>
    </row>
    <row r="57542" spans="151:151" ht="14.4" x14ac:dyDescent="0.25">
      <c r="EU57542" s="104"/>
    </row>
    <row r="57543" spans="151:151" ht="14.4" x14ac:dyDescent="0.25">
      <c r="EU57543" s="104"/>
    </row>
    <row r="57544" spans="151:151" ht="14.4" x14ac:dyDescent="0.25">
      <c r="EU57544" s="104"/>
    </row>
    <row r="57545" spans="151:151" ht="14.4" x14ac:dyDescent="0.25">
      <c r="EU57545" s="104"/>
    </row>
    <row r="57546" spans="151:151" ht="14.4" x14ac:dyDescent="0.25">
      <c r="EU57546" s="104"/>
    </row>
    <row r="57547" spans="151:151" ht="14.4" x14ac:dyDescent="0.25">
      <c r="EU57547" s="104"/>
    </row>
    <row r="57548" spans="151:151" ht="14.4" x14ac:dyDescent="0.25">
      <c r="EU57548" s="104"/>
    </row>
    <row r="57549" spans="151:151" ht="14.4" x14ac:dyDescent="0.25">
      <c r="EU57549" s="104"/>
    </row>
    <row r="57550" spans="151:151" ht="14.4" x14ac:dyDescent="0.25">
      <c r="EU57550" s="104"/>
    </row>
    <row r="57551" spans="151:151" ht="14.4" x14ac:dyDescent="0.25">
      <c r="EU57551" s="104"/>
    </row>
    <row r="57552" spans="151:151" ht="14.4" x14ac:dyDescent="0.25">
      <c r="EU57552" s="104"/>
    </row>
    <row r="57553" spans="151:151" ht="14.4" x14ac:dyDescent="0.25">
      <c r="EU57553" s="104"/>
    </row>
    <row r="57554" spans="151:151" ht="14.4" x14ac:dyDescent="0.25">
      <c r="EU57554" s="104"/>
    </row>
    <row r="57555" spans="151:151" ht="14.4" x14ac:dyDescent="0.25">
      <c r="EU57555" s="104"/>
    </row>
    <row r="57556" spans="151:151" ht="14.4" x14ac:dyDescent="0.25">
      <c r="EU57556" s="104"/>
    </row>
    <row r="57557" spans="151:151" ht="14.4" x14ac:dyDescent="0.25">
      <c r="EU57557" s="104"/>
    </row>
    <row r="57558" spans="151:151" ht="14.4" x14ac:dyDescent="0.25">
      <c r="EU57558" s="104"/>
    </row>
    <row r="57559" spans="151:151" ht="14.4" x14ac:dyDescent="0.25">
      <c r="EU57559" s="104"/>
    </row>
    <row r="57560" spans="151:151" ht="14.4" x14ac:dyDescent="0.25">
      <c r="EU57560" s="104"/>
    </row>
    <row r="57561" spans="151:151" ht="14.4" x14ac:dyDescent="0.25">
      <c r="EU57561" s="104"/>
    </row>
    <row r="57562" spans="151:151" ht="14.4" x14ac:dyDescent="0.25">
      <c r="EU57562" s="104"/>
    </row>
    <row r="57563" spans="151:151" ht="14.4" x14ac:dyDescent="0.25">
      <c r="EU57563" s="104"/>
    </row>
    <row r="57564" spans="151:151" ht="14.4" x14ac:dyDescent="0.25">
      <c r="EU57564" s="104"/>
    </row>
    <row r="57565" spans="151:151" ht="14.4" x14ac:dyDescent="0.25">
      <c r="EU57565" s="104"/>
    </row>
    <row r="57566" spans="151:151" ht="14.4" x14ac:dyDescent="0.25">
      <c r="EU57566" s="104"/>
    </row>
    <row r="57567" spans="151:151" ht="14.4" x14ac:dyDescent="0.25">
      <c r="EU57567" s="104"/>
    </row>
    <row r="57568" spans="151:151" ht="14.4" x14ac:dyDescent="0.25">
      <c r="EU57568" s="104"/>
    </row>
    <row r="57569" spans="151:151" ht="14.4" x14ac:dyDescent="0.25">
      <c r="EU57569" s="104"/>
    </row>
    <row r="57570" spans="151:151" ht="14.4" x14ac:dyDescent="0.25">
      <c r="EU57570" s="104"/>
    </row>
    <row r="57571" spans="151:151" ht="14.4" x14ac:dyDescent="0.25">
      <c r="EU57571" s="104"/>
    </row>
    <row r="57572" spans="151:151" ht="14.4" x14ac:dyDescent="0.25">
      <c r="EU57572" s="104"/>
    </row>
    <row r="57573" spans="151:151" ht="14.4" x14ac:dyDescent="0.25">
      <c r="EU57573" s="104"/>
    </row>
    <row r="57574" spans="151:151" ht="14.4" x14ac:dyDescent="0.25">
      <c r="EU57574" s="104"/>
    </row>
    <row r="57575" spans="151:151" ht="14.4" x14ac:dyDescent="0.25">
      <c r="EU57575" s="104"/>
    </row>
    <row r="57576" spans="151:151" ht="14.4" x14ac:dyDescent="0.25">
      <c r="EU57576" s="104"/>
    </row>
    <row r="57577" spans="151:151" ht="14.4" x14ac:dyDescent="0.25">
      <c r="EU57577" s="104"/>
    </row>
    <row r="57578" spans="151:151" ht="14.4" x14ac:dyDescent="0.25">
      <c r="EU57578" s="104"/>
    </row>
    <row r="57579" spans="151:151" ht="14.4" x14ac:dyDescent="0.25">
      <c r="EU57579" s="104"/>
    </row>
    <row r="57580" spans="151:151" ht="14.4" x14ac:dyDescent="0.25">
      <c r="EU57580" s="104"/>
    </row>
    <row r="57581" spans="151:151" ht="14.4" x14ac:dyDescent="0.25">
      <c r="EU57581" s="104"/>
    </row>
    <row r="57582" spans="151:151" ht="14.4" x14ac:dyDescent="0.25">
      <c r="EU57582" s="104"/>
    </row>
    <row r="57583" spans="151:151" ht="14.4" x14ac:dyDescent="0.25">
      <c r="EU57583" s="104"/>
    </row>
    <row r="57584" spans="151:151" ht="14.4" x14ac:dyDescent="0.25">
      <c r="EU57584" s="104"/>
    </row>
    <row r="57585" spans="151:151" ht="14.4" x14ac:dyDescent="0.25">
      <c r="EU57585" s="104"/>
    </row>
    <row r="57586" spans="151:151" ht="14.4" x14ac:dyDescent="0.25">
      <c r="EU57586" s="104"/>
    </row>
    <row r="57587" spans="151:151" ht="14.4" x14ac:dyDescent="0.25">
      <c r="EU57587" s="104"/>
    </row>
    <row r="57588" spans="151:151" ht="14.4" x14ac:dyDescent="0.25">
      <c r="EU57588" s="104"/>
    </row>
    <row r="57589" spans="151:151" ht="14.4" x14ac:dyDescent="0.25">
      <c r="EU57589" s="104"/>
    </row>
    <row r="57590" spans="151:151" ht="14.4" x14ac:dyDescent="0.25">
      <c r="EU57590" s="104"/>
    </row>
    <row r="57591" spans="151:151" ht="14.4" x14ac:dyDescent="0.25">
      <c r="EU57591" s="104"/>
    </row>
    <row r="57592" spans="151:151" ht="14.4" x14ac:dyDescent="0.25">
      <c r="EU57592" s="104"/>
    </row>
    <row r="57593" spans="151:151" ht="14.4" x14ac:dyDescent="0.25">
      <c r="EU57593" s="104"/>
    </row>
    <row r="57594" spans="151:151" ht="14.4" x14ac:dyDescent="0.25">
      <c r="EU57594" s="104"/>
    </row>
    <row r="57595" spans="151:151" ht="14.4" x14ac:dyDescent="0.25">
      <c r="EU57595" s="104"/>
    </row>
    <row r="57596" spans="151:151" ht="14.4" x14ac:dyDescent="0.25">
      <c r="EU57596" s="104"/>
    </row>
    <row r="57597" spans="151:151" ht="14.4" x14ac:dyDescent="0.25">
      <c r="EU57597" s="104"/>
    </row>
    <row r="57598" spans="151:151" ht="14.4" x14ac:dyDescent="0.25">
      <c r="EU57598" s="104"/>
    </row>
    <row r="57599" spans="151:151" ht="14.4" x14ac:dyDescent="0.25">
      <c r="EU57599" s="104"/>
    </row>
    <row r="57600" spans="151:151" ht="14.4" x14ac:dyDescent="0.25">
      <c r="EU57600" s="104"/>
    </row>
    <row r="57601" spans="151:151" ht="14.4" x14ac:dyDescent="0.25">
      <c r="EU57601" s="104"/>
    </row>
    <row r="57602" spans="151:151" ht="14.4" x14ac:dyDescent="0.25">
      <c r="EU57602" s="104"/>
    </row>
    <row r="57603" spans="151:151" ht="14.4" x14ac:dyDescent="0.25">
      <c r="EU57603" s="104"/>
    </row>
    <row r="57604" spans="151:151" ht="14.4" x14ac:dyDescent="0.25">
      <c r="EU57604" s="104"/>
    </row>
    <row r="57605" spans="151:151" ht="14.4" x14ac:dyDescent="0.25">
      <c r="EU57605" s="104"/>
    </row>
    <row r="57606" spans="151:151" ht="14.4" x14ac:dyDescent="0.25">
      <c r="EU57606" s="104"/>
    </row>
    <row r="57607" spans="151:151" ht="14.4" x14ac:dyDescent="0.25">
      <c r="EU57607" s="104"/>
    </row>
    <row r="57608" spans="151:151" ht="14.4" x14ac:dyDescent="0.25">
      <c r="EU57608" s="104"/>
    </row>
    <row r="57609" spans="151:151" ht="14.4" x14ac:dyDescent="0.25">
      <c r="EU57609" s="104"/>
    </row>
    <row r="57610" spans="151:151" ht="14.4" x14ac:dyDescent="0.25">
      <c r="EU57610" s="104"/>
    </row>
    <row r="57611" spans="151:151" ht="14.4" x14ac:dyDescent="0.25">
      <c r="EU57611" s="104"/>
    </row>
    <row r="57612" spans="151:151" ht="14.4" x14ac:dyDescent="0.25">
      <c r="EU57612" s="104"/>
    </row>
    <row r="57613" spans="151:151" ht="14.4" x14ac:dyDescent="0.25">
      <c r="EU57613" s="104"/>
    </row>
    <row r="57614" spans="151:151" ht="14.4" x14ac:dyDescent="0.25">
      <c r="EU57614" s="104"/>
    </row>
    <row r="57615" spans="151:151" ht="14.4" x14ac:dyDescent="0.25">
      <c r="EU57615" s="104"/>
    </row>
    <row r="57616" spans="151:151" ht="14.4" x14ac:dyDescent="0.25">
      <c r="EU57616" s="104"/>
    </row>
    <row r="57617" spans="151:151" ht="14.4" x14ac:dyDescent="0.25">
      <c r="EU57617" s="104"/>
    </row>
    <row r="57618" spans="151:151" ht="14.4" x14ac:dyDescent="0.25">
      <c r="EU57618" s="104"/>
    </row>
    <row r="57619" spans="151:151" ht="14.4" x14ac:dyDescent="0.25">
      <c r="EU57619" s="104"/>
    </row>
    <row r="57620" spans="151:151" ht="14.4" x14ac:dyDescent="0.25">
      <c r="EU57620" s="104"/>
    </row>
    <row r="57621" spans="151:151" ht="14.4" x14ac:dyDescent="0.25">
      <c r="EU57621" s="104"/>
    </row>
    <row r="57622" spans="151:151" ht="14.4" x14ac:dyDescent="0.25">
      <c r="EU57622" s="104"/>
    </row>
    <row r="57623" spans="151:151" ht="14.4" x14ac:dyDescent="0.25">
      <c r="EU57623" s="104"/>
    </row>
    <row r="57624" spans="151:151" ht="14.4" x14ac:dyDescent="0.25">
      <c r="EU57624" s="104"/>
    </row>
    <row r="57625" spans="151:151" ht="14.4" x14ac:dyDescent="0.25">
      <c r="EU57625" s="104"/>
    </row>
    <row r="57626" spans="151:151" ht="14.4" x14ac:dyDescent="0.25">
      <c r="EU57626" s="104"/>
    </row>
    <row r="57627" spans="151:151" ht="14.4" x14ac:dyDescent="0.25">
      <c r="EU57627" s="104"/>
    </row>
    <row r="57628" spans="151:151" ht="14.4" x14ac:dyDescent="0.25">
      <c r="EU57628" s="104"/>
    </row>
    <row r="57629" spans="151:151" ht="14.4" x14ac:dyDescent="0.25">
      <c r="EU57629" s="104"/>
    </row>
    <row r="57630" spans="151:151" ht="14.4" x14ac:dyDescent="0.25">
      <c r="EU57630" s="104"/>
    </row>
    <row r="57631" spans="151:151" ht="14.4" x14ac:dyDescent="0.25">
      <c r="EU57631" s="104"/>
    </row>
    <row r="57632" spans="151:151" ht="14.4" x14ac:dyDescent="0.25">
      <c r="EU57632" s="104"/>
    </row>
    <row r="57633" spans="151:151" ht="14.4" x14ac:dyDescent="0.25">
      <c r="EU57633" s="104"/>
    </row>
    <row r="57634" spans="151:151" ht="14.4" x14ac:dyDescent="0.25">
      <c r="EU57634" s="104"/>
    </row>
    <row r="57635" spans="151:151" ht="14.4" x14ac:dyDescent="0.25">
      <c r="EU57635" s="104"/>
    </row>
    <row r="57636" spans="151:151" ht="14.4" x14ac:dyDescent="0.25">
      <c r="EU57636" s="104"/>
    </row>
    <row r="57637" spans="151:151" ht="14.4" x14ac:dyDescent="0.25">
      <c r="EU57637" s="104"/>
    </row>
    <row r="57638" spans="151:151" ht="14.4" x14ac:dyDescent="0.25">
      <c r="EU57638" s="104"/>
    </row>
    <row r="57639" spans="151:151" ht="14.4" x14ac:dyDescent="0.25">
      <c r="EU57639" s="104"/>
    </row>
    <row r="57640" spans="151:151" ht="14.4" x14ac:dyDescent="0.25">
      <c r="EU57640" s="104"/>
    </row>
    <row r="57641" spans="151:151" ht="14.4" x14ac:dyDescent="0.25">
      <c r="EU57641" s="104"/>
    </row>
    <row r="57642" spans="151:151" ht="14.4" x14ac:dyDescent="0.25">
      <c r="EU57642" s="104"/>
    </row>
    <row r="57643" spans="151:151" ht="14.4" x14ac:dyDescent="0.25">
      <c r="EU57643" s="104"/>
    </row>
    <row r="57644" spans="151:151" ht="14.4" x14ac:dyDescent="0.25">
      <c r="EU57644" s="104"/>
    </row>
    <row r="57645" spans="151:151" ht="14.4" x14ac:dyDescent="0.25">
      <c r="EU57645" s="104"/>
    </row>
    <row r="57646" spans="151:151" ht="14.4" x14ac:dyDescent="0.25">
      <c r="EU57646" s="104"/>
    </row>
    <row r="57647" spans="151:151" ht="14.4" x14ac:dyDescent="0.25">
      <c r="EU57647" s="104"/>
    </row>
    <row r="57648" spans="151:151" ht="14.4" x14ac:dyDescent="0.25">
      <c r="EU57648" s="104"/>
    </row>
    <row r="57649" spans="151:151" ht="14.4" x14ac:dyDescent="0.25">
      <c r="EU57649" s="104"/>
    </row>
    <row r="57650" spans="151:151" ht="14.4" x14ac:dyDescent="0.25">
      <c r="EU57650" s="104"/>
    </row>
    <row r="57651" spans="151:151" ht="14.4" x14ac:dyDescent="0.25">
      <c r="EU57651" s="104"/>
    </row>
    <row r="57652" spans="151:151" ht="14.4" x14ac:dyDescent="0.25">
      <c r="EU57652" s="104"/>
    </row>
    <row r="57653" spans="151:151" ht="14.4" x14ac:dyDescent="0.25">
      <c r="EU57653" s="104"/>
    </row>
    <row r="57654" spans="151:151" ht="14.4" x14ac:dyDescent="0.25">
      <c r="EU57654" s="104"/>
    </row>
    <row r="57655" spans="151:151" ht="14.4" x14ac:dyDescent="0.25">
      <c r="EU57655" s="104"/>
    </row>
    <row r="57656" spans="151:151" ht="14.4" x14ac:dyDescent="0.25">
      <c r="EU57656" s="104"/>
    </row>
    <row r="57657" spans="151:151" ht="14.4" x14ac:dyDescent="0.25">
      <c r="EU57657" s="104"/>
    </row>
    <row r="57658" spans="151:151" ht="14.4" x14ac:dyDescent="0.25">
      <c r="EU57658" s="104"/>
    </row>
    <row r="57659" spans="151:151" ht="14.4" x14ac:dyDescent="0.25">
      <c r="EU57659" s="104"/>
    </row>
    <row r="57660" spans="151:151" ht="14.4" x14ac:dyDescent="0.25">
      <c r="EU57660" s="104"/>
    </row>
    <row r="57661" spans="151:151" ht="14.4" x14ac:dyDescent="0.25">
      <c r="EU57661" s="104"/>
    </row>
    <row r="57662" spans="151:151" ht="14.4" x14ac:dyDescent="0.25">
      <c r="EU57662" s="104"/>
    </row>
    <row r="57663" spans="151:151" ht="14.4" x14ac:dyDescent="0.25">
      <c r="EU57663" s="104"/>
    </row>
    <row r="57664" spans="151:151" ht="14.4" x14ac:dyDescent="0.25">
      <c r="EU57664" s="104"/>
    </row>
    <row r="57665" spans="151:151" ht="14.4" x14ac:dyDescent="0.25">
      <c r="EU57665" s="104"/>
    </row>
    <row r="57666" spans="151:151" ht="14.4" x14ac:dyDescent="0.25">
      <c r="EU57666" s="104"/>
    </row>
    <row r="57667" spans="151:151" ht="14.4" x14ac:dyDescent="0.25">
      <c r="EU57667" s="104"/>
    </row>
    <row r="57668" spans="151:151" ht="14.4" x14ac:dyDescent="0.25">
      <c r="EU57668" s="104"/>
    </row>
    <row r="57669" spans="151:151" ht="14.4" x14ac:dyDescent="0.25">
      <c r="EU57669" s="104"/>
    </row>
    <row r="57670" spans="151:151" ht="14.4" x14ac:dyDescent="0.25">
      <c r="EU57670" s="104"/>
    </row>
    <row r="57671" spans="151:151" ht="14.4" x14ac:dyDescent="0.25">
      <c r="EU57671" s="104"/>
    </row>
    <row r="57672" spans="151:151" ht="14.4" x14ac:dyDescent="0.25">
      <c r="EU57672" s="104"/>
    </row>
    <row r="57673" spans="151:151" ht="14.4" x14ac:dyDescent="0.25">
      <c r="EU57673" s="104"/>
    </row>
    <row r="57674" spans="151:151" ht="14.4" x14ac:dyDescent="0.25">
      <c r="EU57674" s="104"/>
    </row>
    <row r="57675" spans="151:151" ht="14.4" x14ac:dyDescent="0.25">
      <c r="EU57675" s="104"/>
    </row>
    <row r="57676" spans="151:151" ht="14.4" x14ac:dyDescent="0.25">
      <c r="EU57676" s="104"/>
    </row>
    <row r="57677" spans="151:151" ht="14.4" x14ac:dyDescent="0.25">
      <c r="EU57677" s="104"/>
    </row>
    <row r="57678" spans="151:151" ht="14.4" x14ac:dyDescent="0.25">
      <c r="EU57678" s="104"/>
    </row>
    <row r="57679" spans="151:151" ht="14.4" x14ac:dyDescent="0.25">
      <c r="EU57679" s="104"/>
    </row>
    <row r="57680" spans="151:151" ht="14.4" x14ac:dyDescent="0.25">
      <c r="EU57680" s="104"/>
    </row>
    <row r="57681" spans="151:151" ht="14.4" x14ac:dyDescent="0.25">
      <c r="EU57681" s="104"/>
    </row>
    <row r="57682" spans="151:151" ht="14.4" x14ac:dyDescent="0.25">
      <c r="EU57682" s="104"/>
    </row>
    <row r="57683" spans="151:151" ht="14.4" x14ac:dyDescent="0.25">
      <c r="EU57683" s="104"/>
    </row>
    <row r="57684" spans="151:151" ht="14.4" x14ac:dyDescent="0.25">
      <c r="EU57684" s="104"/>
    </row>
    <row r="57685" spans="151:151" ht="14.4" x14ac:dyDescent="0.25">
      <c r="EU57685" s="104"/>
    </row>
    <row r="57686" spans="151:151" ht="14.4" x14ac:dyDescent="0.25">
      <c r="EU57686" s="104"/>
    </row>
    <row r="57687" spans="151:151" ht="14.4" x14ac:dyDescent="0.25">
      <c r="EU57687" s="104"/>
    </row>
    <row r="57688" spans="151:151" ht="14.4" x14ac:dyDescent="0.25">
      <c r="EU57688" s="104"/>
    </row>
    <row r="57689" spans="151:151" ht="14.4" x14ac:dyDescent="0.25">
      <c r="EU57689" s="104"/>
    </row>
    <row r="57690" spans="151:151" ht="14.4" x14ac:dyDescent="0.25">
      <c r="EU57690" s="104"/>
    </row>
    <row r="57691" spans="151:151" ht="14.4" x14ac:dyDescent="0.25">
      <c r="EU57691" s="104"/>
    </row>
    <row r="57692" spans="151:151" ht="14.4" x14ac:dyDescent="0.25">
      <c r="EU57692" s="104"/>
    </row>
    <row r="57693" spans="151:151" ht="14.4" x14ac:dyDescent="0.25">
      <c r="EU57693" s="104"/>
    </row>
    <row r="57694" spans="151:151" ht="14.4" x14ac:dyDescent="0.25">
      <c r="EU57694" s="104"/>
    </row>
    <row r="57695" spans="151:151" ht="14.4" x14ac:dyDescent="0.25">
      <c r="EU57695" s="104"/>
    </row>
    <row r="57696" spans="151:151" ht="14.4" x14ac:dyDescent="0.25">
      <c r="EU57696" s="104"/>
    </row>
    <row r="57697" spans="151:151" ht="14.4" x14ac:dyDescent="0.25">
      <c r="EU57697" s="104"/>
    </row>
    <row r="57698" spans="151:151" ht="14.4" x14ac:dyDescent="0.25">
      <c r="EU57698" s="104"/>
    </row>
    <row r="57699" spans="151:151" ht="14.4" x14ac:dyDescent="0.25">
      <c r="EU57699" s="104"/>
    </row>
    <row r="57700" spans="151:151" ht="14.4" x14ac:dyDescent="0.25">
      <c r="EU57700" s="104"/>
    </row>
    <row r="57701" spans="151:151" ht="14.4" x14ac:dyDescent="0.25">
      <c r="EU57701" s="104"/>
    </row>
    <row r="57702" spans="151:151" ht="14.4" x14ac:dyDescent="0.25">
      <c r="EU57702" s="104"/>
    </row>
    <row r="57703" spans="151:151" ht="14.4" x14ac:dyDescent="0.25">
      <c r="EU57703" s="104"/>
    </row>
    <row r="57704" spans="151:151" ht="14.4" x14ac:dyDescent="0.25">
      <c r="EU57704" s="104"/>
    </row>
    <row r="57705" spans="151:151" ht="14.4" x14ac:dyDescent="0.25">
      <c r="EU57705" s="104"/>
    </row>
    <row r="57706" spans="151:151" ht="14.4" x14ac:dyDescent="0.25">
      <c r="EU57706" s="104"/>
    </row>
    <row r="57707" spans="151:151" ht="14.4" x14ac:dyDescent="0.25">
      <c r="EU57707" s="104"/>
    </row>
    <row r="57708" spans="151:151" ht="14.4" x14ac:dyDescent="0.25">
      <c r="EU57708" s="104"/>
    </row>
    <row r="57709" spans="151:151" ht="14.4" x14ac:dyDescent="0.25">
      <c r="EU57709" s="104"/>
    </row>
    <row r="57710" spans="151:151" ht="14.4" x14ac:dyDescent="0.25">
      <c r="EU57710" s="104"/>
    </row>
    <row r="57711" spans="151:151" ht="14.4" x14ac:dyDescent="0.25">
      <c r="EU57711" s="104"/>
    </row>
    <row r="57712" spans="151:151" ht="14.4" x14ac:dyDescent="0.25">
      <c r="EU57712" s="104"/>
    </row>
    <row r="57713" spans="151:151" ht="14.4" x14ac:dyDescent="0.25">
      <c r="EU57713" s="104"/>
    </row>
    <row r="57714" spans="151:151" ht="14.4" x14ac:dyDescent="0.25">
      <c r="EU57714" s="104"/>
    </row>
    <row r="57715" spans="151:151" ht="14.4" x14ac:dyDescent="0.25">
      <c r="EU57715" s="104"/>
    </row>
    <row r="57716" spans="151:151" ht="14.4" x14ac:dyDescent="0.25">
      <c r="EU57716" s="104"/>
    </row>
    <row r="57717" spans="151:151" ht="14.4" x14ac:dyDescent="0.25">
      <c r="EU57717" s="104"/>
    </row>
    <row r="57718" spans="151:151" ht="14.4" x14ac:dyDescent="0.25">
      <c r="EU57718" s="104"/>
    </row>
    <row r="57719" spans="151:151" ht="14.4" x14ac:dyDescent="0.25">
      <c r="EU57719" s="104"/>
    </row>
    <row r="57720" spans="151:151" ht="14.4" x14ac:dyDescent="0.25">
      <c r="EU57720" s="104"/>
    </row>
    <row r="57721" spans="151:151" ht="14.4" x14ac:dyDescent="0.25">
      <c r="EU57721" s="104"/>
    </row>
    <row r="57722" spans="151:151" ht="14.4" x14ac:dyDescent="0.25">
      <c r="EU57722" s="104"/>
    </row>
    <row r="57723" spans="151:151" ht="14.4" x14ac:dyDescent="0.25">
      <c r="EU57723" s="104"/>
    </row>
    <row r="57724" spans="151:151" ht="14.4" x14ac:dyDescent="0.25">
      <c r="EU57724" s="104"/>
    </row>
    <row r="57725" spans="151:151" ht="14.4" x14ac:dyDescent="0.25">
      <c r="EU57725" s="104"/>
    </row>
    <row r="57726" spans="151:151" ht="14.4" x14ac:dyDescent="0.25">
      <c r="EU57726" s="104"/>
    </row>
    <row r="57727" spans="151:151" ht="14.4" x14ac:dyDescent="0.25">
      <c r="EU57727" s="104"/>
    </row>
    <row r="57728" spans="151:151" ht="14.4" x14ac:dyDescent="0.25">
      <c r="EU57728" s="104"/>
    </row>
    <row r="57729" spans="151:151" ht="14.4" x14ac:dyDescent="0.25">
      <c r="EU57729" s="104"/>
    </row>
    <row r="57730" spans="151:151" ht="14.4" x14ac:dyDescent="0.25">
      <c r="EU57730" s="104"/>
    </row>
    <row r="57731" spans="151:151" ht="14.4" x14ac:dyDescent="0.25">
      <c r="EU57731" s="104"/>
    </row>
    <row r="57732" spans="151:151" ht="14.4" x14ac:dyDescent="0.25">
      <c r="EU57732" s="104"/>
    </row>
    <row r="57733" spans="151:151" ht="14.4" x14ac:dyDescent="0.25">
      <c r="EU57733" s="104"/>
    </row>
    <row r="57734" spans="151:151" ht="14.4" x14ac:dyDescent="0.25">
      <c r="EU57734" s="104"/>
    </row>
    <row r="57735" spans="151:151" ht="14.4" x14ac:dyDescent="0.25">
      <c r="EU57735" s="104"/>
    </row>
    <row r="57736" spans="151:151" ht="14.4" x14ac:dyDescent="0.25">
      <c r="EU57736" s="104"/>
    </row>
    <row r="57737" spans="151:151" ht="14.4" x14ac:dyDescent="0.25">
      <c r="EU57737" s="104"/>
    </row>
    <row r="57738" spans="151:151" ht="14.4" x14ac:dyDescent="0.25">
      <c r="EU57738" s="104"/>
    </row>
    <row r="57739" spans="151:151" ht="14.4" x14ac:dyDescent="0.25">
      <c r="EU57739" s="104"/>
    </row>
    <row r="57740" spans="151:151" ht="14.4" x14ac:dyDescent="0.25">
      <c r="EU57740" s="104"/>
    </row>
    <row r="57741" spans="151:151" ht="14.4" x14ac:dyDescent="0.25">
      <c r="EU57741" s="104"/>
    </row>
    <row r="57742" spans="151:151" ht="14.4" x14ac:dyDescent="0.25">
      <c r="EU57742" s="104"/>
    </row>
    <row r="57743" spans="151:151" ht="14.4" x14ac:dyDescent="0.25">
      <c r="EU57743" s="104"/>
    </row>
    <row r="57744" spans="151:151" ht="14.4" x14ac:dyDescent="0.25">
      <c r="EU57744" s="104"/>
    </row>
    <row r="57745" spans="151:151" ht="14.4" x14ac:dyDescent="0.25">
      <c r="EU57745" s="104"/>
    </row>
    <row r="57746" spans="151:151" ht="14.4" x14ac:dyDescent="0.25">
      <c r="EU57746" s="104"/>
    </row>
    <row r="57747" spans="151:151" ht="14.4" x14ac:dyDescent="0.25">
      <c r="EU57747" s="104"/>
    </row>
    <row r="57748" spans="151:151" ht="14.4" x14ac:dyDescent="0.25">
      <c r="EU57748" s="104"/>
    </row>
    <row r="57749" spans="151:151" ht="14.4" x14ac:dyDescent="0.25">
      <c r="EU57749" s="104"/>
    </row>
    <row r="57750" spans="151:151" ht="14.4" x14ac:dyDescent="0.25">
      <c r="EU57750" s="104"/>
    </row>
    <row r="57751" spans="151:151" ht="14.4" x14ac:dyDescent="0.25">
      <c r="EU57751" s="104"/>
    </row>
    <row r="57752" spans="151:151" ht="14.4" x14ac:dyDescent="0.25">
      <c r="EU57752" s="104"/>
    </row>
    <row r="57753" spans="151:151" ht="14.4" x14ac:dyDescent="0.25">
      <c r="EU57753" s="104"/>
    </row>
    <row r="57754" spans="151:151" ht="14.4" x14ac:dyDescent="0.25">
      <c r="EU57754" s="104"/>
    </row>
    <row r="57755" spans="151:151" ht="14.4" x14ac:dyDescent="0.25">
      <c r="EU57755" s="104"/>
    </row>
    <row r="57756" spans="151:151" ht="14.4" x14ac:dyDescent="0.25">
      <c r="EU57756" s="104"/>
    </row>
    <row r="57757" spans="151:151" ht="14.4" x14ac:dyDescent="0.25">
      <c r="EU57757" s="104"/>
    </row>
    <row r="57758" spans="151:151" ht="14.4" x14ac:dyDescent="0.25">
      <c r="EU57758" s="104"/>
    </row>
    <row r="57759" spans="151:151" ht="14.4" x14ac:dyDescent="0.25">
      <c r="EU57759" s="104"/>
    </row>
    <row r="57760" spans="151:151" ht="14.4" x14ac:dyDescent="0.25">
      <c r="EU57760" s="104"/>
    </row>
    <row r="57761" spans="151:151" ht="14.4" x14ac:dyDescent="0.25">
      <c r="EU57761" s="104"/>
    </row>
    <row r="57762" spans="151:151" ht="14.4" x14ac:dyDescent="0.25">
      <c r="EU57762" s="104"/>
    </row>
    <row r="57763" spans="151:151" ht="14.4" x14ac:dyDescent="0.25">
      <c r="EU57763" s="104"/>
    </row>
    <row r="57764" spans="151:151" ht="14.4" x14ac:dyDescent="0.25">
      <c r="EU57764" s="104"/>
    </row>
    <row r="57765" spans="151:151" ht="14.4" x14ac:dyDescent="0.25">
      <c r="EU57765" s="104"/>
    </row>
    <row r="57766" spans="151:151" ht="14.4" x14ac:dyDescent="0.25">
      <c r="EU57766" s="104"/>
    </row>
    <row r="57767" spans="151:151" ht="14.4" x14ac:dyDescent="0.25">
      <c r="EU57767" s="104"/>
    </row>
    <row r="57768" spans="151:151" ht="14.4" x14ac:dyDescent="0.25">
      <c r="EU57768" s="104"/>
    </row>
    <row r="57769" spans="151:151" ht="14.4" x14ac:dyDescent="0.25">
      <c r="EU57769" s="104"/>
    </row>
    <row r="57770" spans="151:151" ht="14.4" x14ac:dyDescent="0.25">
      <c r="EU57770" s="104"/>
    </row>
    <row r="57771" spans="151:151" ht="14.4" x14ac:dyDescent="0.25">
      <c r="EU57771" s="104"/>
    </row>
    <row r="57772" spans="151:151" ht="14.4" x14ac:dyDescent="0.25">
      <c r="EU57772" s="104"/>
    </row>
    <row r="57773" spans="151:151" ht="14.4" x14ac:dyDescent="0.25">
      <c r="EU57773" s="104"/>
    </row>
    <row r="57774" spans="151:151" ht="14.4" x14ac:dyDescent="0.25">
      <c r="EU57774" s="104"/>
    </row>
    <row r="57775" spans="151:151" ht="14.4" x14ac:dyDescent="0.25">
      <c r="EU57775" s="104"/>
    </row>
    <row r="57776" spans="151:151" ht="14.4" x14ac:dyDescent="0.25">
      <c r="EU57776" s="104"/>
    </row>
    <row r="57777" spans="151:151" ht="14.4" x14ac:dyDescent="0.25">
      <c r="EU57777" s="104"/>
    </row>
    <row r="57778" spans="151:151" ht="14.4" x14ac:dyDescent="0.25">
      <c r="EU57778" s="104"/>
    </row>
    <row r="57779" spans="151:151" ht="14.4" x14ac:dyDescent="0.25">
      <c r="EU57779" s="104"/>
    </row>
    <row r="57780" spans="151:151" ht="14.4" x14ac:dyDescent="0.25">
      <c r="EU57780" s="104"/>
    </row>
    <row r="57781" spans="151:151" ht="14.4" x14ac:dyDescent="0.25">
      <c r="EU57781" s="104"/>
    </row>
    <row r="57782" spans="151:151" ht="14.4" x14ac:dyDescent="0.25">
      <c r="EU57782" s="104"/>
    </row>
    <row r="57783" spans="151:151" ht="14.4" x14ac:dyDescent="0.25">
      <c r="EU57783" s="104"/>
    </row>
    <row r="57784" spans="151:151" ht="14.4" x14ac:dyDescent="0.25">
      <c r="EU57784" s="104"/>
    </row>
    <row r="57785" spans="151:151" ht="14.4" x14ac:dyDescent="0.25">
      <c r="EU57785" s="104"/>
    </row>
    <row r="57786" spans="151:151" ht="14.4" x14ac:dyDescent="0.25">
      <c r="EU57786" s="104"/>
    </row>
    <row r="57787" spans="151:151" ht="14.4" x14ac:dyDescent="0.25">
      <c r="EU57787" s="104"/>
    </row>
    <row r="57788" spans="151:151" ht="14.4" x14ac:dyDescent="0.25">
      <c r="EU57788" s="104"/>
    </row>
    <row r="57789" spans="151:151" ht="14.4" x14ac:dyDescent="0.25">
      <c r="EU57789" s="104"/>
    </row>
    <row r="57790" spans="151:151" ht="14.4" x14ac:dyDescent="0.25">
      <c r="EU57790" s="104"/>
    </row>
    <row r="57791" spans="151:151" ht="14.4" x14ac:dyDescent="0.25">
      <c r="EU57791" s="104"/>
    </row>
    <row r="57792" spans="151:151" ht="14.4" x14ac:dyDescent="0.25">
      <c r="EU57792" s="104"/>
    </row>
    <row r="57793" spans="151:151" ht="14.4" x14ac:dyDescent="0.25">
      <c r="EU57793" s="104"/>
    </row>
    <row r="57794" spans="151:151" ht="14.4" x14ac:dyDescent="0.25">
      <c r="EU57794" s="104"/>
    </row>
    <row r="57795" spans="151:151" ht="14.4" x14ac:dyDescent="0.25">
      <c r="EU57795" s="104"/>
    </row>
    <row r="57796" spans="151:151" ht="14.4" x14ac:dyDescent="0.25">
      <c r="EU57796" s="104"/>
    </row>
    <row r="57797" spans="151:151" ht="14.4" x14ac:dyDescent="0.25">
      <c r="EU57797" s="104"/>
    </row>
    <row r="57798" spans="151:151" ht="14.4" x14ac:dyDescent="0.25">
      <c r="EU57798" s="104"/>
    </row>
    <row r="57799" spans="151:151" ht="14.4" x14ac:dyDescent="0.25">
      <c r="EU57799" s="104"/>
    </row>
    <row r="57800" spans="151:151" ht="14.4" x14ac:dyDescent="0.25">
      <c r="EU57800" s="104"/>
    </row>
    <row r="57801" spans="151:151" ht="14.4" x14ac:dyDescent="0.25">
      <c r="EU57801" s="104"/>
    </row>
    <row r="57802" spans="151:151" ht="14.4" x14ac:dyDescent="0.25">
      <c r="EU57802" s="104"/>
    </row>
    <row r="57803" spans="151:151" ht="14.4" x14ac:dyDescent="0.25">
      <c r="EU57803" s="104"/>
    </row>
    <row r="57804" spans="151:151" ht="14.4" x14ac:dyDescent="0.25">
      <c r="EU57804" s="104"/>
    </row>
    <row r="57805" spans="151:151" ht="14.4" x14ac:dyDescent="0.25">
      <c r="EU57805" s="104"/>
    </row>
    <row r="57806" spans="151:151" ht="14.4" x14ac:dyDescent="0.25">
      <c r="EU57806" s="104"/>
    </row>
    <row r="57807" spans="151:151" ht="14.4" x14ac:dyDescent="0.25">
      <c r="EU57807" s="104"/>
    </row>
    <row r="57808" spans="151:151" ht="14.4" x14ac:dyDescent="0.25">
      <c r="EU57808" s="104"/>
    </row>
    <row r="57809" spans="151:151" ht="14.4" x14ac:dyDescent="0.25">
      <c r="EU57809" s="104"/>
    </row>
    <row r="57810" spans="151:151" ht="14.4" x14ac:dyDescent="0.25">
      <c r="EU57810" s="104"/>
    </row>
    <row r="57811" spans="151:151" ht="14.4" x14ac:dyDescent="0.25">
      <c r="EU57811" s="104"/>
    </row>
    <row r="57812" spans="151:151" ht="14.4" x14ac:dyDescent="0.25">
      <c r="EU57812" s="104"/>
    </row>
    <row r="57813" spans="151:151" ht="14.4" x14ac:dyDescent="0.25">
      <c r="EU57813" s="104"/>
    </row>
    <row r="57814" spans="151:151" ht="14.4" x14ac:dyDescent="0.25">
      <c r="EU57814" s="104"/>
    </row>
    <row r="57815" spans="151:151" ht="14.4" x14ac:dyDescent="0.25">
      <c r="EU57815" s="104"/>
    </row>
    <row r="57816" spans="151:151" ht="14.4" x14ac:dyDescent="0.25">
      <c r="EU57816" s="104"/>
    </row>
    <row r="57817" spans="151:151" ht="14.4" x14ac:dyDescent="0.25">
      <c r="EU57817" s="104"/>
    </row>
    <row r="57818" spans="151:151" ht="14.4" x14ac:dyDescent="0.25">
      <c r="EU57818" s="104"/>
    </row>
    <row r="57819" spans="151:151" ht="14.4" x14ac:dyDescent="0.25">
      <c r="EU57819" s="104"/>
    </row>
    <row r="57820" spans="151:151" ht="14.4" x14ac:dyDescent="0.25">
      <c r="EU57820" s="104"/>
    </row>
    <row r="57821" spans="151:151" ht="14.4" x14ac:dyDescent="0.25">
      <c r="EU57821" s="104"/>
    </row>
    <row r="57822" spans="151:151" ht="14.4" x14ac:dyDescent="0.25">
      <c r="EU57822" s="104"/>
    </row>
    <row r="57823" spans="151:151" ht="14.4" x14ac:dyDescent="0.25">
      <c r="EU57823" s="104"/>
    </row>
    <row r="57824" spans="151:151" ht="14.4" x14ac:dyDescent="0.25">
      <c r="EU57824" s="104"/>
    </row>
    <row r="57825" spans="151:151" ht="14.4" x14ac:dyDescent="0.25">
      <c r="EU57825" s="104"/>
    </row>
    <row r="57826" spans="151:151" ht="14.4" x14ac:dyDescent="0.25">
      <c r="EU57826" s="104"/>
    </row>
    <row r="57827" spans="151:151" ht="14.4" x14ac:dyDescent="0.25">
      <c r="EU57827" s="104"/>
    </row>
    <row r="57828" spans="151:151" ht="14.4" x14ac:dyDescent="0.25">
      <c r="EU57828" s="104"/>
    </row>
    <row r="57829" spans="151:151" ht="14.4" x14ac:dyDescent="0.25">
      <c r="EU57829" s="104"/>
    </row>
    <row r="57830" spans="151:151" ht="14.4" x14ac:dyDescent="0.25">
      <c r="EU57830" s="104"/>
    </row>
    <row r="57831" spans="151:151" ht="14.4" x14ac:dyDescent="0.25">
      <c r="EU57831" s="104"/>
    </row>
    <row r="57832" spans="151:151" ht="14.4" x14ac:dyDescent="0.25">
      <c r="EU57832" s="104"/>
    </row>
    <row r="57833" spans="151:151" ht="14.4" x14ac:dyDescent="0.25">
      <c r="EU57833" s="104"/>
    </row>
    <row r="57834" spans="151:151" ht="14.4" x14ac:dyDescent="0.25">
      <c r="EU57834" s="104"/>
    </row>
    <row r="57835" spans="151:151" ht="14.4" x14ac:dyDescent="0.25">
      <c r="EU57835" s="104"/>
    </row>
    <row r="57836" spans="151:151" ht="14.4" x14ac:dyDescent="0.25">
      <c r="EU57836" s="104"/>
    </row>
    <row r="57837" spans="151:151" ht="14.4" x14ac:dyDescent="0.25">
      <c r="EU57837" s="104"/>
    </row>
    <row r="57838" spans="151:151" ht="14.4" x14ac:dyDescent="0.25">
      <c r="EU57838" s="104"/>
    </row>
    <row r="57839" spans="151:151" ht="14.4" x14ac:dyDescent="0.25">
      <c r="EU57839" s="104"/>
    </row>
    <row r="57840" spans="151:151" ht="14.4" x14ac:dyDescent="0.25">
      <c r="EU57840" s="104"/>
    </row>
    <row r="57841" spans="151:151" ht="14.4" x14ac:dyDescent="0.25">
      <c r="EU57841" s="104"/>
    </row>
    <row r="57842" spans="151:151" ht="14.4" x14ac:dyDescent="0.25">
      <c r="EU57842" s="104"/>
    </row>
    <row r="57843" spans="151:151" ht="14.4" x14ac:dyDescent="0.25">
      <c r="EU57843" s="104"/>
    </row>
    <row r="57844" spans="151:151" ht="14.4" x14ac:dyDescent="0.25">
      <c r="EU57844" s="104"/>
    </row>
    <row r="57845" spans="151:151" ht="14.4" x14ac:dyDescent="0.25">
      <c r="EU57845" s="104"/>
    </row>
    <row r="57846" spans="151:151" ht="14.4" x14ac:dyDescent="0.25">
      <c r="EU57846" s="104"/>
    </row>
    <row r="57847" spans="151:151" ht="14.4" x14ac:dyDescent="0.25">
      <c r="EU57847" s="104"/>
    </row>
    <row r="57848" spans="151:151" ht="14.4" x14ac:dyDescent="0.25">
      <c r="EU57848" s="104"/>
    </row>
    <row r="57849" spans="151:151" ht="14.4" x14ac:dyDescent="0.25">
      <c r="EU57849" s="104"/>
    </row>
    <row r="57850" spans="151:151" ht="14.4" x14ac:dyDescent="0.25">
      <c r="EU57850" s="104"/>
    </row>
    <row r="57851" spans="151:151" ht="14.4" x14ac:dyDescent="0.25">
      <c r="EU57851" s="104"/>
    </row>
    <row r="57852" spans="151:151" ht="14.4" x14ac:dyDescent="0.25">
      <c r="EU57852" s="104"/>
    </row>
    <row r="57853" spans="151:151" ht="14.4" x14ac:dyDescent="0.25">
      <c r="EU57853" s="104"/>
    </row>
    <row r="57854" spans="151:151" ht="14.4" x14ac:dyDescent="0.25">
      <c r="EU57854" s="104"/>
    </row>
    <row r="57855" spans="151:151" ht="14.4" x14ac:dyDescent="0.25">
      <c r="EU57855" s="104"/>
    </row>
    <row r="57856" spans="151:151" ht="14.4" x14ac:dyDescent="0.25">
      <c r="EU57856" s="104"/>
    </row>
    <row r="57857" spans="151:151" ht="14.4" x14ac:dyDescent="0.25">
      <c r="EU57857" s="104"/>
    </row>
    <row r="57858" spans="151:151" ht="14.4" x14ac:dyDescent="0.25">
      <c r="EU57858" s="104"/>
    </row>
    <row r="57859" spans="151:151" ht="14.4" x14ac:dyDescent="0.25">
      <c r="EU57859" s="104"/>
    </row>
    <row r="57860" spans="151:151" ht="14.4" x14ac:dyDescent="0.25">
      <c r="EU57860" s="104"/>
    </row>
    <row r="57861" spans="151:151" ht="14.4" x14ac:dyDescent="0.25">
      <c r="EU57861" s="104"/>
    </row>
    <row r="57862" spans="151:151" ht="14.4" x14ac:dyDescent="0.25">
      <c r="EU57862" s="104"/>
    </row>
    <row r="57863" spans="151:151" ht="14.4" x14ac:dyDescent="0.25">
      <c r="EU57863" s="104"/>
    </row>
    <row r="57864" spans="151:151" ht="14.4" x14ac:dyDescent="0.25">
      <c r="EU57864" s="104"/>
    </row>
    <row r="57865" spans="151:151" ht="14.4" x14ac:dyDescent="0.25">
      <c r="EU57865" s="104"/>
    </row>
    <row r="57866" spans="151:151" ht="14.4" x14ac:dyDescent="0.25">
      <c r="EU57866" s="104"/>
    </row>
    <row r="57867" spans="151:151" ht="14.4" x14ac:dyDescent="0.25">
      <c r="EU57867" s="104"/>
    </row>
    <row r="57868" spans="151:151" ht="14.4" x14ac:dyDescent="0.25">
      <c r="EU57868" s="104"/>
    </row>
    <row r="57869" spans="151:151" ht="14.4" x14ac:dyDescent="0.25">
      <c r="EU57869" s="104"/>
    </row>
    <row r="57870" spans="151:151" ht="14.4" x14ac:dyDescent="0.25">
      <c r="EU57870" s="104"/>
    </row>
    <row r="57871" spans="151:151" ht="14.4" x14ac:dyDescent="0.25">
      <c r="EU57871" s="104"/>
    </row>
    <row r="57872" spans="151:151" ht="14.4" x14ac:dyDescent="0.25">
      <c r="EU57872" s="104"/>
    </row>
    <row r="57873" spans="151:151" ht="14.4" x14ac:dyDescent="0.25">
      <c r="EU57873" s="104"/>
    </row>
    <row r="57874" spans="151:151" ht="14.4" x14ac:dyDescent="0.25">
      <c r="EU57874" s="104"/>
    </row>
    <row r="57875" spans="151:151" ht="14.4" x14ac:dyDescent="0.25">
      <c r="EU57875" s="104"/>
    </row>
    <row r="57876" spans="151:151" ht="14.4" x14ac:dyDescent="0.25">
      <c r="EU57876" s="104"/>
    </row>
    <row r="57877" spans="151:151" ht="14.4" x14ac:dyDescent="0.25">
      <c r="EU57877" s="104"/>
    </row>
    <row r="57878" spans="151:151" ht="14.4" x14ac:dyDescent="0.25">
      <c r="EU57878" s="104"/>
    </row>
    <row r="57879" spans="151:151" ht="14.4" x14ac:dyDescent="0.25">
      <c r="EU57879" s="104"/>
    </row>
    <row r="57880" spans="151:151" ht="14.4" x14ac:dyDescent="0.25">
      <c r="EU57880" s="104"/>
    </row>
    <row r="57881" spans="151:151" ht="14.4" x14ac:dyDescent="0.25">
      <c r="EU57881" s="104"/>
    </row>
    <row r="57882" spans="151:151" ht="14.4" x14ac:dyDescent="0.25">
      <c r="EU57882" s="104"/>
    </row>
    <row r="57883" spans="151:151" ht="14.4" x14ac:dyDescent="0.25">
      <c r="EU57883" s="104"/>
    </row>
    <row r="57884" spans="151:151" ht="14.4" x14ac:dyDescent="0.25">
      <c r="EU57884" s="104"/>
    </row>
    <row r="57885" spans="151:151" ht="14.4" x14ac:dyDescent="0.25">
      <c r="EU57885" s="104"/>
    </row>
    <row r="57886" spans="151:151" ht="14.4" x14ac:dyDescent="0.25">
      <c r="EU57886" s="104"/>
    </row>
    <row r="57887" spans="151:151" ht="14.4" x14ac:dyDescent="0.25">
      <c r="EU57887" s="104"/>
    </row>
    <row r="57888" spans="151:151" ht="14.4" x14ac:dyDescent="0.25">
      <c r="EU57888" s="104"/>
    </row>
    <row r="57889" spans="151:151" ht="14.4" x14ac:dyDescent="0.25">
      <c r="EU57889" s="104"/>
    </row>
    <row r="57890" spans="151:151" ht="14.4" x14ac:dyDescent="0.25">
      <c r="EU57890" s="104"/>
    </row>
    <row r="57891" spans="151:151" ht="14.4" x14ac:dyDescent="0.25">
      <c r="EU57891" s="104"/>
    </row>
    <row r="57892" spans="151:151" ht="14.4" x14ac:dyDescent="0.25">
      <c r="EU57892" s="104"/>
    </row>
    <row r="57893" spans="151:151" ht="14.4" x14ac:dyDescent="0.25">
      <c r="EU57893" s="104"/>
    </row>
    <row r="57894" spans="151:151" ht="14.4" x14ac:dyDescent="0.25">
      <c r="EU57894" s="104"/>
    </row>
    <row r="57895" spans="151:151" ht="14.4" x14ac:dyDescent="0.25">
      <c r="EU57895" s="104"/>
    </row>
    <row r="57896" spans="151:151" ht="14.4" x14ac:dyDescent="0.25">
      <c r="EU57896" s="104"/>
    </row>
    <row r="57897" spans="151:151" ht="14.4" x14ac:dyDescent="0.25">
      <c r="EU57897" s="104"/>
    </row>
    <row r="57898" spans="151:151" ht="14.4" x14ac:dyDescent="0.25">
      <c r="EU57898" s="104"/>
    </row>
    <row r="57899" spans="151:151" ht="14.4" x14ac:dyDescent="0.25">
      <c r="EU57899" s="104"/>
    </row>
    <row r="57900" spans="151:151" ht="14.4" x14ac:dyDescent="0.25">
      <c r="EU57900" s="104"/>
    </row>
    <row r="57901" spans="151:151" ht="14.4" x14ac:dyDescent="0.25">
      <c r="EU57901" s="104"/>
    </row>
    <row r="57902" spans="151:151" ht="14.4" x14ac:dyDescent="0.25">
      <c r="EU57902" s="104"/>
    </row>
    <row r="57903" spans="151:151" ht="14.4" x14ac:dyDescent="0.25">
      <c r="EU57903" s="104"/>
    </row>
    <row r="57904" spans="151:151" ht="14.4" x14ac:dyDescent="0.25">
      <c r="EU57904" s="104"/>
    </row>
    <row r="57905" spans="151:151" ht="14.4" x14ac:dyDescent="0.25">
      <c r="EU57905" s="104"/>
    </row>
    <row r="57906" spans="151:151" ht="14.4" x14ac:dyDescent="0.25">
      <c r="EU57906" s="104"/>
    </row>
    <row r="57907" spans="151:151" ht="14.4" x14ac:dyDescent="0.25">
      <c r="EU57907" s="104"/>
    </row>
    <row r="57908" spans="151:151" ht="14.4" x14ac:dyDescent="0.25">
      <c r="EU57908" s="104"/>
    </row>
    <row r="57909" spans="151:151" ht="14.4" x14ac:dyDescent="0.25">
      <c r="EU57909" s="104"/>
    </row>
    <row r="57910" spans="151:151" ht="14.4" x14ac:dyDescent="0.25">
      <c r="EU57910" s="104"/>
    </row>
    <row r="57911" spans="151:151" ht="14.4" x14ac:dyDescent="0.25">
      <c r="EU57911" s="104"/>
    </row>
    <row r="57912" spans="151:151" ht="14.4" x14ac:dyDescent="0.25">
      <c r="EU57912" s="104"/>
    </row>
    <row r="57913" spans="151:151" ht="14.4" x14ac:dyDescent="0.25">
      <c r="EU57913" s="104"/>
    </row>
    <row r="57914" spans="151:151" ht="14.4" x14ac:dyDescent="0.25">
      <c r="EU57914" s="104"/>
    </row>
    <row r="57915" spans="151:151" ht="14.4" x14ac:dyDescent="0.25">
      <c r="EU57915" s="104"/>
    </row>
    <row r="57916" spans="151:151" ht="14.4" x14ac:dyDescent="0.25">
      <c r="EU57916" s="104"/>
    </row>
    <row r="57917" spans="151:151" ht="14.4" x14ac:dyDescent="0.25">
      <c r="EU57917" s="104"/>
    </row>
    <row r="57918" spans="151:151" ht="14.4" x14ac:dyDescent="0.25">
      <c r="EU57918" s="104"/>
    </row>
    <row r="57919" spans="151:151" ht="14.4" x14ac:dyDescent="0.25">
      <c r="EU57919" s="104"/>
    </row>
    <row r="57920" spans="151:151" ht="14.4" x14ac:dyDescent="0.25">
      <c r="EU57920" s="104"/>
    </row>
    <row r="57921" spans="151:151" ht="14.4" x14ac:dyDescent="0.25">
      <c r="EU57921" s="104"/>
    </row>
    <row r="57922" spans="151:151" ht="14.4" x14ac:dyDescent="0.25">
      <c r="EU57922" s="104"/>
    </row>
    <row r="57923" spans="151:151" ht="14.4" x14ac:dyDescent="0.25">
      <c r="EU57923" s="104"/>
    </row>
    <row r="57924" spans="151:151" ht="14.4" x14ac:dyDescent="0.25">
      <c r="EU57924" s="104"/>
    </row>
    <row r="57925" spans="151:151" ht="14.4" x14ac:dyDescent="0.25">
      <c r="EU57925" s="104"/>
    </row>
    <row r="57926" spans="151:151" ht="14.4" x14ac:dyDescent="0.25">
      <c r="EU57926" s="104"/>
    </row>
    <row r="57927" spans="151:151" ht="14.4" x14ac:dyDescent="0.25">
      <c r="EU57927" s="104"/>
    </row>
    <row r="57928" spans="151:151" ht="14.4" x14ac:dyDescent="0.25">
      <c r="EU57928" s="104"/>
    </row>
    <row r="57929" spans="151:151" ht="14.4" x14ac:dyDescent="0.25">
      <c r="EU57929" s="104"/>
    </row>
    <row r="57930" spans="151:151" ht="14.4" x14ac:dyDescent="0.25">
      <c r="EU57930" s="104"/>
    </row>
    <row r="57931" spans="151:151" ht="14.4" x14ac:dyDescent="0.25">
      <c r="EU57931" s="104"/>
    </row>
    <row r="57932" spans="151:151" ht="14.4" x14ac:dyDescent="0.25">
      <c r="EU57932" s="104"/>
    </row>
    <row r="57933" spans="151:151" ht="14.4" x14ac:dyDescent="0.25">
      <c r="EU57933" s="104"/>
    </row>
    <row r="57934" spans="151:151" ht="14.4" x14ac:dyDescent="0.25">
      <c r="EU57934" s="104"/>
    </row>
    <row r="57935" spans="151:151" ht="14.4" x14ac:dyDescent="0.25">
      <c r="EU57935" s="104"/>
    </row>
    <row r="57936" spans="151:151" ht="14.4" x14ac:dyDescent="0.25">
      <c r="EU57936" s="104"/>
    </row>
    <row r="57937" spans="151:151" ht="14.4" x14ac:dyDescent="0.25">
      <c r="EU57937" s="104"/>
    </row>
    <row r="57938" spans="151:151" ht="14.4" x14ac:dyDescent="0.25">
      <c r="EU57938" s="104"/>
    </row>
    <row r="57939" spans="151:151" ht="14.4" x14ac:dyDescent="0.25">
      <c r="EU57939" s="104"/>
    </row>
    <row r="57940" spans="151:151" ht="14.4" x14ac:dyDescent="0.25">
      <c r="EU57940" s="104"/>
    </row>
    <row r="57941" spans="151:151" ht="14.4" x14ac:dyDescent="0.25">
      <c r="EU57941" s="104"/>
    </row>
    <row r="57942" spans="151:151" ht="14.4" x14ac:dyDescent="0.25">
      <c r="EU57942" s="104"/>
    </row>
    <row r="57943" spans="151:151" ht="14.4" x14ac:dyDescent="0.25">
      <c r="EU57943" s="104"/>
    </row>
    <row r="57944" spans="151:151" ht="14.4" x14ac:dyDescent="0.25">
      <c r="EU57944" s="104"/>
    </row>
    <row r="57945" spans="151:151" ht="14.4" x14ac:dyDescent="0.25">
      <c r="EU57945" s="104"/>
    </row>
    <row r="57946" spans="151:151" ht="14.4" x14ac:dyDescent="0.25">
      <c r="EU57946" s="104"/>
    </row>
    <row r="57947" spans="151:151" ht="14.4" x14ac:dyDescent="0.25">
      <c r="EU57947" s="104"/>
    </row>
    <row r="57948" spans="151:151" ht="14.4" x14ac:dyDescent="0.25">
      <c r="EU57948" s="104"/>
    </row>
    <row r="57949" spans="151:151" ht="14.4" x14ac:dyDescent="0.25">
      <c r="EU57949" s="104"/>
    </row>
    <row r="57950" spans="151:151" ht="14.4" x14ac:dyDescent="0.25">
      <c r="EU57950" s="104"/>
    </row>
    <row r="57951" spans="151:151" ht="14.4" x14ac:dyDescent="0.25">
      <c r="EU57951" s="104"/>
    </row>
    <row r="57952" spans="151:151" ht="14.4" x14ac:dyDescent="0.25">
      <c r="EU57952" s="104"/>
    </row>
    <row r="57953" spans="151:151" ht="14.4" x14ac:dyDescent="0.25">
      <c r="EU57953" s="104"/>
    </row>
    <row r="57954" spans="151:151" ht="14.4" x14ac:dyDescent="0.25">
      <c r="EU57954" s="104"/>
    </row>
    <row r="57955" spans="151:151" ht="14.4" x14ac:dyDescent="0.25">
      <c r="EU57955" s="104"/>
    </row>
    <row r="57956" spans="151:151" ht="14.4" x14ac:dyDescent="0.25">
      <c r="EU57956" s="104"/>
    </row>
    <row r="57957" spans="151:151" ht="14.4" x14ac:dyDescent="0.25">
      <c r="EU57957" s="104"/>
    </row>
    <row r="57958" spans="151:151" ht="14.4" x14ac:dyDescent="0.25">
      <c r="EU57958" s="104"/>
    </row>
    <row r="57959" spans="151:151" ht="14.4" x14ac:dyDescent="0.25">
      <c r="EU57959" s="104"/>
    </row>
    <row r="57960" spans="151:151" ht="14.4" x14ac:dyDescent="0.25">
      <c r="EU57960" s="104"/>
    </row>
    <row r="57961" spans="151:151" ht="14.4" x14ac:dyDescent="0.25">
      <c r="EU57961" s="104"/>
    </row>
    <row r="57962" spans="151:151" ht="14.4" x14ac:dyDescent="0.25">
      <c r="EU57962" s="104"/>
    </row>
    <row r="57963" spans="151:151" ht="14.4" x14ac:dyDescent="0.25">
      <c r="EU57963" s="104"/>
    </row>
    <row r="57964" spans="151:151" ht="14.4" x14ac:dyDescent="0.25">
      <c r="EU57964" s="104"/>
    </row>
    <row r="57965" spans="151:151" ht="14.4" x14ac:dyDescent="0.25">
      <c r="EU57965" s="104"/>
    </row>
    <row r="57966" spans="151:151" ht="14.4" x14ac:dyDescent="0.25">
      <c r="EU57966" s="104"/>
    </row>
    <row r="57967" spans="151:151" ht="14.4" x14ac:dyDescent="0.25">
      <c r="EU57967" s="104"/>
    </row>
    <row r="57968" spans="151:151" ht="14.4" x14ac:dyDescent="0.25">
      <c r="EU57968" s="104"/>
    </row>
    <row r="57969" spans="151:151" ht="14.4" x14ac:dyDescent="0.25">
      <c r="EU57969" s="104"/>
    </row>
    <row r="57970" spans="151:151" ht="14.4" x14ac:dyDescent="0.25">
      <c r="EU57970" s="104"/>
    </row>
    <row r="57971" spans="151:151" ht="14.4" x14ac:dyDescent="0.25">
      <c r="EU57971" s="104"/>
    </row>
    <row r="57972" spans="151:151" ht="14.4" x14ac:dyDescent="0.25">
      <c r="EU57972" s="104"/>
    </row>
    <row r="57973" spans="151:151" ht="14.4" x14ac:dyDescent="0.25">
      <c r="EU57973" s="104"/>
    </row>
    <row r="57974" spans="151:151" ht="14.4" x14ac:dyDescent="0.25">
      <c r="EU57974" s="104"/>
    </row>
    <row r="57975" spans="151:151" ht="14.4" x14ac:dyDescent="0.25">
      <c r="EU57975" s="104"/>
    </row>
    <row r="57976" spans="151:151" ht="14.4" x14ac:dyDescent="0.25">
      <c r="EU57976" s="104"/>
    </row>
    <row r="57977" spans="151:151" ht="14.4" x14ac:dyDescent="0.25">
      <c r="EU57977" s="104"/>
    </row>
    <row r="57978" spans="151:151" ht="14.4" x14ac:dyDescent="0.25">
      <c r="EU57978" s="104"/>
    </row>
    <row r="57979" spans="151:151" ht="14.4" x14ac:dyDescent="0.25">
      <c r="EU57979" s="104"/>
    </row>
    <row r="57980" spans="151:151" ht="14.4" x14ac:dyDescent="0.25">
      <c r="EU57980" s="104"/>
    </row>
    <row r="57981" spans="151:151" ht="14.4" x14ac:dyDescent="0.25">
      <c r="EU57981" s="104"/>
    </row>
    <row r="57982" spans="151:151" ht="14.4" x14ac:dyDescent="0.25">
      <c r="EU57982" s="104"/>
    </row>
    <row r="57983" spans="151:151" ht="14.4" x14ac:dyDescent="0.25">
      <c r="EU57983" s="104"/>
    </row>
    <row r="57984" spans="151:151" ht="14.4" x14ac:dyDescent="0.25">
      <c r="EU57984" s="104"/>
    </row>
    <row r="57985" spans="151:151" ht="14.4" x14ac:dyDescent="0.25">
      <c r="EU57985" s="104"/>
    </row>
    <row r="57986" spans="151:151" ht="14.4" x14ac:dyDescent="0.25">
      <c r="EU57986" s="104"/>
    </row>
    <row r="57987" spans="151:151" ht="14.4" x14ac:dyDescent="0.25">
      <c r="EU57987" s="104"/>
    </row>
    <row r="57988" spans="151:151" ht="14.4" x14ac:dyDescent="0.25">
      <c r="EU57988" s="104"/>
    </row>
    <row r="57989" spans="151:151" ht="14.4" x14ac:dyDescent="0.25">
      <c r="EU57989" s="104"/>
    </row>
    <row r="57990" spans="151:151" ht="14.4" x14ac:dyDescent="0.25">
      <c r="EU57990" s="104"/>
    </row>
    <row r="57991" spans="151:151" ht="14.4" x14ac:dyDescent="0.25">
      <c r="EU57991" s="104"/>
    </row>
    <row r="57992" spans="151:151" ht="14.4" x14ac:dyDescent="0.25">
      <c r="EU57992" s="104"/>
    </row>
    <row r="57993" spans="151:151" ht="14.4" x14ac:dyDescent="0.25">
      <c r="EU57993" s="104"/>
    </row>
    <row r="57994" spans="151:151" ht="14.4" x14ac:dyDescent="0.25">
      <c r="EU57994" s="104"/>
    </row>
    <row r="57995" spans="151:151" ht="14.4" x14ac:dyDescent="0.25">
      <c r="EU57995" s="104"/>
    </row>
    <row r="57996" spans="151:151" ht="14.4" x14ac:dyDescent="0.25">
      <c r="EU57996" s="104"/>
    </row>
    <row r="57997" spans="151:151" ht="14.4" x14ac:dyDescent="0.25">
      <c r="EU57997" s="104"/>
    </row>
    <row r="57998" spans="151:151" ht="14.4" x14ac:dyDescent="0.25">
      <c r="EU57998" s="104"/>
    </row>
    <row r="57999" spans="151:151" ht="14.4" x14ac:dyDescent="0.25">
      <c r="EU57999" s="104"/>
    </row>
    <row r="58000" spans="151:151" ht="14.4" x14ac:dyDescent="0.25">
      <c r="EU58000" s="104"/>
    </row>
    <row r="58001" spans="151:151" ht="14.4" x14ac:dyDescent="0.25">
      <c r="EU58001" s="104"/>
    </row>
    <row r="58002" spans="151:151" ht="14.4" x14ac:dyDescent="0.25">
      <c r="EU58002" s="104"/>
    </row>
    <row r="58003" spans="151:151" ht="14.4" x14ac:dyDescent="0.25">
      <c r="EU58003" s="104"/>
    </row>
    <row r="58004" spans="151:151" ht="14.4" x14ac:dyDescent="0.25">
      <c r="EU58004" s="104"/>
    </row>
    <row r="58005" spans="151:151" ht="14.4" x14ac:dyDescent="0.25">
      <c r="EU58005" s="104"/>
    </row>
    <row r="58006" spans="151:151" ht="14.4" x14ac:dyDescent="0.25">
      <c r="EU58006" s="104"/>
    </row>
    <row r="58007" spans="151:151" ht="14.4" x14ac:dyDescent="0.25">
      <c r="EU58007" s="104"/>
    </row>
    <row r="58008" spans="151:151" ht="14.4" x14ac:dyDescent="0.25">
      <c r="EU58008" s="104"/>
    </row>
    <row r="58009" spans="151:151" ht="14.4" x14ac:dyDescent="0.25">
      <c r="EU58009" s="104"/>
    </row>
    <row r="58010" spans="151:151" ht="14.4" x14ac:dyDescent="0.25">
      <c r="EU58010" s="104"/>
    </row>
    <row r="58011" spans="151:151" ht="14.4" x14ac:dyDescent="0.25">
      <c r="EU58011" s="104"/>
    </row>
    <row r="58012" spans="151:151" ht="14.4" x14ac:dyDescent="0.25">
      <c r="EU58012" s="104"/>
    </row>
    <row r="58013" spans="151:151" ht="14.4" x14ac:dyDescent="0.25">
      <c r="EU58013" s="104"/>
    </row>
    <row r="58014" spans="151:151" ht="14.4" x14ac:dyDescent="0.25">
      <c r="EU58014" s="104"/>
    </row>
    <row r="58015" spans="151:151" ht="14.4" x14ac:dyDescent="0.25">
      <c r="EU58015" s="104"/>
    </row>
    <row r="58016" spans="151:151" ht="14.4" x14ac:dyDescent="0.25">
      <c r="EU58016" s="104"/>
    </row>
    <row r="58017" spans="151:151" ht="14.4" x14ac:dyDescent="0.25">
      <c r="EU58017" s="104"/>
    </row>
    <row r="58018" spans="151:151" ht="14.4" x14ac:dyDescent="0.25">
      <c r="EU58018" s="104"/>
    </row>
    <row r="58019" spans="151:151" ht="14.4" x14ac:dyDescent="0.25">
      <c r="EU58019" s="104"/>
    </row>
    <row r="58020" spans="151:151" ht="14.4" x14ac:dyDescent="0.25">
      <c r="EU58020" s="104"/>
    </row>
    <row r="58021" spans="151:151" ht="14.4" x14ac:dyDescent="0.25">
      <c r="EU58021" s="104"/>
    </row>
    <row r="58022" spans="151:151" ht="14.4" x14ac:dyDescent="0.25">
      <c r="EU58022" s="104"/>
    </row>
    <row r="58023" spans="151:151" ht="14.4" x14ac:dyDescent="0.25">
      <c r="EU58023" s="104"/>
    </row>
    <row r="58024" spans="151:151" ht="14.4" x14ac:dyDescent="0.25">
      <c r="EU58024" s="104"/>
    </row>
    <row r="58025" spans="151:151" ht="14.4" x14ac:dyDescent="0.25">
      <c r="EU58025" s="104"/>
    </row>
    <row r="58026" spans="151:151" ht="14.4" x14ac:dyDescent="0.25">
      <c r="EU58026" s="104"/>
    </row>
    <row r="58027" spans="151:151" ht="14.4" x14ac:dyDescent="0.25">
      <c r="EU58027" s="104"/>
    </row>
    <row r="58028" spans="151:151" ht="14.4" x14ac:dyDescent="0.25">
      <c r="EU58028" s="104"/>
    </row>
    <row r="58029" spans="151:151" ht="14.4" x14ac:dyDescent="0.25">
      <c r="EU58029" s="104"/>
    </row>
    <row r="58030" spans="151:151" ht="14.4" x14ac:dyDescent="0.25">
      <c r="EU58030" s="104"/>
    </row>
    <row r="58031" spans="151:151" ht="14.4" x14ac:dyDescent="0.25">
      <c r="EU58031" s="104"/>
    </row>
    <row r="58032" spans="151:151" ht="14.4" x14ac:dyDescent="0.25">
      <c r="EU58032" s="104"/>
    </row>
    <row r="58033" spans="151:151" ht="14.4" x14ac:dyDescent="0.25">
      <c r="EU58033" s="104"/>
    </row>
    <row r="58034" spans="151:151" ht="14.4" x14ac:dyDescent="0.25">
      <c r="EU58034" s="104"/>
    </row>
    <row r="58035" spans="151:151" ht="14.4" x14ac:dyDescent="0.25">
      <c r="EU58035" s="104"/>
    </row>
    <row r="58036" spans="151:151" ht="14.4" x14ac:dyDescent="0.25">
      <c r="EU58036" s="104"/>
    </row>
    <row r="58037" spans="151:151" ht="14.4" x14ac:dyDescent="0.25">
      <c r="EU58037" s="104"/>
    </row>
    <row r="58038" spans="151:151" ht="14.4" x14ac:dyDescent="0.25">
      <c r="EU58038" s="104"/>
    </row>
    <row r="58039" spans="151:151" ht="14.4" x14ac:dyDescent="0.25">
      <c r="EU58039" s="104"/>
    </row>
    <row r="58040" spans="151:151" ht="14.4" x14ac:dyDescent="0.25">
      <c r="EU58040" s="104"/>
    </row>
    <row r="58041" spans="151:151" ht="14.4" x14ac:dyDescent="0.25">
      <c r="EU58041" s="104"/>
    </row>
    <row r="58042" spans="151:151" ht="14.4" x14ac:dyDescent="0.25">
      <c r="EU58042" s="104"/>
    </row>
    <row r="58043" spans="151:151" ht="14.4" x14ac:dyDescent="0.25">
      <c r="EU58043" s="104"/>
    </row>
    <row r="58044" spans="151:151" ht="14.4" x14ac:dyDescent="0.25">
      <c r="EU58044" s="104"/>
    </row>
    <row r="58045" spans="151:151" ht="14.4" x14ac:dyDescent="0.25">
      <c r="EU58045" s="104"/>
    </row>
    <row r="58046" spans="151:151" ht="14.4" x14ac:dyDescent="0.25">
      <c r="EU58046" s="104"/>
    </row>
    <row r="58047" spans="151:151" ht="14.4" x14ac:dyDescent="0.25">
      <c r="EU58047" s="104"/>
    </row>
    <row r="58048" spans="151:151" ht="14.4" x14ac:dyDescent="0.25">
      <c r="EU58048" s="104"/>
    </row>
    <row r="58049" spans="151:151" ht="14.4" x14ac:dyDescent="0.25">
      <c r="EU58049" s="104"/>
    </row>
    <row r="58050" spans="151:151" ht="14.4" x14ac:dyDescent="0.25">
      <c r="EU58050" s="104"/>
    </row>
    <row r="58051" spans="151:151" ht="14.4" x14ac:dyDescent="0.25">
      <c r="EU58051" s="104"/>
    </row>
    <row r="58052" spans="151:151" ht="14.4" x14ac:dyDescent="0.25">
      <c r="EU58052" s="104"/>
    </row>
    <row r="58053" spans="151:151" ht="14.4" x14ac:dyDescent="0.25">
      <c r="EU58053" s="104"/>
    </row>
    <row r="58054" spans="151:151" ht="14.4" x14ac:dyDescent="0.25">
      <c r="EU58054" s="104"/>
    </row>
    <row r="58055" spans="151:151" ht="14.4" x14ac:dyDescent="0.25">
      <c r="EU58055" s="104"/>
    </row>
    <row r="58056" spans="151:151" ht="14.4" x14ac:dyDescent="0.25">
      <c r="EU58056" s="104"/>
    </row>
    <row r="58057" spans="151:151" ht="14.4" x14ac:dyDescent="0.25">
      <c r="EU58057" s="104"/>
    </row>
    <row r="58058" spans="151:151" ht="14.4" x14ac:dyDescent="0.25">
      <c r="EU58058" s="104"/>
    </row>
    <row r="58059" spans="151:151" ht="14.4" x14ac:dyDescent="0.25">
      <c r="EU58059" s="104"/>
    </row>
    <row r="58060" spans="151:151" ht="14.4" x14ac:dyDescent="0.25">
      <c r="EU58060" s="104"/>
    </row>
    <row r="58061" spans="151:151" ht="14.4" x14ac:dyDescent="0.25">
      <c r="EU58061" s="104"/>
    </row>
    <row r="58062" spans="151:151" ht="14.4" x14ac:dyDescent="0.25">
      <c r="EU58062" s="104"/>
    </row>
    <row r="58063" spans="151:151" ht="14.4" x14ac:dyDescent="0.25">
      <c r="EU58063" s="104"/>
    </row>
    <row r="58064" spans="151:151" ht="14.4" x14ac:dyDescent="0.25">
      <c r="EU58064" s="104"/>
    </row>
    <row r="58065" spans="151:151" ht="14.4" x14ac:dyDescent="0.25">
      <c r="EU58065" s="104"/>
    </row>
    <row r="58066" spans="151:151" ht="14.4" x14ac:dyDescent="0.25">
      <c r="EU58066" s="104"/>
    </row>
    <row r="58067" spans="151:151" ht="14.4" x14ac:dyDescent="0.25">
      <c r="EU58067" s="104"/>
    </row>
    <row r="58068" spans="151:151" ht="14.4" x14ac:dyDescent="0.25">
      <c r="EU58068" s="104"/>
    </row>
    <row r="58069" spans="151:151" ht="14.4" x14ac:dyDescent="0.25">
      <c r="EU58069" s="104"/>
    </row>
    <row r="58070" spans="151:151" ht="14.4" x14ac:dyDescent="0.25">
      <c r="EU58070" s="104"/>
    </row>
    <row r="58071" spans="151:151" ht="14.4" x14ac:dyDescent="0.25">
      <c r="EU58071" s="104"/>
    </row>
    <row r="58072" spans="151:151" ht="14.4" x14ac:dyDescent="0.25">
      <c r="EU58072" s="104"/>
    </row>
    <row r="58073" spans="151:151" ht="14.4" x14ac:dyDescent="0.25">
      <c r="EU58073" s="104"/>
    </row>
    <row r="58074" spans="151:151" ht="14.4" x14ac:dyDescent="0.25">
      <c r="EU58074" s="104"/>
    </row>
    <row r="58075" spans="151:151" ht="14.4" x14ac:dyDescent="0.25">
      <c r="EU58075" s="104"/>
    </row>
    <row r="58076" spans="151:151" ht="14.4" x14ac:dyDescent="0.25">
      <c r="EU58076" s="104"/>
    </row>
    <row r="58077" spans="151:151" ht="14.4" x14ac:dyDescent="0.25">
      <c r="EU58077" s="104"/>
    </row>
    <row r="58078" spans="151:151" ht="14.4" x14ac:dyDescent="0.25">
      <c r="EU58078" s="104"/>
    </row>
    <row r="58079" spans="151:151" ht="14.4" x14ac:dyDescent="0.25">
      <c r="EU58079" s="104"/>
    </row>
    <row r="58080" spans="151:151" ht="14.4" x14ac:dyDescent="0.25">
      <c r="EU58080" s="104"/>
    </row>
    <row r="58081" spans="151:151" ht="14.4" x14ac:dyDescent="0.25">
      <c r="EU58081" s="104"/>
    </row>
    <row r="58082" spans="151:151" ht="14.4" x14ac:dyDescent="0.25">
      <c r="EU58082" s="104"/>
    </row>
    <row r="58083" spans="151:151" ht="14.4" x14ac:dyDescent="0.25">
      <c r="EU58083" s="104"/>
    </row>
    <row r="58084" spans="151:151" ht="14.4" x14ac:dyDescent="0.25">
      <c r="EU58084" s="104"/>
    </row>
    <row r="58085" spans="151:151" ht="14.4" x14ac:dyDescent="0.25">
      <c r="EU58085" s="104"/>
    </row>
    <row r="58086" spans="151:151" ht="14.4" x14ac:dyDescent="0.25">
      <c r="EU58086" s="104"/>
    </row>
    <row r="58087" spans="151:151" ht="14.4" x14ac:dyDescent="0.25">
      <c r="EU58087" s="104"/>
    </row>
    <row r="58088" spans="151:151" ht="14.4" x14ac:dyDescent="0.25">
      <c r="EU58088" s="104"/>
    </row>
    <row r="58089" spans="151:151" ht="14.4" x14ac:dyDescent="0.25">
      <c r="EU58089" s="104"/>
    </row>
    <row r="58090" spans="151:151" ht="14.4" x14ac:dyDescent="0.25">
      <c r="EU58090" s="104"/>
    </row>
    <row r="58091" spans="151:151" ht="14.4" x14ac:dyDescent="0.25">
      <c r="EU58091" s="104"/>
    </row>
    <row r="58092" spans="151:151" ht="14.4" x14ac:dyDescent="0.25">
      <c r="EU58092" s="104"/>
    </row>
    <row r="58093" spans="151:151" ht="14.4" x14ac:dyDescent="0.25">
      <c r="EU58093" s="104"/>
    </row>
    <row r="58094" spans="151:151" ht="14.4" x14ac:dyDescent="0.25">
      <c r="EU58094" s="104"/>
    </row>
    <row r="58095" spans="151:151" ht="14.4" x14ac:dyDescent="0.25">
      <c r="EU58095" s="104"/>
    </row>
    <row r="58096" spans="151:151" ht="14.4" x14ac:dyDescent="0.25">
      <c r="EU58096" s="104"/>
    </row>
    <row r="58097" spans="151:151" ht="14.4" x14ac:dyDescent="0.25">
      <c r="EU58097" s="104"/>
    </row>
    <row r="58098" spans="151:151" ht="14.4" x14ac:dyDescent="0.25">
      <c r="EU58098" s="104"/>
    </row>
    <row r="58099" spans="151:151" ht="14.4" x14ac:dyDescent="0.25">
      <c r="EU58099" s="104"/>
    </row>
    <row r="58100" spans="151:151" ht="14.4" x14ac:dyDescent="0.25">
      <c r="EU58100" s="104"/>
    </row>
    <row r="58101" spans="151:151" ht="14.4" x14ac:dyDescent="0.25">
      <c r="EU58101" s="104"/>
    </row>
    <row r="58102" spans="151:151" ht="14.4" x14ac:dyDescent="0.25">
      <c r="EU58102" s="104"/>
    </row>
    <row r="58103" spans="151:151" ht="14.4" x14ac:dyDescent="0.25">
      <c r="EU58103" s="104"/>
    </row>
    <row r="58104" spans="151:151" ht="14.4" x14ac:dyDescent="0.25">
      <c r="EU58104" s="104"/>
    </row>
    <row r="58105" spans="151:151" ht="14.4" x14ac:dyDescent="0.25">
      <c r="EU58105" s="104"/>
    </row>
    <row r="58106" spans="151:151" ht="14.4" x14ac:dyDescent="0.25">
      <c r="EU58106" s="104"/>
    </row>
    <row r="58107" spans="151:151" ht="14.4" x14ac:dyDescent="0.25">
      <c r="EU58107" s="104"/>
    </row>
    <row r="58108" spans="151:151" ht="14.4" x14ac:dyDescent="0.25">
      <c r="EU58108" s="104"/>
    </row>
    <row r="58109" spans="151:151" ht="14.4" x14ac:dyDescent="0.25">
      <c r="EU58109" s="104"/>
    </row>
    <row r="58110" spans="151:151" ht="14.4" x14ac:dyDescent="0.25">
      <c r="EU58110" s="104"/>
    </row>
    <row r="58111" spans="151:151" ht="14.4" x14ac:dyDescent="0.25">
      <c r="EU58111" s="104"/>
    </row>
    <row r="58112" spans="151:151" ht="14.4" x14ac:dyDescent="0.25">
      <c r="EU58112" s="104"/>
    </row>
    <row r="58113" spans="151:151" ht="14.4" x14ac:dyDescent="0.25">
      <c r="EU58113" s="104"/>
    </row>
    <row r="58114" spans="151:151" ht="14.4" x14ac:dyDescent="0.25">
      <c r="EU58114" s="104"/>
    </row>
    <row r="58115" spans="151:151" ht="14.4" x14ac:dyDescent="0.25">
      <c r="EU58115" s="104"/>
    </row>
    <row r="58116" spans="151:151" ht="14.4" x14ac:dyDescent="0.25">
      <c r="EU58116" s="104"/>
    </row>
    <row r="58117" spans="151:151" ht="14.4" x14ac:dyDescent="0.25">
      <c r="EU58117" s="104"/>
    </row>
    <row r="58118" spans="151:151" ht="14.4" x14ac:dyDescent="0.25">
      <c r="EU58118" s="104"/>
    </row>
    <row r="58119" spans="151:151" ht="14.4" x14ac:dyDescent="0.25">
      <c r="EU58119" s="104"/>
    </row>
    <row r="58120" spans="151:151" ht="14.4" x14ac:dyDescent="0.25">
      <c r="EU58120" s="104"/>
    </row>
    <row r="58121" spans="151:151" ht="14.4" x14ac:dyDescent="0.25">
      <c r="EU58121" s="104"/>
    </row>
    <row r="58122" spans="151:151" ht="14.4" x14ac:dyDescent="0.25">
      <c r="EU58122" s="104"/>
    </row>
    <row r="58123" spans="151:151" ht="14.4" x14ac:dyDescent="0.25">
      <c r="EU58123" s="104"/>
    </row>
    <row r="58124" spans="151:151" ht="14.4" x14ac:dyDescent="0.25">
      <c r="EU58124" s="104"/>
    </row>
    <row r="58125" spans="151:151" ht="14.4" x14ac:dyDescent="0.25">
      <c r="EU58125" s="104"/>
    </row>
    <row r="58126" spans="151:151" ht="14.4" x14ac:dyDescent="0.25">
      <c r="EU58126" s="104"/>
    </row>
    <row r="58127" spans="151:151" ht="14.4" x14ac:dyDescent="0.25">
      <c r="EU58127" s="104"/>
    </row>
    <row r="58128" spans="151:151" ht="14.4" x14ac:dyDescent="0.25">
      <c r="EU58128" s="104"/>
    </row>
    <row r="58129" spans="151:151" ht="14.4" x14ac:dyDescent="0.25">
      <c r="EU58129" s="104"/>
    </row>
    <row r="58130" spans="151:151" ht="14.4" x14ac:dyDescent="0.25">
      <c r="EU58130" s="104"/>
    </row>
    <row r="58131" spans="151:151" ht="14.4" x14ac:dyDescent="0.25">
      <c r="EU58131" s="104"/>
    </row>
    <row r="58132" spans="151:151" ht="14.4" x14ac:dyDescent="0.25">
      <c r="EU58132" s="104"/>
    </row>
    <row r="58133" spans="151:151" ht="14.4" x14ac:dyDescent="0.25">
      <c r="EU58133" s="104"/>
    </row>
    <row r="58134" spans="151:151" ht="14.4" x14ac:dyDescent="0.25">
      <c r="EU58134" s="104"/>
    </row>
    <row r="58135" spans="151:151" ht="14.4" x14ac:dyDescent="0.25">
      <c r="EU58135" s="104"/>
    </row>
    <row r="58136" spans="151:151" ht="14.4" x14ac:dyDescent="0.25">
      <c r="EU58136" s="104"/>
    </row>
    <row r="58137" spans="151:151" ht="14.4" x14ac:dyDescent="0.25">
      <c r="EU58137" s="104"/>
    </row>
    <row r="58138" spans="151:151" ht="14.4" x14ac:dyDescent="0.25">
      <c r="EU58138" s="104"/>
    </row>
    <row r="58139" spans="151:151" ht="14.4" x14ac:dyDescent="0.25">
      <c r="EU58139" s="104"/>
    </row>
    <row r="58140" spans="151:151" ht="14.4" x14ac:dyDescent="0.25">
      <c r="EU58140" s="104"/>
    </row>
    <row r="58141" spans="151:151" ht="14.4" x14ac:dyDescent="0.25">
      <c r="EU58141" s="104"/>
    </row>
    <row r="58142" spans="151:151" ht="14.4" x14ac:dyDescent="0.25">
      <c r="EU58142" s="104"/>
    </row>
    <row r="58143" spans="151:151" ht="14.4" x14ac:dyDescent="0.25">
      <c r="EU58143" s="104"/>
    </row>
    <row r="58144" spans="151:151" ht="14.4" x14ac:dyDescent="0.25">
      <c r="EU58144" s="104"/>
    </row>
    <row r="58145" spans="151:151" ht="14.4" x14ac:dyDescent="0.25">
      <c r="EU58145" s="104"/>
    </row>
    <row r="58146" spans="151:151" ht="14.4" x14ac:dyDescent="0.25">
      <c r="EU58146" s="104"/>
    </row>
    <row r="58147" spans="151:151" ht="14.4" x14ac:dyDescent="0.25">
      <c r="EU58147" s="104"/>
    </row>
    <row r="58148" spans="151:151" ht="14.4" x14ac:dyDescent="0.25">
      <c r="EU58148" s="104"/>
    </row>
    <row r="58149" spans="151:151" ht="14.4" x14ac:dyDescent="0.25">
      <c r="EU58149" s="104"/>
    </row>
    <row r="58150" spans="151:151" ht="14.4" x14ac:dyDescent="0.25">
      <c r="EU58150" s="104"/>
    </row>
    <row r="58151" spans="151:151" ht="14.4" x14ac:dyDescent="0.25">
      <c r="EU58151" s="104"/>
    </row>
    <row r="58152" spans="151:151" ht="14.4" x14ac:dyDescent="0.25">
      <c r="EU58152" s="104"/>
    </row>
    <row r="58153" spans="151:151" ht="14.4" x14ac:dyDescent="0.25">
      <c r="EU58153" s="104"/>
    </row>
    <row r="58154" spans="151:151" ht="14.4" x14ac:dyDescent="0.25">
      <c r="EU58154" s="104"/>
    </row>
    <row r="58155" spans="151:151" ht="14.4" x14ac:dyDescent="0.25">
      <c r="EU58155" s="104"/>
    </row>
    <row r="58156" spans="151:151" ht="14.4" x14ac:dyDescent="0.25">
      <c r="EU58156" s="104"/>
    </row>
    <row r="58157" spans="151:151" ht="14.4" x14ac:dyDescent="0.25">
      <c r="EU58157" s="104"/>
    </row>
    <row r="58158" spans="151:151" ht="14.4" x14ac:dyDescent="0.25">
      <c r="EU58158" s="104"/>
    </row>
    <row r="58159" spans="151:151" ht="14.4" x14ac:dyDescent="0.25">
      <c r="EU58159" s="104"/>
    </row>
    <row r="58160" spans="151:151" ht="14.4" x14ac:dyDescent="0.25">
      <c r="EU58160" s="104"/>
    </row>
    <row r="58161" spans="151:151" ht="14.4" x14ac:dyDescent="0.25">
      <c r="EU58161" s="104"/>
    </row>
    <row r="58162" spans="151:151" ht="14.4" x14ac:dyDescent="0.25">
      <c r="EU58162" s="104"/>
    </row>
    <row r="58163" spans="151:151" ht="14.4" x14ac:dyDescent="0.25">
      <c r="EU58163" s="104"/>
    </row>
    <row r="58164" spans="151:151" ht="14.4" x14ac:dyDescent="0.25">
      <c r="EU58164" s="104"/>
    </row>
    <row r="58165" spans="151:151" ht="14.4" x14ac:dyDescent="0.25">
      <c r="EU58165" s="104"/>
    </row>
    <row r="58166" spans="151:151" ht="14.4" x14ac:dyDescent="0.25">
      <c r="EU58166" s="104"/>
    </row>
    <row r="58167" spans="151:151" ht="14.4" x14ac:dyDescent="0.25">
      <c r="EU58167" s="104"/>
    </row>
    <row r="58168" spans="151:151" ht="14.4" x14ac:dyDescent="0.25">
      <c r="EU58168" s="104"/>
    </row>
    <row r="58169" spans="151:151" ht="14.4" x14ac:dyDescent="0.25">
      <c r="EU58169" s="104"/>
    </row>
    <row r="58170" spans="151:151" ht="14.4" x14ac:dyDescent="0.25">
      <c r="EU58170" s="104"/>
    </row>
    <row r="58171" spans="151:151" ht="14.4" x14ac:dyDescent="0.25">
      <c r="EU58171" s="104"/>
    </row>
    <row r="58172" spans="151:151" ht="14.4" x14ac:dyDescent="0.25">
      <c r="EU58172" s="104"/>
    </row>
    <row r="58173" spans="151:151" ht="14.4" x14ac:dyDescent="0.25">
      <c r="EU58173" s="104"/>
    </row>
    <row r="58174" spans="151:151" ht="14.4" x14ac:dyDescent="0.25">
      <c r="EU58174" s="104"/>
    </row>
    <row r="58175" spans="151:151" ht="14.4" x14ac:dyDescent="0.25">
      <c r="EU58175" s="104"/>
    </row>
    <row r="58176" spans="151:151" ht="14.4" x14ac:dyDescent="0.25">
      <c r="EU58176" s="104"/>
    </row>
    <row r="58177" spans="151:151" ht="14.4" x14ac:dyDescent="0.25">
      <c r="EU58177" s="104"/>
    </row>
    <row r="58178" spans="151:151" ht="14.4" x14ac:dyDescent="0.25">
      <c r="EU58178" s="104"/>
    </row>
    <row r="58179" spans="151:151" ht="14.4" x14ac:dyDescent="0.25">
      <c r="EU58179" s="104"/>
    </row>
    <row r="58180" spans="151:151" ht="14.4" x14ac:dyDescent="0.25">
      <c r="EU58180" s="104"/>
    </row>
    <row r="58181" spans="151:151" ht="14.4" x14ac:dyDescent="0.25">
      <c r="EU58181" s="104"/>
    </row>
    <row r="58182" spans="151:151" ht="14.4" x14ac:dyDescent="0.25">
      <c r="EU58182" s="104"/>
    </row>
    <row r="58183" spans="151:151" ht="14.4" x14ac:dyDescent="0.25">
      <c r="EU58183" s="104"/>
    </row>
    <row r="58184" spans="151:151" ht="14.4" x14ac:dyDescent="0.25">
      <c r="EU58184" s="104"/>
    </row>
    <row r="58185" spans="151:151" ht="14.4" x14ac:dyDescent="0.25">
      <c r="EU58185" s="104"/>
    </row>
    <row r="58186" spans="151:151" ht="14.4" x14ac:dyDescent="0.25">
      <c r="EU58186" s="104"/>
    </row>
    <row r="58187" spans="151:151" ht="14.4" x14ac:dyDescent="0.25">
      <c r="EU58187" s="104"/>
    </row>
    <row r="58188" spans="151:151" ht="14.4" x14ac:dyDescent="0.25">
      <c r="EU58188" s="104"/>
    </row>
    <row r="58189" spans="151:151" ht="14.4" x14ac:dyDescent="0.25">
      <c r="EU58189" s="104"/>
    </row>
    <row r="58190" spans="151:151" ht="14.4" x14ac:dyDescent="0.25">
      <c r="EU58190" s="104"/>
    </row>
    <row r="58191" spans="151:151" ht="14.4" x14ac:dyDescent="0.25">
      <c r="EU58191" s="104"/>
    </row>
    <row r="58192" spans="151:151" ht="14.4" x14ac:dyDescent="0.25">
      <c r="EU58192" s="104"/>
    </row>
    <row r="58193" spans="151:151" ht="14.4" x14ac:dyDescent="0.25">
      <c r="EU58193" s="104"/>
    </row>
    <row r="58194" spans="151:151" ht="14.4" x14ac:dyDescent="0.25">
      <c r="EU58194" s="104"/>
    </row>
    <row r="58195" spans="151:151" ht="14.4" x14ac:dyDescent="0.25">
      <c r="EU58195" s="104"/>
    </row>
    <row r="58196" spans="151:151" ht="14.4" x14ac:dyDescent="0.25">
      <c r="EU58196" s="104"/>
    </row>
    <row r="58197" spans="151:151" ht="14.4" x14ac:dyDescent="0.25">
      <c r="EU58197" s="104"/>
    </row>
    <row r="58198" spans="151:151" ht="14.4" x14ac:dyDescent="0.25">
      <c r="EU58198" s="104"/>
    </row>
    <row r="58199" spans="151:151" ht="14.4" x14ac:dyDescent="0.25">
      <c r="EU58199" s="104"/>
    </row>
    <row r="58200" spans="151:151" ht="14.4" x14ac:dyDescent="0.25">
      <c r="EU58200" s="104"/>
    </row>
    <row r="58201" spans="151:151" ht="14.4" x14ac:dyDescent="0.25">
      <c r="EU58201" s="104"/>
    </row>
    <row r="58202" spans="151:151" ht="14.4" x14ac:dyDescent="0.25">
      <c r="EU58202" s="104"/>
    </row>
    <row r="58203" spans="151:151" ht="14.4" x14ac:dyDescent="0.25">
      <c r="EU58203" s="104"/>
    </row>
    <row r="58204" spans="151:151" ht="14.4" x14ac:dyDescent="0.25">
      <c r="EU58204" s="104"/>
    </row>
    <row r="58205" spans="151:151" ht="14.4" x14ac:dyDescent="0.25">
      <c r="EU58205" s="104"/>
    </row>
    <row r="58206" spans="151:151" ht="14.4" x14ac:dyDescent="0.25">
      <c r="EU58206" s="104"/>
    </row>
    <row r="58207" spans="151:151" ht="14.4" x14ac:dyDescent="0.25">
      <c r="EU58207" s="104"/>
    </row>
    <row r="58208" spans="151:151" ht="14.4" x14ac:dyDescent="0.25">
      <c r="EU58208" s="104"/>
    </row>
    <row r="58209" spans="151:151" ht="14.4" x14ac:dyDescent="0.25">
      <c r="EU58209" s="104"/>
    </row>
    <row r="58210" spans="151:151" ht="14.4" x14ac:dyDescent="0.25">
      <c r="EU58210" s="104"/>
    </row>
    <row r="58211" spans="151:151" ht="14.4" x14ac:dyDescent="0.25">
      <c r="EU58211" s="104"/>
    </row>
    <row r="58212" spans="151:151" ht="14.4" x14ac:dyDescent="0.25">
      <c r="EU58212" s="104"/>
    </row>
    <row r="58213" spans="151:151" ht="14.4" x14ac:dyDescent="0.25">
      <c r="EU58213" s="104"/>
    </row>
    <row r="58214" spans="151:151" ht="14.4" x14ac:dyDescent="0.25">
      <c r="EU58214" s="104"/>
    </row>
    <row r="58215" spans="151:151" ht="14.4" x14ac:dyDescent="0.25">
      <c r="EU58215" s="104"/>
    </row>
    <row r="58216" spans="151:151" ht="14.4" x14ac:dyDescent="0.25">
      <c r="EU58216" s="104"/>
    </row>
    <row r="58217" spans="151:151" ht="14.4" x14ac:dyDescent="0.25">
      <c r="EU58217" s="104"/>
    </row>
    <row r="58218" spans="151:151" ht="14.4" x14ac:dyDescent="0.25">
      <c r="EU58218" s="104"/>
    </row>
    <row r="58219" spans="151:151" ht="14.4" x14ac:dyDescent="0.25">
      <c r="EU58219" s="104"/>
    </row>
    <row r="58220" spans="151:151" ht="14.4" x14ac:dyDescent="0.25">
      <c r="EU58220" s="104"/>
    </row>
    <row r="58221" spans="151:151" ht="14.4" x14ac:dyDescent="0.25">
      <c r="EU58221" s="104"/>
    </row>
    <row r="58222" spans="151:151" ht="14.4" x14ac:dyDescent="0.25">
      <c r="EU58222" s="104"/>
    </row>
    <row r="58223" spans="151:151" ht="14.4" x14ac:dyDescent="0.25">
      <c r="EU58223" s="104"/>
    </row>
    <row r="58224" spans="151:151" ht="14.4" x14ac:dyDescent="0.25">
      <c r="EU58224" s="104"/>
    </row>
    <row r="58225" spans="151:151" ht="14.4" x14ac:dyDescent="0.25">
      <c r="EU58225" s="104"/>
    </row>
    <row r="58226" spans="151:151" ht="14.4" x14ac:dyDescent="0.25">
      <c r="EU58226" s="104"/>
    </row>
    <row r="58227" spans="151:151" ht="14.4" x14ac:dyDescent="0.25">
      <c r="EU58227" s="104"/>
    </row>
    <row r="58228" spans="151:151" ht="14.4" x14ac:dyDescent="0.25">
      <c r="EU58228" s="104"/>
    </row>
    <row r="58229" spans="151:151" ht="14.4" x14ac:dyDescent="0.25">
      <c r="EU58229" s="104"/>
    </row>
    <row r="58230" spans="151:151" ht="14.4" x14ac:dyDescent="0.25">
      <c r="EU58230" s="104"/>
    </row>
    <row r="58231" spans="151:151" ht="14.4" x14ac:dyDescent="0.25">
      <c r="EU58231" s="104"/>
    </row>
    <row r="58232" spans="151:151" ht="14.4" x14ac:dyDescent="0.25">
      <c r="EU58232" s="104"/>
    </row>
    <row r="58233" spans="151:151" ht="14.4" x14ac:dyDescent="0.25">
      <c r="EU58233" s="104"/>
    </row>
    <row r="58234" spans="151:151" ht="14.4" x14ac:dyDescent="0.25">
      <c r="EU58234" s="104"/>
    </row>
    <row r="58235" spans="151:151" ht="14.4" x14ac:dyDescent="0.25">
      <c r="EU58235" s="104"/>
    </row>
    <row r="58236" spans="151:151" ht="14.4" x14ac:dyDescent="0.25">
      <c r="EU58236" s="104"/>
    </row>
    <row r="58237" spans="151:151" ht="14.4" x14ac:dyDescent="0.25">
      <c r="EU58237" s="104"/>
    </row>
    <row r="58238" spans="151:151" ht="14.4" x14ac:dyDescent="0.25">
      <c r="EU58238" s="104"/>
    </row>
    <row r="58239" spans="151:151" ht="14.4" x14ac:dyDescent="0.25">
      <c r="EU58239" s="104"/>
    </row>
    <row r="58240" spans="151:151" ht="14.4" x14ac:dyDescent="0.25">
      <c r="EU58240" s="104"/>
    </row>
    <row r="58241" spans="151:151" ht="14.4" x14ac:dyDescent="0.25">
      <c r="EU58241" s="104"/>
    </row>
    <row r="58242" spans="151:151" ht="14.4" x14ac:dyDescent="0.25">
      <c r="EU58242" s="104"/>
    </row>
    <row r="58243" spans="151:151" ht="14.4" x14ac:dyDescent="0.25">
      <c r="EU58243" s="104"/>
    </row>
    <row r="58244" spans="151:151" ht="14.4" x14ac:dyDescent="0.25">
      <c r="EU58244" s="104"/>
    </row>
    <row r="58245" spans="151:151" ht="14.4" x14ac:dyDescent="0.25">
      <c r="EU58245" s="104"/>
    </row>
    <row r="58246" spans="151:151" ht="14.4" x14ac:dyDescent="0.25">
      <c r="EU58246" s="104"/>
    </row>
    <row r="58247" spans="151:151" ht="14.4" x14ac:dyDescent="0.25">
      <c r="EU58247" s="104"/>
    </row>
    <row r="58248" spans="151:151" ht="14.4" x14ac:dyDescent="0.25">
      <c r="EU58248" s="104"/>
    </row>
    <row r="58249" spans="151:151" ht="14.4" x14ac:dyDescent="0.25">
      <c r="EU58249" s="104"/>
    </row>
    <row r="58250" spans="151:151" ht="14.4" x14ac:dyDescent="0.25">
      <c r="EU58250" s="104"/>
    </row>
    <row r="58251" spans="151:151" ht="14.4" x14ac:dyDescent="0.25">
      <c r="EU58251" s="104"/>
    </row>
    <row r="58252" spans="151:151" ht="14.4" x14ac:dyDescent="0.25">
      <c r="EU58252" s="104"/>
    </row>
    <row r="58253" spans="151:151" ht="14.4" x14ac:dyDescent="0.25">
      <c r="EU58253" s="104"/>
    </row>
    <row r="58254" spans="151:151" ht="14.4" x14ac:dyDescent="0.25">
      <c r="EU58254" s="104"/>
    </row>
    <row r="58255" spans="151:151" ht="14.4" x14ac:dyDescent="0.25">
      <c r="EU58255" s="104"/>
    </row>
    <row r="58256" spans="151:151" ht="14.4" x14ac:dyDescent="0.25">
      <c r="EU58256" s="104"/>
    </row>
    <row r="58257" spans="151:151" ht="14.4" x14ac:dyDescent="0.25">
      <c r="EU58257" s="104"/>
    </row>
    <row r="58258" spans="151:151" ht="14.4" x14ac:dyDescent="0.25">
      <c r="EU58258" s="104"/>
    </row>
    <row r="58259" spans="151:151" ht="14.4" x14ac:dyDescent="0.25">
      <c r="EU58259" s="104"/>
    </row>
    <row r="58260" spans="151:151" ht="14.4" x14ac:dyDescent="0.25">
      <c r="EU58260" s="104"/>
    </row>
    <row r="58261" spans="151:151" ht="14.4" x14ac:dyDescent="0.25">
      <c r="EU58261" s="104"/>
    </row>
    <row r="58262" spans="151:151" ht="14.4" x14ac:dyDescent="0.25">
      <c r="EU58262" s="104"/>
    </row>
    <row r="58263" spans="151:151" ht="14.4" x14ac:dyDescent="0.25">
      <c r="EU58263" s="104"/>
    </row>
    <row r="58264" spans="151:151" ht="14.4" x14ac:dyDescent="0.25">
      <c r="EU58264" s="104"/>
    </row>
    <row r="58265" spans="151:151" ht="14.4" x14ac:dyDescent="0.25">
      <c r="EU58265" s="104"/>
    </row>
    <row r="58266" spans="151:151" ht="14.4" x14ac:dyDescent="0.25">
      <c r="EU58266" s="104"/>
    </row>
    <row r="58267" spans="151:151" ht="14.4" x14ac:dyDescent="0.25">
      <c r="EU58267" s="104"/>
    </row>
    <row r="58268" spans="151:151" ht="14.4" x14ac:dyDescent="0.25">
      <c r="EU58268" s="104"/>
    </row>
    <row r="58269" spans="151:151" ht="14.4" x14ac:dyDescent="0.25">
      <c r="EU58269" s="104"/>
    </row>
    <row r="58270" spans="151:151" ht="14.4" x14ac:dyDescent="0.25">
      <c r="EU58270" s="104"/>
    </row>
    <row r="58271" spans="151:151" ht="14.4" x14ac:dyDescent="0.25">
      <c r="EU58271" s="104"/>
    </row>
    <row r="58272" spans="151:151" ht="14.4" x14ac:dyDescent="0.25">
      <c r="EU58272" s="104"/>
    </row>
    <row r="58273" spans="151:151" ht="14.4" x14ac:dyDescent="0.25">
      <c r="EU58273" s="104"/>
    </row>
    <row r="58274" spans="151:151" ht="14.4" x14ac:dyDescent="0.25">
      <c r="EU58274" s="104"/>
    </row>
    <row r="58275" spans="151:151" ht="14.4" x14ac:dyDescent="0.25">
      <c r="EU58275" s="104"/>
    </row>
    <row r="58276" spans="151:151" ht="14.4" x14ac:dyDescent="0.25">
      <c r="EU58276" s="104"/>
    </row>
    <row r="58277" spans="151:151" ht="14.4" x14ac:dyDescent="0.25">
      <c r="EU58277" s="104"/>
    </row>
    <row r="58278" spans="151:151" ht="14.4" x14ac:dyDescent="0.25">
      <c r="EU58278" s="104"/>
    </row>
    <row r="58279" spans="151:151" ht="14.4" x14ac:dyDescent="0.25">
      <c r="EU58279" s="104"/>
    </row>
    <row r="58280" spans="151:151" ht="14.4" x14ac:dyDescent="0.25">
      <c r="EU58280" s="104"/>
    </row>
    <row r="58281" spans="151:151" ht="14.4" x14ac:dyDescent="0.25">
      <c r="EU58281" s="104"/>
    </row>
    <row r="58282" spans="151:151" ht="14.4" x14ac:dyDescent="0.25">
      <c r="EU58282" s="104"/>
    </row>
    <row r="58283" spans="151:151" ht="14.4" x14ac:dyDescent="0.25">
      <c r="EU58283" s="104"/>
    </row>
    <row r="58284" spans="151:151" ht="14.4" x14ac:dyDescent="0.25">
      <c r="EU58284" s="104"/>
    </row>
    <row r="58285" spans="151:151" ht="14.4" x14ac:dyDescent="0.25">
      <c r="EU58285" s="104"/>
    </row>
    <row r="58286" spans="151:151" ht="14.4" x14ac:dyDescent="0.25">
      <c r="EU58286" s="104"/>
    </row>
    <row r="58287" spans="151:151" ht="14.4" x14ac:dyDescent="0.25">
      <c r="EU58287" s="104"/>
    </row>
    <row r="58288" spans="151:151" ht="14.4" x14ac:dyDescent="0.25">
      <c r="EU58288" s="104"/>
    </row>
    <row r="58289" spans="151:151" ht="14.4" x14ac:dyDescent="0.25">
      <c r="EU58289" s="104"/>
    </row>
    <row r="58290" spans="151:151" ht="14.4" x14ac:dyDescent="0.25">
      <c r="EU58290" s="104"/>
    </row>
    <row r="58291" spans="151:151" ht="14.4" x14ac:dyDescent="0.25">
      <c r="EU58291" s="104"/>
    </row>
    <row r="58292" spans="151:151" ht="14.4" x14ac:dyDescent="0.25">
      <c r="EU58292" s="104"/>
    </row>
    <row r="58293" spans="151:151" ht="14.4" x14ac:dyDescent="0.25">
      <c r="EU58293" s="104"/>
    </row>
    <row r="58294" spans="151:151" ht="14.4" x14ac:dyDescent="0.25">
      <c r="EU58294" s="104"/>
    </row>
    <row r="58295" spans="151:151" ht="14.4" x14ac:dyDescent="0.25">
      <c r="EU58295" s="104"/>
    </row>
    <row r="58296" spans="151:151" ht="14.4" x14ac:dyDescent="0.25">
      <c r="EU58296" s="104"/>
    </row>
    <row r="58297" spans="151:151" ht="14.4" x14ac:dyDescent="0.25">
      <c r="EU58297" s="104"/>
    </row>
    <row r="58298" spans="151:151" ht="14.4" x14ac:dyDescent="0.25">
      <c r="EU58298" s="104"/>
    </row>
    <row r="58299" spans="151:151" ht="14.4" x14ac:dyDescent="0.25">
      <c r="EU58299" s="104"/>
    </row>
    <row r="58300" spans="151:151" ht="14.4" x14ac:dyDescent="0.25">
      <c r="EU58300" s="104"/>
    </row>
    <row r="58301" spans="151:151" ht="14.4" x14ac:dyDescent="0.25">
      <c r="EU58301" s="104"/>
    </row>
    <row r="58302" spans="151:151" ht="14.4" x14ac:dyDescent="0.25">
      <c r="EU58302" s="104"/>
    </row>
    <row r="58303" spans="151:151" ht="14.4" x14ac:dyDescent="0.25">
      <c r="EU58303" s="104"/>
    </row>
    <row r="58304" spans="151:151" ht="14.4" x14ac:dyDescent="0.25">
      <c r="EU58304" s="104"/>
    </row>
    <row r="58305" spans="151:151" ht="14.4" x14ac:dyDescent="0.25">
      <c r="EU58305" s="104"/>
    </row>
    <row r="58306" spans="151:151" ht="14.4" x14ac:dyDescent="0.25">
      <c r="EU58306" s="104"/>
    </row>
    <row r="58307" spans="151:151" ht="14.4" x14ac:dyDescent="0.25">
      <c r="EU58307" s="104"/>
    </row>
    <row r="58308" spans="151:151" ht="14.4" x14ac:dyDescent="0.25">
      <c r="EU58308" s="104"/>
    </row>
    <row r="58309" spans="151:151" ht="14.4" x14ac:dyDescent="0.25">
      <c r="EU58309" s="104"/>
    </row>
    <row r="58310" spans="151:151" ht="14.4" x14ac:dyDescent="0.25">
      <c r="EU58310" s="104"/>
    </row>
    <row r="58311" spans="151:151" ht="14.4" x14ac:dyDescent="0.25">
      <c r="EU58311" s="104"/>
    </row>
    <row r="58312" spans="151:151" ht="14.4" x14ac:dyDescent="0.25">
      <c r="EU58312" s="104"/>
    </row>
    <row r="58313" spans="151:151" ht="14.4" x14ac:dyDescent="0.25">
      <c r="EU58313" s="104"/>
    </row>
    <row r="58314" spans="151:151" ht="14.4" x14ac:dyDescent="0.25">
      <c r="EU58314" s="104"/>
    </row>
    <row r="58315" spans="151:151" ht="14.4" x14ac:dyDescent="0.25">
      <c r="EU58315" s="104"/>
    </row>
    <row r="58316" spans="151:151" ht="14.4" x14ac:dyDescent="0.25">
      <c r="EU58316" s="104"/>
    </row>
    <row r="58317" spans="151:151" ht="14.4" x14ac:dyDescent="0.25">
      <c r="EU58317" s="104"/>
    </row>
    <row r="58318" spans="151:151" ht="14.4" x14ac:dyDescent="0.25">
      <c r="EU58318" s="104"/>
    </row>
    <row r="58319" spans="151:151" ht="14.4" x14ac:dyDescent="0.25">
      <c r="EU58319" s="104"/>
    </row>
    <row r="58320" spans="151:151" ht="14.4" x14ac:dyDescent="0.25">
      <c r="EU58320" s="104"/>
    </row>
    <row r="58321" spans="151:151" ht="14.4" x14ac:dyDescent="0.25">
      <c r="EU58321" s="104"/>
    </row>
    <row r="58322" spans="151:151" ht="14.4" x14ac:dyDescent="0.25">
      <c r="EU58322" s="104"/>
    </row>
    <row r="58323" spans="151:151" ht="14.4" x14ac:dyDescent="0.25">
      <c r="EU58323" s="104"/>
    </row>
    <row r="58324" spans="151:151" ht="14.4" x14ac:dyDescent="0.25">
      <c r="EU58324" s="104"/>
    </row>
    <row r="58325" spans="151:151" ht="14.4" x14ac:dyDescent="0.25">
      <c r="EU58325" s="104"/>
    </row>
    <row r="58326" spans="151:151" ht="14.4" x14ac:dyDescent="0.25">
      <c r="EU58326" s="104"/>
    </row>
    <row r="58327" spans="151:151" ht="14.4" x14ac:dyDescent="0.25">
      <c r="EU58327" s="104"/>
    </row>
    <row r="58328" spans="151:151" ht="14.4" x14ac:dyDescent="0.25">
      <c r="EU58328" s="104"/>
    </row>
    <row r="58329" spans="151:151" ht="14.4" x14ac:dyDescent="0.25">
      <c r="EU58329" s="104"/>
    </row>
    <row r="58330" spans="151:151" ht="14.4" x14ac:dyDescent="0.25">
      <c r="EU58330" s="104"/>
    </row>
    <row r="58331" spans="151:151" ht="14.4" x14ac:dyDescent="0.25">
      <c r="EU58331" s="104"/>
    </row>
    <row r="58332" spans="151:151" ht="14.4" x14ac:dyDescent="0.25">
      <c r="EU58332" s="104"/>
    </row>
    <row r="58333" spans="151:151" ht="14.4" x14ac:dyDescent="0.25">
      <c r="EU58333" s="104"/>
    </row>
    <row r="58334" spans="151:151" ht="14.4" x14ac:dyDescent="0.25">
      <c r="EU58334" s="104"/>
    </row>
    <row r="58335" spans="151:151" ht="14.4" x14ac:dyDescent="0.25">
      <c r="EU58335" s="104"/>
    </row>
    <row r="58336" spans="151:151" ht="14.4" x14ac:dyDescent="0.25">
      <c r="EU58336" s="104"/>
    </row>
    <row r="58337" spans="151:151" ht="14.4" x14ac:dyDescent="0.25">
      <c r="EU58337" s="104"/>
    </row>
    <row r="58338" spans="151:151" ht="14.4" x14ac:dyDescent="0.25">
      <c r="EU58338" s="104"/>
    </row>
    <row r="58339" spans="151:151" ht="14.4" x14ac:dyDescent="0.25">
      <c r="EU58339" s="104"/>
    </row>
    <row r="58340" spans="151:151" ht="14.4" x14ac:dyDescent="0.25">
      <c r="EU58340" s="104"/>
    </row>
    <row r="58341" spans="151:151" ht="14.4" x14ac:dyDescent="0.25">
      <c r="EU58341" s="104"/>
    </row>
    <row r="58342" spans="151:151" ht="14.4" x14ac:dyDescent="0.25">
      <c r="EU58342" s="104"/>
    </row>
    <row r="58343" spans="151:151" ht="14.4" x14ac:dyDescent="0.25">
      <c r="EU58343" s="104"/>
    </row>
    <row r="58344" spans="151:151" ht="14.4" x14ac:dyDescent="0.25">
      <c r="EU58344" s="104"/>
    </row>
    <row r="58345" spans="151:151" ht="14.4" x14ac:dyDescent="0.25">
      <c r="EU58345" s="104"/>
    </row>
    <row r="58346" spans="151:151" ht="14.4" x14ac:dyDescent="0.25">
      <c r="EU58346" s="104"/>
    </row>
    <row r="58347" spans="151:151" ht="14.4" x14ac:dyDescent="0.25">
      <c r="EU58347" s="104"/>
    </row>
    <row r="58348" spans="151:151" ht="14.4" x14ac:dyDescent="0.25">
      <c r="EU58348" s="104"/>
    </row>
    <row r="58349" spans="151:151" ht="14.4" x14ac:dyDescent="0.25">
      <c r="EU58349" s="104"/>
    </row>
    <row r="58350" spans="151:151" ht="14.4" x14ac:dyDescent="0.25">
      <c r="EU58350" s="104"/>
    </row>
    <row r="58351" spans="151:151" ht="14.4" x14ac:dyDescent="0.25">
      <c r="EU58351" s="104"/>
    </row>
    <row r="58352" spans="151:151" ht="14.4" x14ac:dyDescent="0.25">
      <c r="EU58352" s="104"/>
    </row>
    <row r="58353" spans="151:151" ht="14.4" x14ac:dyDescent="0.25">
      <c r="EU58353" s="104"/>
    </row>
    <row r="58354" spans="151:151" ht="14.4" x14ac:dyDescent="0.25">
      <c r="EU58354" s="104"/>
    </row>
    <row r="58355" spans="151:151" ht="14.4" x14ac:dyDescent="0.25">
      <c r="EU58355" s="104"/>
    </row>
    <row r="58356" spans="151:151" ht="14.4" x14ac:dyDescent="0.25">
      <c r="EU58356" s="104"/>
    </row>
    <row r="58357" spans="151:151" ht="14.4" x14ac:dyDescent="0.25">
      <c r="EU58357" s="104"/>
    </row>
    <row r="58358" spans="151:151" ht="14.4" x14ac:dyDescent="0.25">
      <c r="EU58358" s="104"/>
    </row>
    <row r="58359" spans="151:151" ht="14.4" x14ac:dyDescent="0.25">
      <c r="EU58359" s="104"/>
    </row>
    <row r="58360" spans="151:151" ht="14.4" x14ac:dyDescent="0.25">
      <c r="EU58360" s="104"/>
    </row>
    <row r="58361" spans="151:151" ht="14.4" x14ac:dyDescent="0.25">
      <c r="EU58361" s="104"/>
    </row>
    <row r="58362" spans="151:151" ht="14.4" x14ac:dyDescent="0.25">
      <c r="EU58362" s="104"/>
    </row>
    <row r="58363" spans="151:151" ht="14.4" x14ac:dyDescent="0.25">
      <c r="EU58363" s="104"/>
    </row>
    <row r="58364" spans="151:151" ht="14.4" x14ac:dyDescent="0.25">
      <c r="EU58364" s="104"/>
    </row>
    <row r="58365" spans="151:151" ht="14.4" x14ac:dyDescent="0.25">
      <c r="EU58365" s="104"/>
    </row>
    <row r="58366" spans="151:151" ht="14.4" x14ac:dyDescent="0.25">
      <c r="EU58366" s="104"/>
    </row>
    <row r="58367" spans="151:151" ht="14.4" x14ac:dyDescent="0.25">
      <c r="EU58367" s="104"/>
    </row>
    <row r="58368" spans="151:151" ht="14.4" x14ac:dyDescent="0.25">
      <c r="EU58368" s="104"/>
    </row>
    <row r="58369" spans="151:151" ht="14.4" x14ac:dyDescent="0.25">
      <c r="EU58369" s="104"/>
    </row>
    <row r="58370" spans="151:151" ht="14.4" x14ac:dyDescent="0.25">
      <c r="EU58370" s="104"/>
    </row>
    <row r="58371" spans="151:151" ht="14.4" x14ac:dyDescent="0.25">
      <c r="EU58371" s="104"/>
    </row>
    <row r="58372" spans="151:151" ht="14.4" x14ac:dyDescent="0.25">
      <c r="EU58372" s="104"/>
    </row>
    <row r="58373" spans="151:151" ht="14.4" x14ac:dyDescent="0.25">
      <c r="EU58373" s="104"/>
    </row>
    <row r="58374" spans="151:151" ht="14.4" x14ac:dyDescent="0.25">
      <c r="EU58374" s="104"/>
    </row>
    <row r="58375" spans="151:151" ht="14.4" x14ac:dyDescent="0.25">
      <c r="EU58375" s="104"/>
    </row>
    <row r="58376" spans="151:151" ht="14.4" x14ac:dyDescent="0.25">
      <c r="EU58376" s="104"/>
    </row>
    <row r="58377" spans="151:151" ht="14.4" x14ac:dyDescent="0.25">
      <c r="EU58377" s="104"/>
    </row>
    <row r="58378" spans="151:151" ht="14.4" x14ac:dyDescent="0.25">
      <c r="EU58378" s="104"/>
    </row>
    <row r="58379" spans="151:151" ht="14.4" x14ac:dyDescent="0.25">
      <c r="EU58379" s="104"/>
    </row>
    <row r="58380" spans="151:151" ht="14.4" x14ac:dyDescent="0.25">
      <c r="EU58380" s="104"/>
    </row>
    <row r="58381" spans="151:151" ht="14.4" x14ac:dyDescent="0.25">
      <c r="EU58381" s="104"/>
    </row>
    <row r="58382" spans="151:151" ht="14.4" x14ac:dyDescent="0.25">
      <c r="EU58382" s="104"/>
    </row>
    <row r="58383" spans="151:151" ht="14.4" x14ac:dyDescent="0.25">
      <c r="EU58383" s="104"/>
    </row>
    <row r="58384" spans="151:151" ht="14.4" x14ac:dyDescent="0.25">
      <c r="EU58384" s="104"/>
    </row>
    <row r="58385" spans="151:151" ht="14.4" x14ac:dyDescent="0.25">
      <c r="EU58385" s="104"/>
    </row>
    <row r="58386" spans="151:151" ht="14.4" x14ac:dyDescent="0.25">
      <c r="EU58386" s="104"/>
    </row>
    <row r="58387" spans="151:151" ht="14.4" x14ac:dyDescent="0.25">
      <c r="EU58387" s="104"/>
    </row>
    <row r="58388" spans="151:151" ht="14.4" x14ac:dyDescent="0.25">
      <c r="EU58388" s="104"/>
    </row>
    <row r="58389" spans="151:151" ht="14.4" x14ac:dyDescent="0.25">
      <c r="EU58389" s="104"/>
    </row>
    <row r="58390" spans="151:151" ht="14.4" x14ac:dyDescent="0.25">
      <c r="EU58390" s="104"/>
    </row>
    <row r="58391" spans="151:151" ht="14.4" x14ac:dyDescent="0.25">
      <c r="EU58391" s="104"/>
    </row>
    <row r="58392" spans="151:151" ht="14.4" x14ac:dyDescent="0.25">
      <c r="EU58392" s="104"/>
    </row>
    <row r="58393" spans="151:151" ht="14.4" x14ac:dyDescent="0.25">
      <c r="EU58393" s="104"/>
    </row>
    <row r="58394" spans="151:151" ht="14.4" x14ac:dyDescent="0.25">
      <c r="EU58394" s="104"/>
    </row>
    <row r="58395" spans="151:151" ht="14.4" x14ac:dyDescent="0.25">
      <c r="EU58395" s="104"/>
    </row>
    <row r="58396" spans="151:151" ht="14.4" x14ac:dyDescent="0.25">
      <c r="EU58396" s="104"/>
    </row>
    <row r="58397" spans="151:151" ht="14.4" x14ac:dyDescent="0.25">
      <c r="EU58397" s="104"/>
    </row>
    <row r="58398" spans="151:151" ht="14.4" x14ac:dyDescent="0.25">
      <c r="EU58398" s="104"/>
    </row>
    <row r="58399" spans="151:151" ht="14.4" x14ac:dyDescent="0.25">
      <c r="EU58399" s="104"/>
    </row>
    <row r="58400" spans="151:151" ht="14.4" x14ac:dyDescent="0.25">
      <c r="EU58400" s="104"/>
    </row>
    <row r="58401" spans="151:151" ht="14.4" x14ac:dyDescent="0.25">
      <c r="EU58401" s="104"/>
    </row>
    <row r="58402" spans="151:151" ht="14.4" x14ac:dyDescent="0.25">
      <c r="EU58402" s="104"/>
    </row>
    <row r="58403" spans="151:151" ht="14.4" x14ac:dyDescent="0.25">
      <c r="EU58403" s="104"/>
    </row>
    <row r="58404" spans="151:151" ht="14.4" x14ac:dyDescent="0.25">
      <c r="EU58404" s="104"/>
    </row>
    <row r="58405" spans="151:151" ht="14.4" x14ac:dyDescent="0.25">
      <c r="EU58405" s="104"/>
    </row>
    <row r="58406" spans="151:151" ht="14.4" x14ac:dyDescent="0.25">
      <c r="EU58406" s="104"/>
    </row>
    <row r="58407" spans="151:151" ht="14.4" x14ac:dyDescent="0.25">
      <c r="EU58407" s="104"/>
    </row>
    <row r="58408" spans="151:151" ht="14.4" x14ac:dyDescent="0.25">
      <c r="EU58408" s="104"/>
    </row>
    <row r="58409" spans="151:151" ht="14.4" x14ac:dyDescent="0.25">
      <c r="EU58409" s="104"/>
    </row>
    <row r="58410" spans="151:151" ht="14.4" x14ac:dyDescent="0.25">
      <c r="EU58410" s="104"/>
    </row>
    <row r="58411" spans="151:151" ht="14.4" x14ac:dyDescent="0.25">
      <c r="EU58411" s="104"/>
    </row>
    <row r="58412" spans="151:151" ht="14.4" x14ac:dyDescent="0.25">
      <c r="EU58412" s="104"/>
    </row>
    <row r="58413" spans="151:151" ht="14.4" x14ac:dyDescent="0.25">
      <c r="EU58413" s="104"/>
    </row>
    <row r="58414" spans="151:151" ht="14.4" x14ac:dyDescent="0.25">
      <c r="EU58414" s="104"/>
    </row>
    <row r="58415" spans="151:151" ht="14.4" x14ac:dyDescent="0.25">
      <c r="EU58415" s="104"/>
    </row>
    <row r="58416" spans="151:151" ht="14.4" x14ac:dyDescent="0.25">
      <c r="EU58416" s="104"/>
    </row>
    <row r="58417" spans="151:151" ht="14.4" x14ac:dyDescent="0.25">
      <c r="EU58417" s="104"/>
    </row>
    <row r="58418" spans="151:151" ht="14.4" x14ac:dyDescent="0.25">
      <c r="EU58418" s="104"/>
    </row>
    <row r="58419" spans="151:151" ht="14.4" x14ac:dyDescent="0.25">
      <c r="EU58419" s="104"/>
    </row>
    <row r="58420" spans="151:151" ht="14.4" x14ac:dyDescent="0.25">
      <c r="EU58420" s="104"/>
    </row>
    <row r="58421" spans="151:151" ht="14.4" x14ac:dyDescent="0.25">
      <c r="EU58421" s="104"/>
    </row>
    <row r="58422" spans="151:151" ht="14.4" x14ac:dyDescent="0.25">
      <c r="EU58422" s="104"/>
    </row>
    <row r="58423" spans="151:151" ht="14.4" x14ac:dyDescent="0.25">
      <c r="EU58423" s="104"/>
    </row>
    <row r="58424" spans="151:151" ht="14.4" x14ac:dyDescent="0.25">
      <c r="EU58424" s="104"/>
    </row>
    <row r="58425" spans="151:151" ht="14.4" x14ac:dyDescent="0.25">
      <c r="EU58425" s="104"/>
    </row>
    <row r="58426" spans="151:151" ht="14.4" x14ac:dyDescent="0.25">
      <c r="EU58426" s="104"/>
    </row>
    <row r="58427" spans="151:151" ht="14.4" x14ac:dyDescent="0.25">
      <c r="EU58427" s="104"/>
    </row>
    <row r="58428" spans="151:151" ht="14.4" x14ac:dyDescent="0.25">
      <c r="EU58428" s="104"/>
    </row>
    <row r="58429" spans="151:151" ht="14.4" x14ac:dyDescent="0.25">
      <c r="EU58429" s="104"/>
    </row>
    <row r="58430" spans="151:151" ht="14.4" x14ac:dyDescent="0.25">
      <c r="EU58430" s="104"/>
    </row>
    <row r="58431" spans="151:151" ht="14.4" x14ac:dyDescent="0.25">
      <c r="EU58431" s="104"/>
    </row>
    <row r="58432" spans="151:151" ht="14.4" x14ac:dyDescent="0.25">
      <c r="EU58432" s="104"/>
    </row>
    <row r="58433" spans="151:151" ht="14.4" x14ac:dyDescent="0.25">
      <c r="EU58433" s="104"/>
    </row>
    <row r="58434" spans="151:151" ht="14.4" x14ac:dyDescent="0.25">
      <c r="EU58434" s="104"/>
    </row>
    <row r="58435" spans="151:151" ht="14.4" x14ac:dyDescent="0.25">
      <c r="EU58435" s="104"/>
    </row>
    <row r="58436" spans="151:151" ht="14.4" x14ac:dyDescent="0.25">
      <c r="EU58436" s="104"/>
    </row>
    <row r="58437" spans="151:151" ht="14.4" x14ac:dyDescent="0.25">
      <c r="EU58437" s="104"/>
    </row>
    <row r="58438" spans="151:151" ht="14.4" x14ac:dyDescent="0.25">
      <c r="EU58438" s="104"/>
    </row>
    <row r="58439" spans="151:151" ht="14.4" x14ac:dyDescent="0.25">
      <c r="EU58439" s="104"/>
    </row>
    <row r="58440" spans="151:151" ht="14.4" x14ac:dyDescent="0.25">
      <c r="EU58440" s="104"/>
    </row>
    <row r="58441" spans="151:151" ht="14.4" x14ac:dyDescent="0.25">
      <c r="EU58441" s="104"/>
    </row>
    <row r="58442" spans="151:151" ht="14.4" x14ac:dyDescent="0.25">
      <c r="EU58442" s="104"/>
    </row>
    <row r="58443" spans="151:151" ht="14.4" x14ac:dyDescent="0.25">
      <c r="EU58443" s="104"/>
    </row>
    <row r="58444" spans="151:151" ht="14.4" x14ac:dyDescent="0.25">
      <c r="EU58444" s="104"/>
    </row>
    <row r="58445" spans="151:151" ht="14.4" x14ac:dyDescent="0.25">
      <c r="EU58445" s="104"/>
    </row>
    <row r="58446" spans="151:151" ht="14.4" x14ac:dyDescent="0.25">
      <c r="EU58446" s="104"/>
    </row>
    <row r="58447" spans="151:151" ht="14.4" x14ac:dyDescent="0.25">
      <c r="EU58447" s="104"/>
    </row>
    <row r="58448" spans="151:151" ht="14.4" x14ac:dyDescent="0.25">
      <c r="EU58448" s="104"/>
    </row>
    <row r="58449" spans="151:151" ht="14.4" x14ac:dyDescent="0.25">
      <c r="EU58449" s="104"/>
    </row>
    <row r="58450" spans="151:151" ht="14.4" x14ac:dyDescent="0.25">
      <c r="EU58450" s="104"/>
    </row>
    <row r="58451" spans="151:151" ht="14.4" x14ac:dyDescent="0.25">
      <c r="EU58451" s="104"/>
    </row>
    <row r="58452" spans="151:151" ht="14.4" x14ac:dyDescent="0.25">
      <c r="EU58452" s="104"/>
    </row>
    <row r="58453" spans="151:151" ht="14.4" x14ac:dyDescent="0.25">
      <c r="EU58453" s="104"/>
    </row>
    <row r="58454" spans="151:151" ht="14.4" x14ac:dyDescent="0.25">
      <c r="EU58454" s="104"/>
    </row>
    <row r="58455" spans="151:151" ht="14.4" x14ac:dyDescent="0.25">
      <c r="EU58455" s="104"/>
    </row>
    <row r="58456" spans="151:151" ht="14.4" x14ac:dyDescent="0.25">
      <c r="EU58456" s="104"/>
    </row>
    <row r="58457" spans="151:151" ht="14.4" x14ac:dyDescent="0.25">
      <c r="EU58457" s="104"/>
    </row>
    <row r="58458" spans="151:151" ht="14.4" x14ac:dyDescent="0.25">
      <c r="EU58458" s="104"/>
    </row>
    <row r="58459" spans="151:151" ht="14.4" x14ac:dyDescent="0.25">
      <c r="EU58459" s="104"/>
    </row>
    <row r="58460" spans="151:151" ht="14.4" x14ac:dyDescent="0.25">
      <c r="EU58460" s="104"/>
    </row>
    <row r="58461" spans="151:151" ht="14.4" x14ac:dyDescent="0.25">
      <c r="EU58461" s="104"/>
    </row>
    <row r="58462" spans="151:151" ht="14.4" x14ac:dyDescent="0.25">
      <c r="EU58462" s="104"/>
    </row>
    <row r="58463" spans="151:151" ht="14.4" x14ac:dyDescent="0.25">
      <c r="EU58463" s="104"/>
    </row>
    <row r="58464" spans="151:151" ht="14.4" x14ac:dyDescent="0.25">
      <c r="EU58464" s="104"/>
    </row>
    <row r="58465" spans="151:151" ht="14.4" x14ac:dyDescent="0.25">
      <c r="EU58465" s="104"/>
    </row>
    <row r="58466" spans="151:151" ht="14.4" x14ac:dyDescent="0.25">
      <c r="EU58466" s="104"/>
    </row>
    <row r="58467" spans="151:151" ht="14.4" x14ac:dyDescent="0.25">
      <c r="EU58467" s="104"/>
    </row>
    <row r="58468" spans="151:151" ht="14.4" x14ac:dyDescent="0.25">
      <c r="EU58468" s="104"/>
    </row>
    <row r="58469" spans="151:151" ht="14.4" x14ac:dyDescent="0.25">
      <c r="EU58469" s="104"/>
    </row>
    <row r="58470" spans="151:151" ht="14.4" x14ac:dyDescent="0.25">
      <c r="EU58470" s="104"/>
    </row>
    <row r="58471" spans="151:151" ht="14.4" x14ac:dyDescent="0.25">
      <c r="EU58471" s="104"/>
    </row>
    <row r="58472" spans="151:151" ht="14.4" x14ac:dyDescent="0.25">
      <c r="EU58472" s="104"/>
    </row>
    <row r="58473" spans="151:151" ht="14.4" x14ac:dyDescent="0.25">
      <c r="EU58473" s="104"/>
    </row>
    <row r="58474" spans="151:151" ht="14.4" x14ac:dyDescent="0.25">
      <c r="EU58474" s="104"/>
    </row>
    <row r="58475" spans="151:151" ht="14.4" x14ac:dyDescent="0.25">
      <c r="EU58475" s="104"/>
    </row>
    <row r="58476" spans="151:151" ht="14.4" x14ac:dyDescent="0.25">
      <c r="EU58476" s="104"/>
    </row>
    <row r="58477" spans="151:151" ht="14.4" x14ac:dyDescent="0.25">
      <c r="EU58477" s="104"/>
    </row>
    <row r="58478" spans="151:151" ht="14.4" x14ac:dyDescent="0.25">
      <c r="EU58478" s="104"/>
    </row>
    <row r="58479" spans="151:151" ht="14.4" x14ac:dyDescent="0.25">
      <c r="EU58479" s="104"/>
    </row>
    <row r="58480" spans="151:151" ht="14.4" x14ac:dyDescent="0.25">
      <c r="EU58480" s="104"/>
    </row>
    <row r="58481" spans="151:151" ht="14.4" x14ac:dyDescent="0.25">
      <c r="EU58481" s="104"/>
    </row>
    <row r="58482" spans="151:151" ht="14.4" x14ac:dyDescent="0.25">
      <c r="EU58482" s="104"/>
    </row>
    <row r="58483" spans="151:151" ht="14.4" x14ac:dyDescent="0.25">
      <c r="EU58483" s="104"/>
    </row>
    <row r="58484" spans="151:151" ht="14.4" x14ac:dyDescent="0.25">
      <c r="EU58484" s="104"/>
    </row>
    <row r="58485" spans="151:151" ht="14.4" x14ac:dyDescent="0.25">
      <c r="EU58485" s="104"/>
    </row>
    <row r="58486" spans="151:151" ht="14.4" x14ac:dyDescent="0.25">
      <c r="EU58486" s="104"/>
    </row>
    <row r="58487" spans="151:151" ht="14.4" x14ac:dyDescent="0.25">
      <c r="EU58487" s="104"/>
    </row>
    <row r="58488" spans="151:151" ht="14.4" x14ac:dyDescent="0.25">
      <c r="EU58488" s="104"/>
    </row>
    <row r="58489" spans="151:151" ht="14.4" x14ac:dyDescent="0.25">
      <c r="EU58489" s="104"/>
    </row>
    <row r="58490" spans="151:151" ht="14.4" x14ac:dyDescent="0.25">
      <c r="EU58490" s="104"/>
    </row>
    <row r="58491" spans="151:151" ht="14.4" x14ac:dyDescent="0.25">
      <c r="EU58491" s="104"/>
    </row>
    <row r="58492" spans="151:151" ht="14.4" x14ac:dyDescent="0.25">
      <c r="EU58492" s="104"/>
    </row>
    <row r="58493" spans="151:151" ht="14.4" x14ac:dyDescent="0.25">
      <c r="EU58493" s="104"/>
    </row>
    <row r="58494" spans="151:151" ht="14.4" x14ac:dyDescent="0.25">
      <c r="EU58494" s="104"/>
    </row>
    <row r="58495" spans="151:151" ht="14.4" x14ac:dyDescent="0.25">
      <c r="EU58495" s="104"/>
    </row>
    <row r="58496" spans="151:151" ht="14.4" x14ac:dyDescent="0.25">
      <c r="EU58496" s="104"/>
    </row>
    <row r="58497" spans="151:151" ht="14.4" x14ac:dyDescent="0.25">
      <c r="EU58497" s="104"/>
    </row>
    <row r="58498" spans="151:151" ht="14.4" x14ac:dyDescent="0.25">
      <c r="EU58498" s="104"/>
    </row>
    <row r="58499" spans="151:151" ht="14.4" x14ac:dyDescent="0.25">
      <c r="EU58499" s="104"/>
    </row>
    <row r="58500" spans="151:151" ht="14.4" x14ac:dyDescent="0.25">
      <c r="EU58500" s="104"/>
    </row>
    <row r="58501" spans="151:151" ht="14.4" x14ac:dyDescent="0.25">
      <c r="EU58501" s="104"/>
    </row>
    <row r="58502" spans="151:151" ht="14.4" x14ac:dyDescent="0.25">
      <c r="EU58502" s="104"/>
    </row>
    <row r="58503" spans="151:151" ht="14.4" x14ac:dyDescent="0.25">
      <c r="EU58503" s="104"/>
    </row>
    <row r="58504" spans="151:151" ht="14.4" x14ac:dyDescent="0.25">
      <c r="EU58504" s="104"/>
    </row>
    <row r="58505" spans="151:151" ht="14.4" x14ac:dyDescent="0.25">
      <c r="EU58505" s="104"/>
    </row>
    <row r="58506" spans="151:151" ht="14.4" x14ac:dyDescent="0.25">
      <c r="EU58506" s="104"/>
    </row>
    <row r="58507" spans="151:151" ht="14.4" x14ac:dyDescent="0.25">
      <c r="EU58507" s="104"/>
    </row>
    <row r="58508" spans="151:151" ht="14.4" x14ac:dyDescent="0.25">
      <c r="EU58508" s="104"/>
    </row>
    <row r="58509" spans="151:151" ht="14.4" x14ac:dyDescent="0.25">
      <c r="EU58509" s="104"/>
    </row>
    <row r="58510" spans="151:151" ht="14.4" x14ac:dyDescent="0.25">
      <c r="EU58510" s="104"/>
    </row>
    <row r="58511" spans="151:151" ht="14.4" x14ac:dyDescent="0.25">
      <c r="EU58511" s="104"/>
    </row>
    <row r="58512" spans="151:151" ht="14.4" x14ac:dyDescent="0.25">
      <c r="EU58512" s="104"/>
    </row>
    <row r="58513" spans="151:151" ht="14.4" x14ac:dyDescent="0.25">
      <c r="EU58513" s="104"/>
    </row>
    <row r="58514" spans="151:151" ht="14.4" x14ac:dyDescent="0.25">
      <c r="EU58514" s="104"/>
    </row>
    <row r="58515" spans="151:151" ht="14.4" x14ac:dyDescent="0.25">
      <c r="EU58515" s="104"/>
    </row>
    <row r="58516" spans="151:151" ht="14.4" x14ac:dyDescent="0.25">
      <c r="EU58516" s="104"/>
    </row>
    <row r="58517" spans="151:151" ht="14.4" x14ac:dyDescent="0.25">
      <c r="EU58517" s="104"/>
    </row>
    <row r="58518" spans="151:151" ht="14.4" x14ac:dyDescent="0.25">
      <c r="EU58518" s="104"/>
    </row>
    <row r="58519" spans="151:151" ht="14.4" x14ac:dyDescent="0.25">
      <c r="EU58519" s="104"/>
    </row>
    <row r="58520" spans="151:151" ht="14.4" x14ac:dyDescent="0.25">
      <c r="EU58520" s="104"/>
    </row>
    <row r="58521" spans="151:151" ht="14.4" x14ac:dyDescent="0.25">
      <c r="EU58521" s="104"/>
    </row>
    <row r="58522" spans="151:151" ht="14.4" x14ac:dyDescent="0.25">
      <c r="EU58522" s="104"/>
    </row>
    <row r="58523" spans="151:151" ht="14.4" x14ac:dyDescent="0.25">
      <c r="EU58523" s="104"/>
    </row>
    <row r="58524" spans="151:151" ht="14.4" x14ac:dyDescent="0.25">
      <c r="EU58524" s="104"/>
    </row>
    <row r="58525" spans="151:151" ht="14.4" x14ac:dyDescent="0.25">
      <c r="EU58525" s="104"/>
    </row>
    <row r="58526" spans="151:151" ht="14.4" x14ac:dyDescent="0.25">
      <c r="EU58526" s="104"/>
    </row>
    <row r="58527" spans="151:151" ht="14.4" x14ac:dyDescent="0.25">
      <c r="EU58527" s="104"/>
    </row>
    <row r="58528" spans="151:151" ht="14.4" x14ac:dyDescent="0.25">
      <c r="EU58528" s="104"/>
    </row>
    <row r="58529" spans="151:151" ht="14.4" x14ac:dyDescent="0.25">
      <c r="EU58529" s="104"/>
    </row>
    <row r="58530" spans="151:151" ht="14.4" x14ac:dyDescent="0.25">
      <c r="EU58530" s="104"/>
    </row>
    <row r="58531" spans="151:151" ht="14.4" x14ac:dyDescent="0.25">
      <c r="EU58531" s="104"/>
    </row>
    <row r="58532" spans="151:151" ht="14.4" x14ac:dyDescent="0.25">
      <c r="EU58532" s="104"/>
    </row>
    <row r="58533" spans="151:151" ht="14.4" x14ac:dyDescent="0.25">
      <c r="EU58533" s="104"/>
    </row>
    <row r="58534" spans="151:151" ht="14.4" x14ac:dyDescent="0.25">
      <c r="EU58534" s="104"/>
    </row>
    <row r="58535" spans="151:151" ht="14.4" x14ac:dyDescent="0.25">
      <c r="EU58535" s="104"/>
    </row>
    <row r="58536" spans="151:151" ht="14.4" x14ac:dyDescent="0.25">
      <c r="EU58536" s="104"/>
    </row>
    <row r="58537" spans="151:151" ht="14.4" x14ac:dyDescent="0.25">
      <c r="EU58537" s="104"/>
    </row>
    <row r="58538" spans="151:151" ht="14.4" x14ac:dyDescent="0.25">
      <c r="EU58538" s="104"/>
    </row>
    <row r="58539" spans="151:151" ht="14.4" x14ac:dyDescent="0.25">
      <c r="EU58539" s="104"/>
    </row>
    <row r="58540" spans="151:151" ht="14.4" x14ac:dyDescent="0.25">
      <c r="EU58540" s="104"/>
    </row>
    <row r="58541" spans="151:151" ht="14.4" x14ac:dyDescent="0.25">
      <c r="EU58541" s="104"/>
    </row>
    <row r="58542" spans="151:151" ht="14.4" x14ac:dyDescent="0.25">
      <c r="EU58542" s="104"/>
    </row>
    <row r="58543" spans="151:151" ht="14.4" x14ac:dyDescent="0.25">
      <c r="EU58543" s="104"/>
    </row>
    <row r="58544" spans="151:151" ht="14.4" x14ac:dyDescent="0.25">
      <c r="EU58544" s="104"/>
    </row>
    <row r="58545" spans="151:151" ht="14.4" x14ac:dyDescent="0.25">
      <c r="EU58545" s="104"/>
    </row>
    <row r="58546" spans="151:151" ht="14.4" x14ac:dyDescent="0.25">
      <c r="EU58546" s="104"/>
    </row>
    <row r="58547" spans="151:151" ht="14.4" x14ac:dyDescent="0.25">
      <c r="EU58547" s="104"/>
    </row>
    <row r="58548" spans="151:151" ht="14.4" x14ac:dyDescent="0.25">
      <c r="EU58548" s="104"/>
    </row>
    <row r="58549" spans="151:151" ht="14.4" x14ac:dyDescent="0.25">
      <c r="EU58549" s="104"/>
    </row>
    <row r="58550" spans="151:151" ht="14.4" x14ac:dyDescent="0.25">
      <c r="EU58550" s="104"/>
    </row>
    <row r="58551" spans="151:151" ht="14.4" x14ac:dyDescent="0.25">
      <c r="EU58551" s="104"/>
    </row>
    <row r="58552" spans="151:151" ht="14.4" x14ac:dyDescent="0.25">
      <c r="EU58552" s="104"/>
    </row>
    <row r="58553" spans="151:151" ht="14.4" x14ac:dyDescent="0.25">
      <c r="EU58553" s="104"/>
    </row>
    <row r="58554" spans="151:151" ht="14.4" x14ac:dyDescent="0.25">
      <c r="EU58554" s="104"/>
    </row>
    <row r="58555" spans="151:151" ht="14.4" x14ac:dyDescent="0.25">
      <c r="EU58555" s="104"/>
    </row>
    <row r="58556" spans="151:151" ht="14.4" x14ac:dyDescent="0.25">
      <c r="EU58556" s="104"/>
    </row>
    <row r="58557" spans="151:151" ht="14.4" x14ac:dyDescent="0.25">
      <c r="EU58557" s="104"/>
    </row>
    <row r="58558" spans="151:151" ht="14.4" x14ac:dyDescent="0.25">
      <c r="EU58558" s="104"/>
    </row>
    <row r="58559" spans="151:151" ht="14.4" x14ac:dyDescent="0.25">
      <c r="EU58559" s="104"/>
    </row>
    <row r="58560" spans="151:151" ht="14.4" x14ac:dyDescent="0.25">
      <c r="EU58560" s="104"/>
    </row>
    <row r="58561" spans="151:151" ht="14.4" x14ac:dyDescent="0.25">
      <c r="EU58561" s="104"/>
    </row>
    <row r="58562" spans="151:151" ht="14.4" x14ac:dyDescent="0.25">
      <c r="EU58562" s="104"/>
    </row>
    <row r="58563" spans="151:151" ht="14.4" x14ac:dyDescent="0.25">
      <c r="EU58563" s="104"/>
    </row>
    <row r="58564" spans="151:151" ht="14.4" x14ac:dyDescent="0.25">
      <c r="EU58564" s="104"/>
    </row>
    <row r="58565" spans="151:151" ht="14.4" x14ac:dyDescent="0.25">
      <c r="EU58565" s="104"/>
    </row>
    <row r="58566" spans="151:151" ht="14.4" x14ac:dyDescent="0.25">
      <c r="EU58566" s="104"/>
    </row>
    <row r="58567" spans="151:151" ht="14.4" x14ac:dyDescent="0.25">
      <c r="EU58567" s="104"/>
    </row>
    <row r="58568" spans="151:151" ht="14.4" x14ac:dyDescent="0.25">
      <c r="EU58568" s="104"/>
    </row>
    <row r="58569" spans="151:151" ht="14.4" x14ac:dyDescent="0.25">
      <c r="EU58569" s="104"/>
    </row>
    <row r="58570" spans="151:151" ht="14.4" x14ac:dyDescent="0.25">
      <c r="EU58570" s="104"/>
    </row>
    <row r="58571" spans="151:151" ht="14.4" x14ac:dyDescent="0.25">
      <c r="EU58571" s="104"/>
    </row>
    <row r="58572" spans="151:151" ht="14.4" x14ac:dyDescent="0.25">
      <c r="EU58572" s="104"/>
    </row>
    <row r="58573" spans="151:151" ht="14.4" x14ac:dyDescent="0.25">
      <c r="EU58573" s="104"/>
    </row>
    <row r="58574" spans="151:151" ht="14.4" x14ac:dyDescent="0.25">
      <c r="EU58574" s="104"/>
    </row>
    <row r="58575" spans="151:151" ht="14.4" x14ac:dyDescent="0.25">
      <c r="EU58575" s="104"/>
    </row>
    <row r="58576" spans="151:151" ht="14.4" x14ac:dyDescent="0.25">
      <c r="EU58576" s="104"/>
    </row>
    <row r="58577" spans="151:151" ht="14.4" x14ac:dyDescent="0.25">
      <c r="EU58577" s="104"/>
    </row>
    <row r="58578" spans="151:151" ht="14.4" x14ac:dyDescent="0.25">
      <c r="EU58578" s="104"/>
    </row>
    <row r="58579" spans="151:151" ht="14.4" x14ac:dyDescent="0.25">
      <c r="EU58579" s="104"/>
    </row>
    <row r="58580" spans="151:151" ht="14.4" x14ac:dyDescent="0.25">
      <c r="EU58580" s="104"/>
    </row>
    <row r="58581" spans="151:151" ht="14.4" x14ac:dyDescent="0.25">
      <c r="EU58581" s="104"/>
    </row>
    <row r="58582" spans="151:151" ht="14.4" x14ac:dyDescent="0.25">
      <c r="EU58582" s="104"/>
    </row>
    <row r="58583" spans="151:151" ht="14.4" x14ac:dyDescent="0.25">
      <c r="EU58583" s="104"/>
    </row>
    <row r="58584" spans="151:151" ht="14.4" x14ac:dyDescent="0.25">
      <c r="EU58584" s="104"/>
    </row>
    <row r="58585" spans="151:151" ht="14.4" x14ac:dyDescent="0.25">
      <c r="EU58585" s="104"/>
    </row>
    <row r="58586" spans="151:151" ht="14.4" x14ac:dyDescent="0.25">
      <c r="EU58586" s="104"/>
    </row>
    <row r="58587" spans="151:151" ht="14.4" x14ac:dyDescent="0.25">
      <c r="EU58587" s="104"/>
    </row>
    <row r="58588" spans="151:151" ht="14.4" x14ac:dyDescent="0.25">
      <c r="EU58588" s="104"/>
    </row>
    <row r="58589" spans="151:151" ht="14.4" x14ac:dyDescent="0.25">
      <c r="EU58589" s="104"/>
    </row>
    <row r="58590" spans="151:151" ht="14.4" x14ac:dyDescent="0.25">
      <c r="EU58590" s="104"/>
    </row>
    <row r="58591" spans="151:151" ht="14.4" x14ac:dyDescent="0.25">
      <c r="EU58591" s="104"/>
    </row>
    <row r="58592" spans="151:151" ht="14.4" x14ac:dyDescent="0.25">
      <c r="EU58592" s="104"/>
    </row>
    <row r="58593" spans="151:151" ht="14.4" x14ac:dyDescent="0.25">
      <c r="EU58593" s="104"/>
    </row>
    <row r="58594" spans="151:151" ht="14.4" x14ac:dyDescent="0.25">
      <c r="EU58594" s="104"/>
    </row>
    <row r="58595" spans="151:151" ht="14.4" x14ac:dyDescent="0.25">
      <c r="EU58595" s="104"/>
    </row>
    <row r="58596" spans="151:151" ht="14.4" x14ac:dyDescent="0.25">
      <c r="EU58596" s="104"/>
    </row>
    <row r="58597" spans="151:151" ht="14.4" x14ac:dyDescent="0.25">
      <c r="EU58597" s="104"/>
    </row>
    <row r="58598" spans="151:151" ht="14.4" x14ac:dyDescent="0.25">
      <c r="EU58598" s="104"/>
    </row>
    <row r="58599" spans="151:151" ht="14.4" x14ac:dyDescent="0.25">
      <c r="EU58599" s="104"/>
    </row>
    <row r="58600" spans="151:151" ht="14.4" x14ac:dyDescent="0.25">
      <c r="EU58600" s="104"/>
    </row>
    <row r="58601" spans="151:151" ht="14.4" x14ac:dyDescent="0.25">
      <c r="EU58601" s="104"/>
    </row>
    <row r="58602" spans="151:151" ht="14.4" x14ac:dyDescent="0.25">
      <c r="EU58602" s="104"/>
    </row>
    <row r="58603" spans="151:151" ht="14.4" x14ac:dyDescent="0.25">
      <c r="EU58603" s="104"/>
    </row>
    <row r="58604" spans="151:151" ht="14.4" x14ac:dyDescent="0.25">
      <c r="EU58604" s="104"/>
    </row>
    <row r="58605" spans="151:151" ht="14.4" x14ac:dyDescent="0.25">
      <c r="EU58605" s="104"/>
    </row>
    <row r="58606" spans="151:151" ht="14.4" x14ac:dyDescent="0.25">
      <c r="EU58606" s="104"/>
    </row>
    <row r="58607" spans="151:151" ht="14.4" x14ac:dyDescent="0.25">
      <c r="EU58607" s="104"/>
    </row>
    <row r="58608" spans="151:151" ht="14.4" x14ac:dyDescent="0.25">
      <c r="EU58608" s="104"/>
    </row>
    <row r="58609" spans="151:151" ht="14.4" x14ac:dyDescent="0.25">
      <c r="EU58609" s="104"/>
    </row>
    <row r="58610" spans="151:151" ht="14.4" x14ac:dyDescent="0.25">
      <c r="EU58610" s="104"/>
    </row>
    <row r="58611" spans="151:151" ht="14.4" x14ac:dyDescent="0.25">
      <c r="EU58611" s="104"/>
    </row>
    <row r="58612" spans="151:151" ht="14.4" x14ac:dyDescent="0.25">
      <c r="EU58612" s="104"/>
    </row>
    <row r="58613" spans="151:151" ht="14.4" x14ac:dyDescent="0.25">
      <c r="EU58613" s="104"/>
    </row>
    <row r="58614" spans="151:151" ht="14.4" x14ac:dyDescent="0.25">
      <c r="EU58614" s="104"/>
    </row>
    <row r="58615" spans="151:151" ht="14.4" x14ac:dyDescent="0.25">
      <c r="EU58615" s="104"/>
    </row>
    <row r="58616" spans="151:151" ht="14.4" x14ac:dyDescent="0.25">
      <c r="EU58616" s="104"/>
    </row>
    <row r="58617" spans="151:151" ht="14.4" x14ac:dyDescent="0.25">
      <c r="EU58617" s="104"/>
    </row>
    <row r="58618" spans="151:151" ht="14.4" x14ac:dyDescent="0.25">
      <c r="EU58618" s="104"/>
    </row>
    <row r="58619" spans="151:151" ht="14.4" x14ac:dyDescent="0.25">
      <c r="EU58619" s="104"/>
    </row>
    <row r="58620" spans="151:151" ht="14.4" x14ac:dyDescent="0.25">
      <c r="EU58620" s="104"/>
    </row>
    <row r="58621" spans="151:151" ht="14.4" x14ac:dyDescent="0.25">
      <c r="EU58621" s="104"/>
    </row>
    <row r="58622" spans="151:151" ht="14.4" x14ac:dyDescent="0.25">
      <c r="EU58622" s="104"/>
    </row>
    <row r="58623" spans="151:151" ht="14.4" x14ac:dyDescent="0.25">
      <c r="EU58623" s="104"/>
    </row>
    <row r="58624" spans="151:151" ht="14.4" x14ac:dyDescent="0.25">
      <c r="EU58624" s="104"/>
    </row>
    <row r="58625" spans="151:151" ht="14.4" x14ac:dyDescent="0.25">
      <c r="EU58625" s="104"/>
    </row>
    <row r="58626" spans="151:151" ht="14.4" x14ac:dyDescent="0.25">
      <c r="EU58626" s="104"/>
    </row>
    <row r="58627" spans="151:151" ht="14.4" x14ac:dyDescent="0.25">
      <c r="EU58627" s="104"/>
    </row>
    <row r="58628" spans="151:151" ht="14.4" x14ac:dyDescent="0.25">
      <c r="EU58628" s="104"/>
    </row>
    <row r="58629" spans="151:151" ht="14.4" x14ac:dyDescent="0.25">
      <c r="EU58629" s="104"/>
    </row>
    <row r="58630" spans="151:151" ht="14.4" x14ac:dyDescent="0.25">
      <c r="EU58630" s="104"/>
    </row>
    <row r="58631" spans="151:151" ht="14.4" x14ac:dyDescent="0.25">
      <c r="EU58631" s="104"/>
    </row>
    <row r="58632" spans="151:151" ht="14.4" x14ac:dyDescent="0.25">
      <c r="EU58632" s="104"/>
    </row>
    <row r="58633" spans="151:151" ht="14.4" x14ac:dyDescent="0.25">
      <c r="EU58633" s="104"/>
    </row>
    <row r="58634" spans="151:151" ht="14.4" x14ac:dyDescent="0.25">
      <c r="EU58634" s="104"/>
    </row>
    <row r="58635" spans="151:151" ht="14.4" x14ac:dyDescent="0.25">
      <c r="EU58635" s="104"/>
    </row>
    <row r="58636" spans="151:151" ht="14.4" x14ac:dyDescent="0.25">
      <c r="EU58636" s="104"/>
    </row>
    <row r="58637" spans="151:151" ht="14.4" x14ac:dyDescent="0.25">
      <c r="EU58637" s="104"/>
    </row>
    <row r="58638" spans="151:151" ht="14.4" x14ac:dyDescent="0.25">
      <c r="EU58638" s="104"/>
    </row>
    <row r="58639" spans="151:151" ht="14.4" x14ac:dyDescent="0.25">
      <c r="EU58639" s="104"/>
    </row>
    <row r="58640" spans="151:151" ht="14.4" x14ac:dyDescent="0.25">
      <c r="EU58640" s="104"/>
    </row>
    <row r="58641" spans="151:151" ht="14.4" x14ac:dyDescent="0.25">
      <c r="EU58641" s="104"/>
    </row>
    <row r="58642" spans="151:151" ht="14.4" x14ac:dyDescent="0.25">
      <c r="EU58642" s="104"/>
    </row>
    <row r="58643" spans="151:151" ht="14.4" x14ac:dyDescent="0.25">
      <c r="EU58643" s="104"/>
    </row>
    <row r="58644" spans="151:151" ht="14.4" x14ac:dyDescent="0.25">
      <c r="EU58644" s="104"/>
    </row>
    <row r="58645" spans="151:151" ht="14.4" x14ac:dyDescent="0.25">
      <c r="EU58645" s="104"/>
    </row>
    <row r="58646" spans="151:151" ht="14.4" x14ac:dyDescent="0.25">
      <c r="EU58646" s="104"/>
    </row>
    <row r="58647" spans="151:151" ht="14.4" x14ac:dyDescent="0.25">
      <c r="EU58647" s="104"/>
    </row>
    <row r="58648" spans="151:151" ht="14.4" x14ac:dyDescent="0.25">
      <c r="EU58648" s="104"/>
    </row>
    <row r="58649" spans="151:151" ht="14.4" x14ac:dyDescent="0.25">
      <c r="EU58649" s="104"/>
    </row>
    <row r="58650" spans="151:151" ht="14.4" x14ac:dyDescent="0.25">
      <c r="EU58650" s="104"/>
    </row>
    <row r="58651" spans="151:151" ht="14.4" x14ac:dyDescent="0.25">
      <c r="EU58651" s="104"/>
    </row>
    <row r="58652" spans="151:151" ht="14.4" x14ac:dyDescent="0.25">
      <c r="EU58652" s="104"/>
    </row>
    <row r="58653" spans="151:151" ht="14.4" x14ac:dyDescent="0.25">
      <c r="EU58653" s="104"/>
    </row>
    <row r="58654" spans="151:151" ht="14.4" x14ac:dyDescent="0.25">
      <c r="EU58654" s="104"/>
    </row>
    <row r="58655" spans="151:151" ht="14.4" x14ac:dyDescent="0.25">
      <c r="EU58655" s="104"/>
    </row>
    <row r="58656" spans="151:151" ht="14.4" x14ac:dyDescent="0.25">
      <c r="EU58656" s="104"/>
    </row>
    <row r="58657" spans="151:151" ht="14.4" x14ac:dyDescent="0.25">
      <c r="EU58657" s="104"/>
    </row>
    <row r="58658" spans="151:151" ht="14.4" x14ac:dyDescent="0.25">
      <c r="EU58658" s="104"/>
    </row>
    <row r="58659" spans="151:151" ht="14.4" x14ac:dyDescent="0.25">
      <c r="EU58659" s="104"/>
    </row>
    <row r="58660" spans="151:151" ht="14.4" x14ac:dyDescent="0.25">
      <c r="EU58660" s="104"/>
    </row>
    <row r="58661" spans="151:151" ht="14.4" x14ac:dyDescent="0.25">
      <c r="EU58661" s="104"/>
    </row>
    <row r="58662" spans="151:151" ht="14.4" x14ac:dyDescent="0.25">
      <c r="EU58662" s="104"/>
    </row>
    <row r="58663" spans="151:151" ht="14.4" x14ac:dyDescent="0.25">
      <c r="EU58663" s="104"/>
    </row>
    <row r="58664" spans="151:151" ht="14.4" x14ac:dyDescent="0.25">
      <c r="EU58664" s="104"/>
    </row>
    <row r="58665" spans="151:151" ht="14.4" x14ac:dyDescent="0.25">
      <c r="EU58665" s="104"/>
    </row>
    <row r="58666" spans="151:151" ht="14.4" x14ac:dyDescent="0.25">
      <c r="EU58666" s="104"/>
    </row>
    <row r="58667" spans="151:151" ht="14.4" x14ac:dyDescent="0.25">
      <c r="EU58667" s="104"/>
    </row>
    <row r="58668" spans="151:151" ht="14.4" x14ac:dyDescent="0.25">
      <c r="EU58668" s="104"/>
    </row>
    <row r="58669" spans="151:151" ht="14.4" x14ac:dyDescent="0.25">
      <c r="EU58669" s="104"/>
    </row>
    <row r="58670" spans="151:151" ht="14.4" x14ac:dyDescent="0.25">
      <c r="EU58670" s="104"/>
    </row>
    <row r="58671" spans="151:151" ht="14.4" x14ac:dyDescent="0.25">
      <c r="EU58671" s="104"/>
    </row>
    <row r="58672" spans="151:151" ht="14.4" x14ac:dyDescent="0.25">
      <c r="EU58672" s="104"/>
    </row>
    <row r="58673" spans="151:151" ht="14.4" x14ac:dyDescent="0.25">
      <c r="EU58673" s="104"/>
    </row>
    <row r="58674" spans="151:151" ht="14.4" x14ac:dyDescent="0.25">
      <c r="EU58674" s="104"/>
    </row>
    <row r="58675" spans="151:151" ht="14.4" x14ac:dyDescent="0.25">
      <c r="EU58675" s="104"/>
    </row>
    <row r="58676" spans="151:151" ht="14.4" x14ac:dyDescent="0.25">
      <c r="EU58676" s="104"/>
    </row>
    <row r="58677" spans="151:151" ht="14.4" x14ac:dyDescent="0.25">
      <c r="EU58677" s="104"/>
    </row>
    <row r="58678" spans="151:151" ht="14.4" x14ac:dyDescent="0.25">
      <c r="EU58678" s="104"/>
    </row>
    <row r="58679" spans="151:151" ht="14.4" x14ac:dyDescent="0.25">
      <c r="EU58679" s="104"/>
    </row>
    <row r="58680" spans="151:151" ht="14.4" x14ac:dyDescent="0.25">
      <c r="EU58680" s="104"/>
    </row>
    <row r="58681" spans="151:151" ht="14.4" x14ac:dyDescent="0.25">
      <c r="EU58681" s="104"/>
    </row>
    <row r="58682" spans="151:151" ht="14.4" x14ac:dyDescent="0.25">
      <c r="EU58682" s="104"/>
    </row>
    <row r="58683" spans="151:151" ht="14.4" x14ac:dyDescent="0.25">
      <c r="EU58683" s="104"/>
    </row>
    <row r="58684" spans="151:151" ht="14.4" x14ac:dyDescent="0.25">
      <c r="EU58684" s="104"/>
    </row>
    <row r="58685" spans="151:151" ht="14.4" x14ac:dyDescent="0.25">
      <c r="EU58685" s="104"/>
    </row>
    <row r="58686" spans="151:151" ht="14.4" x14ac:dyDescent="0.25">
      <c r="EU58686" s="104"/>
    </row>
    <row r="58687" spans="151:151" ht="14.4" x14ac:dyDescent="0.25">
      <c r="EU58687" s="104"/>
    </row>
    <row r="58688" spans="151:151" ht="14.4" x14ac:dyDescent="0.25">
      <c r="EU58688" s="104"/>
    </row>
    <row r="58689" spans="151:151" ht="14.4" x14ac:dyDescent="0.25">
      <c r="EU58689" s="104"/>
    </row>
    <row r="58690" spans="151:151" ht="14.4" x14ac:dyDescent="0.25">
      <c r="EU58690" s="104"/>
    </row>
    <row r="58691" spans="151:151" ht="14.4" x14ac:dyDescent="0.25">
      <c r="EU58691" s="104"/>
    </row>
    <row r="58692" spans="151:151" ht="14.4" x14ac:dyDescent="0.25">
      <c r="EU58692" s="104"/>
    </row>
    <row r="58693" spans="151:151" ht="14.4" x14ac:dyDescent="0.25">
      <c r="EU58693" s="104"/>
    </row>
    <row r="58694" spans="151:151" ht="14.4" x14ac:dyDescent="0.25">
      <c r="EU58694" s="104"/>
    </row>
    <row r="58695" spans="151:151" ht="14.4" x14ac:dyDescent="0.25">
      <c r="EU58695" s="104"/>
    </row>
    <row r="58696" spans="151:151" ht="14.4" x14ac:dyDescent="0.25">
      <c r="EU58696" s="104"/>
    </row>
    <row r="58697" spans="151:151" ht="14.4" x14ac:dyDescent="0.25">
      <c r="EU58697" s="104"/>
    </row>
    <row r="58698" spans="151:151" ht="14.4" x14ac:dyDescent="0.25">
      <c r="EU58698" s="104"/>
    </row>
    <row r="58699" spans="151:151" ht="14.4" x14ac:dyDescent="0.25">
      <c r="EU58699" s="104"/>
    </row>
    <row r="58700" spans="151:151" ht="14.4" x14ac:dyDescent="0.25">
      <c r="EU58700" s="104"/>
    </row>
    <row r="58701" spans="151:151" ht="14.4" x14ac:dyDescent="0.25">
      <c r="EU58701" s="104"/>
    </row>
    <row r="58702" spans="151:151" ht="14.4" x14ac:dyDescent="0.25">
      <c r="EU58702" s="104"/>
    </row>
    <row r="58703" spans="151:151" ht="14.4" x14ac:dyDescent="0.25">
      <c r="EU58703" s="104"/>
    </row>
    <row r="58704" spans="151:151" ht="14.4" x14ac:dyDescent="0.25">
      <c r="EU58704" s="104"/>
    </row>
    <row r="58705" spans="151:151" ht="14.4" x14ac:dyDescent="0.25">
      <c r="EU58705" s="104"/>
    </row>
    <row r="58706" spans="151:151" ht="14.4" x14ac:dyDescent="0.25">
      <c r="EU58706" s="104"/>
    </row>
    <row r="58707" spans="151:151" ht="14.4" x14ac:dyDescent="0.25">
      <c r="EU58707" s="104"/>
    </row>
    <row r="58708" spans="151:151" ht="14.4" x14ac:dyDescent="0.25">
      <c r="EU58708" s="104"/>
    </row>
    <row r="58709" spans="151:151" ht="14.4" x14ac:dyDescent="0.25">
      <c r="EU58709" s="104"/>
    </row>
    <row r="58710" spans="151:151" ht="14.4" x14ac:dyDescent="0.25">
      <c r="EU58710" s="104"/>
    </row>
    <row r="58711" spans="151:151" ht="14.4" x14ac:dyDescent="0.25">
      <c r="EU58711" s="104"/>
    </row>
    <row r="58712" spans="151:151" ht="14.4" x14ac:dyDescent="0.25">
      <c r="EU58712" s="104"/>
    </row>
    <row r="58713" spans="151:151" ht="14.4" x14ac:dyDescent="0.25">
      <c r="EU58713" s="104"/>
    </row>
    <row r="58714" spans="151:151" ht="14.4" x14ac:dyDescent="0.25">
      <c r="EU58714" s="104"/>
    </row>
    <row r="58715" spans="151:151" ht="14.4" x14ac:dyDescent="0.25">
      <c r="EU58715" s="104"/>
    </row>
    <row r="58716" spans="151:151" ht="14.4" x14ac:dyDescent="0.25">
      <c r="EU58716" s="104"/>
    </row>
    <row r="58717" spans="151:151" ht="14.4" x14ac:dyDescent="0.25">
      <c r="EU58717" s="104"/>
    </row>
    <row r="58718" spans="151:151" ht="14.4" x14ac:dyDescent="0.25">
      <c r="EU58718" s="104"/>
    </row>
    <row r="58719" spans="151:151" ht="14.4" x14ac:dyDescent="0.25">
      <c r="EU58719" s="104"/>
    </row>
    <row r="58720" spans="151:151" ht="14.4" x14ac:dyDescent="0.25">
      <c r="EU58720" s="104"/>
    </row>
    <row r="58721" spans="151:151" ht="14.4" x14ac:dyDescent="0.25">
      <c r="EU58721" s="104"/>
    </row>
    <row r="58722" spans="151:151" ht="14.4" x14ac:dyDescent="0.25">
      <c r="EU58722" s="104"/>
    </row>
    <row r="58723" spans="151:151" ht="14.4" x14ac:dyDescent="0.25">
      <c r="EU58723" s="104"/>
    </row>
    <row r="58724" spans="151:151" ht="14.4" x14ac:dyDescent="0.25">
      <c r="EU58724" s="104"/>
    </row>
    <row r="58725" spans="151:151" ht="14.4" x14ac:dyDescent="0.25">
      <c r="EU58725" s="104"/>
    </row>
    <row r="58726" spans="151:151" ht="14.4" x14ac:dyDescent="0.25">
      <c r="EU58726" s="104"/>
    </row>
    <row r="58727" spans="151:151" ht="14.4" x14ac:dyDescent="0.25">
      <c r="EU58727" s="104"/>
    </row>
    <row r="58728" spans="151:151" ht="14.4" x14ac:dyDescent="0.25">
      <c r="EU58728" s="104"/>
    </row>
    <row r="58729" spans="151:151" ht="14.4" x14ac:dyDescent="0.25">
      <c r="EU58729" s="104"/>
    </row>
    <row r="58730" spans="151:151" ht="14.4" x14ac:dyDescent="0.25">
      <c r="EU58730" s="104"/>
    </row>
    <row r="58731" spans="151:151" ht="14.4" x14ac:dyDescent="0.25">
      <c r="EU58731" s="104"/>
    </row>
    <row r="58732" spans="151:151" ht="14.4" x14ac:dyDescent="0.25">
      <c r="EU58732" s="104"/>
    </row>
    <row r="58733" spans="151:151" ht="14.4" x14ac:dyDescent="0.25">
      <c r="EU58733" s="104"/>
    </row>
    <row r="58734" spans="151:151" ht="14.4" x14ac:dyDescent="0.25">
      <c r="EU58734" s="104"/>
    </row>
    <row r="58735" spans="151:151" ht="14.4" x14ac:dyDescent="0.25">
      <c r="EU58735" s="104"/>
    </row>
    <row r="58736" spans="151:151" ht="14.4" x14ac:dyDescent="0.25">
      <c r="EU58736" s="104"/>
    </row>
    <row r="58737" spans="151:151" ht="14.4" x14ac:dyDescent="0.25">
      <c r="EU58737" s="104"/>
    </row>
    <row r="58738" spans="151:151" ht="14.4" x14ac:dyDescent="0.25">
      <c r="EU58738" s="104"/>
    </row>
    <row r="58739" spans="151:151" ht="14.4" x14ac:dyDescent="0.25">
      <c r="EU58739" s="104"/>
    </row>
    <row r="58740" spans="151:151" ht="14.4" x14ac:dyDescent="0.25">
      <c r="EU58740" s="104"/>
    </row>
    <row r="58741" spans="151:151" ht="14.4" x14ac:dyDescent="0.25">
      <c r="EU58741" s="104"/>
    </row>
    <row r="58742" spans="151:151" ht="14.4" x14ac:dyDescent="0.25">
      <c r="EU58742" s="104"/>
    </row>
    <row r="58743" spans="151:151" ht="14.4" x14ac:dyDescent="0.25">
      <c r="EU58743" s="104"/>
    </row>
    <row r="58744" spans="151:151" ht="14.4" x14ac:dyDescent="0.25">
      <c r="EU58744" s="104"/>
    </row>
    <row r="58745" spans="151:151" ht="14.4" x14ac:dyDescent="0.25">
      <c r="EU58745" s="104"/>
    </row>
    <row r="58746" spans="151:151" ht="14.4" x14ac:dyDescent="0.25">
      <c r="EU58746" s="104"/>
    </row>
    <row r="58747" spans="151:151" ht="14.4" x14ac:dyDescent="0.25">
      <c r="EU58747" s="104"/>
    </row>
    <row r="58748" spans="151:151" ht="14.4" x14ac:dyDescent="0.25">
      <c r="EU58748" s="104"/>
    </row>
    <row r="58749" spans="151:151" ht="14.4" x14ac:dyDescent="0.25">
      <c r="EU58749" s="104"/>
    </row>
    <row r="58750" spans="151:151" ht="14.4" x14ac:dyDescent="0.25">
      <c r="EU58750" s="104"/>
    </row>
    <row r="58751" spans="151:151" ht="14.4" x14ac:dyDescent="0.25">
      <c r="EU58751" s="104"/>
    </row>
    <row r="58752" spans="151:151" ht="14.4" x14ac:dyDescent="0.25">
      <c r="EU58752" s="104"/>
    </row>
    <row r="58753" spans="151:151" ht="14.4" x14ac:dyDescent="0.25">
      <c r="EU58753" s="104"/>
    </row>
    <row r="58754" spans="151:151" ht="14.4" x14ac:dyDescent="0.25">
      <c r="EU58754" s="104"/>
    </row>
    <row r="58755" spans="151:151" ht="14.4" x14ac:dyDescent="0.25">
      <c r="EU58755" s="104"/>
    </row>
    <row r="58756" spans="151:151" ht="14.4" x14ac:dyDescent="0.25">
      <c r="EU58756" s="104"/>
    </row>
    <row r="58757" spans="151:151" ht="14.4" x14ac:dyDescent="0.25">
      <c r="EU58757" s="104"/>
    </row>
    <row r="58758" spans="151:151" ht="14.4" x14ac:dyDescent="0.25">
      <c r="EU58758" s="104"/>
    </row>
    <row r="58759" spans="151:151" ht="14.4" x14ac:dyDescent="0.25">
      <c r="EU58759" s="104"/>
    </row>
    <row r="58760" spans="151:151" ht="14.4" x14ac:dyDescent="0.25">
      <c r="EU58760" s="104"/>
    </row>
    <row r="58761" spans="151:151" ht="14.4" x14ac:dyDescent="0.25">
      <c r="EU58761" s="104"/>
    </row>
    <row r="58762" spans="151:151" ht="14.4" x14ac:dyDescent="0.25">
      <c r="EU58762" s="104"/>
    </row>
    <row r="58763" spans="151:151" ht="14.4" x14ac:dyDescent="0.25">
      <c r="EU58763" s="104"/>
    </row>
    <row r="58764" spans="151:151" ht="14.4" x14ac:dyDescent="0.25">
      <c r="EU58764" s="104"/>
    </row>
    <row r="58765" spans="151:151" ht="14.4" x14ac:dyDescent="0.25">
      <c r="EU58765" s="104"/>
    </row>
    <row r="58766" spans="151:151" ht="14.4" x14ac:dyDescent="0.25">
      <c r="EU58766" s="104"/>
    </row>
    <row r="58767" spans="151:151" ht="14.4" x14ac:dyDescent="0.25">
      <c r="EU58767" s="104"/>
    </row>
    <row r="58768" spans="151:151" ht="14.4" x14ac:dyDescent="0.25">
      <c r="EU58768" s="104"/>
    </row>
    <row r="58769" spans="151:151" ht="14.4" x14ac:dyDescent="0.25">
      <c r="EU58769" s="104"/>
    </row>
    <row r="58770" spans="151:151" ht="14.4" x14ac:dyDescent="0.25">
      <c r="EU58770" s="104"/>
    </row>
    <row r="58771" spans="151:151" ht="14.4" x14ac:dyDescent="0.25">
      <c r="EU58771" s="104"/>
    </row>
    <row r="58772" spans="151:151" ht="14.4" x14ac:dyDescent="0.25">
      <c r="EU58772" s="104"/>
    </row>
    <row r="58773" spans="151:151" ht="14.4" x14ac:dyDescent="0.25">
      <c r="EU58773" s="104"/>
    </row>
    <row r="58774" spans="151:151" ht="14.4" x14ac:dyDescent="0.25">
      <c r="EU58774" s="104"/>
    </row>
    <row r="58775" spans="151:151" ht="14.4" x14ac:dyDescent="0.25">
      <c r="EU58775" s="104"/>
    </row>
    <row r="58776" spans="151:151" ht="14.4" x14ac:dyDescent="0.25">
      <c r="EU58776" s="104"/>
    </row>
    <row r="58777" spans="151:151" ht="14.4" x14ac:dyDescent="0.25">
      <c r="EU58777" s="104"/>
    </row>
    <row r="58778" spans="151:151" ht="14.4" x14ac:dyDescent="0.25">
      <c r="EU58778" s="104"/>
    </row>
    <row r="58779" spans="151:151" ht="14.4" x14ac:dyDescent="0.25">
      <c r="EU58779" s="104"/>
    </row>
    <row r="58780" spans="151:151" ht="14.4" x14ac:dyDescent="0.25">
      <c r="EU58780" s="104"/>
    </row>
    <row r="58781" spans="151:151" ht="14.4" x14ac:dyDescent="0.25">
      <c r="EU58781" s="104"/>
    </row>
    <row r="58782" spans="151:151" ht="14.4" x14ac:dyDescent="0.25">
      <c r="EU58782" s="104"/>
    </row>
    <row r="58783" spans="151:151" ht="14.4" x14ac:dyDescent="0.25">
      <c r="EU58783" s="104"/>
    </row>
    <row r="58784" spans="151:151" ht="14.4" x14ac:dyDescent="0.25">
      <c r="EU58784" s="104"/>
    </row>
    <row r="58785" spans="151:151" ht="14.4" x14ac:dyDescent="0.25">
      <c r="EU58785" s="104"/>
    </row>
    <row r="58786" spans="151:151" ht="14.4" x14ac:dyDescent="0.25">
      <c r="EU58786" s="104"/>
    </row>
    <row r="58787" spans="151:151" ht="14.4" x14ac:dyDescent="0.25">
      <c r="EU58787" s="104"/>
    </row>
    <row r="58788" spans="151:151" ht="14.4" x14ac:dyDescent="0.25">
      <c r="EU58788" s="104"/>
    </row>
    <row r="58789" spans="151:151" ht="14.4" x14ac:dyDescent="0.25">
      <c r="EU58789" s="104"/>
    </row>
    <row r="58790" spans="151:151" ht="14.4" x14ac:dyDescent="0.25">
      <c r="EU58790" s="104"/>
    </row>
    <row r="58791" spans="151:151" ht="14.4" x14ac:dyDescent="0.25">
      <c r="EU58791" s="104"/>
    </row>
    <row r="58792" spans="151:151" ht="14.4" x14ac:dyDescent="0.25">
      <c r="EU58792" s="104"/>
    </row>
    <row r="58793" spans="151:151" ht="14.4" x14ac:dyDescent="0.25">
      <c r="EU58793" s="104"/>
    </row>
    <row r="58794" spans="151:151" ht="14.4" x14ac:dyDescent="0.25">
      <c r="EU58794" s="104"/>
    </row>
    <row r="58795" spans="151:151" ht="14.4" x14ac:dyDescent="0.25">
      <c r="EU58795" s="104"/>
    </row>
    <row r="58796" spans="151:151" ht="14.4" x14ac:dyDescent="0.25">
      <c r="EU58796" s="104"/>
    </row>
    <row r="58797" spans="151:151" ht="14.4" x14ac:dyDescent="0.25">
      <c r="EU58797" s="104"/>
    </row>
    <row r="58798" spans="151:151" ht="14.4" x14ac:dyDescent="0.25">
      <c r="EU58798" s="104"/>
    </row>
    <row r="58799" spans="151:151" ht="14.4" x14ac:dyDescent="0.25">
      <c r="EU58799" s="104"/>
    </row>
    <row r="58800" spans="151:151" ht="14.4" x14ac:dyDescent="0.25">
      <c r="EU58800" s="104"/>
    </row>
    <row r="58801" spans="151:151" ht="14.4" x14ac:dyDescent="0.25">
      <c r="EU58801" s="104"/>
    </row>
    <row r="58802" spans="151:151" ht="14.4" x14ac:dyDescent="0.25">
      <c r="EU58802" s="104"/>
    </row>
    <row r="58803" spans="151:151" ht="14.4" x14ac:dyDescent="0.25">
      <c r="EU58803" s="104"/>
    </row>
    <row r="58804" spans="151:151" ht="14.4" x14ac:dyDescent="0.25">
      <c r="EU58804" s="104"/>
    </row>
    <row r="58805" spans="151:151" ht="14.4" x14ac:dyDescent="0.25">
      <c r="EU58805" s="104"/>
    </row>
    <row r="58806" spans="151:151" ht="14.4" x14ac:dyDescent="0.25">
      <c r="EU58806" s="104"/>
    </row>
    <row r="58807" spans="151:151" ht="14.4" x14ac:dyDescent="0.25">
      <c r="EU58807" s="104"/>
    </row>
    <row r="58808" spans="151:151" ht="14.4" x14ac:dyDescent="0.25">
      <c r="EU58808" s="104"/>
    </row>
    <row r="58809" spans="151:151" ht="14.4" x14ac:dyDescent="0.25">
      <c r="EU58809" s="104"/>
    </row>
    <row r="58810" spans="151:151" ht="14.4" x14ac:dyDescent="0.25">
      <c r="EU58810" s="104"/>
    </row>
    <row r="58811" spans="151:151" ht="14.4" x14ac:dyDescent="0.25">
      <c r="EU58811" s="104"/>
    </row>
    <row r="58812" spans="151:151" ht="14.4" x14ac:dyDescent="0.25">
      <c r="EU58812" s="104"/>
    </row>
    <row r="58813" spans="151:151" ht="14.4" x14ac:dyDescent="0.25">
      <c r="EU58813" s="104"/>
    </row>
    <row r="58814" spans="151:151" ht="14.4" x14ac:dyDescent="0.25">
      <c r="EU58814" s="104"/>
    </row>
    <row r="58815" spans="151:151" ht="14.4" x14ac:dyDescent="0.25">
      <c r="EU58815" s="104"/>
    </row>
    <row r="58816" spans="151:151" ht="14.4" x14ac:dyDescent="0.25">
      <c r="EU58816" s="104"/>
    </row>
    <row r="58817" spans="151:151" ht="14.4" x14ac:dyDescent="0.25">
      <c r="EU58817" s="104"/>
    </row>
    <row r="58818" spans="151:151" ht="14.4" x14ac:dyDescent="0.25">
      <c r="EU58818" s="104"/>
    </row>
    <row r="58819" spans="151:151" ht="14.4" x14ac:dyDescent="0.25">
      <c r="EU58819" s="104"/>
    </row>
    <row r="58820" spans="151:151" ht="14.4" x14ac:dyDescent="0.25">
      <c r="EU58820" s="104"/>
    </row>
    <row r="58821" spans="151:151" ht="14.4" x14ac:dyDescent="0.25">
      <c r="EU58821" s="104"/>
    </row>
    <row r="58822" spans="151:151" ht="14.4" x14ac:dyDescent="0.25">
      <c r="EU58822" s="104"/>
    </row>
    <row r="58823" spans="151:151" ht="14.4" x14ac:dyDescent="0.25">
      <c r="EU58823" s="104"/>
    </row>
    <row r="58824" spans="151:151" ht="14.4" x14ac:dyDescent="0.25">
      <c r="EU58824" s="104"/>
    </row>
    <row r="58825" spans="151:151" ht="14.4" x14ac:dyDescent="0.25">
      <c r="EU58825" s="104"/>
    </row>
    <row r="58826" spans="151:151" ht="14.4" x14ac:dyDescent="0.25">
      <c r="EU58826" s="104"/>
    </row>
    <row r="58827" spans="151:151" ht="14.4" x14ac:dyDescent="0.25">
      <c r="EU58827" s="104"/>
    </row>
    <row r="58828" spans="151:151" ht="14.4" x14ac:dyDescent="0.25">
      <c r="EU58828" s="104"/>
    </row>
    <row r="58829" spans="151:151" ht="14.4" x14ac:dyDescent="0.25">
      <c r="EU58829" s="104"/>
    </row>
    <row r="58830" spans="151:151" ht="14.4" x14ac:dyDescent="0.25">
      <c r="EU58830" s="104"/>
    </row>
    <row r="58831" spans="151:151" ht="14.4" x14ac:dyDescent="0.25">
      <c r="EU58831" s="104"/>
    </row>
    <row r="58832" spans="151:151" ht="14.4" x14ac:dyDescent="0.25">
      <c r="EU58832" s="104"/>
    </row>
    <row r="58833" spans="151:151" ht="14.4" x14ac:dyDescent="0.25">
      <c r="EU58833" s="104"/>
    </row>
    <row r="58834" spans="151:151" ht="14.4" x14ac:dyDescent="0.25">
      <c r="EU58834" s="104"/>
    </row>
    <row r="58835" spans="151:151" ht="14.4" x14ac:dyDescent="0.25">
      <c r="EU58835" s="104"/>
    </row>
    <row r="58836" spans="151:151" ht="14.4" x14ac:dyDescent="0.25">
      <c r="EU58836" s="104"/>
    </row>
    <row r="58837" spans="151:151" ht="14.4" x14ac:dyDescent="0.25">
      <c r="EU58837" s="104"/>
    </row>
    <row r="58838" spans="151:151" ht="14.4" x14ac:dyDescent="0.25">
      <c r="EU58838" s="104"/>
    </row>
    <row r="58839" spans="151:151" ht="14.4" x14ac:dyDescent="0.25">
      <c r="EU58839" s="104"/>
    </row>
    <row r="58840" spans="151:151" ht="14.4" x14ac:dyDescent="0.25">
      <c r="EU58840" s="104"/>
    </row>
    <row r="58841" spans="151:151" ht="14.4" x14ac:dyDescent="0.25">
      <c r="EU58841" s="104"/>
    </row>
    <row r="58842" spans="151:151" ht="14.4" x14ac:dyDescent="0.25">
      <c r="EU58842" s="104"/>
    </row>
    <row r="58843" spans="151:151" ht="14.4" x14ac:dyDescent="0.25">
      <c r="EU58843" s="104"/>
    </row>
    <row r="58844" spans="151:151" ht="14.4" x14ac:dyDescent="0.25">
      <c r="EU58844" s="104"/>
    </row>
    <row r="58845" spans="151:151" ht="14.4" x14ac:dyDescent="0.25">
      <c r="EU58845" s="104"/>
    </row>
    <row r="58846" spans="151:151" ht="14.4" x14ac:dyDescent="0.25">
      <c r="EU58846" s="104"/>
    </row>
    <row r="58847" spans="151:151" ht="14.4" x14ac:dyDescent="0.25">
      <c r="EU58847" s="104"/>
    </row>
    <row r="58848" spans="151:151" ht="14.4" x14ac:dyDescent="0.25">
      <c r="EU58848" s="104"/>
    </row>
    <row r="58849" spans="151:151" ht="14.4" x14ac:dyDescent="0.25">
      <c r="EU58849" s="104"/>
    </row>
    <row r="58850" spans="151:151" ht="14.4" x14ac:dyDescent="0.25">
      <c r="EU58850" s="104"/>
    </row>
    <row r="58851" spans="151:151" ht="14.4" x14ac:dyDescent="0.25">
      <c r="EU58851" s="104"/>
    </row>
    <row r="58852" spans="151:151" ht="14.4" x14ac:dyDescent="0.25">
      <c r="EU58852" s="104"/>
    </row>
    <row r="58853" spans="151:151" ht="14.4" x14ac:dyDescent="0.25">
      <c r="EU58853" s="104"/>
    </row>
    <row r="58854" spans="151:151" ht="14.4" x14ac:dyDescent="0.25">
      <c r="EU58854" s="104"/>
    </row>
    <row r="58855" spans="151:151" ht="14.4" x14ac:dyDescent="0.25">
      <c r="EU58855" s="104"/>
    </row>
    <row r="58856" spans="151:151" ht="14.4" x14ac:dyDescent="0.25">
      <c r="EU58856" s="104"/>
    </row>
    <row r="58857" spans="151:151" ht="14.4" x14ac:dyDescent="0.25">
      <c r="EU58857" s="104"/>
    </row>
    <row r="58858" spans="151:151" ht="14.4" x14ac:dyDescent="0.25">
      <c r="EU58858" s="104"/>
    </row>
    <row r="58859" spans="151:151" ht="14.4" x14ac:dyDescent="0.25">
      <c r="EU58859" s="104"/>
    </row>
    <row r="58860" spans="151:151" ht="14.4" x14ac:dyDescent="0.25">
      <c r="EU58860" s="104"/>
    </row>
    <row r="58861" spans="151:151" ht="14.4" x14ac:dyDescent="0.25">
      <c r="EU58861" s="104"/>
    </row>
    <row r="58862" spans="151:151" ht="14.4" x14ac:dyDescent="0.25">
      <c r="EU58862" s="104"/>
    </row>
    <row r="58863" spans="151:151" ht="14.4" x14ac:dyDescent="0.25">
      <c r="EU58863" s="104"/>
    </row>
    <row r="58864" spans="151:151" ht="14.4" x14ac:dyDescent="0.25">
      <c r="EU58864" s="104"/>
    </row>
    <row r="58865" spans="151:151" ht="14.4" x14ac:dyDescent="0.25">
      <c r="EU58865" s="104"/>
    </row>
    <row r="58866" spans="151:151" ht="14.4" x14ac:dyDescent="0.25">
      <c r="EU58866" s="104"/>
    </row>
    <row r="58867" spans="151:151" ht="14.4" x14ac:dyDescent="0.25">
      <c r="EU58867" s="104"/>
    </row>
    <row r="58868" spans="151:151" ht="14.4" x14ac:dyDescent="0.25">
      <c r="EU58868" s="104"/>
    </row>
    <row r="58869" spans="151:151" ht="14.4" x14ac:dyDescent="0.25">
      <c r="EU58869" s="104"/>
    </row>
    <row r="58870" spans="151:151" ht="14.4" x14ac:dyDescent="0.25">
      <c r="EU58870" s="104"/>
    </row>
    <row r="58871" spans="151:151" ht="14.4" x14ac:dyDescent="0.25">
      <c r="EU58871" s="104"/>
    </row>
    <row r="58872" spans="151:151" ht="14.4" x14ac:dyDescent="0.25">
      <c r="EU58872" s="104"/>
    </row>
    <row r="58873" spans="151:151" ht="14.4" x14ac:dyDescent="0.25">
      <c r="EU58873" s="104"/>
    </row>
    <row r="58874" spans="151:151" ht="14.4" x14ac:dyDescent="0.25">
      <c r="EU58874" s="104"/>
    </row>
    <row r="58875" spans="151:151" ht="14.4" x14ac:dyDescent="0.25">
      <c r="EU58875" s="104"/>
    </row>
    <row r="58876" spans="151:151" ht="14.4" x14ac:dyDescent="0.25">
      <c r="EU58876" s="104"/>
    </row>
    <row r="58877" spans="151:151" ht="14.4" x14ac:dyDescent="0.25">
      <c r="EU58877" s="104"/>
    </row>
    <row r="58878" spans="151:151" ht="14.4" x14ac:dyDescent="0.25">
      <c r="EU58878" s="104"/>
    </row>
    <row r="58879" spans="151:151" ht="14.4" x14ac:dyDescent="0.25">
      <c r="EU58879" s="104"/>
    </row>
    <row r="58880" spans="151:151" ht="14.4" x14ac:dyDescent="0.25">
      <c r="EU58880" s="104"/>
    </row>
    <row r="58881" spans="151:151" ht="14.4" x14ac:dyDescent="0.25">
      <c r="EU58881" s="104"/>
    </row>
    <row r="58882" spans="151:151" ht="14.4" x14ac:dyDescent="0.25">
      <c r="EU58882" s="104"/>
    </row>
    <row r="58883" spans="151:151" ht="14.4" x14ac:dyDescent="0.25">
      <c r="EU58883" s="104"/>
    </row>
    <row r="58884" spans="151:151" ht="14.4" x14ac:dyDescent="0.25">
      <c r="EU58884" s="104"/>
    </row>
    <row r="58885" spans="151:151" ht="14.4" x14ac:dyDescent="0.25">
      <c r="EU58885" s="104"/>
    </row>
    <row r="58886" spans="151:151" ht="14.4" x14ac:dyDescent="0.25">
      <c r="EU58886" s="104"/>
    </row>
    <row r="58887" spans="151:151" ht="14.4" x14ac:dyDescent="0.25">
      <c r="EU58887" s="104"/>
    </row>
    <row r="58888" spans="151:151" ht="14.4" x14ac:dyDescent="0.25">
      <c r="EU58888" s="104"/>
    </row>
    <row r="58889" spans="151:151" ht="14.4" x14ac:dyDescent="0.25">
      <c r="EU58889" s="104"/>
    </row>
    <row r="58890" spans="151:151" ht="14.4" x14ac:dyDescent="0.25">
      <c r="EU58890" s="104"/>
    </row>
    <row r="58891" spans="151:151" ht="14.4" x14ac:dyDescent="0.25">
      <c r="EU58891" s="104"/>
    </row>
    <row r="58892" spans="151:151" ht="14.4" x14ac:dyDescent="0.25">
      <c r="EU58892" s="104"/>
    </row>
    <row r="58893" spans="151:151" ht="14.4" x14ac:dyDescent="0.25">
      <c r="EU58893" s="104"/>
    </row>
    <row r="58894" spans="151:151" ht="14.4" x14ac:dyDescent="0.25">
      <c r="EU58894" s="104"/>
    </row>
    <row r="58895" spans="151:151" ht="14.4" x14ac:dyDescent="0.25">
      <c r="EU58895" s="104"/>
    </row>
    <row r="58896" spans="151:151" ht="14.4" x14ac:dyDescent="0.25">
      <c r="EU58896" s="104"/>
    </row>
    <row r="58897" spans="151:151" ht="14.4" x14ac:dyDescent="0.25">
      <c r="EU58897" s="104"/>
    </row>
    <row r="58898" spans="151:151" ht="14.4" x14ac:dyDescent="0.25">
      <c r="EU58898" s="104"/>
    </row>
    <row r="58899" spans="151:151" ht="14.4" x14ac:dyDescent="0.25">
      <c r="EU58899" s="104"/>
    </row>
    <row r="58900" spans="151:151" ht="14.4" x14ac:dyDescent="0.25">
      <c r="EU58900" s="104"/>
    </row>
    <row r="58901" spans="151:151" ht="14.4" x14ac:dyDescent="0.25">
      <c r="EU58901" s="104"/>
    </row>
    <row r="58902" spans="151:151" ht="14.4" x14ac:dyDescent="0.25">
      <c r="EU58902" s="104"/>
    </row>
    <row r="58903" spans="151:151" ht="14.4" x14ac:dyDescent="0.25">
      <c r="EU58903" s="104"/>
    </row>
    <row r="58904" spans="151:151" ht="14.4" x14ac:dyDescent="0.25">
      <c r="EU58904" s="104"/>
    </row>
    <row r="58905" spans="151:151" ht="14.4" x14ac:dyDescent="0.25">
      <c r="EU58905" s="104"/>
    </row>
    <row r="58906" spans="151:151" ht="14.4" x14ac:dyDescent="0.25">
      <c r="EU58906" s="104"/>
    </row>
    <row r="58907" spans="151:151" ht="14.4" x14ac:dyDescent="0.25">
      <c r="EU58907" s="104"/>
    </row>
    <row r="58908" spans="151:151" ht="14.4" x14ac:dyDescent="0.25">
      <c r="EU58908" s="104"/>
    </row>
    <row r="58909" spans="151:151" ht="14.4" x14ac:dyDescent="0.25">
      <c r="EU58909" s="104"/>
    </row>
    <row r="58910" spans="151:151" ht="14.4" x14ac:dyDescent="0.25">
      <c r="EU58910" s="104"/>
    </row>
    <row r="58911" spans="151:151" ht="14.4" x14ac:dyDescent="0.25">
      <c r="EU58911" s="104"/>
    </row>
    <row r="58912" spans="151:151" ht="14.4" x14ac:dyDescent="0.25">
      <c r="EU58912" s="104"/>
    </row>
    <row r="58913" spans="151:151" ht="14.4" x14ac:dyDescent="0.25">
      <c r="EU58913" s="104"/>
    </row>
    <row r="58914" spans="151:151" ht="14.4" x14ac:dyDescent="0.25">
      <c r="EU58914" s="104"/>
    </row>
    <row r="58915" spans="151:151" ht="14.4" x14ac:dyDescent="0.25">
      <c r="EU58915" s="104"/>
    </row>
    <row r="58916" spans="151:151" ht="14.4" x14ac:dyDescent="0.25">
      <c r="EU58916" s="104"/>
    </row>
    <row r="58917" spans="151:151" ht="14.4" x14ac:dyDescent="0.25">
      <c r="EU58917" s="104"/>
    </row>
    <row r="58918" spans="151:151" ht="14.4" x14ac:dyDescent="0.25">
      <c r="EU58918" s="104"/>
    </row>
    <row r="58919" spans="151:151" ht="14.4" x14ac:dyDescent="0.25">
      <c r="EU58919" s="104"/>
    </row>
    <row r="58920" spans="151:151" ht="14.4" x14ac:dyDescent="0.25">
      <c r="EU58920" s="104"/>
    </row>
    <row r="58921" spans="151:151" ht="14.4" x14ac:dyDescent="0.25">
      <c r="EU58921" s="104"/>
    </row>
    <row r="58922" spans="151:151" ht="14.4" x14ac:dyDescent="0.25">
      <c r="EU58922" s="104"/>
    </row>
    <row r="58923" spans="151:151" ht="14.4" x14ac:dyDescent="0.25">
      <c r="EU58923" s="104"/>
    </row>
    <row r="58924" spans="151:151" ht="14.4" x14ac:dyDescent="0.25">
      <c r="EU58924" s="104"/>
    </row>
    <row r="58925" spans="151:151" ht="14.4" x14ac:dyDescent="0.25">
      <c r="EU58925" s="104"/>
    </row>
    <row r="58926" spans="151:151" ht="14.4" x14ac:dyDescent="0.25">
      <c r="EU58926" s="104"/>
    </row>
    <row r="58927" spans="151:151" ht="14.4" x14ac:dyDescent="0.25">
      <c r="EU58927" s="104"/>
    </row>
    <row r="58928" spans="151:151" ht="14.4" x14ac:dyDescent="0.25">
      <c r="EU58928" s="104"/>
    </row>
    <row r="58929" spans="151:151" ht="14.4" x14ac:dyDescent="0.25">
      <c r="EU58929" s="104"/>
    </row>
    <row r="58930" spans="151:151" ht="14.4" x14ac:dyDescent="0.25">
      <c r="EU58930" s="104"/>
    </row>
    <row r="58931" spans="151:151" ht="14.4" x14ac:dyDescent="0.25">
      <c r="EU58931" s="104"/>
    </row>
    <row r="58932" spans="151:151" ht="14.4" x14ac:dyDescent="0.25">
      <c r="EU58932" s="104"/>
    </row>
    <row r="58933" spans="151:151" ht="14.4" x14ac:dyDescent="0.25">
      <c r="EU58933" s="104"/>
    </row>
    <row r="58934" spans="151:151" ht="14.4" x14ac:dyDescent="0.25">
      <c r="EU58934" s="104"/>
    </row>
    <row r="58935" spans="151:151" ht="14.4" x14ac:dyDescent="0.25">
      <c r="EU58935" s="104"/>
    </row>
    <row r="58936" spans="151:151" ht="14.4" x14ac:dyDescent="0.25">
      <c r="EU58936" s="104"/>
    </row>
    <row r="58937" spans="151:151" ht="14.4" x14ac:dyDescent="0.25">
      <c r="EU58937" s="104"/>
    </row>
    <row r="58938" spans="151:151" ht="14.4" x14ac:dyDescent="0.25">
      <c r="EU58938" s="104"/>
    </row>
    <row r="58939" spans="151:151" ht="14.4" x14ac:dyDescent="0.25">
      <c r="EU58939" s="104"/>
    </row>
    <row r="58940" spans="151:151" ht="14.4" x14ac:dyDescent="0.25">
      <c r="EU58940" s="104"/>
    </row>
    <row r="58941" spans="151:151" ht="14.4" x14ac:dyDescent="0.25">
      <c r="EU58941" s="104"/>
    </row>
    <row r="58942" spans="151:151" ht="14.4" x14ac:dyDescent="0.25">
      <c r="EU58942" s="104"/>
    </row>
    <row r="58943" spans="151:151" ht="14.4" x14ac:dyDescent="0.25">
      <c r="EU58943" s="104"/>
    </row>
    <row r="58944" spans="151:151" ht="14.4" x14ac:dyDescent="0.25">
      <c r="EU58944" s="104"/>
    </row>
    <row r="58945" spans="151:151" ht="14.4" x14ac:dyDescent="0.25">
      <c r="EU58945" s="104"/>
    </row>
    <row r="58946" spans="151:151" ht="14.4" x14ac:dyDescent="0.25">
      <c r="EU58946" s="104"/>
    </row>
    <row r="58947" spans="151:151" ht="14.4" x14ac:dyDescent="0.25">
      <c r="EU58947" s="104"/>
    </row>
    <row r="58948" spans="151:151" ht="14.4" x14ac:dyDescent="0.25">
      <c r="EU58948" s="104"/>
    </row>
    <row r="58949" spans="151:151" ht="14.4" x14ac:dyDescent="0.25">
      <c r="EU58949" s="104"/>
    </row>
    <row r="58950" spans="151:151" ht="14.4" x14ac:dyDescent="0.25">
      <c r="EU58950" s="104"/>
    </row>
    <row r="58951" spans="151:151" ht="14.4" x14ac:dyDescent="0.25">
      <c r="EU58951" s="104"/>
    </row>
    <row r="58952" spans="151:151" ht="14.4" x14ac:dyDescent="0.25">
      <c r="EU58952" s="104"/>
    </row>
    <row r="58953" spans="151:151" ht="14.4" x14ac:dyDescent="0.25">
      <c r="EU58953" s="104"/>
    </row>
    <row r="58954" spans="151:151" ht="14.4" x14ac:dyDescent="0.25">
      <c r="EU58954" s="104"/>
    </row>
    <row r="58955" spans="151:151" ht="14.4" x14ac:dyDescent="0.25">
      <c r="EU58955" s="104"/>
    </row>
    <row r="58956" spans="151:151" ht="14.4" x14ac:dyDescent="0.25">
      <c r="EU58956" s="104"/>
    </row>
    <row r="58957" spans="151:151" ht="14.4" x14ac:dyDescent="0.25">
      <c r="EU58957" s="104"/>
    </row>
    <row r="58958" spans="151:151" ht="14.4" x14ac:dyDescent="0.25">
      <c r="EU58958" s="104"/>
    </row>
    <row r="58959" spans="151:151" ht="14.4" x14ac:dyDescent="0.25">
      <c r="EU58959" s="104"/>
    </row>
    <row r="58960" spans="151:151" ht="14.4" x14ac:dyDescent="0.25">
      <c r="EU58960" s="104"/>
    </row>
    <row r="58961" spans="151:151" ht="14.4" x14ac:dyDescent="0.25">
      <c r="EU58961" s="104"/>
    </row>
    <row r="58962" spans="151:151" ht="14.4" x14ac:dyDescent="0.25">
      <c r="EU58962" s="104"/>
    </row>
    <row r="58963" spans="151:151" ht="14.4" x14ac:dyDescent="0.25">
      <c r="EU58963" s="104"/>
    </row>
    <row r="58964" spans="151:151" ht="14.4" x14ac:dyDescent="0.25">
      <c r="EU58964" s="104"/>
    </row>
    <row r="58965" spans="151:151" ht="14.4" x14ac:dyDescent="0.25">
      <c r="EU58965" s="104"/>
    </row>
    <row r="58966" spans="151:151" ht="14.4" x14ac:dyDescent="0.25">
      <c r="EU58966" s="104"/>
    </row>
    <row r="58967" spans="151:151" ht="14.4" x14ac:dyDescent="0.25">
      <c r="EU58967" s="104"/>
    </row>
    <row r="58968" spans="151:151" ht="14.4" x14ac:dyDescent="0.25">
      <c r="EU58968" s="104"/>
    </row>
    <row r="58969" spans="151:151" ht="14.4" x14ac:dyDescent="0.25">
      <c r="EU58969" s="104"/>
    </row>
    <row r="58970" spans="151:151" ht="14.4" x14ac:dyDescent="0.25">
      <c r="EU58970" s="104"/>
    </row>
    <row r="58971" spans="151:151" ht="14.4" x14ac:dyDescent="0.25">
      <c r="EU58971" s="104"/>
    </row>
    <row r="58972" spans="151:151" ht="14.4" x14ac:dyDescent="0.25">
      <c r="EU58972" s="104"/>
    </row>
    <row r="58973" spans="151:151" ht="14.4" x14ac:dyDescent="0.25">
      <c r="EU58973" s="104"/>
    </row>
    <row r="58974" spans="151:151" ht="14.4" x14ac:dyDescent="0.25">
      <c r="EU58974" s="104"/>
    </row>
    <row r="58975" spans="151:151" ht="14.4" x14ac:dyDescent="0.25">
      <c r="EU58975" s="104"/>
    </row>
    <row r="58976" spans="151:151" ht="14.4" x14ac:dyDescent="0.25">
      <c r="EU58976" s="104"/>
    </row>
    <row r="58977" spans="151:151" ht="14.4" x14ac:dyDescent="0.25">
      <c r="EU58977" s="104"/>
    </row>
    <row r="58978" spans="151:151" ht="14.4" x14ac:dyDescent="0.25">
      <c r="EU58978" s="104"/>
    </row>
    <row r="58979" spans="151:151" ht="14.4" x14ac:dyDescent="0.25">
      <c r="EU58979" s="104"/>
    </row>
    <row r="58980" spans="151:151" ht="14.4" x14ac:dyDescent="0.25">
      <c r="EU58980" s="104"/>
    </row>
    <row r="58981" spans="151:151" ht="14.4" x14ac:dyDescent="0.25">
      <c r="EU58981" s="104"/>
    </row>
    <row r="58982" spans="151:151" ht="14.4" x14ac:dyDescent="0.25">
      <c r="EU58982" s="104"/>
    </row>
    <row r="58983" spans="151:151" ht="14.4" x14ac:dyDescent="0.25">
      <c r="EU58983" s="104"/>
    </row>
    <row r="58984" spans="151:151" ht="14.4" x14ac:dyDescent="0.25">
      <c r="EU58984" s="104"/>
    </row>
    <row r="58985" spans="151:151" ht="14.4" x14ac:dyDescent="0.25">
      <c r="EU58985" s="104"/>
    </row>
    <row r="58986" spans="151:151" ht="14.4" x14ac:dyDescent="0.25">
      <c r="EU58986" s="104"/>
    </row>
    <row r="58987" spans="151:151" ht="14.4" x14ac:dyDescent="0.25">
      <c r="EU58987" s="104"/>
    </row>
    <row r="58988" spans="151:151" ht="14.4" x14ac:dyDescent="0.25">
      <c r="EU58988" s="104"/>
    </row>
    <row r="58989" spans="151:151" ht="14.4" x14ac:dyDescent="0.25">
      <c r="EU58989" s="104"/>
    </row>
    <row r="58990" spans="151:151" ht="14.4" x14ac:dyDescent="0.25">
      <c r="EU58990" s="104"/>
    </row>
    <row r="58991" spans="151:151" ht="14.4" x14ac:dyDescent="0.25">
      <c r="EU58991" s="104"/>
    </row>
    <row r="58992" spans="151:151" ht="14.4" x14ac:dyDescent="0.25">
      <c r="EU58992" s="104"/>
    </row>
    <row r="58993" spans="151:151" ht="14.4" x14ac:dyDescent="0.25">
      <c r="EU58993" s="104"/>
    </row>
    <row r="58994" spans="151:151" ht="14.4" x14ac:dyDescent="0.25">
      <c r="EU58994" s="104"/>
    </row>
    <row r="58995" spans="151:151" ht="14.4" x14ac:dyDescent="0.25">
      <c r="EU58995" s="104"/>
    </row>
    <row r="58996" spans="151:151" ht="14.4" x14ac:dyDescent="0.25">
      <c r="EU58996" s="104"/>
    </row>
    <row r="58997" spans="151:151" ht="14.4" x14ac:dyDescent="0.25">
      <c r="EU58997" s="104"/>
    </row>
    <row r="58998" spans="151:151" ht="14.4" x14ac:dyDescent="0.25">
      <c r="EU58998" s="104"/>
    </row>
    <row r="58999" spans="151:151" ht="14.4" x14ac:dyDescent="0.25">
      <c r="EU58999" s="104"/>
    </row>
    <row r="59000" spans="151:151" ht="14.4" x14ac:dyDescent="0.25">
      <c r="EU59000" s="104"/>
    </row>
    <row r="59001" spans="151:151" ht="14.4" x14ac:dyDescent="0.25">
      <c r="EU59001" s="104"/>
    </row>
    <row r="59002" spans="151:151" ht="14.4" x14ac:dyDescent="0.25">
      <c r="EU59002" s="104"/>
    </row>
    <row r="59003" spans="151:151" ht="14.4" x14ac:dyDescent="0.25">
      <c r="EU59003" s="104"/>
    </row>
    <row r="59004" spans="151:151" ht="14.4" x14ac:dyDescent="0.25">
      <c r="EU59004" s="104"/>
    </row>
    <row r="59005" spans="151:151" ht="14.4" x14ac:dyDescent="0.25">
      <c r="EU59005" s="104"/>
    </row>
    <row r="59006" spans="151:151" ht="14.4" x14ac:dyDescent="0.25">
      <c r="EU59006" s="104"/>
    </row>
    <row r="59007" spans="151:151" ht="14.4" x14ac:dyDescent="0.25">
      <c r="EU59007" s="104"/>
    </row>
    <row r="59008" spans="151:151" ht="14.4" x14ac:dyDescent="0.25">
      <c r="EU59008" s="104"/>
    </row>
    <row r="59009" spans="151:151" ht="14.4" x14ac:dyDescent="0.25">
      <c r="EU59009" s="104"/>
    </row>
    <row r="59010" spans="151:151" ht="14.4" x14ac:dyDescent="0.25">
      <c r="EU59010" s="104"/>
    </row>
    <row r="59011" spans="151:151" ht="14.4" x14ac:dyDescent="0.25">
      <c r="EU59011" s="104"/>
    </row>
    <row r="59012" spans="151:151" ht="14.4" x14ac:dyDescent="0.25">
      <c r="EU59012" s="104"/>
    </row>
    <row r="59013" spans="151:151" ht="14.4" x14ac:dyDescent="0.25">
      <c r="EU59013" s="104"/>
    </row>
    <row r="59014" spans="151:151" ht="14.4" x14ac:dyDescent="0.25">
      <c r="EU59014" s="104"/>
    </row>
    <row r="59015" spans="151:151" ht="14.4" x14ac:dyDescent="0.25">
      <c r="EU59015" s="104"/>
    </row>
    <row r="59016" spans="151:151" ht="14.4" x14ac:dyDescent="0.25">
      <c r="EU59016" s="104"/>
    </row>
    <row r="59017" spans="151:151" ht="14.4" x14ac:dyDescent="0.25">
      <c r="EU59017" s="104"/>
    </row>
    <row r="59018" spans="151:151" ht="14.4" x14ac:dyDescent="0.25">
      <c r="EU59018" s="104"/>
    </row>
    <row r="59019" spans="151:151" ht="14.4" x14ac:dyDescent="0.25">
      <c r="EU59019" s="104"/>
    </row>
    <row r="59020" spans="151:151" ht="14.4" x14ac:dyDescent="0.25">
      <c r="EU59020" s="104"/>
    </row>
    <row r="59021" spans="151:151" ht="14.4" x14ac:dyDescent="0.25">
      <c r="EU59021" s="104"/>
    </row>
    <row r="59022" spans="151:151" ht="14.4" x14ac:dyDescent="0.25">
      <c r="EU59022" s="104"/>
    </row>
    <row r="59023" spans="151:151" ht="14.4" x14ac:dyDescent="0.25">
      <c r="EU59023" s="104"/>
    </row>
    <row r="59024" spans="151:151" ht="14.4" x14ac:dyDescent="0.25">
      <c r="EU59024" s="104"/>
    </row>
    <row r="59025" spans="151:151" ht="14.4" x14ac:dyDescent="0.25">
      <c r="EU59025" s="104"/>
    </row>
    <row r="59026" spans="151:151" ht="14.4" x14ac:dyDescent="0.25">
      <c r="EU59026" s="104"/>
    </row>
    <row r="59027" spans="151:151" ht="14.4" x14ac:dyDescent="0.25">
      <c r="EU59027" s="104"/>
    </row>
    <row r="59028" spans="151:151" ht="14.4" x14ac:dyDescent="0.25">
      <c r="EU59028" s="104"/>
    </row>
    <row r="59029" spans="151:151" ht="14.4" x14ac:dyDescent="0.25">
      <c r="EU59029" s="104"/>
    </row>
    <row r="59030" spans="151:151" ht="14.4" x14ac:dyDescent="0.25">
      <c r="EU59030" s="104"/>
    </row>
    <row r="59031" spans="151:151" ht="14.4" x14ac:dyDescent="0.25">
      <c r="EU59031" s="104"/>
    </row>
    <row r="59032" spans="151:151" ht="14.4" x14ac:dyDescent="0.25">
      <c r="EU59032" s="104"/>
    </row>
    <row r="59033" spans="151:151" ht="14.4" x14ac:dyDescent="0.25">
      <c r="EU59033" s="104"/>
    </row>
    <row r="59034" spans="151:151" ht="14.4" x14ac:dyDescent="0.25">
      <c r="EU59034" s="104"/>
    </row>
    <row r="59035" spans="151:151" ht="14.4" x14ac:dyDescent="0.25">
      <c r="EU59035" s="104"/>
    </row>
    <row r="59036" spans="151:151" ht="14.4" x14ac:dyDescent="0.25">
      <c r="EU59036" s="104"/>
    </row>
    <row r="59037" spans="151:151" ht="14.4" x14ac:dyDescent="0.25">
      <c r="EU59037" s="104"/>
    </row>
    <row r="59038" spans="151:151" ht="14.4" x14ac:dyDescent="0.25">
      <c r="EU59038" s="104"/>
    </row>
    <row r="59039" spans="151:151" ht="14.4" x14ac:dyDescent="0.25">
      <c r="EU59039" s="104"/>
    </row>
    <row r="59040" spans="151:151" ht="14.4" x14ac:dyDescent="0.25">
      <c r="EU59040" s="104"/>
    </row>
    <row r="59041" spans="151:151" ht="14.4" x14ac:dyDescent="0.25">
      <c r="EU59041" s="104"/>
    </row>
    <row r="59042" spans="151:151" ht="14.4" x14ac:dyDescent="0.25">
      <c r="EU59042" s="104"/>
    </row>
    <row r="59043" spans="151:151" ht="14.4" x14ac:dyDescent="0.25">
      <c r="EU59043" s="104"/>
    </row>
    <row r="59044" spans="151:151" ht="14.4" x14ac:dyDescent="0.25">
      <c r="EU59044" s="104"/>
    </row>
    <row r="59045" spans="151:151" ht="14.4" x14ac:dyDescent="0.25">
      <c r="EU59045" s="104"/>
    </row>
    <row r="59046" spans="151:151" ht="14.4" x14ac:dyDescent="0.25">
      <c r="EU59046" s="104"/>
    </row>
    <row r="59047" spans="151:151" ht="14.4" x14ac:dyDescent="0.25">
      <c r="EU59047" s="104"/>
    </row>
    <row r="59048" spans="151:151" ht="14.4" x14ac:dyDescent="0.25">
      <c r="EU59048" s="104"/>
    </row>
    <row r="59049" spans="151:151" ht="14.4" x14ac:dyDescent="0.25">
      <c r="EU59049" s="104"/>
    </row>
    <row r="59050" spans="151:151" ht="14.4" x14ac:dyDescent="0.25">
      <c r="EU59050" s="104"/>
    </row>
    <row r="59051" spans="151:151" ht="14.4" x14ac:dyDescent="0.25">
      <c r="EU59051" s="104"/>
    </row>
    <row r="59052" spans="151:151" ht="14.4" x14ac:dyDescent="0.25">
      <c r="EU59052" s="104"/>
    </row>
    <row r="59053" spans="151:151" ht="14.4" x14ac:dyDescent="0.25">
      <c r="EU59053" s="104"/>
    </row>
    <row r="59054" spans="151:151" ht="14.4" x14ac:dyDescent="0.25">
      <c r="EU59054" s="104"/>
    </row>
    <row r="59055" spans="151:151" ht="14.4" x14ac:dyDescent="0.25">
      <c r="EU59055" s="104"/>
    </row>
    <row r="59056" spans="151:151" ht="14.4" x14ac:dyDescent="0.25">
      <c r="EU59056" s="104"/>
    </row>
    <row r="59057" spans="151:151" ht="14.4" x14ac:dyDescent="0.25">
      <c r="EU59057" s="104"/>
    </row>
    <row r="59058" spans="151:151" ht="14.4" x14ac:dyDescent="0.25">
      <c r="EU59058" s="104"/>
    </row>
    <row r="59059" spans="151:151" ht="14.4" x14ac:dyDescent="0.25">
      <c r="EU59059" s="104"/>
    </row>
    <row r="59060" spans="151:151" ht="14.4" x14ac:dyDescent="0.25">
      <c r="EU59060" s="104"/>
    </row>
    <row r="59061" spans="151:151" ht="14.4" x14ac:dyDescent="0.25">
      <c r="EU59061" s="104"/>
    </row>
    <row r="59062" spans="151:151" ht="14.4" x14ac:dyDescent="0.25">
      <c r="EU59062" s="104"/>
    </row>
    <row r="59063" spans="151:151" ht="14.4" x14ac:dyDescent="0.25">
      <c r="EU59063" s="104"/>
    </row>
    <row r="59064" spans="151:151" ht="14.4" x14ac:dyDescent="0.25">
      <c r="EU59064" s="104"/>
    </row>
    <row r="59065" spans="151:151" ht="14.4" x14ac:dyDescent="0.25">
      <c r="EU59065" s="104"/>
    </row>
    <row r="59066" spans="151:151" ht="14.4" x14ac:dyDescent="0.25">
      <c r="EU59066" s="104"/>
    </row>
    <row r="59067" spans="151:151" ht="14.4" x14ac:dyDescent="0.25">
      <c r="EU59067" s="104"/>
    </row>
    <row r="59068" spans="151:151" ht="14.4" x14ac:dyDescent="0.25">
      <c r="EU59068" s="104"/>
    </row>
    <row r="59069" spans="151:151" ht="14.4" x14ac:dyDescent="0.25">
      <c r="EU59069" s="104"/>
    </row>
    <row r="59070" spans="151:151" ht="14.4" x14ac:dyDescent="0.25">
      <c r="EU59070" s="104"/>
    </row>
    <row r="59071" spans="151:151" ht="14.4" x14ac:dyDescent="0.25">
      <c r="EU59071" s="104"/>
    </row>
    <row r="59072" spans="151:151" ht="14.4" x14ac:dyDescent="0.25">
      <c r="EU59072" s="104"/>
    </row>
    <row r="59073" spans="151:151" ht="14.4" x14ac:dyDescent="0.25">
      <c r="EU59073" s="104"/>
    </row>
    <row r="59074" spans="151:151" ht="14.4" x14ac:dyDescent="0.25">
      <c r="EU59074" s="104"/>
    </row>
    <row r="59075" spans="151:151" ht="14.4" x14ac:dyDescent="0.25">
      <c r="EU59075" s="104"/>
    </row>
    <row r="59076" spans="151:151" ht="14.4" x14ac:dyDescent="0.25">
      <c r="EU59076" s="104"/>
    </row>
    <row r="59077" spans="151:151" ht="14.4" x14ac:dyDescent="0.25">
      <c r="EU59077" s="104"/>
    </row>
    <row r="59078" spans="151:151" ht="14.4" x14ac:dyDescent="0.25">
      <c r="EU59078" s="104"/>
    </row>
    <row r="59079" spans="151:151" ht="14.4" x14ac:dyDescent="0.25">
      <c r="EU59079" s="104"/>
    </row>
    <row r="59080" spans="151:151" ht="14.4" x14ac:dyDescent="0.25">
      <c r="EU59080" s="104"/>
    </row>
    <row r="59081" spans="151:151" ht="14.4" x14ac:dyDescent="0.25">
      <c r="EU59081" s="104"/>
    </row>
    <row r="59082" spans="151:151" ht="14.4" x14ac:dyDescent="0.25">
      <c r="EU59082" s="104"/>
    </row>
    <row r="59083" spans="151:151" ht="14.4" x14ac:dyDescent="0.25">
      <c r="EU59083" s="104"/>
    </row>
    <row r="59084" spans="151:151" ht="14.4" x14ac:dyDescent="0.25">
      <c r="EU59084" s="104"/>
    </row>
    <row r="59085" spans="151:151" ht="14.4" x14ac:dyDescent="0.25">
      <c r="EU59085" s="104"/>
    </row>
    <row r="59086" spans="151:151" ht="14.4" x14ac:dyDescent="0.25">
      <c r="EU59086" s="104"/>
    </row>
    <row r="59087" spans="151:151" ht="14.4" x14ac:dyDescent="0.25">
      <c r="EU59087" s="104"/>
    </row>
    <row r="59088" spans="151:151" ht="14.4" x14ac:dyDescent="0.25">
      <c r="EU59088" s="104"/>
    </row>
    <row r="59089" spans="151:151" ht="14.4" x14ac:dyDescent="0.25">
      <c r="EU59089" s="104"/>
    </row>
    <row r="59090" spans="151:151" ht="14.4" x14ac:dyDescent="0.25">
      <c r="EU59090" s="104"/>
    </row>
    <row r="59091" spans="151:151" ht="14.4" x14ac:dyDescent="0.25">
      <c r="EU59091" s="104"/>
    </row>
    <row r="59092" spans="151:151" ht="14.4" x14ac:dyDescent="0.25">
      <c r="EU59092" s="104"/>
    </row>
    <row r="59093" spans="151:151" ht="14.4" x14ac:dyDescent="0.25">
      <c r="EU59093" s="104"/>
    </row>
    <row r="59094" spans="151:151" ht="14.4" x14ac:dyDescent="0.25">
      <c r="EU59094" s="104"/>
    </row>
    <row r="59095" spans="151:151" ht="14.4" x14ac:dyDescent="0.25">
      <c r="EU59095" s="104"/>
    </row>
    <row r="59096" spans="151:151" ht="14.4" x14ac:dyDescent="0.25">
      <c r="EU59096" s="104"/>
    </row>
    <row r="59097" spans="151:151" ht="14.4" x14ac:dyDescent="0.25">
      <c r="EU59097" s="104"/>
    </row>
    <row r="59098" spans="151:151" ht="14.4" x14ac:dyDescent="0.25">
      <c r="EU59098" s="104"/>
    </row>
    <row r="59099" spans="151:151" ht="14.4" x14ac:dyDescent="0.25">
      <c r="EU59099" s="104"/>
    </row>
    <row r="59100" spans="151:151" ht="14.4" x14ac:dyDescent="0.25">
      <c r="EU59100" s="104"/>
    </row>
    <row r="59101" spans="151:151" ht="14.4" x14ac:dyDescent="0.25">
      <c r="EU59101" s="104"/>
    </row>
    <row r="59102" spans="151:151" ht="14.4" x14ac:dyDescent="0.25">
      <c r="EU59102" s="104"/>
    </row>
    <row r="59103" spans="151:151" ht="14.4" x14ac:dyDescent="0.25">
      <c r="EU59103" s="104"/>
    </row>
    <row r="59104" spans="151:151" ht="14.4" x14ac:dyDescent="0.25">
      <c r="EU59104" s="104"/>
    </row>
    <row r="59105" spans="151:151" ht="14.4" x14ac:dyDescent="0.25">
      <c r="EU59105" s="104"/>
    </row>
    <row r="59106" spans="151:151" ht="14.4" x14ac:dyDescent="0.25">
      <c r="EU59106" s="104"/>
    </row>
    <row r="59107" spans="151:151" ht="14.4" x14ac:dyDescent="0.25">
      <c r="EU59107" s="104"/>
    </row>
    <row r="59108" spans="151:151" ht="14.4" x14ac:dyDescent="0.25">
      <c r="EU59108" s="104"/>
    </row>
    <row r="59109" spans="151:151" ht="14.4" x14ac:dyDescent="0.25">
      <c r="EU59109" s="104"/>
    </row>
    <row r="59110" spans="151:151" ht="14.4" x14ac:dyDescent="0.25">
      <c r="EU59110" s="104"/>
    </row>
    <row r="59111" spans="151:151" ht="14.4" x14ac:dyDescent="0.25">
      <c r="EU59111" s="104"/>
    </row>
    <row r="59112" spans="151:151" ht="14.4" x14ac:dyDescent="0.25">
      <c r="EU59112" s="104"/>
    </row>
    <row r="59113" spans="151:151" ht="14.4" x14ac:dyDescent="0.25">
      <c r="EU59113" s="104"/>
    </row>
    <row r="59114" spans="151:151" ht="14.4" x14ac:dyDescent="0.25">
      <c r="EU59114" s="104"/>
    </row>
    <row r="59115" spans="151:151" ht="14.4" x14ac:dyDescent="0.25">
      <c r="EU59115" s="104"/>
    </row>
    <row r="59116" spans="151:151" ht="14.4" x14ac:dyDescent="0.25">
      <c r="EU59116" s="104"/>
    </row>
    <row r="59117" spans="151:151" ht="14.4" x14ac:dyDescent="0.25">
      <c r="EU59117" s="104"/>
    </row>
    <row r="59118" spans="151:151" ht="14.4" x14ac:dyDescent="0.25">
      <c r="EU59118" s="104"/>
    </row>
    <row r="59119" spans="151:151" ht="14.4" x14ac:dyDescent="0.25">
      <c r="EU59119" s="104"/>
    </row>
    <row r="59120" spans="151:151" ht="14.4" x14ac:dyDescent="0.25">
      <c r="EU59120" s="104"/>
    </row>
    <row r="59121" spans="151:151" ht="14.4" x14ac:dyDescent="0.25">
      <c r="EU59121" s="104"/>
    </row>
    <row r="59122" spans="151:151" ht="14.4" x14ac:dyDescent="0.25">
      <c r="EU59122" s="104"/>
    </row>
    <row r="59123" spans="151:151" ht="14.4" x14ac:dyDescent="0.25">
      <c r="EU59123" s="104"/>
    </row>
    <row r="59124" spans="151:151" ht="14.4" x14ac:dyDescent="0.25">
      <c r="EU59124" s="104"/>
    </row>
    <row r="59125" spans="151:151" ht="14.4" x14ac:dyDescent="0.25">
      <c r="EU59125" s="104"/>
    </row>
    <row r="59126" spans="151:151" ht="14.4" x14ac:dyDescent="0.25">
      <c r="EU59126" s="104"/>
    </row>
    <row r="59127" spans="151:151" ht="14.4" x14ac:dyDescent="0.25">
      <c r="EU59127" s="104"/>
    </row>
    <row r="59128" spans="151:151" ht="14.4" x14ac:dyDescent="0.25">
      <c r="EU59128" s="104"/>
    </row>
    <row r="59129" spans="151:151" ht="14.4" x14ac:dyDescent="0.25">
      <c r="EU59129" s="104"/>
    </row>
    <row r="59130" spans="151:151" ht="14.4" x14ac:dyDescent="0.25">
      <c r="EU59130" s="104"/>
    </row>
    <row r="59131" spans="151:151" ht="14.4" x14ac:dyDescent="0.25">
      <c r="EU59131" s="104"/>
    </row>
    <row r="59132" spans="151:151" ht="14.4" x14ac:dyDescent="0.25">
      <c r="EU59132" s="104"/>
    </row>
    <row r="59133" spans="151:151" ht="14.4" x14ac:dyDescent="0.25">
      <c r="EU59133" s="104"/>
    </row>
    <row r="59134" spans="151:151" ht="14.4" x14ac:dyDescent="0.25">
      <c r="EU59134" s="104"/>
    </row>
    <row r="59135" spans="151:151" ht="14.4" x14ac:dyDescent="0.25">
      <c r="EU59135" s="104"/>
    </row>
    <row r="59136" spans="151:151" ht="14.4" x14ac:dyDescent="0.25">
      <c r="EU59136" s="104"/>
    </row>
    <row r="59137" spans="151:151" ht="14.4" x14ac:dyDescent="0.25">
      <c r="EU59137" s="104"/>
    </row>
    <row r="59138" spans="151:151" ht="14.4" x14ac:dyDescent="0.25">
      <c r="EU59138" s="104"/>
    </row>
    <row r="59139" spans="151:151" ht="14.4" x14ac:dyDescent="0.25">
      <c r="EU59139" s="104"/>
    </row>
    <row r="59140" spans="151:151" ht="14.4" x14ac:dyDescent="0.25">
      <c r="EU59140" s="104"/>
    </row>
    <row r="59141" spans="151:151" ht="14.4" x14ac:dyDescent="0.25">
      <c r="EU59141" s="104"/>
    </row>
    <row r="59142" spans="151:151" ht="14.4" x14ac:dyDescent="0.25">
      <c r="EU59142" s="104"/>
    </row>
    <row r="59143" spans="151:151" ht="14.4" x14ac:dyDescent="0.25">
      <c r="EU59143" s="104"/>
    </row>
    <row r="59144" spans="151:151" ht="14.4" x14ac:dyDescent="0.25">
      <c r="EU59144" s="104"/>
    </row>
    <row r="59145" spans="151:151" ht="14.4" x14ac:dyDescent="0.25">
      <c r="EU59145" s="104"/>
    </row>
    <row r="59146" spans="151:151" ht="14.4" x14ac:dyDescent="0.25">
      <c r="EU59146" s="104"/>
    </row>
    <row r="59147" spans="151:151" ht="14.4" x14ac:dyDescent="0.25">
      <c r="EU59147" s="104"/>
    </row>
    <row r="59148" spans="151:151" ht="14.4" x14ac:dyDescent="0.25">
      <c r="EU59148" s="104"/>
    </row>
    <row r="59149" spans="151:151" ht="14.4" x14ac:dyDescent="0.25">
      <c r="EU59149" s="104"/>
    </row>
    <row r="59150" spans="151:151" ht="14.4" x14ac:dyDescent="0.25">
      <c r="EU59150" s="104"/>
    </row>
    <row r="59151" spans="151:151" ht="14.4" x14ac:dyDescent="0.25">
      <c r="EU59151" s="104"/>
    </row>
    <row r="59152" spans="151:151" ht="14.4" x14ac:dyDescent="0.25">
      <c r="EU59152" s="104"/>
    </row>
    <row r="59153" spans="151:151" ht="14.4" x14ac:dyDescent="0.25">
      <c r="EU59153" s="104"/>
    </row>
    <row r="59154" spans="151:151" ht="14.4" x14ac:dyDescent="0.25">
      <c r="EU59154" s="104"/>
    </row>
    <row r="59155" spans="151:151" ht="14.4" x14ac:dyDescent="0.25">
      <c r="EU59155" s="104"/>
    </row>
    <row r="59156" spans="151:151" ht="14.4" x14ac:dyDescent="0.25">
      <c r="EU59156" s="104"/>
    </row>
    <row r="59157" spans="151:151" ht="14.4" x14ac:dyDescent="0.25">
      <c r="EU59157" s="104"/>
    </row>
    <row r="59158" spans="151:151" ht="14.4" x14ac:dyDescent="0.25">
      <c r="EU59158" s="104"/>
    </row>
    <row r="59159" spans="151:151" ht="14.4" x14ac:dyDescent="0.25">
      <c r="EU59159" s="104"/>
    </row>
    <row r="59160" spans="151:151" ht="14.4" x14ac:dyDescent="0.25">
      <c r="EU59160" s="104"/>
    </row>
    <row r="59161" spans="151:151" ht="14.4" x14ac:dyDescent="0.25">
      <c r="EU59161" s="104"/>
    </row>
    <row r="59162" spans="151:151" ht="14.4" x14ac:dyDescent="0.25">
      <c r="EU59162" s="104"/>
    </row>
    <row r="59163" spans="151:151" ht="14.4" x14ac:dyDescent="0.25">
      <c r="EU59163" s="104"/>
    </row>
    <row r="59164" spans="151:151" ht="14.4" x14ac:dyDescent="0.25">
      <c r="EU59164" s="104"/>
    </row>
    <row r="59165" spans="151:151" ht="14.4" x14ac:dyDescent="0.25">
      <c r="EU59165" s="104"/>
    </row>
    <row r="59166" spans="151:151" ht="14.4" x14ac:dyDescent="0.25">
      <c r="EU59166" s="104"/>
    </row>
    <row r="59167" spans="151:151" ht="14.4" x14ac:dyDescent="0.25">
      <c r="EU59167" s="104"/>
    </row>
    <row r="59168" spans="151:151" ht="14.4" x14ac:dyDescent="0.25">
      <c r="EU59168" s="104"/>
    </row>
    <row r="59169" spans="151:151" ht="14.4" x14ac:dyDescent="0.25">
      <c r="EU59169" s="104"/>
    </row>
    <row r="59170" spans="151:151" ht="14.4" x14ac:dyDescent="0.25">
      <c r="EU59170" s="104"/>
    </row>
    <row r="59171" spans="151:151" ht="14.4" x14ac:dyDescent="0.25">
      <c r="EU59171" s="104"/>
    </row>
    <row r="59172" spans="151:151" ht="14.4" x14ac:dyDescent="0.25">
      <c r="EU59172" s="104"/>
    </row>
    <row r="59173" spans="151:151" ht="14.4" x14ac:dyDescent="0.25">
      <c r="EU59173" s="104"/>
    </row>
    <row r="59174" spans="151:151" ht="14.4" x14ac:dyDescent="0.25">
      <c r="EU59174" s="104"/>
    </row>
    <row r="59175" spans="151:151" ht="14.4" x14ac:dyDescent="0.25">
      <c r="EU59175" s="104"/>
    </row>
    <row r="59176" spans="151:151" ht="14.4" x14ac:dyDescent="0.25">
      <c r="EU59176" s="104"/>
    </row>
    <row r="59177" spans="151:151" ht="14.4" x14ac:dyDescent="0.25">
      <c r="EU59177" s="104"/>
    </row>
    <row r="59178" spans="151:151" ht="14.4" x14ac:dyDescent="0.25">
      <c r="EU59178" s="104"/>
    </row>
    <row r="59179" spans="151:151" ht="14.4" x14ac:dyDescent="0.25">
      <c r="EU59179" s="104"/>
    </row>
    <row r="59180" spans="151:151" ht="14.4" x14ac:dyDescent="0.25">
      <c r="EU59180" s="104"/>
    </row>
    <row r="59181" spans="151:151" ht="14.4" x14ac:dyDescent="0.25">
      <c r="EU59181" s="104"/>
    </row>
    <row r="59182" spans="151:151" ht="14.4" x14ac:dyDescent="0.25">
      <c r="EU59182" s="104"/>
    </row>
    <row r="59183" spans="151:151" ht="14.4" x14ac:dyDescent="0.25">
      <c r="EU59183" s="104"/>
    </row>
    <row r="59184" spans="151:151" ht="14.4" x14ac:dyDescent="0.25">
      <c r="EU59184" s="104"/>
    </row>
    <row r="59185" spans="151:151" ht="14.4" x14ac:dyDescent="0.25">
      <c r="EU59185" s="104"/>
    </row>
    <row r="59186" spans="151:151" ht="14.4" x14ac:dyDescent="0.25">
      <c r="EU59186" s="104"/>
    </row>
    <row r="59187" spans="151:151" ht="14.4" x14ac:dyDescent="0.25">
      <c r="EU59187" s="104"/>
    </row>
    <row r="59188" spans="151:151" ht="14.4" x14ac:dyDescent="0.25">
      <c r="EU59188" s="104"/>
    </row>
    <row r="59189" spans="151:151" ht="14.4" x14ac:dyDescent="0.25">
      <c r="EU59189" s="104"/>
    </row>
    <row r="59190" spans="151:151" ht="14.4" x14ac:dyDescent="0.25">
      <c r="EU59190" s="104"/>
    </row>
    <row r="59191" spans="151:151" ht="14.4" x14ac:dyDescent="0.25">
      <c r="EU59191" s="104"/>
    </row>
    <row r="59192" spans="151:151" ht="14.4" x14ac:dyDescent="0.25">
      <c r="EU59192" s="104"/>
    </row>
    <row r="59193" spans="151:151" ht="14.4" x14ac:dyDescent="0.25">
      <c r="EU59193" s="104"/>
    </row>
    <row r="59194" spans="151:151" ht="14.4" x14ac:dyDescent="0.25">
      <c r="EU59194" s="104"/>
    </row>
    <row r="59195" spans="151:151" ht="14.4" x14ac:dyDescent="0.25">
      <c r="EU59195" s="104"/>
    </row>
    <row r="59196" spans="151:151" ht="14.4" x14ac:dyDescent="0.25">
      <c r="EU59196" s="104"/>
    </row>
    <row r="59197" spans="151:151" ht="14.4" x14ac:dyDescent="0.25">
      <c r="EU59197" s="104"/>
    </row>
    <row r="59198" spans="151:151" ht="14.4" x14ac:dyDescent="0.25">
      <c r="EU59198" s="104"/>
    </row>
    <row r="59199" spans="151:151" ht="14.4" x14ac:dyDescent="0.25">
      <c r="EU59199" s="104"/>
    </row>
    <row r="59200" spans="151:151" ht="14.4" x14ac:dyDescent="0.25">
      <c r="EU59200" s="104"/>
    </row>
    <row r="59201" spans="151:151" ht="14.4" x14ac:dyDescent="0.25">
      <c r="EU59201" s="104"/>
    </row>
    <row r="59202" spans="151:151" ht="14.4" x14ac:dyDescent="0.25">
      <c r="EU59202" s="104"/>
    </row>
    <row r="59203" spans="151:151" ht="14.4" x14ac:dyDescent="0.25">
      <c r="EU59203" s="104"/>
    </row>
    <row r="59204" spans="151:151" ht="14.4" x14ac:dyDescent="0.25">
      <c r="EU59204" s="104"/>
    </row>
    <row r="59205" spans="151:151" ht="14.4" x14ac:dyDescent="0.25">
      <c r="EU59205" s="104"/>
    </row>
    <row r="59206" spans="151:151" ht="14.4" x14ac:dyDescent="0.25">
      <c r="EU59206" s="104"/>
    </row>
    <row r="59207" spans="151:151" ht="14.4" x14ac:dyDescent="0.25">
      <c r="EU59207" s="104"/>
    </row>
    <row r="59208" spans="151:151" ht="14.4" x14ac:dyDescent="0.25">
      <c r="EU59208" s="104"/>
    </row>
    <row r="59209" spans="151:151" ht="14.4" x14ac:dyDescent="0.25">
      <c r="EU59209" s="104"/>
    </row>
    <row r="59210" spans="151:151" ht="14.4" x14ac:dyDescent="0.25">
      <c r="EU59210" s="104"/>
    </row>
    <row r="59211" spans="151:151" ht="14.4" x14ac:dyDescent="0.25">
      <c r="EU59211" s="104"/>
    </row>
    <row r="59212" spans="151:151" ht="14.4" x14ac:dyDescent="0.25">
      <c r="EU59212" s="104"/>
    </row>
    <row r="59213" spans="151:151" ht="14.4" x14ac:dyDescent="0.25">
      <c r="EU59213" s="104"/>
    </row>
    <row r="59214" spans="151:151" ht="14.4" x14ac:dyDescent="0.25">
      <c r="EU59214" s="104"/>
    </row>
    <row r="59215" spans="151:151" ht="14.4" x14ac:dyDescent="0.25">
      <c r="EU59215" s="104"/>
    </row>
    <row r="59216" spans="151:151" ht="14.4" x14ac:dyDescent="0.25">
      <c r="EU59216" s="104"/>
    </row>
    <row r="59217" spans="151:151" ht="14.4" x14ac:dyDescent="0.25">
      <c r="EU59217" s="104"/>
    </row>
    <row r="59218" spans="151:151" ht="14.4" x14ac:dyDescent="0.25">
      <c r="EU59218" s="104"/>
    </row>
    <row r="59219" spans="151:151" ht="14.4" x14ac:dyDescent="0.25">
      <c r="EU59219" s="104"/>
    </row>
    <row r="59220" spans="151:151" ht="14.4" x14ac:dyDescent="0.25">
      <c r="EU59220" s="104"/>
    </row>
    <row r="59221" spans="151:151" ht="14.4" x14ac:dyDescent="0.25">
      <c r="EU59221" s="104"/>
    </row>
    <row r="59222" spans="151:151" ht="14.4" x14ac:dyDescent="0.25">
      <c r="EU59222" s="104"/>
    </row>
    <row r="59223" spans="151:151" ht="14.4" x14ac:dyDescent="0.25">
      <c r="EU59223" s="104"/>
    </row>
    <row r="59224" spans="151:151" ht="14.4" x14ac:dyDescent="0.25">
      <c r="EU59224" s="104"/>
    </row>
    <row r="59225" spans="151:151" ht="14.4" x14ac:dyDescent="0.25">
      <c r="EU59225" s="104"/>
    </row>
    <row r="59226" spans="151:151" ht="14.4" x14ac:dyDescent="0.25">
      <c r="EU59226" s="104"/>
    </row>
    <row r="59227" spans="151:151" ht="14.4" x14ac:dyDescent="0.25">
      <c r="EU59227" s="104"/>
    </row>
    <row r="59228" spans="151:151" ht="14.4" x14ac:dyDescent="0.25">
      <c r="EU59228" s="104"/>
    </row>
    <row r="59229" spans="151:151" ht="14.4" x14ac:dyDescent="0.25">
      <c r="EU59229" s="104"/>
    </row>
    <row r="59230" spans="151:151" ht="14.4" x14ac:dyDescent="0.25">
      <c r="EU59230" s="104"/>
    </row>
    <row r="59231" spans="151:151" ht="14.4" x14ac:dyDescent="0.25">
      <c r="EU59231" s="104"/>
    </row>
    <row r="59232" spans="151:151" ht="14.4" x14ac:dyDescent="0.25">
      <c r="EU59232" s="104"/>
    </row>
    <row r="59233" spans="151:151" ht="14.4" x14ac:dyDescent="0.25">
      <c r="EU59233" s="104"/>
    </row>
    <row r="59234" spans="151:151" ht="14.4" x14ac:dyDescent="0.25">
      <c r="EU59234" s="104"/>
    </row>
    <row r="59235" spans="151:151" ht="14.4" x14ac:dyDescent="0.25">
      <c r="EU59235" s="104"/>
    </row>
    <row r="59236" spans="151:151" ht="14.4" x14ac:dyDescent="0.25">
      <c r="EU59236" s="104"/>
    </row>
    <row r="59237" spans="151:151" ht="14.4" x14ac:dyDescent="0.25">
      <c r="EU59237" s="104"/>
    </row>
    <row r="59238" spans="151:151" ht="14.4" x14ac:dyDescent="0.25">
      <c r="EU59238" s="104"/>
    </row>
    <row r="59239" spans="151:151" ht="14.4" x14ac:dyDescent="0.25">
      <c r="EU59239" s="104"/>
    </row>
    <row r="59240" spans="151:151" ht="14.4" x14ac:dyDescent="0.25">
      <c r="EU59240" s="104"/>
    </row>
    <row r="59241" spans="151:151" ht="14.4" x14ac:dyDescent="0.25">
      <c r="EU59241" s="104"/>
    </row>
    <row r="59242" spans="151:151" ht="14.4" x14ac:dyDescent="0.25">
      <c r="EU59242" s="104"/>
    </row>
    <row r="59243" spans="151:151" ht="14.4" x14ac:dyDescent="0.25">
      <c r="EU59243" s="104"/>
    </row>
    <row r="59244" spans="151:151" ht="14.4" x14ac:dyDescent="0.25">
      <c r="EU59244" s="104"/>
    </row>
    <row r="59245" spans="151:151" ht="14.4" x14ac:dyDescent="0.25">
      <c r="EU59245" s="104"/>
    </row>
    <row r="59246" spans="151:151" ht="14.4" x14ac:dyDescent="0.25">
      <c r="EU59246" s="104"/>
    </row>
    <row r="59247" spans="151:151" ht="14.4" x14ac:dyDescent="0.25">
      <c r="EU59247" s="104"/>
    </row>
    <row r="59248" spans="151:151" ht="14.4" x14ac:dyDescent="0.25">
      <c r="EU59248" s="104"/>
    </row>
    <row r="59249" spans="151:151" ht="14.4" x14ac:dyDescent="0.25">
      <c r="EU59249" s="104"/>
    </row>
    <row r="59250" spans="151:151" ht="14.4" x14ac:dyDescent="0.25">
      <c r="EU59250" s="104"/>
    </row>
    <row r="59251" spans="151:151" ht="14.4" x14ac:dyDescent="0.25">
      <c r="EU59251" s="104"/>
    </row>
    <row r="59252" spans="151:151" ht="14.4" x14ac:dyDescent="0.25">
      <c r="EU59252" s="104"/>
    </row>
    <row r="59253" spans="151:151" ht="14.4" x14ac:dyDescent="0.25">
      <c r="EU59253" s="104"/>
    </row>
    <row r="59254" spans="151:151" ht="14.4" x14ac:dyDescent="0.25">
      <c r="EU59254" s="104"/>
    </row>
    <row r="59255" spans="151:151" ht="14.4" x14ac:dyDescent="0.25">
      <c r="EU59255" s="104"/>
    </row>
    <row r="59256" spans="151:151" ht="14.4" x14ac:dyDescent="0.25">
      <c r="EU59256" s="104"/>
    </row>
    <row r="59257" spans="151:151" ht="14.4" x14ac:dyDescent="0.25">
      <c r="EU59257" s="104"/>
    </row>
    <row r="59258" spans="151:151" ht="14.4" x14ac:dyDescent="0.25">
      <c r="EU59258" s="104"/>
    </row>
    <row r="59259" spans="151:151" ht="14.4" x14ac:dyDescent="0.25">
      <c r="EU59259" s="104"/>
    </row>
    <row r="59260" spans="151:151" ht="14.4" x14ac:dyDescent="0.25">
      <c r="EU59260" s="104"/>
    </row>
    <row r="59261" spans="151:151" ht="14.4" x14ac:dyDescent="0.25">
      <c r="EU59261" s="104"/>
    </row>
    <row r="59262" spans="151:151" ht="14.4" x14ac:dyDescent="0.25">
      <c r="EU59262" s="104"/>
    </row>
    <row r="59263" spans="151:151" ht="14.4" x14ac:dyDescent="0.25">
      <c r="EU59263" s="104"/>
    </row>
    <row r="59264" spans="151:151" ht="14.4" x14ac:dyDescent="0.25">
      <c r="EU59264" s="104"/>
    </row>
    <row r="59265" spans="151:151" ht="14.4" x14ac:dyDescent="0.25">
      <c r="EU59265" s="104"/>
    </row>
    <row r="59266" spans="151:151" ht="14.4" x14ac:dyDescent="0.25">
      <c r="EU59266" s="104"/>
    </row>
    <row r="59267" spans="151:151" ht="14.4" x14ac:dyDescent="0.25">
      <c r="EU59267" s="104"/>
    </row>
    <row r="59268" spans="151:151" ht="14.4" x14ac:dyDescent="0.25">
      <c r="EU59268" s="104"/>
    </row>
    <row r="59269" spans="151:151" ht="14.4" x14ac:dyDescent="0.25">
      <c r="EU59269" s="104"/>
    </row>
    <row r="59270" spans="151:151" ht="14.4" x14ac:dyDescent="0.25">
      <c r="EU59270" s="104"/>
    </row>
    <row r="59271" spans="151:151" ht="14.4" x14ac:dyDescent="0.25">
      <c r="EU59271" s="104"/>
    </row>
    <row r="59272" spans="151:151" ht="14.4" x14ac:dyDescent="0.25">
      <c r="EU59272" s="104"/>
    </row>
    <row r="59273" spans="151:151" ht="14.4" x14ac:dyDescent="0.25">
      <c r="EU59273" s="104"/>
    </row>
    <row r="59274" spans="151:151" ht="14.4" x14ac:dyDescent="0.25">
      <c r="EU59274" s="104"/>
    </row>
    <row r="59275" spans="151:151" ht="14.4" x14ac:dyDescent="0.25">
      <c r="EU59275" s="104"/>
    </row>
    <row r="59276" spans="151:151" ht="14.4" x14ac:dyDescent="0.25">
      <c r="EU59276" s="104"/>
    </row>
    <row r="59277" spans="151:151" ht="14.4" x14ac:dyDescent="0.25">
      <c r="EU59277" s="104"/>
    </row>
    <row r="59278" spans="151:151" ht="14.4" x14ac:dyDescent="0.25">
      <c r="EU59278" s="104"/>
    </row>
    <row r="59279" spans="151:151" ht="14.4" x14ac:dyDescent="0.25">
      <c r="EU59279" s="104"/>
    </row>
    <row r="59280" spans="151:151" ht="14.4" x14ac:dyDescent="0.25">
      <c r="EU59280" s="104"/>
    </row>
    <row r="59281" spans="151:151" ht="14.4" x14ac:dyDescent="0.25">
      <c r="EU59281" s="104"/>
    </row>
    <row r="59282" spans="151:151" ht="14.4" x14ac:dyDescent="0.25">
      <c r="EU59282" s="104"/>
    </row>
    <row r="59283" spans="151:151" ht="14.4" x14ac:dyDescent="0.25">
      <c r="EU59283" s="104"/>
    </row>
    <row r="59284" spans="151:151" ht="14.4" x14ac:dyDescent="0.25">
      <c r="EU59284" s="104"/>
    </row>
    <row r="59285" spans="151:151" ht="14.4" x14ac:dyDescent="0.25">
      <c r="EU59285" s="104"/>
    </row>
    <row r="59286" spans="151:151" ht="14.4" x14ac:dyDescent="0.25">
      <c r="EU59286" s="104"/>
    </row>
    <row r="59287" spans="151:151" ht="14.4" x14ac:dyDescent="0.25">
      <c r="EU59287" s="104"/>
    </row>
    <row r="59288" spans="151:151" ht="14.4" x14ac:dyDescent="0.25">
      <c r="EU59288" s="104"/>
    </row>
    <row r="59289" spans="151:151" ht="14.4" x14ac:dyDescent="0.25">
      <c r="EU59289" s="104"/>
    </row>
    <row r="59290" spans="151:151" ht="14.4" x14ac:dyDescent="0.25">
      <c r="EU59290" s="104"/>
    </row>
    <row r="59291" spans="151:151" ht="14.4" x14ac:dyDescent="0.25">
      <c r="EU59291" s="104"/>
    </row>
    <row r="59292" spans="151:151" ht="14.4" x14ac:dyDescent="0.25">
      <c r="EU59292" s="104"/>
    </row>
    <row r="59293" spans="151:151" ht="14.4" x14ac:dyDescent="0.25">
      <c r="EU59293" s="104"/>
    </row>
    <row r="59294" spans="151:151" ht="14.4" x14ac:dyDescent="0.25">
      <c r="EU59294" s="104"/>
    </row>
    <row r="59295" spans="151:151" ht="14.4" x14ac:dyDescent="0.25">
      <c r="EU59295" s="104"/>
    </row>
    <row r="59296" spans="151:151" ht="14.4" x14ac:dyDescent="0.25">
      <c r="EU59296" s="104"/>
    </row>
    <row r="59297" spans="151:151" ht="14.4" x14ac:dyDescent="0.25">
      <c r="EU59297" s="104"/>
    </row>
    <row r="59298" spans="151:151" ht="14.4" x14ac:dyDescent="0.25">
      <c r="EU59298" s="104"/>
    </row>
    <row r="59299" spans="151:151" ht="14.4" x14ac:dyDescent="0.25">
      <c r="EU59299" s="104"/>
    </row>
    <row r="59300" spans="151:151" ht="14.4" x14ac:dyDescent="0.25">
      <c r="EU59300" s="104"/>
    </row>
    <row r="59301" spans="151:151" ht="14.4" x14ac:dyDescent="0.25">
      <c r="EU59301" s="104"/>
    </row>
    <row r="59302" spans="151:151" ht="14.4" x14ac:dyDescent="0.25">
      <c r="EU59302" s="104"/>
    </row>
    <row r="59303" spans="151:151" ht="14.4" x14ac:dyDescent="0.25">
      <c r="EU59303" s="104"/>
    </row>
    <row r="59304" spans="151:151" ht="14.4" x14ac:dyDescent="0.25">
      <c r="EU59304" s="104"/>
    </row>
    <row r="59305" spans="151:151" ht="14.4" x14ac:dyDescent="0.25">
      <c r="EU59305" s="104"/>
    </row>
    <row r="59306" spans="151:151" ht="14.4" x14ac:dyDescent="0.25">
      <c r="EU59306" s="104"/>
    </row>
    <row r="59307" spans="151:151" ht="14.4" x14ac:dyDescent="0.25">
      <c r="EU59307" s="104"/>
    </row>
    <row r="59308" spans="151:151" ht="14.4" x14ac:dyDescent="0.25">
      <c r="EU59308" s="104"/>
    </row>
    <row r="59309" spans="151:151" ht="14.4" x14ac:dyDescent="0.25">
      <c r="EU59309" s="104"/>
    </row>
    <row r="59310" spans="151:151" ht="14.4" x14ac:dyDescent="0.25">
      <c r="EU59310" s="104"/>
    </row>
    <row r="59311" spans="151:151" ht="14.4" x14ac:dyDescent="0.25">
      <c r="EU59311" s="104"/>
    </row>
    <row r="59312" spans="151:151" ht="14.4" x14ac:dyDescent="0.25">
      <c r="EU59312" s="104"/>
    </row>
    <row r="59313" spans="151:151" ht="14.4" x14ac:dyDescent="0.25">
      <c r="EU59313" s="104"/>
    </row>
    <row r="59314" spans="151:151" ht="14.4" x14ac:dyDescent="0.25">
      <c r="EU59314" s="104"/>
    </row>
    <row r="59315" spans="151:151" ht="14.4" x14ac:dyDescent="0.25">
      <c r="EU59315" s="104"/>
    </row>
    <row r="59316" spans="151:151" ht="14.4" x14ac:dyDescent="0.25">
      <c r="EU59316" s="104"/>
    </row>
    <row r="59317" spans="151:151" ht="14.4" x14ac:dyDescent="0.25">
      <c r="EU59317" s="104"/>
    </row>
    <row r="59318" spans="151:151" ht="14.4" x14ac:dyDescent="0.25">
      <c r="EU59318" s="104"/>
    </row>
    <row r="59319" spans="151:151" ht="14.4" x14ac:dyDescent="0.25">
      <c r="EU59319" s="104"/>
    </row>
    <row r="59320" spans="151:151" ht="14.4" x14ac:dyDescent="0.25">
      <c r="EU59320" s="104"/>
    </row>
    <row r="59321" spans="151:151" ht="14.4" x14ac:dyDescent="0.25">
      <c r="EU59321" s="104"/>
    </row>
    <row r="59322" spans="151:151" ht="14.4" x14ac:dyDescent="0.25">
      <c r="EU59322" s="104"/>
    </row>
    <row r="59323" spans="151:151" ht="14.4" x14ac:dyDescent="0.25">
      <c r="EU59323" s="104"/>
    </row>
    <row r="59324" spans="151:151" ht="14.4" x14ac:dyDescent="0.25">
      <c r="EU59324" s="104"/>
    </row>
    <row r="59325" spans="151:151" ht="14.4" x14ac:dyDescent="0.25">
      <c r="EU59325" s="104"/>
    </row>
    <row r="59326" spans="151:151" ht="14.4" x14ac:dyDescent="0.25">
      <c r="EU59326" s="104"/>
    </row>
    <row r="59327" spans="151:151" ht="14.4" x14ac:dyDescent="0.25">
      <c r="EU59327" s="104"/>
    </row>
    <row r="59328" spans="151:151" ht="14.4" x14ac:dyDescent="0.25">
      <c r="EU59328" s="104"/>
    </row>
    <row r="59329" spans="151:151" ht="14.4" x14ac:dyDescent="0.25">
      <c r="EU59329" s="104"/>
    </row>
    <row r="59330" spans="151:151" ht="14.4" x14ac:dyDescent="0.25">
      <c r="EU59330" s="104"/>
    </row>
    <row r="59331" spans="151:151" ht="14.4" x14ac:dyDescent="0.25">
      <c r="EU59331" s="104"/>
    </row>
    <row r="59332" spans="151:151" ht="14.4" x14ac:dyDescent="0.25">
      <c r="EU59332" s="104"/>
    </row>
    <row r="59333" spans="151:151" ht="14.4" x14ac:dyDescent="0.25">
      <c r="EU59333" s="104"/>
    </row>
    <row r="59334" spans="151:151" ht="14.4" x14ac:dyDescent="0.25">
      <c r="EU59334" s="104"/>
    </row>
    <row r="59335" spans="151:151" ht="14.4" x14ac:dyDescent="0.25">
      <c r="EU59335" s="104"/>
    </row>
    <row r="59336" spans="151:151" ht="14.4" x14ac:dyDescent="0.25">
      <c r="EU59336" s="104"/>
    </row>
    <row r="59337" spans="151:151" ht="14.4" x14ac:dyDescent="0.25">
      <c r="EU59337" s="104"/>
    </row>
    <row r="59338" spans="151:151" ht="14.4" x14ac:dyDescent="0.25">
      <c r="EU59338" s="104"/>
    </row>
    <row r="59339" spans="151:151" ht="14.4" x14ac:dyDescent="0.25">
      <c r="EU59339" s="104"/>
    </row>
    <row r="59340" spans="151:151" ht="14.4" x14ac:dyDescent="0.25">
      <c r="EU59340" s="104"/>
    </row>
    <row r="59341" spans="151:151" ht="14.4" x14ac:dyDescent="0.25">
      <c r="EU59341" s="104"/>
    </row>
    <row r="59342" spans="151:151" ht="14.4" x14ac:dyDescent="0.25">
      <c r="EU59342" s="104"/>
    </row>
    <row r="59343" spans="151:151" ht="14.4" x14ac:dyDescent="0.25">
      <c r="EU59343" s="104"/>
    </row>
    <row r="59344" spans="151:151" ht="14.4" x14ac:dyDescent="0.25">
      <c r="EU59344" s="104"/>
    </row>
    <row r="59345" spans="151:151" ht="14.4" x14ac:dyDescent="0.25">
      <c r="EU59345" s="104"/>
    </row>
    <row r="59346" spans="151:151" ht="14.4" x14ac:dyDescent="0.25">
      <c r="EU59346" s="104"/>
    </row>
    <row r="59347" spans="151:151" ht="14.4" x14ac:dyDescent="0.25">
      <c r="EU59347" s="104"/>
    </row>
    <row r="59348" spans="151:151" ht="14.4" x14ac:dyDescent="0.25">
      <c r="EU59348" s="104"/>
    </row>
    <row r="59349" spans="151:151" ht="14.4" x14ac:dyDescent="0.25">
      <c r="EU59349" s="104"/>
    </row>
    <row r="59350" spans="151:151" ht="14.4" x14ac:dyDescent="0.25">
      <c r="EU59350" s="104"/>
    </row>
    <row r="59351" spans="151:151" ht="14.4" x14ac:dyDescent="0.25">
      <c r="EU59351" s="104"/>
    </row>
    <row r="59352" spans="151:151" ht="14.4" x14ac:dyDescent="0.25">
      <c r="EU59352" s="104"/>
    </row>
    <row r="59353" spans="151:151" ht="14.4" x14ac:dyDescent="0.25">
      <c r="EU59353" s="104"/>
    </row>
    <row r="59354" spans="151:151" ht="14.4" x14ac:dyDescent="0.25">
      <c r="EU59354" s="104"/>
    </row>
    <row r="59355" spans="151:151" ht="14.4" x14ac:dyDescent="0.25">
      <c r="EU59355" s="104"/>
    </row>
    <row r="59356" spans="151:151" ht="14.4" x14ac:dyDescent="0.25">
      <c r="EU59356" s="104"/>
    </row>
    <row r="59357" spans="151:151" ht="14.4" x14ac:dyDescent="0.25">
      <c r="EU59357" s="104"/>
    </row>
    <row r="59358" spans="151:151" ht="14.4" x14ac:dyDescent="0.25">
      <c r="EU59358" s="104"/>
    </row>
    <row r="59359" spans="151:151" ht="14.4" x14ac:dyDescent="0.25">
      <c r="EU59359" s="104"/>
    </row>
    <row r="59360" spans="151:151" ht="14.4" x14ac:dyDescent="0.25">
      <c r="EU59360" s="104"/>
    </row>
    <row r="59361" spans="151:151" ht="14.4" x14ac:dyDescent="0.25">
      <c r="EU59361" s="104"/>
    </row>
    <row r="59362" spans="151:151" ht="14.4" x14ac:dyDescent="0.25">
      <c r="EU59362" s="104"/>
    </row>
    <row r="59363" spans="151:151" ht="14.4" x14ac:dyDescent="0.25">
      <c r="EU59363" s="104"/>
    </row>
    <row r="59364" spans="151:151" ht="14.4" x14ac:dyDescent="0.25">
      <c r="EU59364" s="104"/>
    </row>
    <row r="59365" spans="151:151" ht="14.4" x14ac:dyDescent="0.25">
      <c r="EU59365" s="104"/>
    </row>
    <row r="59366" spans="151:151" ht="14.4" x14ac:dyDescent="0.25">
      <c r="EU59366" s="104"/>
    </row>
    <row r="59367" spans="151:151" ht="14.4" x14ac:dyDescent="0.25">
      <c r="EU59367" s="104"/>
    </row>
    <row r="59368" spans="151:151" ht="14.4" x14ac:dyDescent="0.25">
      <c r="EU59368" s="104"/>
    </row>
    <row r="59369" spans="151:151" ht="14.4" x14ac:dyDescent="0.25">
      <c r="EU59369" s="104"/>
    </row>
    <row r="59370" spans="151:151" ht="14.4" x14ac:dyDescent="0.25">
      <c r="EU59370" s="104"/>
    </row>
    <row r="59371" spans="151:151" ht="14.4" x14ac:dyDescent="0.25">
      <c r="EU59371" s="104"/>
    </row>
    <row r="59372" spans="151:151" ht="14.4" x14ac:dyDescent="0.25">
      <c r="EU59372" s="104"/>
    </row>
    <row r="59373" spans="151:151" ht="14.4" x14ac:dyDescent="0.25">
      <c r="EU59373" s="104"/>
    </row>
    <row r="59374" spans="151:151" ht="14.4" x14ac:dyDescent="0.25">
      <c r="EU59374" s="104"/>
    </row>
    <row r="59375" spans="151:151" ht="14.4" x14ac:dyDescent="0.25">
      <c r="EU59375" s="104"/>
    </row>
    <row r="59376" spans="151:151" ht="14.4" x14ac:dyDescent="0.25">
      <c r="EU59376" s="104"/>
    </row>
    <row r="59377" spans="151:151" ht="14.4" x14ac:dyDescent="0.25">
      <c r="EU59377" s="104"/>
    </row>
    <row r="59378" spans="151:151" ht="14.4" x14ac:dyDescent="0.25">
      <c r="EU59378" s="104"/>
    </row>
    <row r="59379" spans="151:151" ht="14.4" x14ac:dyDescent="0.25">
      <c r="EU59379" s="104"/>
    </row>
    <row r="59380" spans="151:151" ht="14.4" x14ac:dyDescent="0.25">
      <c r="EU59380" s="104"/>
    </row>
    <row r="59381" spans="151:151" ht="14.4" x14ac:dyDescent="0.25">
      <c r="EU59381" s="104"/>
    </row>
    <row r="59382" spans="151:151" ht="14.4" x14ac:dyDescent="0.25">
      <c r="EU59382" s="104"/>
    </row>
    <row r="59383" spans="151:151" ht="14.4" x14ac:dyDescent="0.25">
      <c r="EU59383" s="104"/>
    </row>
    <row r="59384" spans="151:151" ht="14.4" x14ac:dyDescent="0.25">
      <c r="EU59384" s="104"/>
    </row>
    <row r="59385" spans="151:151" ht="14.4" x14ac:dyDescent="0.25">
      <c r="EU59385" s="104"/>
    </row>
    <row r="59386" spans="151:151" ht="14.4" x14ac:dyDescent="0.25">
      <c r="EU59386" s="104"/>
    </row>
    <row r="59387" spans="151:151" ht="14.4" x14ac:dyDescent="0.25">
      <c r="EU59387" s="104"/>
    </row>
    <row r="59388" spans="151:151" ht="14.4" x14ac:dyDescent="0.25">
      <c r="EU59388" s="104"/>
    </row>
    <row r="59389" spans="151:151" ht="14.4" x14ac:dyDescent="0.25">
      <c r="EU59389" s="104"/>
    </row>
    <row r="59390" spans="151:151" ht="14.4" x14ac:dyDescent="0.25">
      <c r="EU59390" s="104"/>
    </row>
    <row r="59391" spans="151:151" ht="14.4" x14ac:dyDescent="0.25">
      <c r="EU59391" s="104"/>
    </row>
    <row r="59392" spans="151:151" ht="14.4" x14ac:dyDescent="0.25">
      <c r="EU59392" s="104"/>
    </row>
    <row r="59393" spans="151:151" ht="14.4" x14ac:dyDescent="0.25">
      <c r="EU59393" s="104"/>
    </row>
    <row r="59394" spans="151:151" ht="14.4" x14ac:dyDescent="0.25">
      <c r="EU59394" s="104"/>
    </row>
    <row r="59395" spans="151:151" ht="14.4" x14ac:dyDescent="0.25">
      <c r="EU59395" s="104"/>
    </row>
    <row r="59396" spans="151:151" ht="14.4" x14ac:dyDescent="0.25">
      <c r="EU59396" s="104"/>
    </row>
    <row r="59397" spans="151:151" ht="14.4" x14ac:dyDescent="0.25">
      <c r="EU59397" s="104"/>
    </row>
    <row r="59398" spans="151:151" ht="14.4" x14ac:dyDescent="0.25">
      <c r="EU59398" s="104"/>
    </row>
    <row r="59399" spans="151:151" ht="14.4" x14ac:dyDescent="0.25">
      <c r="EU59399" s="104"/>
    </row>
    <row r="59400" spans="151:151" ht="14.4" x14ac:dyDescent="0.25">
      <c r="EU59400" s="104"/>
    </row>
    <row r="59401" spans="151:151" ht="14.4" x14ac:dyDescent="0.25">
      <c r="EU59401" s="104"/>
    </row>
    <row r="59402" spans="151:151" ht="14.4" x14ac:dyDescent="0.25">
      <c r="EU59402" s="104"/>
    </row>
    <row r="59403" spans="151:151" ht="14.4" x14ac:dyDescent="0.25">
      <c r="EU59403" s="104"/>
    </row>
    <row r="59404" spans="151:151" ht="14.4" x14ac:dyDescent="0.25">
      <c r="EU59404" s="104"/>
    </row>
    <row r="59405" spans="151:151" ht="14.4" x14ac:dyDescent="0.25">
      <c r="EU59405" s="104"/>
    </row>
    <row r="59406" spans="151:151" ht="14.4" x14ac:dyDescent="0.25">
      <c r="EU59406" s="104"/>
    </row>
    <row r="59407" spans="151:151" ht="14.4" x14ac:dyDescent="0.25">
      <c r="EU59407" s="104"/>
    </row>
    <row r="59408" spans="151:151" ht="14.4" x14ac:dyDescent="0.25">
      <c r="EU59408" s="104"/>
    </row>
    <row r="59409" spans="151:151" ht="14.4" x14ac:dyDescent="0.25">
      <c r="EU59409" s="104"/>
    </row>
    <row r="59410" spans="151:151" ht="14.4" x14ac:dyDescent="0.25">
      <c r="EU59410" s="104"/>
    </row>
    <row r="59411" spans="151:151" ht="14.4" x14ac:dyDescent="0.25">
      <c r="EU59411" s="104"/>
    </row>
    <row r="59412" spans="151:151" ht="14.4" x14ac:dyDescent="0.25">
      <c r="EU59412" s="104"/>
    </row>
    <row r="59413" spans="151:151" ht="14.4" x14ac:dyDescent="0.25">
      <c r="EU59413" s="104"/>
    </row>
    <row r="59414" spans="151:151" ht="14.4" x14ac:dyDescent="0.25">
      <c r="EU59414" s="104"/>
    </row>
    <row r="59415" spans="151:151" ht="14.4" x14ac:dyDescent="0.25">
      <c r="EU59415" s="104"/>
    </row>
    <row r="59416" spans="151:151" ht="14.4" x14ac:dyDescent="0.25">
      <c r="EU59416" s="104"/>
    </row>
    <row r="59417" spans="151:151" ht="14.4" x14ac:dyDescent="0.25">
      <c r="EU59417" s="104"/>
    </row>
    <row r="59418" spans="151:151" ht="14.4" x14ac:dyDescent="0.25">
      <c r="EU59418" s="104"/>
    </row>
    <row r="59419" spans="151:151" ht="14.4" x14ac:dyDescent="0.25">
      <c r="EU59419" s="104"/>
    </row>
    <row r="59420" spans="151:151" ht="14.4" x14ac:dyDescent="0.25">
      <c r="EU59420" s="104"/>
    </row>
    <row r="59421" spans="151:151" ht="14.4" x14ac:dyDescent="0.25">
      <c r="EU59421" s="104"/>
    </row>
    <row r="59422" spans="151:151" ht="14.4" x14ac:dyDescent="0.25">
      <c r="EU59422" s="104"/>
    </row>
    <row r="59423" spans="151:151" ht="14.4" x14ac:dyDescent="0.25">
      <c r="EU59423" s="104"/>
    </row>
    <row r="59424" spans="151:151" ht="14.4" x14ac:dyDescent="0.25">
      <c r="EU59424" s="104"/>
    </row>
    <row r="59425" spans="151:151" ht="14.4" x14ac:dyDescent="0.25">
      <c r="EU59425" s="104"/>
    </row>
    <row r="59426" spans="151:151" ht="14.4" x14ac:dyDescent="0.25">
      <c r="EU59426" s="104"/>
    </row>
    <row r="59427" spans="151:151" ht="14.4" x14ac:dyDescent="0.25">
      <c r="EU59427" s="104"/>
    </row>
    <row r="59428" spans="151:151" ht="14.4" x14ac:dyDescent="0.25">
      <c r="EU59428" s="104"/>
    </row>
    <row r="59429" spans="151:151" ht="14.4" x14ac:dyDescent="0.25">
      <c r="EU59429" s="104"/>
    </row>
    <row r="59430" spans="151:151" ht="14.4" x14ac:dyDescent="0.25">
      <c r="EU59430" s="104"/>
    </row>
    <row r="59431" spans="151:151" ht="14.4" x14ac:dyDescent="0.25">
      <c r="EU59431" s="104"/>
    </row>
    <row r="59432" spans="151:151" ht="14.4" x14ac:dyDescent="0.25">
      <c r="EU59432" s="104"/>
    </row>
    <row r="59433" spans="151:151" ht="14.4" x14ac:dyDescent="0.25">
      <c r="EU59433" s="104"/>
    </row>
    <row r="59434" spans="151:151" ht="14.4" x14ac:dyDescent="0.25">
      <c r="EU59434" s="104"/>
    </row>
    <row r="59435" spans="151:151" ht="14.4" x14ac:dyDescent="0.25">
      <c r="EU59435" s="104"/>
    </row>
    <row r="59436" spans="151:151" ht="14.4" x14ac:dyDescent="0.25">
      <c r="EU59436" s="104"/>
    </row>
    <row r="59437" spans="151:151" ht="14.4" x14ac:dyDescent="0.25">
      <c r="EU59437" s="104"/>
    </row>
    <row r="59438" spans="151:151" ht="14.4" x14ac:dyDescent="0.25">
      <c r="EU59438" s="104"/>
    </row>
    <row r="59439" spans="151:151" ht="14.4" x14ac:dyDescent="0.25">
      <c r="EU59439" s="104"/>
    </row>
    <row r="59440" spans="151:151" ht="14.4" x14ac:dyDescent="0.25">
      <c r="EU59440" s="104"/>
    </row>
    <row r="59441" spans="151:151" ht="14.4" x14ac:dyDescent="0.25">
      <c r="EU59441" s="104"/>
    </row>
    <row r="59442" spans="151:151" ht="14.4" x14ac:dyDescent="0.25">
      <c r="EU59442" s="104"/>
    </row>
    <row r="59443" spans="151:151" ht="14.4" x14ac:dyDescent="0.25">
      <c r="EU59443" s="104"/>
    </row>
    <row r="59444" spans="151:151" ht="14.4" x14ac:dyDescent="0.25">
      <c r="EU59444" s="104"/>
    </row>
    <row r="59445" spans="151:151" ht="14.4" x14ac:dyDescent="0.25">
      <c r="EU59445" s="104"/>
    </row>
    <row r="59446" spans="151:151" ht="14.4" x14ac:dyDescent="0.25">
      <c r="EU59446" s="104"/>
    </row>
    <row r="59447" spans="151:151" ht="14.4" x14ac:dyDescent="0.25">
      <c r="EU59447" s="104"/>
    </row>
    <row r="59448" spans="151:151" ht="14.4" x14ac:dyDescent="0.25">
      <c r="EU59448" s="104"/>
    </row>
    <row r="59449" spans="151:151" ht="14.4" x14ac:dyDescent="0.25">
      <c r="EU59449" s="104"/>
    </row>
    <row r="59450" spans="151:151" ht="14.4" x14ac:dyDescent="0.25">
      <c r="EU59450" s="104"/>
    </row>
    <row r="59451" spans="151:151" ht="14.4" x14ac:dyDescent="0.25">
      <c r="EU59451" s="104"/>
    </row>
    <row r="59452" spans="151:151" ht="14.4" x14ac:dyDescent="0.25">
      <c r="EU59452" s="104"/>
    </row>
    <row r="59453" spans="151:151" ht="14.4" x14ac:dyDescent="0.25">
      <c r="EU59453" s="104"/>
    </row>
    <row r="59454" spans="151:151" ht="14.4" x14ac:dyDescent="0.25">
      <c r="EU59454" s="104"/>
    </row>
    <row r="59455" spans="151:151" ht="14.4" x14ac:dyDescent="0.25">
      <c r="EU59455" s="104"/>
    </row>
    <row r="59456" spans="151:151" ht="14.4" x14ac:dyDescent="0.25">
      <c r="EU59456" s="104"/>
    </row>
    <row r="59457" spans="151:151" ht="14.4" x14ac:dyDescent="0.25">
      <c r="EU59457" s="104"/>
    </row>
    <row r="59458" spans="151:151" ht="14.4" x14ac:dyDescent="0.25">
      <c r="EU59458" s="104"/>
    </row>
    <row r="59459" spans="151:151" ht="14.4" x14ac:dyDescent="0.25">
      <c r="EU59459" s="104"/>
    </row>
    <row r="59460" spans="151:151" ht="14.4" x14ac:dyDescent="0.25">
      <c r="EU59460" s="104"/>
    </row>
    <row r="59461" spans="151:151" ht="14.4" x14ac:dyDescent="0.25">
      <c r="EU59461" s="104"/>
    </row>
    <row r="59462" spans="151:151" ht="14.4" x14ac:dyDescent="0.25">
      <c r="EU59462" s="104"/>
    </row>
    <row r="59463" spans="151:151" ht="14.4" x14ac:dyDescent="0.25">
      <c r="EU59463" s="104"/>
    </row>
    <row r="59464" spans="151:151" ht="14.4" x14ac:dyDescent="0.25">
      <c r="EU59464" s="104"/>
    </row>
    <row r="59465" spans="151:151" ht="14.4" x14ac:dyDescent="0.25">
      <c r="EU59465" s="104"/>
    </row>
    <row r="59466" spans="151:151" ht="14.4" x14ac:dyDescent="0.25">
      <c r="EU59466" s="104"/>
    </row>
    <row r="59467" spans="151:151" ht="14.4" x14ac:dyDescent="0.25">
      <c r="EU59467" s="104"/>
    </row>
    <row r="59468" spans="151:151" ht="14.4" x14ac:dyDescent="0.25">
      <c r="EU59468" s="104"/>
    </row>
    <row r="59469" spans="151:151" ht="14.4" x14ac:dyDescent="0.25">
      <c r="EU59469" s="104"/>
    </row>
    <row r="59470" spans="151:151" ht="14.4" x14ac:dyDescent="0.25">
      <c r="EU59470" s="104"/>
    </row>
    <row r="59471" spans="151:151" ht="14.4" x14ac:dyDescent="0.25">
      <c r="EU59471" s="104"/>
    </row>
    <row r="59472" spans="151:151" ht="14.4" x14ac:dyDescent="0.25">
      <c r="EU59472" s="104"/>
    </row>
    <row r="59473" spans="151:151" ht="14.4" x14ac:dyDescent="0.25">
      <c r="EU59473" s="104"/>
    </row>
    <row r="59474" spans="151:151" ht="14.4" x14ac:dyDescent="0.25">
      <c r="EU59474" s="104"/>
    </row>
    <row r="59475" spans="151:151" ht="14.4" x14ac:dyDescent="0.25">
      <c r="EU59475" s="104"/>
    </row>
    <row r="59476" spans="151:151" ht="14.4" x14ac:dyDescent="0.25">
      <c r="EU59476" s="104"/>
    </row>
    <row r="59477" spans="151:151" ht="14.4" x14ac:dyDescent="0.25">
      <c r="EU59477" s="104"/>
    </row>
    <row r="59478" spans="151:151" ht="14.4" x14ac:dyDescent="0.25">
      <c r="EU59478" s="104"/>
    </row>
    <row r="59479" spans="151:151" ht="14.4" x14ac:dyDescent="0.25">
      <c r="EU59479" s="104"/>
    </row>
    <row r="59480" spans="151:151" ht="14.4" x14ac:dyDescent="0.25">
      <c r="EU59480" s="104"/>
    </row>
    <row r="59481" spans="151:151" ht="14.4" x14ac:dyDescent="0.25">
      <c r="EU59481" s="104"/>
    </row>
    <row r="59482" spans="151:151" ht="14.4" x14ac:dyDescent="0.25">
      <c r="EU59482" s="104"/>
    </row>
    <row r="59483" spans="151:151" ht="14.4" x14ac:dyDescent="0.25">
      <c r="EU59483" s="104"/>
    </row>
    <row r="59484" spans="151:151" ht="14.4" x14ac:dyDescent="0.25">
      <c r="EU59484" s="104"/>
    </row>
    <row r="59485" spans="151:151" ht="14.4" x14ac:dyDescent="0.25">
      <c r="EU59485" s="104"/>
    </row>
    <row r="59486" spans="151:151" ht="14.4" x14ac:dyDescent="0.25">
      <c r="EU59486" s="104"/>
    </row>
    <row r="59487" spans="151:151" ht="14.4" x14ac:dyDescent="0.25">
      <c r="EU59487" s="104"/>
    </row>
    <row r="59488" spans="151:151" ht="14.4" x14ac:dyDescent="0.25">
      <c r="EU59488" s="104"/>
    </row>
    <row r="59489" spans="151:151" ht="14.4" x14ac:dyDescent="0.25">
      <c r="EU59489" s="104"/>
    </row>
    <row r="59490" spans="151:151" ht="14.4" x14ac:dyDescent="0.25">
      <c r="EU59490" s="104"/>
    </row>
    <row r="59491" spans="151:151" ht="14.4" x14ac:dyDescent="0.25">
      <c r="EU59491" s="104"/>
    </row>
    <row r="59492" spans="151:151" ht="14.4" x14ac:dyDescent="0.25">
      <c r="EU59492" s="104"/>
    </row>
    <row r="59493" spans="151:151" ht="14.4" x14ac:dyDescent="0.25">
      <c r="EU59493" s="104"/>
    </row>
    <row r="59494" spans="151:151" ht="14.4" x14ac:dyDescent="0.25">
      <c r="EU59494" s="104"/>
    </row>
    <row r="59495" spans="151:151" ht="14.4" x14ac:dyDescent="0.25">
      <c r="EU59495" s="104"/>
    </row>
    <row r="59496" spans="151:151" ht="14.4" x14ac:dyDescent="0.25">
      <c r="EU59496" s="104"/>
    </row>
    <row r="59497" spans="151:151" ht="14.4" x14ac:dyDescent="0.25">
      <c r="EU59497" s="104"/>
    </row>
    <row r="59498" spans="151:151" ht="14.4" x14ac:dyDescent="0.25">
      <c r="EU59498" s="104"/>
    </row>
    <row r="59499" spans="151:151" ht="14.4" x14ac:dyDescent="0.25">
      <c r="EU59499" s="104"/>
    </row>
    <row r="59500" spans="151:151" ht="14.4" x14ac:dyDescent="0.25">
      <c r="EU59500" s="104"/>
    </row>
    <row r="59501" spans="151:151" ht="14.4" x14ac:dyDescent="0.25">
      <c r="EU59501" s="104"/>
    </row>
    <row r="59502" spans="151:151" ht="14.4" x14ac:dyDescent="0.25">
      <c r="EU59502" s="104"/>
    </row>
    <row r="59503" spans="151:151" ht="14.4" x14ac:dyDescent="0.25">
      <c r="EU59503" s="104"/>
    </row>
    <row r="59504" spans="151:151" ht="14.4" x14ac:dyDescent="0.25">
      <c r="EU59504" s="104"/>
    </row>
    <row r="59505" spans="151:151" ht="14.4" x14ac:dyDescent="0.25">
      <c r="EU59505" s="104"/>
    </row>
    <row r="59506" spans="151:151" ht="14.4" x14ac:dyDescent="0.25">
      <c r="EU59506" s="104"/>
    </row>
    <row r="59507" spans="151:151" ht="14.4" x14ac:dyDescent="0.25">
      <c r="EU59507" s="104"/>
    </row>
    <row r="59508" spans="151:151" ht="14.4" x14ac:dyDescent="0.25">
      <c r="EU59508" s="104"/>
    </row>
    <row r="59509" spans="151:151" ht="14.4" x14ac:dyDescent="0.25">
      <c r="EU59509" s="104"/>
    </row>
    <row r="59510" spans="151:151" ht="14.4" x14ac:dyDescent="0.25">
      <c r="EU59510" s="104"/>
    </row>
    <row r="59511" spans="151:151" ht="14.4" x14ac:dyDescent="0.25">
      <c r="EU59511" s="104"/>
    </row>
    <row r="59512" spans="151:151" ht="14.4" x14ac:dyDescent="0.25">
      <c r="EU59512" s="104"/>
    </row>
    <row r="59513" spans="151:151" ht="14.4" x14ac:dyDescent="0.25">
      <c r="EU59513" s="104"/>
    </row>
    <row r="59514" spans="151:151" ht="14.4" x14ac:dyDescent="0.25">
      <c r="EU59514" s="104"/>
    </row>
    <row r="59515" spans="151:151" ht="14.4" x14ac:dyDescent="0.25">
      <c r="EU59515" s="104"/>
    </row>
    <row r="59516" spans="151:151" ht="14.4" x14ac:dyDescent="0.25">
      <c r="EU59516" s="104"/>
    </row>
    <row r="59517" spans="151:151" ht="14.4" x14ac:dyDescent="0.25">
      <c r="EU59517" s="104"/>
    </row>
    <row r="59518" spans="151:151" ht="14.4" x14ac:dyDescent="0.25">
      <c r="EU59518" s="104"/>
    </row>
    <row r="59519" spans="151:151" ht="14.4" x14ac:dyDescent="0.25">
      <c r="EU59519" s="104"/>
    </row>
    <row r="59520" spans="151:151" ht="14.4" x14ac:dyDescent="0.25">
      <c r="EU59520" s="104"/>
    </row>
    <row r="59521" spans="151:151" ht="14.4" x14ac:dyDescent="0.25">
      <c r="EU59521" s="104"/>
    </row>
    <row r="59522" spans="151:151" ht="14.4" x14ac:dyDescent="0.25">
      <c r="EU59522" s="104"/>
    </row>
    <row r="59523" spans="151:151" ht="14.4" x14ac:dyDescent="0.25">
      <c r="EU59523" s="104"/>
    </row>
    <row r="59524" spans="151:151" ht="14.4" x14ac:dyDescent="0.25">
      <c r="EU59524" s="104"/>
    </row>
    <row r="59525" spans="151:151" ht="14.4" x14ac:dyDescent="0.25">
      <c r="EU59525" s="104"/>
    </row>
    <row r="59526" spans="151:151" ht="14.4" x14ac:dyDescent="0.25">
      <c r="EU59526" s="104"/>
    </row>
    <row r="59527" spans="151:151" ht="14.4" x14ac:dyDescent="0.25">
      <c r="EU59527" s="104"/>
    </row>
    <row r="59528" spans="151:151" ht="14.4" x14ac:dyDescent="0.25">
      <c r="EU59528" s="104"/>
    </row>
    <row r="59529" spans="151:151" ht="14.4" x14ac:dyDescent="0.25">
      <c r="EU59529" s="104"/>
    </row>
    <row r="59530" spans="151:151" ht="14.4" x14ac:dyDescent="0.25">
      <c r="EU59530" s="104"/>
    </row>
    <row r="59531" spans="151:151" ht="14.4" x14ac:dyDescent="0.25">
      <c r="EU59531" s="104"/>
    </row>
    <row r="59532" spans="151:151" ht="14.4" x14ac:dyDescent="0.25">
      <c r="EU59532" s="104"/>
    </row>
    <row r="59533" spans="151:151" ht="14.4" x14ac:dyDescent="0.25">
      <c r="EU59533" s="104"/>
    </row>
    <row r="59534" spans="151:151" ht="14.4" x14ac:dyDescent="0.25">
      <c r="EU59534" s="104"/>
    </row>
    <row r="59535" spans="151:151" ht="14.4" x14ac:dyDescent="0.25">
      <c r="EU59535" s="104"/>
    </row>
    <row r="59536" spans="151:151" ht="14.4" x14ac:dyDescent="0.25">
      <c r="EU59536" s="104"/>
    </row>
    <row r="59537" spans="151:151" ht="14.4" x14ac:dyDescent="0.25">
      <c r="EU59537" s="104"/>
    </row>
    <row r="59538" spans="151:151" ht="14.4" x14ac:dyDescent="0.25">
      <c r="EU59538" s="104"/>
    </row>
    <row r="59539" spans="151:151" ht="14.4" x14ac:dyDescent="0.25">
      <c r="EU59539" s="104"/>
    </row>
    <row r="59540" spans="151:151" ht="14.4" x14ac:dyDescent="0.25">
      <c r="EU59540" s="104"/>
    </row>
    <row r="59541" spans="151:151" ht="14.4" x14ac:dyDescent="0.25">
      <c r="EU59541" s="104"/>
    </row>
    <row r="59542" spans="151:151" ht="14.4" x14ac:dyDescent="0.25">
      <c r="EU59542" s="104"/>
    </row>
    <row r="59543" spans="151:151" ht="14.4" x14ac:dyDescent="0.25">
      <c r="EU59543" s="104"/>
    </row>
    <row r="59544" spans="151:151" ht="14.4" x14ac:dyDescent="0.25">
      <c r="EU59544" s="104"/>
    </row>
    <row r="59545" spans="151:151" ht="14.4" x14ac:dyDescent="0.25">
      <c r="EU59545" s="104"/>
    </row>
    <row r="59546" spans="151:151" ht="14.4" x14ac:dyDescent="0.25">
      <c r="EU59546" s="104"/>
    </row>
    <row r="59547" spans="151:151" ht="14.4" x14ac:dyDescent="0.25">
      <c r="EU59547" s="104"/>
    </row>
    <row r="59548" spans="151:151" ht="14.4" x14ac:dyDescent="0.25">
      <c r="EU59548" s="104"/>
    </row>
    <row r="59549" spans="151:151" ht="14.4" x14ac:dyDescent="0.25">
      <c r="EU59549" s="104"/>
    </row>
    <row r="59550" spans="151:151" ht="14.4" x14ac:dyDescent="0.25">
      <c r="EU59550" s="104"/>
    </row>
    <row r="59551" spans="151:151" ht="14.4" x14ac:dyDescent="0.25">
      <c r="EU59551" s="104"/>
    </row>
    <row r="59552" spans="151:151" ht="14.4" x14ac:dyDescent="0.25">
      <c r="EU59552" s="104"/>
    </row>
    <row r="59553" spans="151:151" ht="14.4" x14ac:dyDescent="0.25">
      <c r="EU59553" s="104"/>
    </row>
    <row r="59554" spans="151:151" ht="14.4" x14ac:dyDescent="0.25">
      <c r="EU59554" s="104"/>
    </row>
    <row r="59555" spans="151:151" ht="14.4" x14ac:dyDescent="0.25">
      <c r="EU59555" s="104"/>
    </row>
    <row r="59556" spans="151:151" ht="14.4" x14ac:dyDescent="0.25">
      <c r="EU59556" s="104"/>
    </row>
    <row r="59557" spans="151:151" ht="14.4" x14ac:dyDescent="0.25">
      <c r="EU59557" s="104"/>
    </row>
    <row r="59558" spans="151:151" ht="14.4" x14ac:dyDescent="0.25">
      <c r="EU59558" s="104"/>
    </row>
    <row r="59559" spans="151:151" ht="14.4" x14ac:dyDescent="0.25">
      <c r="EU59559" s="104"/>
    </row>
    <row r="59560" spans="151:151" ht="14.4" x14ac:dyDescent="0.25">
      <c r="EU59560" s="104"/>
    </row>
    <row r="59561" spans="151:151" ht="14.4" x14ac:dyDescent="0.25">
      <c r="EU59561" s="104"/>
    </row>
    <row r="59562" spans="151:151" ht="14.4" x14ac:dyDescent="0.25">
      <c r="EU59562" s="104"/>
    </row>
    <row r="59563" spans="151:151" ht="14.4" x14ac:dyDescent="0.25">
      <c r="EU59563" s="104"/>
    </row>
    <row r="59564" spans="151:151" ht="14.4" x14ac:dyDescent="0.25">
      <c r="EU59564" s="104"/>
    </row>
    <row r="59565" spans="151:151" ht="14.4" x14ac:dyDescent="0.25">
      <c r="EU59565" s="104"/>
    </row>
    <row r="59566" spans="151:151" ht="14.4" x14ac:dyDescent="0.25">
      <c r="EU59566" s="104"/>
    </row>
    <row r="59567" spans="151:151" ht="14.4" x14ac:dyDescent="0.25">
      <c r="EU59567" s="104"/>
    </row>
    <row r="59568" spans="151:151" ht="14.4" x14ac:dyDescent="0.25">
      <c r="EU59568" s="104"/>
    </row>
    <row r="59569" spans="151:151" ht="14.4" x14ac:dyDescent="0.25">
      <c r="EU59569" s="104"/>
    </row>
    <row r="59570" spans="151:151" ht="14.4" x14ac:dyDescent="0.25">
      <c r="EU59570" s="104"/>
    </row>
    <row r="59571" spans="151:151" ht="14.4" x14ac:dyDescent="0.25">
      <c r="EU59571" s="104"/>
    </row>
    <row r="59572" spans="151:151" ht="14.4" x14ac:dyDescent="0.25">
      <c r="EU59572" s="104"/>
    </row>
    <row r="59573" spans="151:151" ht="14.4" x14ac:dyDescent="0.25">
      <c r="EU59573" s="104"/>
    </row>
    <row r="59574" spans="151:151" ht="14.4" x14ac:dyDescent="0.25">
      <c r="EU59574" s="104"/>
    </row>
    <row r="59575" spans="151:151" ht="14.4" x14ac:dyDescent="0.25">
      <c r="EU59575" s="104"/>
    </row>
    <row r="59576" spans="151:151" ht="14.4" x14ac:dyDescent="0.25">
      <c r="EU59576" s="104"/>
    </row>
    <row r="59577" spans="151:151" ht="14.4" x14ac:dyDescent="0.25">
      <c r="EU59577" s="104"/>
    </row>
    <row r="59578" spans="151:151" ht="14.4" x14ac:dyDescent="0.25">
      <c r="EU59578" s="104"/>
    </row>
    <row r="59579" spans="151:151" ht="14.4" x14ac:dyDescent="0.25">
      <c r="EU59579" s="104"/>
    </row>
    <row r="59580" spans="151:151" ht="14.4" x14ac:dyDescent="0.25">
      <c r="EU59580" s="104"/>
    </row>
    <row r="59581" spans="151:151" ht="14.4" x14ac:dyDescent="0.25">
      <c r="EU59581" s="104"/>
    </row>
    <row r="59582" spans="151:151" ht="14.4" x14ac:dyDescent="0.25">
      <c r="EU59582" s="104"/>
    </row>
    <row r="59583" spans="151:151" ht="14.4" x14ac:dyDescent="0.25">
      <c r="EU59583" s="104"/>
    </row>
    <row r="59584" spans="151:151" ht="14.4" x14ac:dyDescent="0.25">
      <c r="EU59584" s="104"/>
    </row>
    <row r="59585" spans="151:151" ht="14.4" x14ac:dyDescent="0.25">
      <c r="EU59585" s="104"/>
    </row>
    <row r="59586" spans="151:151" ht="14.4" x14ac:dyDescent="0.25">
      <c r="EU59586" s="104"/>
    </row>
    <row r="59587" spans="151:151" ht="14.4" x14ac:dyDescent="0.25">
      <c r="EU59587" s="104"/>
    </row>
    <row r="59588" spans="151:151" ht="14.4" x14ac:dyDescent="0.25">
      <c r="EU59588" s="104"/>
    </row>
    <row r="59589" spans="151:151" ht="14.4" x14ac:dyDescent="0.25">
      <c r="EU59589" s="104"/>
    </row>
    <row r="59590" spans="151:151" ht="14.4" x14ac:dyDescent="0.25">
      <c r="EU59590" s="104"/>
    </row>
    <row r="59591" spans="151:151" ht="14.4" x14ac:dyDescent="0.25">
      <c r="EU59591" s="104"/>
    </row>
    <row r="59592" spans="151:151" ht="14.4" x14ac:dyDescent="0.25">
      <c r="EU59592" s="104"/>
    </row>
    <row r="59593" spans="151:151" ht="14.4" x14ac:dyDescent="0.25">
      <c r="EU59593" s="104"/>
    </row>
    <row r="59594" spans="151:151" ht="14.4" x14ac:dyDescent="0.25">
      <c r="EU59594" s="104"/>
    </row>
    <row r="59595" spans="151:151" ht="14.4" x14ac:dyDescent="0.25">
      <c r="EU59595" s="104"/>
    </row>
    <row r="59596" spans="151:151" ht="14.4" x14ac:dyDescent="0.25">
      <c r="EU59596" s="104"/>
    </row>
    <row r="59597" spans="151:151" ht="14.4" x14ac:dyDescent="0.25">
      <c r="EU59597" s="104"/>
    </row>
    <row r="59598" spans="151:151" ht="14.4" x14ac:dyDescent="0.25">
      <c r="EU59598" s="104"/>
    </row>
    <row r="59599" spans="151:151" ht="14.4" x14ac:dyDescent="0.25">
      <c r="EU59599" s="104"/>
    </row>
    <row r="59600" spans="151:151" ht="14.4" x14ac:dyDescent="0.25">
      <c r="EU59600" s="104"/>
    </row>
    <row r="59601" spans="151:151" ht="14.4" x14ac:dyDescent="0.25">
      <c r="EU59601" s="104"/>
    </row>
    <row r="59602" spans="151:151" ht="14.4" x14ac:dyDescent="0.25">
      <c r="EU59602" s="104"/>
    </row>
    <row r="59603" spans="151:151" ht="14.4" x14ac:dyDescent="0.25">
      <c r="EU59603" s="104"/>
    </row>
    <row r="59604" spans="151:151" ht="14.4" x14ac:dyDescent="0.25">
      <c r="EU59604" s="104"/>
    </row>
    <row r="59605" spans="151:151" ht="14.4" x14ac:dyDescent="0.25">
      <c r="EU59605" s="104"/>
    </row>
    <row r="59606" spans="151:151" ht="14.4" x14ac:dyDescent="0.25">
      <c r="EU59606" s="104"/>
    </row>
    <row r="59607" spans="151:151" ht="14.4" x14ac:dyDescent="0.25">
      <c r="EU59607" s="104"/>
    </row>
    <row r="59608" spans="151:151" ht="14.4" x14ac:dyDescent="0.25">
      <c r="EU59608" s="104"/>
    </row>
    <row r="59609" spans="151:151" ht="14.4" x14ac:dyDescent="0.25">
      <c r="EU59609" s="104"/>
    </row>
    <row r="59610" spans="151:151" ht="14.4" x14ac:dyDescent="0.25">
      <c r="EU59610" s="104"/>
    </row>
    <row r="59611" spans="151:151" ht="14.4" x14ac:dyDescent="0.25">
      <c r="EU59611" s="104"/>
    </row>
    <row r="59612" spans="151:151" ht="14.4" x14ac:dyDescent="0.25">
      <c r="EU59612" s="104"/>
    </row>
    <row r="59613" spans="151:151" ht="14.4" x14ac:dyDescent="0.25">
      <c r="EU59613" s="104"/>
    </row>
    <row r="59614" spans="151:151" ht="14.4" x14ac:dyDescent="0.25">
      <c r="EU59614" s="104"/>
    </row>
    <row r="59615" spans="151:151" ht="14.4" x14ac:dyDescent="0.25">
      <c r="EU59615" s="104"/>
    </row>
    <row r="59616" spans="151:151" ht="14.4" x14ac:dyDescent="0.25">
      <c r="EU59616" s="104"/>
    </row>
    <row r="59617" spans="151:151" ht="14.4" x14ac:dyDescent="0.25">
      <c r="EU59617" s="104"/>
    </row>
    <row r="59618" spans="151:151" ht="14.4" x14ac:dyDescent="0.25">
      <c r="EU59618" s="104"/>
    </row>
    <row r="59619" spans="151:151" ht="14.4" x14ac:dyDescent="0.25">
      <c r="EU59619" s="104"/>
    </row>
    <row r="59620" spans="151:151" ht="14.4" x14ac:dyDescent="0.25">
      <c r="EU59620" s="104"/>
    </row>
    <row r="59621" spans="151:151" ht="14.4" x14ac:dyDescent="0.25">
      <c r="EU59621" s="104"/>
    </row>
    <row r="59622" spans="151:151" ht="14.4" x14ac:dyDescent="0.25">
      <c r="EU59622" s="104"/>
    </row>
    <row r="59623" spans="151:151" ht="14.4" x14ac:dyDescent="0.25">
      <c r="EU59623" s="104"/>
    </row>
    <row r="59624" spans="151:151" ht="14.4" x14ac:dyDescent="0.25">
      <c r="EU59624" s="104"/>
    </row>
    <row r="59625" spans="151:151" ht="14.4" x14ac:dyDescent="0.25">
      <c r="EU59625" s="104"/>
    </row>
    <row r="59626" spans="151:151" ht="14.4" x14ac:dyDescent="0.25">
      <c r="EU59626" s="104"/>
    </row>
    <row r="59627" spans="151:151" ht="14.4" x14ac:dyDescent="0.25">
      <c r="EU59627" s="104"/>
    </row>
    <row r="59628" spans="151:151" ht="14.4" x14ac:dyDescent="0.25">
      <c r="EU59628" s="104"/>
    </row>
    <row r="59629" spans="151:151" ht="14.4" x14ac:dyDescent="0.25">
      <c r="EU59629" s="104"/>
    </row>
    <row r="59630" spans="151:151" ht="14.4" x14ac:dyDescent="0.25">
      <c r="EU59630" s="104"/>
    </row>
    <row r="59631" spans="151:151" ht="14.4" x14ac:dyDescent="0.25">
      <c r="EU59631" s="104"/>
    </row>
    <row r="59632" spans="151:151" ht="14.4" x14ac:dyDescent="0.25">
      <c r="EU59632" s="104"/>
    </row>
    <row r="59633" spans="151:151" ht="14.4" x14ac:dyDescent="0.25">
      <c r="EU59633" s="104"/>
    </row>
    <row r="59634" spans="151:151" ht="14.4" x14ac:dyDescent="0.25">
      <c r="EU59634" s="104"/>
    </row>
    <row r="59635" spans="151:151" ht="14.4" x14ac:dyDescent="0.25">
      <c r="EU59635" s="104"/>
    </row>
    <row r="59636" spans="151:151" ht="14.4" x14ac:dyDescent="0.25">
      <c r="EU59636" s="104"/>
    </row>
    <row r="59637" spans="151:151" ht="14.4" x14ac:dyDescent="0.25">
      <c r="EU59637" s="104"/>
    </row>
    <row r="59638" spans="151:151" ht="14.4" x14ac:dyDescent="0.25">
      <c r="EU59638" s="104"/>
    </row>
    <row r="59639" spans="151:151" ht="14.4" x14ac:dyDescent="0.25">
      <c r="EU59639" s="104"/>
    </row>
    <row r="59640" spans="151:151" ht="14.4" x14ac:dyDescent="0.25">
      <c r="EU59640" s="104"/>
    </row>
    <row r="59641" spans="151:151" ht="14.4" x14ac:dyDescent="0.25">
      <c r="EU59641" s="104"/>
    </row>
    <row r="59642" spans="151:151" ht="14.4" x14ac:dyDescent="0.25">
      <c r="EU59642" s="104"/>
    </row>
    <row r="59643" spans="151:151" ht="14.4" x14ac:dyDescent="0.25">
      <c r="EU59643" s="104"/>
    </row>
    <row r="59644" spans="151:151" ht="14.4" x14ac:dyDescent="0.25">
      <c r="EU59644" s="104"/>
    </row>
    <row r="59645" spans="151:151" ht="14.4" x14ac:dyDescent="0.25">
      <c r="EU59645" s="104"/>
    </row>
    <row r="59646" spans="151:151" ht="14.4" x14ac:dyDescent="0.25">
      <c r="EU59646" s="104"/>
    </row>
    <row r="59647" spans="151:151" ht="14.4" x14ac:dyDescent="0.25">
      <c r="EU59647" s="104"/>
    </row>
    <row r="59648" spans="151:151" ht="14.4" x14ac:dyDescent="0.25">
      <c r="EU59648" s="104"/>
    </row>
    <row r="59649" spans="151:151" ht="14.4" x14ac:dyDescent="0.25">
      <c r="EU59649" s="104"/>
    </row>
    <row r="59650" spans="151:151" ht="14.4" x14ac:dyDescent="0.25">
      <c r="EU59650" s="104"/>
    </row>
    <row r="59651" spans="151:151" ht="14.4" x14ac:dyDescent="0.25">
      <c r="EU59651" s="104"/>
    </row>
    <row r="59652" spans="151:151" ht="14.4" x14ac:dyDescent="0.25">
      <c r="EU59652" s="104"/>
    </row>
    <row r="59653" spans="151:151" ht="14.4" x14ac:dyDescent="0.25">
      <c r="EU59653" s="104"/>
    </row>
    <row r="59654" spans="151:151" ht="14.4" x14ac:dyDescent="0.25">
      <c r="EU59654" s="104"/>
    </row>
    <row r="59655" spans="151:151" ht="14.4" x14ac:dyDescent="0.25">
      <c r="EU59655" s="104"/>
    </row>
    <row r="59656" spans="151:151" ht="14.4" x14ac:dyDescent="0.25">
      <c r="EU59656" s="104"/>
    </row>
    <row r="59657" spans="151:151" ht="14.4" x14ac:dyDescent="0.25">
      <c r="EU59657" s="104"/>
    </row>
    <row r="59658" spans="151:151" ht="14.4" x14ac:dyDescent="0.25">
      <c r="EU59658" s="104"/>
    </row>
    <row r="59659" spans="151:151" ht="14.4" x14ac:dyDescent="0.25">
      <c r="EU59659" s="104"/>
    </row>
    <row r="59660" spans="151:151" ht="14.4" x14ac:dyDescent="0.25">
      <c r="EU59660" s="104"/>
    </row>
    <row r="59661" spans="151:151" ht="14.4" x14ac:dyDescent="0.25">
      <c r="EU59661" s="104"/>
    </row>
    <row r="59662" spans="151:151" ht="14.4" x14ac:dyDescent="0.25">
      <c r="EU59662" s="104"/>
    </row>
    <row r="59663" spans="151:151" ht="14.4" x14ac:dyDescent="0.25">
      <c r="EU59663" s="104"/>
    </row>
    <row r="59664" spans="151:151" ht="14.4" x14ac:dyDescent="0.25">
      <c r="EU59664" s="104"/>
    </row>
    <row r="59665" spans="151:151" ht="14.4" x14ac:dyDescent="0.25">
      <c r="EU59665" s="104"/>
    </row>
    <row r="59666" spans="151:151" ht="14.4" x14ac:dyDescent="0.25">
      <c r="EU59666" s="104"/>
    </row>
    <row r="59667" spans="151:151" ht="14.4" x14ac:dyDescent="0.25">
      <c r="EU59667" s="104"/>
    </row>
    <row r="59668" spans="151:151" ht="14.4" x14ac:dyDescent="0.25">
      <c r="EU59668" s="104"/>
    </row>
    <row r="59669" spans="151:151" ht="14.4" x14ac:dyDescent="0.25">
      <c r="EU59669" s="104"/>
    </row>
    <row r="59670" spans="151:151" ht="14.4" x14ac:dyDescent="0.25">
      <c r="EU59670" s="104"/>
    </row>
    <row r="59671" spans="151:151" ht="14.4" x14ac:dyDescent="0.25">
      <c r="EU59671" s="104"/>
    </row>
    <row r="59672" spans="151:151" ht="14.4" x14ac:dyDescent="0.25">
      <c r="EU59672" s="104"/>
    </row>
    <row r="59673" spans="151:151" ht="14.4" x14ac:dyDescent="0.25">
      <c r="EU59673" s="104"/>
    </row>
    <row r="59674" spans="151:151" ht="14.4" x14ac:dyDescent="0.25">
      <c r="EU59674" s="104"/>
    </row>
    <row r="59675" spans="151:151" ht="14.4" x14ac:dyDescent="0.25">
      <c r="EU59675" s="104"/>
    </row>
    <row r="59676" spans="151:151" ht="14.4" x14ac:dyDescent="0.25">
      <c r="EU59676" s="104"/>
    </row>
    <row r="59677" spans="151:151" ht="14.4" x14ac:dyDescent="0.25">
      <c r="EU59677" s="104"/>
    </row>
    <row r="59678" spans="151:151" ht="14.4" x14ac:dyDescent="0.25">
      <c r="EU59678" s="104"/>
    </row>
    <row r="59679" spans="151:151" ht="14.4" x14ac:dyDescent="0.25">
      <c r="EU59679" s="104"/>
    </row>
    <row r="59680" spans="151:151" ht="14.4" x14ac:dyDescent="0.25">
      <c r="EU59680" s="104"/>
    </row>
    <row r="59681" spans="151:151" ht="14.4" x14ac:dyDescent="0.25">
      <c r="EU59681" s="104"/>
    </row>
    <row r="59682" spans="151:151" ht="14.4" x14ac:dyDescent="0.25">
      <c r="EU59682" s="104"/>
    </row>
    <row r="59683" spans="151:151" ht="14.4" x14ac:dyDescent="0.25">
      <c r="EU59683" s="104"/>
    </row>
    <row r="59684" spans="151:151" ht="14.4" x14ac:dyDescent="0.25">
      <c r="EU59684" s="104"/>
    </row>
    <row r="59685" spans="151:151" ht="14.4" x14ac:dyDescent="0.25">
      <c r="EU59685" s="104"/>
    </row>
    <row r="59686" spans="151:151" ht="14.4" x14ac:dyDescent="0.25">
      <c r="EU59686" s="104"/>
    </row>
    <row r="59687" spans="151:151" ht="14.4" x14ac:dyDescent="0.25">
      <c r="EU59687" s="104"/>
    </row>
    <row r="59688" spans="151:151" ht="14.4" x14ac:dyDescent="0.25">
      <c r="EU59688" s="104"/>
    </row>
    <row r="59689" spans="151:151" ht="14.4" x14ac:dyDescent="0.25">
      <c r="EU59689" s="104"/>
    </row>
    <row r="59690" spans="151:151" ht="14.4" x14ac:dyDescent="0.25">
      <c r="EU59690" s="104"/>
    </row>
    <row r="59691" spans="151:151" ht="14.4" x14ac:dyDescent="0.25">
      <c r="EU59691" s="104"/>
    </row>
    <row r="59692" spans="151:151" ht="14.4" x14ac:dyDescent="0.25">
      <c r="EU59692" s="104"/>
    </row>
    <row r="59693" spans="151:151" ht="14.4" x14ac:dyDescent="0.25">
      <c r="EU59693" s="104"/>
    </row>
    <row r="59694" spans="151:151" ht="14.4" x14ac:dyDescent="0.25">
      <c r="EU59694" s="104"/>
    </row>
    <row r="59695" spans="151:151" ht="14.4" x14ac:dyDescent="0.25">
      <c r="EU59695" s="104"/>
    </row>
    <row r="59696" spans="151:151" ht="14.4" x14ac:dyDescent="0.25">
      <c r="EU59696" s="104"/>
    </row>
    <row r="59697" spans="151:151" ht="14.4" x14ac:dyDescent="0.25">
      <c r="EU59697" s="104"/>
    </row>
    <row r="59698" spans="151:151" ht="14.4" x14ac:dyDescent="0.25">
      <c r="EU59698" s="104"/>
    </row>
    <row r="59699" spans="151:151" ht="14.4" x14ac:dyDescent="0.25">
      <c r="EU59699" s="104"/>
    </row>
    <row r="59700" spans="151:151" ht="14.4" x14ac:dyDescent="0.25">
      <c r="EU59700" s="104"/>
    </row>
    <row r="59701" spans="151:151" ht="14.4" x14ac:dyDescent="0.25">
      <c r="EU59701" s="104"/>
    </row>
    <row r="59702" spans="151:151" ht="14.4" x14ac:dyDescent="0.25">
      <c r="EU59702" s="104"/>
    </row>
    <row r="59703" spans="151:151" ht="14.4" x14ac:dyDescent="0.25">
      <c r="EU59703" s="104"/>
    </row>
    <row r="59704" spans="151:151" ht="14.4" x14ac:dyDescent="0.25">
      <c r="EU59704" s="104"/>
    </row>
    <row r="59705" spans="151:151" ht="14.4" x14ac:dyDescent="0.25">
      <c r="EU59705" s="104"/>
    </row>
    <row r="59706" spans="151:151" ht="14.4" x14ac:dyDescent="0.25">
      <c r="EU59706" s="104"/>
    </row>
    <row r="59707" spans="151:151" ht="14.4" x14ac:dyDescent="0.25">
      <c r="EU59707" s="104"/>
    </row>
    <row r="59708" spans="151:151" ht="14.4" x14ac:dyDescent="0.25">
      <c r="EU59708" s="104"/>
    </row>
    <row r="59709" spans="151:151" ht="14.4" x14ac:dyDescent="0.25">
      <c r="EU59709" s="104"/>
    </row>
    <row r="59710" spans="151:151" ht="14.4" x14ac:dyDescent="0.25">
      <c r="EU59710" s="104"/>
    </row>
    <row r="59711" spans="151:151" ht="14.4" x14ac:dyDescent="0.25">
      <c r="EU59711" s="104"/>
    </row>
    <row r="59712" spans="151:151" ht="14.4" x14ac:dyDescent="0.25">
      <c r="EU59712" s="104"/>
    </row>
    <row r="59713" spans="151:151" ht="14.4" x14ac:dyDescent="0.25">
      <c r="EU59713" s="104"/>
    </row>
    <row r="59714" spans="151:151" ht="14.4" x14ac:dyDescent="0.25">
      <c r="EU59714" s="104"/>
    </row>
    <row r="59715" spans="151:151" ht="14.4" x14ac:dyDescent="0.25">
      <c r="EU59715" s="104"/>
    </row>
    <row r="59716" spans="151:151" ht="14.4" x14ac:dyDescent="0.25">
      <c r="EU59716" s="104"/>
    </row>
    <row r="59717" spans="151:151" ht="14.4" x14ac:dyDescent="0.25">
      <c r="EU59717" s="104"/>
    </row>
    <row r="59718" spans="151:151" ht="14.4" x14ac:dyDescent="0.25">
      <c r="EU59718" s="104"/>
    </row>
    <row r="59719" spans="151:151" ht="14.4" x14ac:dyDescent="0.25">
      <c r="EU59719" s="104"/>
    </row>
    <row r="59720" spans="151:151" ht="14.4" x14ac:dyDescent="0.25">
      <c r="EU59720" s="104"/>
    </row>
    <row r="59721" spans="151:151" ht="14.4" x14ac:dyDescent="0.25">
      <c r="EU59721" s="104"/>
    </row>
    <row r="59722" spans="151:151" ht="14.4" x14ac:dyDescent="0.25">
      <c r="EU59722" s="104"/>
    </row>
    <row r="59723" spans="151:151" ht="14.4" x14ac:dyDescent="0.25">
      <c r="EU59723" s="104"/>
    </row>
    <row r="59724" spans="151:151" ht="14.4" x14ac:dyDescent="0.25">
      <c r="EU59724" s="104"/>
    </row>
    <row r="59725" spans="151:151" ht="14.4" x14ac:dyDescent="0.25">
      <c r="EU59725" s="104"/>
    </row>
    <row r="59726" spans="151:151" ht="14.4" x14ac:dyDescent="0.25">
      <c r="EU59726" s="104"/>
    </row>
    <row r="59727" spans="151:151" ht="14.4" x14ac:dyDescent="0.25">
      <c r="EU59727" s="104"/>
    </row>
    <row r="59728" spans="151:151" ht="14.4" x14ac:dyDescent="0.25">
      <c r="EU59728" s="104"/>
    </row>
    <row r="59729" spans="151:151" ht="14.4" x14ac:dyDescent="0.25">
      <c r="EU59729" s="104"/>
    </row>
    <row r="59730" spans="151:151" ht="14.4" x14ac:dyDescent="0.25">
      <c r="EU59730" s="104"/>
    </row>
    <row r="59731" spans="151:151" ht="14.4" x14ac:dyDescent="0.25">
      <c r="EU59731" s="104"/>
    </row>
    <row r="59732" spans="151:151" ht="14.4" x14ac:dyDescent="0.25">
      <c r="EU59732" s="104"/>
    </row>
    <row r="59733" spans="151:151" ht="14.4" x14ac:dyDescent="0.25">
      <c r="EU59733" s="104"/>
    </row>
    <row r="59734" spans="151:151" ht="14.4" x14ac:dyDescent="0.25">
      <c r="EU59734" s="104"/>
    </row>
    <row r="59735" spans="151:151" ht="14.4" x14ac:dyDescent="0.25">
      <c r="EU59735" s="104"/>
    </row>
    <row r="59736" spans="151:151" ht="14.4" x14ac:dyDescent="0.25">
      <c r="EU59736" s="104"/>
    </row>
    <row r="59737" spans="151:151" ht="14.4" x14ac:dyDescent="0.25">
      <c r="EU59737" s="104"/>
    </row>
    <row r="59738" spans="151:151" ht="14.4" x14ac:dyDescent="0.25">
      <c r="EU59738" s="104"/>
    </row>
    <row r="59739" spans="151:151" ht="14.4" x14ac:dyDescent="0.25">
      <c r="EU59739" s="104"/>
    </row>
    <row r="59740" spans="151:151" ht="14.4" x14ac:dyDescent="0.25">
      <c r="EU59740" s="104"/>
    </row>
    <row r="59741" spans="151:151" ht="14.4" x14ac:dyDescent="0.25">
      <c r="EU59741" s="104"/>
    </row>
    <row r="59742" spans="151:151" ht="14.4" x14ac:dyDescent="0.25">
      <c r="EU59742" s="104"/>
    </row>
    <row r="59743" spans="151:151" ht="14.4" x14ac:dyDescent="0.25">
      <c r="EU59743" s="104"/>
    </row>
    <row r="59744" spans="151:151" ht="14.4" x14ac:dyDescent="0.25">
      <c r="EU59744" s="104"/>
    </row>
    <row r="59745" spans="151:151" ht="14.4" x14ac:dyDescent="0.25">
      <c r="EU59745" s="104"/>
    </row>
    <row r="59746" spans="151:151" ht="14.4" x14ac:dyDescent="0.25">
      <c r="EU59746" s="104"/>
    </row>
    <row r="59747" spans="151:151" ht="14.4" x14ac:dyDescent="0.25">
      <c r="EU59747" s="104"/>
    </row>
    <row r="59748" spans="151:151" ht="14.4" x14ac:dyDescent="0.25">
      <c r="EU59748" s="104"/>
    </row>
    <row r="59749" spans="151:151" ht="14.4" x14ac:dyDescent="0.25">
      <c r="EU59749" s="104"/>
    </row>
    <row r="59750" spans="151:151" ht="14.4" x14ac:dyDescent="0.25">
      <c r="EU59750" s="104"/>
    </row>
    <row r="59751" spans="151:151" ht="14.4" x14ac:dyDescent="0.25">
      <c r="EU59751" s="104"/>
    </row>
    <row r="59752" spans="151:151" ht="14.4" x14ac:dyDescent="0.25">
      <c r="EU59752" s="104"/>
    </row>
    <row r="59753" spans="151:151" ht="14.4" x14ac:dyDescent="0.25">
      <c r="EU59753" s="104"/>
    </row>
    <row r="59754" spans="151:151" ht="14.4" x14ac:dyDescent="0.25">
      <c r="EU59754" s="104"/>
    </row>
    <row r="59755" spans="151:151" ht="14.4" x14ac:dyDescent="0.25">
      <c r="EU59755" s="104"/>
    </row>
    <row r="59756" spans="151:151" ht="14.4" x14ac:dyDescent="0.25">
      <c r="EU59756" s="104"/>
    </row>
    <row r="59757" spans="151:151" ht="14.4" x14ac:dyDescent="0.25">
      <c r="EU59757" s="104"/>
    </row>
    <row r="59758" spans="151:151" ht="14.4" x14ac:dyDescent="0.25">
      <c r="EU59758" s="104"/>
    </row>
    <row r="59759" spans="151:151" ht="14.4" x14ac:dyDescent="0.25">
      <c r="EU59759" s="104"/>
    </row>
    <row r="59760" spans="151:151" ht="14.4" x14ac:dyDescent="0.25">
      <c r="EU59760" s="104"/>
    </row>
    <row r="59761" spans="151:151" ht="14.4" x14ac:dyDescent="0.25">
      <c r="EU59761" s="104"/>
    </row>
    <row r="59762" spans="151:151" ht="14.4" x14ac:dyDescent="0.25">
      <c r="EU59762" s="104"/>
    </row>
    <row r="59763" spans="151:151" ht="14.4" x14ac:dyDescent="0.25">
      <c r="EU59763" s="104"/>
    </row>
    <row r="59764" spans="151:151" ht="14.4" x14ac:dyDescent="0.25">
      <c r="EU59764" s="104"/>
    </row>
    <row r="59765" spans="151:151" ht="14.4" x14ac:dyDescent="0.25">
      <c r="EU59765" s="104"/>
    </row>
    <row r="59766" spans="151:151" ht="14.4" x14ac:dyDescent="0.25">
      <c r="EU59766" s="104"/>
    </row>
    <row r="59767" spans="151:151" ht="14.4" x14ac:dyDescent="0.25">
      <c r="EU59767" s="104"/>
    </row>
    <row r="59768" spans="151:151" ht="14.4" x14ac:dyDescent="0.25">
      <c r="EU59768" s="104"/>
    </row>
    <row r="59769" spans="151:151" ht="14.4" x14ac:dyDescent="0.25">
      <c r="EU59769" s="104"/>
    </row>
    <row r="59770" spans="151:151" ht="14.4" x14ac:dyDescent="0.25">
      <c r="EU59770" s="104"/>
    </row>
    <row r="59771" spans="151:151" ht="14.4" x14ac:dyDescent="0.25">
      <c r="EU59771" s="104"/>
    </row>
    <row r="59772" spans="151:151" ht="14.4" x14ac:dyDescent="0.25">
      <c r="EU59772" s="104"/>
    </row>
    <row r="59773" spans="151:151" ht="14.4" x14ac:dyDescent="0.25">
      <c r="EU59773" s="104"/>
    </row>
    <row r="59774" spans="151:151" ht="14.4" x14ac:dyDescent="0.25">
      <c r="EU59774" s="104"/>
    </row>
    <row r="59775" spans="151:151" ht="14.4" x14ac:dyDescent="0.25">
      <c r="EU59775" s="104"/>
    </row>
    <row r="59776" spans="151:151" ht="14.4" x14ac:dyDescent="0.25">
      <c r="EU59776" s="104"/>
    </row>
    <row r="59777" spans="151:151" ht="14.4" x14ac:dyDescent="0.25">
      <c r="EU59777" s="104"/>
    </row>
    <row r="59778" spans="151:151" ht="14.4" x14ac:dyDescent="0.25">
      <c r="EU59778" s="104"/>
    </row>
    <row r="59779" spans="151:151" ht="14.4" x14ac:dyDescent="0.25">
      <c r="EU59779" s="104"/>
    </row>
    <row r="59780" spans="151:151" ht="14.4" x14ac:dyDescent="0.25">
      <c r="EU59780" s="104"/>
    </row>
    <row r="59781" spans="151:151" ht="14.4" x14ac:dyDescent="0.25">
      <c r="EU59781" s="104"/>
    </row>
    <row r="59782" spans="151:151" ht="14.4" x14ac:dyDescent="0.25">
      <c r="EU59782" s="104"/>
    </row>
    <row r="59783" spans="151:151" ht="14.4" x14ac:dyDescent="0.25">
      <c r="EU59783" s="104"/>
    </row>
    <row r="59784" spans="151:151" ht="14.4" x14ac:dyDescent="0.25">
      <c r="EU59784" s="104"/>
    </row>
    <row r="59785" spans="151:151" ht="14.4" x14ac:dyDescent="0.25">
      <c r="EU59785" s="104"/>
    </row>
    <row r="59786" spans="151:151" ht="14.4" x14ac:dyDescent="0.25">
      <c r="EU59786" s="104"/>
    </row>
    <row r="59787" spans="151:151" ht="14.4" x14ac:dyDescent="0.25">
      <c r="EU59787" s="104"/>
    </row>
    <row r="59788" spans="151:151" ht="14.4" x14ac:dyDescent="0.25">
      <c r="EU59788" s="104"/>
    </row>
    <row r="59789" spans="151:151" ht="14.4" x14ac:dyDescent="0.25">
      <c r="EU59789" s="104"/>
    </row>
    <row r="59790" spans="151:151" ht="14.4" x14ac:dyDescent="0.25">
      <c r="EU59790" s="104"/>
    </row>
    <row r="59791" spans="151:151" ht="14.4" x14ac:dyDescent="0.25">
      <c r="EU59791" s="104"/>
    </row>
    <row r="59792" spans="151:151" ht="14.4" x14ac:dyDescent="0.25">
      <c r="EU59792" s="104"/>
    </row>
    <row r="59793" spans="151:151" ht="14.4" x14ac:dyDescent="0.25">
      <c r="EU59793" s="104"/>
    </row>
    <row r="59794" spans="151:151" ht="14.4" x14ac:dyDescent="0.25">
      <c r="EU59794" s="104"/>
    </row>
    <row r="59795" spans="151:151" ht="14.4" x14ac:dyDescent="0.25">
      <c r="EU59795" s="104"/>
    </row>
    <row r="59796" spans="151:151" ht="14.4" x14ac:dyDescent="0.25">
      <c r="EU59796" s="104"/>
    </row>
    <row r="59797" spans="151:151" ht="14.4" x14ac:dyDescent="0.25">
      <c r="EU59797" s="104"/>
    </row>
    <row r="59798" spans="151:151" ht="14.4" x14ac:dyDescent="0.25">
      <c r="EU59798" s="104"/>
    </row>
    <row r="59799" spans="151:151" ht="14.4" x14ac:dyDescent="0.25">
      <c r="EU59799" s="104"/>
    </row>
    <row r="59800" spans="151:151" ht="14.4" x14ac:dyDescent="0.25">
      <c r="EU59800" s="104"/>
    </row>
    <row r="59801" spans="151:151" ht="14.4" x14ac:dyDescent="0.25">
      <c r="EU59801" s="104"/>
    </row>
    <row r="59802" spans="151:151" ht="14.4" x14ac:dyDescent="0.25">
      <c r="EU59802" s="104"/>
    </row>
    <row r="59803" spans="151:151" ht="14.4" x14ac:dyDescent="0.25">
      <c r="EU59803" s="104"/>
    </row>
    <row r="59804" spans="151:151" ht="14.4" x14ac:dyDescent="0.25">
      <c r="EU59804" s="104"/>
    </row>
    <row r="59805" spans="151:151" ht="14.4" x14ac:dyDescent="0.25">
      <c r="EU59805" s="104"/>
    </row>
    <row r="59806" spans="151:151" ht="14.4" x14ac:dyDescent="0.25">
      <c r="EU59806" s="104"/>
    </row>
    <row r="59807" spans="151:151" ht="14.4" x14ac:dyDescent="0.25">
      <c r="EU59807" s="104"/>
    </row>
    <row r="59808" spans="151:151" ht="14.4" x14ac:dyDescent="0.25">
      <c r="EU59808" s="104"/>
    </row>
    <row r="59809" spans="151:151" ht="14.4" x14ac:dyDescent="0.25">
      <c r="EU59809" s="104"/>
    </row>
    <row r="59810" spans="151:151" ht="14.4" x14ac:dyDescent="0.25">
      <c r="EU59810" s="104"/>
    </row>
    <row r="59811" spans="151:151" ht="14.4" x14ac:dyDescent="0.25">
      <c r="EU59811" s="104"/>
    </row>
    <row r="59812" spans="151:151" ht="14.4" x14ac:dyDescent="0.25">
      <c r="EU59812" s="104"/>
    </row>
    <row r="59813" spans="151:151" ht="14.4" x14ac:dyDescent="0.25">
      <c r="EU59813" s="104"/>
    </row>
    <row r="59814" spans="151:151" ht="14.4" x14ac:dyDescent="0.25">
      <c r="EU59814" s="104"/>
    </row>
    <row r="59815" spans="151:151" ht="14.4" x14ac:dyDescent="0.25">
      <c r="EU59815" s="104"/>
    </row>
    <row r="59816" spans="151:151" ht="14.4" x14ac:dyDescent="0.25">
      <c r="EU59816" s="104"/>
    </row>
    <row r="59817" spans="151:151" ht="14.4" x14ac:dyDescent="0.25">
      <c r="EU59817" s="104"/>
    </row>
    <row r="59818" spans="151:151" ht="14.4" x14ac:dyDescent="0.25">
      <c r="EU59818" s="104"/>
    </row>
    <row r="59819" spans="151:151" ht="14.4" x14ac:dyDescent="0.25">
      <c r="EU59819" s="104"/>
    </row>
    <row r="59820" spans="151:151" ht="14.4" x14ac:dyDescent="0.25">
      <c r="EU59820" s="104"/>
    </row>
    <row r="59821" spans="151:151" ht="14.4" x14ac:dyDescent="0.25">
      <c r="EU59821" s="104"/>
    </row>
    <row r="59822" spans="151:151" ht="14.4" x14ac:dyDescent="0.25">
      <c r="EU59822" s="104"/>
    </row>
    <row r="59823" spans="151:151" ht="14.4" x14ac:dyDescent="0.25">
      <c r="EU59823" s="104"/>
    </row>
    <row r="59824" spans="151:151" ht="14.4" x14ac:dyDescent="0.25">
      <c r="EU59824" s="104"/>
    </row>
    <row r="59825" spans="151:151" ht="14.4" x14ac:dyDescent="0.25">
      <c r="EU59825" s="104"/>
    </row>
    <row r="59826" spans="151:151" ht="14.4" x14ac:dyDescent="0.25">
      <c r="EU59826" s="104"/>
    </row>
    <row r="59827" spans="151:151" ht="14.4" x14ac:dyDescent="0.25">
      <c r="EU59827" s="104"/>
    </row>
    <row r="59828" spans="151:151" ht="14.4" x14ac:dyDescent="0.25">
      <c r="EU59828" s="104"/>
    </row>
    <row r="59829" spans="151:151" ht="14.4" x14ac:dyDescent="0.25">
      <c r="EU59829" s="104"/>
    </row>
    <row r="59830" spans="151:151" ht="14.4" x14ac:dyDescent="0.25">
      <c r="EU59830" s="104"/>
    </row>
    <row r="59831" spans="151:151" ht="14.4" x14ac:dyDescent="0.25">
      <c r="EU59831" s="104"/>
    </row>
    <row r="59832" spans="151:151" ht="14.4" x14ac:dyDescent="0.25">
      <c r="EU59832" s="104"/>
    </row>
    <row r="59833" spans="151:151" ht="14.4" x14ac:dyDescent="0.25">
      <c r="EU59833" s="104"/>
    </row>
    <row r="59834" spans="151:151" ht="14.4" x14ac:dyDescent="0.25">
      <c r="EU59834" s="104"/>
    </row>
    <row r="59835" spans="151:151" ht="14.4" x14ac:dyDescent="0.25">
      <c r="EU59835" s="104"/>
    </row>
    <row r="59836" spans="151:151" ht="14.4" x14ac:dyDescent="0.25">
      <c r="EU59836" s="104"/>
    </row>
    <row r="59837" spans="151:151" ht="14.4" x14ac:dyDescent="0.25">
      <c r="EU59837" s="104"/>
    </row>
    <row r="59838" spans="151:151" ht="14.4" x14ac:dyDescent="0.25">
      <c r="EU59838" s="104"/>
    </row>
    <row r="59839" spans="151:151" ht="14.4" x14ac:dyDescent="0.25">
      <c r="EU59839" s="104"/>
    </row>
    <row r="59840" spans="151:151" ht="14.4" x14ac:dyDescent="0.25">
      <c r="EU59840" s="104"/>
    </row>
    <row r="59841" spans="151:151" ht="14.4" x14ac:dyDescent="0.25">
      <c r="EU59841" s="104"/>
    </row>
    <row r="59842" spans="151:151" ht="14.4" x14ac:dyDescent="0.25">
      <c r="EU59842" s="104"/>
    </row>
    <row r="59843" spans="151:151" ht="14.4" x14ac:dyDescent="0.25">
      <c r="EU59843" s="104"/>
    </row>
    <row r="59844" spans="151:151" ht="14.4" x14ac:dyDescent="0.25">
      <c r="EU59844" s="104"/>
    </row>
    <row r="59845" spans="151:151" ht="14.4" x14ac:dyDescent="0.25">
      <c r="EU59845" s="104"/>
    </row>
    <row r="59846" spans="151:151" ht="14.4" x14ac:dyDescent="0.25">
      <c r="EU59846" s="104"/>
    </row>
    <row r="59847" spans="151:151" ht="14.4" x14ac:dyDescent="0.25">
      <c r="EU59847" s="104"/>
    </row>
    <row r="59848" spans="151:151" ht="14.4" x14ac:dyDescent="0.25">
      <c r="EU59848" s="104"/>
    </row>
    <row r="59849" spans="151:151" ht="14.4" x14ac:dyDescent="0.25">
      <c r="EU59849" s="104"/>
    </row>
    <row r="59850" spans="151:151" ht="14.4" x14ac:dyDescent="0.25">
      <c r="EU59850" s="104"/>
    </row>
    <row r="59851" spans="151:151" ht="14.4" x14ac:dyDescent="0.25">
      <c r="EU59851" s="104"/>
    </row>
    <row r="59852" spans="151:151" ht="14.4" x14ac:dyDescent="0.25">
      <c r="EU59852" s="104"/>
    </row>
    <row r="59853" spans="151:151" ht="14.4" x14ac:dyDescent="0.25">
      <c r="EU59853" s="104"/>
    </row>
    <row r="59854" spans="151:151" ht="14.4" x14ac:dyDescent="0.25">
      <c r="EU59854" s="104"/>
    </row>
    <row r="59855" spans="151:151" ht="14.4" x14ac:dyDescent="0.25">
      <c r="EU59855" s="104"/>
    </row>
    <row r="59856" spans="151:151" ht="14.4" x14ac:dyDescent="0.25">
      <c r="EU59856" s="104"/>
    </row>
    <row r="59857" spans="151:151" ht="14.4" x14ac:dyDescent="0.25">
      <c r="EU59857" s="104"/>
    </row>
    <row r="59858" spans="151:151" ht="14.4" x14ac:dyDescent="0.25">
      <c r="EU59858" s="104"/>
    </row>
    <row r="59859" spans="151:151" ht="14.4" x14ac:dyDescent="0.25">
      <c r="EU59859" s="104"/>
    </row>
    <row r="59860" spans="151:151" ht="14.4" x14ac:dyDescent="0.25">
      <c r="EU59860" s="104"/>
    </row>
    <row r="59861" spans="151:151" ht="14.4" x14ac:dyDescent="0.25">
      <c r="EU59861" s="104"/>
    </row>
    <row r="59862" spans="151:151" ht="14.4" x14ac:dyDescent="0.25">
      <c r="EU59862" s="104"/>
    </row>
    <row r="59863" spans="151:151" ht="14.4" x14ac:dyDescent="0.25">
      <c r="EU59863" s="104"/>
    </row>
    <row r="59864" spans="151:151" ht="14.4" x14ac:dyDescent="0.25">
      <c r="EU59864" s="104"/>
    </row>
    <row r="59865" spans="151:151" ht="14.4" x14ac:dyDescent="0.25">
      <c r="EU59865" s="104"/>
    </row>
    <row r="59866" spans="151:151" ht="14.4" x14ac:dyDescent="0.25">
      <c r="EU59866" s="104"/>
    </row>
    <row r="59867" spans="151:151" ht="14.4" x14ac:dyDescent="0.25">
      <c r="EU59867" s="104"/>
    </row>
    <row r="59868" spans="151:151" ht="14.4" x14ac:dyDescent="0.25">
      <c r="EU59868" s="104"/>
    </row>
    <row r="59869" spans="151:151" ht="14.4" x14ac:dyDescent="0.25">
      <c r="EU59869" s="104"/>
    </row>
    <row r="59870" spans="151:151" ht="14.4" x14ac:dyDescent="0.25">
      <c r="EU59870" s="104"/>
    </row>
    <row r="59871" spans="151:151" ht="14.4" x14ac:dyDescent="0.25">
      <c r="EU59871" s="104"/>
    </row>
    <row r="59872" spans="151:151" ht="14.4" x14ac:dyDescent="0.25">
      <c r="EU59872" s="104"/>
    </row>
    <row r="59873" spans="151:151" ht="14.4" x14ac:dyDescent="0.25">
      <c r="EU59873" s="104"/>
    </row>
    <row r="59874" spans="151:151" ht="14.4" x14ac:dyDescent="0.25">
      <c r="EU59874" s="104"/>
    </row>
    <row r="59875" spans="151:151" ht="14.4" x14ac:dyDescent="0.25">
      <c r="EU59875" s="104"/>
    </row>
    <row r="59876" spans="151:151" ht="14.4" x14ac:dyDescent="0.25">
      <c r="EU59876" s="104"/>
    </row>
    <row r="59877" spans="151:151" ht="14.4" x14ac:dyDescent="0.25">
      <c r="EU59877" s="104"/>
    </row>
    <row r="59878" spans="151:151" ht="14.4" x14ac:dyDescent="0.25">
      <c r="EU59878" s="104"/>
    </row>
    <row r="59879" spans="151:151" ht="14.4" x14ac:dyDescent="0.25">
      <c r="EU59879" s="104"/>
    </row>
    <row r="59880" spans="151:151" ht="14.4" x14ac:dyDescent="0.25">
      <c r="EU59880" s="104"/>
    </row>
    <row r="59881" spans="151:151" ht="14.4" x14ac:dyDescent="0.25">
      <c r="EU59881" s="104"/>
    </row>
    <row r="59882" spans="151:151" ht="14.4" x14ac:dyDescent="0.25">
      <c r="EU59882" s="104"/>
    </row>
    <row r="59883" spans="151:151" ht="14.4" x14ac:dyDescent="0.25">
      <c r="EU59883" s="104"/>
    </row>
    <row r="59884" spans="151:151" ht="14.4" x14ac:dyDescent="0.25">
      <c r="EU59884" s="104"/>
    </row>
    <row r="59885" spans="151:151" ht="14.4" x14ac:dyDescent="0.25">
      <c r="EU59885" s="104"/>
    </row>
    <row r="59886" spans="151:151" ht="14.4" x14ac:dyDescent="0.25">
      <c r="EU59886" s="104"/>
    </row>
    <row r="59887" spans="151:151" ht="14.4" x14ac:dyDescent="0.25">
      <c r="EU59887" s="104"/>
    </row>
    <row r="59888" spans="151:151" ht="14.4" x14ac:dyDescent="0.25">
      <c r="EU59888" s="104"/>
    </row>
    <row r="59889" spans="151:151" ht="14.4" x14ac:dyDescent="0.25">
      <c r="EU59889" s="104"/>
    </row>
    <row r="59890" spans="151:151" ht="14.4" x14ac:dyDescent="0.25">
      <c r="EU59890" s="104"/>
    </row>
    <row r="59891" spans="151:151" ht="14.4" x14ac:dyDescent="0.25">
      <c r="EU59891" s="104"/>
    </row>
    <row r="59892" spans="151:151" ht="14.4" x14ac:dyDescent="0.25">
      <c r="EU59892" s="104"/>
    </row>
    <row r="59893" spans="151:151" ht="14.4" x14ac:dyDescent="0.25">
      <c r="EU59893" s="104"/>
    </row>
    <row r="59894" spans="151:151" ht="14.4" x14ac:dyDescent="0.25">
      <c r="EU59894" s="104"/>
    </row>
    <row r="59895" spans="151:151" ht="14.4" x14ac:dyDescent="0.25">
      <c r="EU59895" s="104"/>
    </row>
    <row r="59896" spans="151:151" ht="14.4" x14ac:dyDescent="0.25">
      <c r="EU59896" s="104"/>
    </row>
    <row r="59897" spans="151:151" ht="14.4" x14ac:dyDescent="0.25">
      <c r="EU59897" s="104"/>
    </row>
    <row r="59898" spans="151:151" ht="14.4" x14ac:dyDescent="0.25">
      <c r="EU59898" s="104"/>
    </row>
    <row r="59899" spans="151:151" ht="14.4" x14ac:dyDescent="0.25">
      <c r="EU59899" s="104"/>
    </row>
    <row r="59900" spans="151:151" ht="14.4" x14ac:dyDescent="0.25">
      <c r="EU59900" s="104"/>
    </row>
    <row r="59901" spans="151:151" ht="14.4" x14ac:dyDescent="0.25">
      <c r="EU59901" s="104"/>
    </row>
    <row r="59902" spans="151:151" ht="14.4" x14ac:dyDescent="0.25">
      <c r="EU59902" s="104"/>
    </row>
    <row r="59903" spans="151:151" ht="14.4" x14ac:dyDescent="0.25">
      <c r="EU59903" s="104"/>
    </row>
    <row r="59904" spans="151:151" ht="14.4" x14ac:dyDescent="0.25">
      <c r="EU59904" s="104"/>
    </row>
    <row r="59905" spans="151:151" ht="14.4" x14ac:dyDescent="0.25">
      <c r="EU59905" s="104"/>
    </row>
    <row r="59906" spans="151:151" ht="14.4" x14ac:dyDescent="0.25">
      <c r="EU59906" s="104"/>
    </row>
    <row r="59907" spans="151:151" ht="14.4" x14ac:dyDescent="0.25">
      <c r="EU59907" s="104"/>
    </row>
    <row r="59908" spans="151:151" ht="14.4" x14ac:dyDescent="0.25">
      <c r="EU59908" s="104"/>
    </row>
    <row r="59909" spans="151:151" ht="14.4" x14ac:dyDescent="0.25">
      <c r="EU59909" s="104"/>
    </row>
    <row r="59910" spans="151:151" ht="14.4" x14ac:dyDescent="0.25">
      <c r="EU59910" s="104"/>
    </row>
    <row r="59911" spans="151:151" ht="14.4" x14ac:dyDescent="0.25">
      <c r="EU59911" s="104"/>
    </row>
    <row r="59912" spans="151:151" ht="14.4" x14ac:dyDescent="0.25">
      <c r="EU59912" s="104"/>
    </row>
    <row r="59913" spans="151:151" ht="14.4" x14ac:dyDescent="0.25">
      <c r="EU59913" s="104"/>
    </row>
    <row r="59914" spans="151:151" ht="14.4" x14ac:dyDescent="0.25">
      <c r="EU59914" s="104"/>
    </row>
    <row r="59915" spans="151:151" ht="14.4" x14ac:dyDescent="0.25">
      <c r="EU59915" s="104"/>
    </row>
    <row r="59916" spans="151:151" ht="14.4" x14ac:dyDescent="0.25">
      <c r="EU59916" s="104"/>
    </row>
    <row r="59917" spans="151:151" ht="14.4" x14ac:dyDescent="0.25">
      <c r="EU59917" s="104"/>
    </row>
    <row r="59918" spans="151:151" ht="14.4" x14ac:dyDescent="0.25">
      <c r="EU59918" s="104"/>
    </row>
    <row r="59919" spans="151:151" ht="14.4" x14ac:dyDescent="0.25">
      <c r="EU59919" s="104"/>
    </row>
    <row r="59920" spans="151:151" ht="14.4" x14ac:dyDescent="0.25">
      <c r="EU59920" s="104"/>
    </row>
    <row r="59921" spans="151:151" ht="14.4" x14ac:dyDescent="0.25">
      <c r="EU59921" s="104"/>
    </row>
    <row r="59922" spans="151:151" ht="14.4" x14ac:dyDescent="0.25">
      <c r="EU59922" s="104"/>
    </row>
    <row r="59923" spans="151:151" ht="14.4" x14ac:dyDescent="0.25">
      <c r="EU59923" s="104"/>
    </row>
    <row r="59924" spans="151:151" ht="14.4" x14ac:dyDescent="0.25">
      <c r="EU59924" s="104"/>
    </row>
    <row r="59925" spans="151:151" ht="14.4" x14ac:dyDescent="0.25">
      <c r="EU59925" s="104"/>
    </row>
    <row r="59926" spans="151:151" ht="14.4" x14ac:dyDescent="0.25">
      <c r="EU59926" s="104"/>
    </row>
    <row r="59927" spans="151:151" ht="14.4" x14ac:dyDescent="0.25">
      <c r="EU59927" s="104"/>
    </row>
    <row r="59928" spans="151:151" ht="14.4" x14ac:dyDescent="0.25">
      <c r="EU59928" s="104"/>
    </row>
    <row r="59929" spans="151:151" ht="14.4" x14ac:dyDescent="0.25">
      <c r="EU59929" s="104"/>
    </row>
    <row r="59930" spans="151:151" ht="14.4" x14ac:dyDescent="0.25">
      <c r="EU59930" s="104"/>
    </row>
    <row r="59931" spans="151:151" ht="14.4" x14ac:dyDescent="0.25">
      <c r="EU59931" s="104"/>
    </row>
    <row r="59932" spans="151:151" ht="14.4" x14ac:dyDescent="0.25">
      <c r="EU59932" s="104"/>
    </row>
    <row r="59933" spans="151:151" ht="14.4" x14ac:dyDescent="0.25">
      <c r="EU59933" s="104"/>
    </row>
    <row r="59934" spans="151:151" ht="14.4" x14ac:dyDescent="0.25">
      <c r="EU59934" s="104"/>
    </row>
    <row r="59935" spans="151:151" ht="14.4" x14ac:dyDescent="0.25">
      <c r="EU59935" s="104"/>
    </row>
    <row r="59936" spans="151:151" ht="14.4" x14ac:dyDescent="0.25">
      <c r="EU59936" s="104"/>
    </row>
    <row r="59937" spans="151:151" ht="14.4" x14ac:dyDescent="0.25">
      <c r="EU59937" s="104"/>
    </row>
    <row r="59938" spans="151:151" ht="14.4" x14ac:dyDescent="0.25">
      <c r="EU59938" s="104"/>
    </row>
    <row r="59939" spans="151:151" ht="14.4" x14ac:dyDescent="0.25">
      <c r="EU59939" s="104"/>
    </row>
    <row r="59940" spans="151:151" ht="14.4" x14ac:dyDescent="0.25">
      <c r="EU59940" s="104"/>
    </row>
    <row r="59941" spans="151:151" ht="14.4" x14ac:dyDescent="0.25">
      <c r="EU59941" s="104"/>
    </row>
    <row r="59942" spans="151:151" ht="14.4" x14ac:dyDescent="0.25">
      <c r="EU59942" s="104"/>
    </row>
    <row r="59943" spans="151:151" ht="14.4" x14ac:dyDescent="0.25">
      <c r="EU59943" s="104"/>
    </row>
    <row r="59944" spans="151:151" ht="14.4" x14ac:dyDescent="0.25">
      <c r="EU59944" s="104"/>
    </row>
    <row r="59945" spans="151:151" ht="14.4" x14ac:dyDescent="0.25">
      <c r="EU59945" s="104"/>
    </row>
    <row r="59946" spans="151:151" ht="14.4" x14ac:dyDescent="0.25">
      <c r="EU59946" s="104"/>
    </row>
    <row r="59947" spans="151:151" ht="14.4" x14ac:dyDescent="0.25">
      <c r="EU59947" s="104"/>
    </row>
    <row r="59948" spans="151:151" ht="14.4" x14ac:dyDescent="0.25">
      <c r="EU59948" s="104"/>
    </row>
    <row r="59949" spans="151:151" ht="14.4" x14ac:dyDescent="0.25">
      <c r="EU59949" s="104"/>
    </row>
    <row r="59950" spans="151:151" ht="14.4" x14ac:dyDescent="0.25">
      <c r="EU59950" s="104"/>
    </row>
    <row r="59951" spans="151:151" ht="14.4" x14ac:dyDescent="0.25">
      <c r="EU59951" s="104"/>
    </row>
    <row r="59952" spans="151:151" ht="14.4" x14ac:dyDescent="0.25">
      <c r="EU59952" s="104"/>
    </row>
    <row r="59953" spans="151:151" ht="14.4" x14ac:dyDescent="0.25">
      <c r="EU59953" s="104"/>
    </row>
    <row r="59954" spans="151:151" ht="14.4" x14ac:dyDescent="0.25">
      <c r="EU59954" s="104"/>
    </row>
    <row r="59955" spans="151:151" ht="14.4" x14ac:dyDescent="0.25">
      <c r="EU59955" s="104"/>
    </row>
    <row r="59956" spans="151:151" ht="14.4" x14ac:dyDescent="0.25">
      <c r="EU59956" s="104"/>
    </row>
    <row r="59957" spans="151:151" ht="14.4" x14ac:dyDescent="0.25">
      <c r="EU59957" s="104"/>
    </row>
    <row r="59958" spans="151:151" ht="14.4" x14ac:dyDescent="0.25">
      <c r="EU59958" s="104"/>
    </row>
    <row r="59959" spans="151:151" ht="14.4" x14ac:dyDescent="0.25">
      <c r="EU59959" s="104"/>
    </row>
    <row r="59960" spans="151:151" ht="14.4" x14ac:dyDescent="0.25">
      <c r="EU59960" s="104"/>
    </row>
    <row r="59961" spans="151:151" ht="14.4" x14ac:dyDescent="0.25">
      <c r="EU59961" s="104"/>
    </row>
    <row r="59962" spans="151:151" ht="14.4" x14ac:dyDescent="0.25">
      <c r="EU59962" s="104"/>
    </row>
    <row r="59963" spans="151:151" ht="14.4" x14ac:dyDescent="0.25">
      <c r="EU59963" s="104"/>
    </row>
    <row r="59964" spans="151:151" ht="14.4" x14ac:dyDescent="0.25">
      <c r="EU59964" s="104"/>
    </row>
    <row r="59965" spans="151:151" ht="14.4" x14ac:dyDescent="0.25">
      <c r="EU59965" s="104"/>
    </row>
    <row r="59966" spans="151:151" ht="14.4" x14ac:dyDescent="0.25">
      <c r="EU59966" s="104"/>
    </row>
    <row r="59967" spans="151:151" ht="14.4" x14ac:dyDescent="0.25">
      <c r="EU59967" s="104"/>
    </row>
    <row r="59968" spans="151:151" ht="14.4" x14ac:dyDescent="0.25">
      <c r="EU59968" s="104"/>
    </row>
    <row r="59969" spans="151:151" ht="14.4" x14ac:dyDescent="0.25">
      <c r="EU59969" s="104"/>
    </row>
    <row r="59970" spans="151:151" ht="14.4" x14ac:dyDescent="0.25">
      <c r="EU59970" s="104"/>
    </row>
    <row r="59971" spans="151:151" ht="14.4" x14ac:dyDescent="0.25">
      <c r="EU59971" s="104"/>
    </row>
    <row r="59972" spans="151:151" ht="14.4" x14ac:dyDescent="0.25">
      <c r="EU59972" s="104"/>
    </row>
    <row r="59973" spans="151:151" ht="14.4" x14ac:dyDescent="0.25">
      <c r="EU59973" s="104"/>
    </row>
    <row r="59974" spans="151:151" ht="14.4" x14ac:dyDescent="0.25">
      <c r="EU59974" s="104"/>
    </row>
    <row r="59975" spans="151:151" ht="14.4" x14ac:dyDescent="0.25">
      <c r="EU59975" s="104"/>
    </row>
    <row r="59976" spans="151:151" ht="14.4" x14ac:dyDescent="0.25">
      <c r="EU59976" s="104"/>
    </row>
    <row r="59977" spans="151:151" ht="14.4" x14ac:dyDescent="0.25">
      <c r="EU59977" s="104"/>
    </row>
    <row r="59978" spans="151:151" ht="14.4" x14ac:dyDescent="0.25">
      <c r="EU59978" s="104"/>
    </row>
    <row r="59979" spans="151:151" ht="14.4" x14ac:dyDescent="0.25">
      <c r="EU59979" s="104"/>
    </row>
    <row r="59980" spans="151:151" ht="14.4" x14ac:dyDescent="0.25">
      <c r="EU59980" s="104"/>
    </row>
    <row r="59981" spans="151:151" ht="14.4" x14ac:dyDescent="0.25">
      <c r="EU59981" s="104"/>
    </row>
    <row r="59982" spans="151:151" ht="14.4" x14ac:dyDescent="0.25">
      <c r="EU59982" s="104"/>
    </row>
    <row r="59983" spans="151:151" ht="14.4" x14ac:dyDescent="0.25">
      <c r="EU59983" s="104"/>
    </row>
    <row r="59984" spans="151:151" ht="14.4" x14ac:dyDescent="0.25">
      <c r="EU59984" s="104"/>
    </row>
    <row r="59985" spans="151:151" ht="14.4" x14ac:dyDescent="0.25">
      <c r="EU59985" s="104"/>
    </row>
    <row r="59986" spans="151:151" ht="14.4" x14ac:dyDescent="0.25">
      <c r="EU59986" s="104"/>
    </row>
    <row r="59987" spans="151:151" ht="14.4" x14ac:dyDescent="0.25">
      <c r="EU59987" s="104"/>
    </row>
    <row r="59988" spans="151:151" ht="14.4" x14ac:dyDescent="0.25">
      <c r="EU59988" s="104"/>
    </row>
    <row r="59989" spans="151:151" ht="14.4" x14ac:dyDescent="0.25">
      <c r="EU59989" s="104"/>
    </row>
    <row r="59990" spans="151:151" ht="14.4" x14ac:dyDescent="0.25">
      <c r="EU59990" s="104"/>
    </row>
    <row r="59991" spans="151:151" ht="14.4" x14ac:dyDescent="0.25">
      <c r="EU59991" s="104"/>
    </row>
    <row r="59992" spans="151:151" ht="14.4" x14ac:dyDescent="0.25">
      <c r="EU59992" s="104"/>
    </row>
    <row r="59993" spans="151:151" ht="14.4" x14ac:dyDescent="0.25">
      <c r="EU59993" s="104"/>
    </row>
    <row r="59994" spans="151:151" ht="14.4" x14ac:dyDescent="0.25">
      <c r="EU59994" s="104"/>
    </row>
    <row r="59995" spans="151:151" ht="14.4" x14ac:dyDescent="0.25">
      <c r="EU59995" s="104"/>
    </row>
    <row r="59996" spans="151:151" ht="14.4" x14ac:dyDescent="0.25">
      <c r="EU59996" s="104"/>
    </row>
    <row r="59997" spans="151:151" ht="14.4" x14ac:dyDescent="0.25">
      <c r="EU59997" s="104"/>
    </row>
    <row r="59998" spans="151:151" ht="14.4" x14ac:dyDescent="0.25">
      <c r="EU59998" s="104"/>
    </row>
    <row r="59999" spans="151:151" ht="14.4" x14ac:dyDescent="0.25">
      <c r="EU59999" s="104"/>
    </row>
    <row r="60000" spans="151:151" ht="14.4" x14ac:dyDescent="0.25">
      <c r="EU60000" s="104"/>
    </row>
    <row r="60001" spans="151:151" ht="14.4" x14ac:dyDescent="0.25">
      <c r="EU60001" s="104"/>
    </row>
    <row r="60002" spans="151:151" ht="14.4" x14ac:dyDescent="0.25">
      <c r="EU60002" s="104"/>
    </row>
    <row r="60003" spans="151:151" ht="14.4" x14ac:dyDescent="0.25">
      <c r="EU60003" s="104"/>
    </row>
    <row r="60004" spans="151:151" ht="14.4" x14ac:dyDescent="0.25">
      <c r="EU60004" s="104"/>
    </row>
    <row r="60005" spans="151:151" ht="14.4" x14ac:dyDescent="0.25">
      <c r="EU60005" s="104"/>
    </row>
    <row r="60006" spans="151:151" ht="14.4" x14ac:dyDescent="0.25">
      <c r="EU60006" s="104"/>
    </row>
    <row r="60007" spans="151:151" ht="14.4" x14ac:dyDescent="0.25">
      <c r="EU60007" s="104"/>
    </row>
    <row r="60008" spans="151:151" ht="14.4" x14ac:dyDescent="0.25">
      <c r="EU60008" s="104"/>
    </row>
    <row r="60009" spans="151:151" ht="14.4" x14ac:dyDescent="0.25">
      <c r="EU60009" s="104"/>
    </row>
    <row r="60010" spans="151:151" ht="14.4" x14ac:dyDescent="0.25">
      <c r="EU60010" s="104"/>
    </row>
    <row r="60011" spans="151:151" ht="14.4" x14ac:dyDescent="0.25">
      <c r="EU60011" s="104"/>
    </row>
    <row r="60012" spans="151:151" ht="14.4" x14ac:dyDescent="0.25">
      <c r="EU60012" s="104"/>
    </row>
    <row r="60013" spans="151:151" ht="14.4" x14ac:dyDescent="0.25">
      <c r="EU60013" s="104"/>
    </row>
    <row r="60014" spans="151:151" ht="14.4" x14ac:dyDescent="0.25">
      <c r="EU60014" s="104"/>
    </row>
    <row r="60015" spans="151:151" ht="14.4" x14ac:dyDescent="0.25">
      <c r="EU60015" s="104"/>
    </row>
    <row r="60016" spans="151:151" ht="14.4" x14ac:dyDescent="0.25">
      <c r="EU60016" s="104"/>
    </row>
    <row r="60017" spans="151:151" ht="14.4" x14ac:dyDescent="0.25">
      <c r="EU60017" s="104"/>
    </row>
    <row r="60018" spans="151:151" ht="14.4" x14ac:dyDescent="0.25">
      <c r="EU60018" s="104"/>
    </row>
    <row r="60019" spans="151:151" ht="14.4" x14ac:dyDescent="0.25">
      <c r="EU60019" s="104"/>
    </row>
    <row r="60020" spans="151:151" ht="14.4" x14ac:dyDescent="0.25">
      <c r="EU60020" s="104"/>
    </row>
    <row r="60021" spans="151:151" ht="14.4" x14ac:dyDescent="0.25">
      <c r="EU60021" s="104"/>
    </row>
    <row r="60022" spans="151:151" ht="14.4" x14ac:dyDescent="0.25">
      <c r="EU60022" s="104"/>
    </row>
    <row r="60023" spans="151:151" ht="14.4" x14ac:dyDescent="0.25">
      <c r="EU60023" s="104"/>
    </row>
    <row r="60024" spans="151:151" ht="14.4" x14ac:dyDescent="0.25">
      <c r="EU60024" s="104"/>
    </row>
    <row r="60025" spans="151:151" ht="14.4" x14ac:dyDescent="0.25">
      <c r="EU60025" s="104"/>
    </row>
    <row r="60026" spans="151:151" ht="14.4" x14ac:dyDescent="0.25">
      <c r="EU60026" s="104"/>
    </row>
    <row r="60027" spans="151:151" ht="14.4" x14ac:dyDescent="0.25">
      <c r="EU60027" s="104"/>
    </row>
    <row r="60028" spans="151:151" ht="14.4" x14ac:dyDescent="0.25">
      <c r="EU60028" s="104"/>
    </row>
    <row r="60029" spans="151:151" ht="14.4" x14ac:dyDescent="0.25">
      <c r="EU60029" s="104"/>
    </row>
    <row r="60030" spans="151:151" ht="14.4" x14ac:dyDescent="0.25">
      <c r="EU60030" s="104"/>
    </row>
    <row r="60031" spans="151:151" ht="14.4" x14ac:dyDescent="0.25">
      <c r="EU60031" s="104"/>
    </row>
    <row r="60032" spans="151:151" ht="14.4" x14ac:dyDescent="0.25">
      <c r="EU60032" s="104"/>
    </row>
    <row r="60033" spans="151:151" ht="14.4" x14ac:dyDescent="0.25">
      <c r="EU60033" s="104"/>
    </row>
    <row r="60034" spans="151:151" ht="14.4" x14ac:dyDescent="0.25">
      <c r="EU60034" s="104"/>
    </row>
    <row r="60035" spans="151:151" ht="14.4" x14ac:dyDescent="0.25">
      <c r="EU60035" s="104"/>
    </row>
    <row r="60036" spans="151:151" ht="14.4" x14ac:dyDescent="0.25">
      <c r="EU60036" s="104"/>
    </row>
    <row r="60037" spans="151:151" ht="14.4" x14ac:dyDescent="0.25">
      <c r="EU60037" s="104"/>
    </row>
    <row r="60038" spans="151:151" ht="14.4" x14ac:dyDescent="0.25">
      <c r="EU60038" s="104"/>
    </row>
    <row r="60039" spans="151:151" ht="14.4" x14ac:dyDescent="0.25">
      <c r="EU60039" s="104"/>
    </row>
    <row r="60040" spans="151:151" ht="14.4" x14ac:dyDescent="0.25">
      <c r="EU60040" s="104"/>
    </row>
    <row r="60041" spans="151:151" ht="14.4" x14ac:dyDescent="0.25">
      <c r="EU60041" s="104"/>
    </row>
    <row r="60042" spans="151:151" ht="14.4" x14ac:dyDescent="0.25">
      <c r="EU60042" s="104"/>
    </row>
    <row r="60043" spans="151:151" ht="14.4" x14ac:dyDescent="0.25">
      <c r="EU60043" s="104"/>
    </row>
    <row r="60044" spans="151:151" ht="14.4" x14ac:dyDescent="0.25">
      <c r="EU60044" s="104"/>
    </row>
    <row r="60045" spans="151:151" ht="14.4" x14ac:dyDescent="0.25">
      <c r="EU60045" s="104"/>
    </row>
    <row r="60046" spans="151:151" ht="14.4" x14ac:dyDescent="0.25">
      <c r="EU60046" s="104"/>
    </row>
    <row r="60047" spans="151:151" ht="14.4" x14ac:dyDescent="0.25">
      <c r="EU60047" s="104"/>
    </row>
    <row r="60048" spans="151:151" ht="14.4" x14ac:dyDescent="0.25">
      <c r="EU60048" s="104"/>
    </row>
    <row r="60049" spans="151:151" ht="14.4" x14ac:dyDescent="0.25">
      <c r="EU60049" s="104"/>
    </row>
    <row r="60050" spans="151:151" ht="14.4" x14ac:dyDescent="0.25">
      <c r="EU60050" s="104"/>
    </row>
    <row r="60051" spans="151:151" ht="14.4" x14ac:dyDescent="0.25">
      <c r="EU60051" s="104"/>
    </row>
    <row r="60052" spans="151:151" ht="14.4" x14ac:dyDescent="0.25">
      <c r="EU60052" s="104"/>
    </row>
    <row r="60053" spans="151:151" ht="14.4" x14ac:dyDescent="0.25">
      <c r="EU60053" s="104"/>
    </row>
    <row r="60054" spans="151:151" ht="14.4" x14ac:dyDescent="0.25">
      <c r="EU60054" s="104"/>
    </row>
    <row r="60055" spans="151:151" ht="14.4" x14ac:dyDescent="0.25">
      <c r="EU60055" s="104"/>
    </row>
    <row r="60056" spans="151:151" ht="14.4" x14ac:dyDescent="0.25">
      <c r="EU60056" s="104"/>
    </row>
    <row r="60057" spans="151:151" ht="14.4" x14ac:dyDescent="0.25">
      <c r="EU60057" s="104"/>
    </row>
    <row r="60058" spans="151:151" ht="14.4" x14ac:dyDescent="0.25">
      <c r="EU60058" s="104"/>
    </row>
    <row r="60059" spans="151:151" ht="14.4" x14ac:dyDescent="0.25">
      <c r="EU60059" s="104"/>
    </row>
    <row r="60060" spans="151:151" ht="14.4" x14ac:dyDescent="0.25">
      <c r="EU60060" s="104"/>
    </row>
    <row r="60061" spans="151:151" ht="14.4" x14ac:dyDescent="0.25">
      <c r="EU60061" s="104"/>
    </row>
    <row r="60062" spans="151:151" ht="14.4" x14ac:dyDescent="0.25">
      <c r="EU60062" s="104"/>
    </row>
    <row r="60063" spans="151:151" ht="14.4" x14ac:dyDescent="0.25">
      <c r="EU60063" s="104"/>
    </row>
    <row r="60064" spans="151:151" ht="14.4" x14ac:dyDescent="0.25">
      <c r="EU60064" s="104"/>
    </row>
    <row r="60065" spans="151:151" ht="14.4" x14ac:dyDescent="0.25">
      <c r="EU60065" s="104"/>
    </row>
    <row r="60066" spans="151:151" ht="14.4" x14ac:dyDescent="0.25">
      <c r="EU60066" s="104"/>
    </row>
    <row r="60067" spans="151:151" ht="14.4" x14ac:dyDescent="0.25">
      <c r="EU60067" s="104"/>
    </row>
    <row r="60068" spans="151:151" ht="14.4" x14ac:dyDescent="0.25">
      <c r="EU60068" s="104"/>
    </row>
    <row r="60069" spans="151:151" ht="14.4" x14ac:dyDescent="0.25">
      <c r="EU60069" s="104"/>
    </row>
    <row r="60070" spans="151:151" ht="14.4" x14ac:dyDescent="0.25">
      <c r="EU60070" s="104"/>
    </row>
    <row r="60071" spans="151:151" ht="14.4" x14ac:dyDescent="0.25">
      <c r="EU60071" s="104"/>
    </row>
    <row r="60072" spans="151:151" ht="14.4" x14ac:dyDescent="0.25">
      <c r="EU60072" s="104"/>
    </row>
    <row r="60073" spans="151:151" ht="14.4" x14ac:dyDescent="0.25">
      <c r="EU60073" s="104"/>
    </row>
    <row r="60074" spans="151:151" ht="14.4" x14ac:dyDescent="0.25">
      <c r="EU60074" s="104"/>
    </row>
    <row r="60075" spans="151:151" ht="14.4" x14ac:dyDescent="0.25">
      <c r="EU60075" s="104"/>
    </row>
    <row r="60076" spans="151:151" ht="14.4" x14ac:dyDescent="0.25">
      <c r="EU60076" s="104"/>
    </row>
    <row r="60077" spans="151:151" ht="14.4" x14ac:dyDescent="0.25">
      <c r="EU60077" s="104"/>
    </row>
    <row r="60078" spans="151:151" ht="14.4" x14ac:dyDescent="0.25">
      <c r="EU60078" s="104"/>
    </row>
    <row r="60079" spans="151:151" ht="14.4" x14ac:dyDescent="0.25">
      <c r="EU60079" s="104"/>
    </row>
    <row r="60080" spans="151:151" ht="14.4" x14ac:dyDescent="0.25">
      <c r="EU60080" s="104"/>
    </row>
    <row r="60081" spans="151:151" ht="14.4" x14ac:dyDescent="0.25">
      <c r="EU60081" s="104"/>
    </row>
    <row r="60082" spans="151:151" ht="14.4" x14ac:dyDescent="0.25">
      <c r="EU60082" s="104"/>
    </row>
    <row r="60083" spans="151:151" ht="14.4" x14ac:dyDescent="0.25">
      <c r="EU60083" s="104"/>
    </row>
    <row r="60084" spans="151:151" ht="14.4" x14ac:dyDescent="0.25">
      <c r="EU60084" s="104"/>
    </row>
    <row r="60085" spans="151:151" ht="14.4" x14ac:dyDescent="0.25">
      <c r="EU60085" s="104"/>
    </row>
    <row r="60086" spans="151:151" ht="14.4" x14ac:dyDescent="0.25">
      <c r="EU60086" s="104"/>
    </row>
    <row r="60087" spans="151:151" ht="14.4" x14ac:dyDescent="0.25">
      <c r="EU60087" s="104"/>
    </row>
    <row r="60088" spans="151:151" ht="14.4" x14ac:dyDescent="0.25">
      <c r="EU60088" s="104"/>
    </row>
    <row r="60089" spans="151:151" ht="14.4" x14ac:dyDescent="0.25">
      <c r="EU60089" s="104"/>
    </row>
    <row r="60090" spans="151:151" ht="14.4" x14ac:dyDescent="0.25">
      <c r="EU60090" s="104"/>
    </row>
    <row r="60091" spans="151:151" ht="14.4" x14ac:dyDescent="0.25">
      <c r="EU60091" s="104"/>
    </row>
    <row r="60092" spans="151:151" ht="14.4" x14ac:dyDescent="0.25">
      <c r="EU60092" s="104"/>
    </row>
    <row r="60093" spans="151:151" ht="14.4" x14ac:dyDescent="0.25">
      <c r="EU60093" s="104"/>
    </row>
    <row r="60094" spans="151:151" ht="14.4" x14ac:dyDescent="0.25">
      <c r="EU60094" s="104"/>
    </row>
    <row r="60095" spans="151:151" ht="14.4" x14ac:dyDescent="0.25">
      <c r="EU60095" s="104"/>
    </row>
    <row r="60096" spans="151:151" ht="14.4" x14ac:dyDescent="0.25">
      <c r="EU60096" s="104"/>
    </row>
    <row r="60097" spans="151:151" ht="14.4" x14ac:dyDescent="0.25">
      <c r="EU60097" s="104"/>
    </row>
    <row r="60098" spans="151:151" ht="14.4" x14ac:dyDescent="0.25">
      <c r="EU60098" s="104"/>
    </row>
    <row r="60099" spans="151:151" ht="14.4" x14ac:dyDescent="0.25">
      <c r="EU60099" s="104"/>
    </row>
    <row r="60100" spans="151:151" ht="14.4" x14ac:dyDescent="0.25">
      <c r="EU60100" s="104"/>
    </row>
    <row r="60101" spans="151:151" ht="14.4" x14ac:dyDescent="0.25">
      <c r="EU60101" s="104"/>
    </row>
    <row r="60102" spans="151:151" ht="14.4" x14ac:dyDescent="0.25">
      <c r="EU60102" s="104"/>
    </row>
    <row r="60103" spans="151:151" ht="14.4" x14ac:dyDescent="0.25">
      <c r="EU60103" s="104"/>
    </row>
    <row r="60104" spans="151:151" ht="14.4" x14ac:dyDescent="0.25">
      <c r="EU60104" s="104"/>
    </row>
    <row r="60105" spans="151:151" ht="14.4" x14ac:dyDescent="0.25">
      <c r="EU60105" s="104"/>
    </row>
    <row r="60106" spans="151:151" ht="14.4" x14ac:dyDescent="0.25">
      <c r="EU60106" s="104"/>
    </row>
    <row r="60107" spans="151:151" ht="14.4" x14ac:dyDescent="0.25">
      <c r="EU60107" s="104"/>
    </row>
    <row r="60108" spans="151:151" ht="14.4" x14ac:dyDescent="0.25">
      <c r="EU60108" s="104"/>
    </row>
    <row r="60109" spans="151:151" ht="14.4" x14ac:dyDescent="0.25">
      <c r="EU60109" s="104"/>
    </row>
    <row r="60110" spans="151:151" ht="14.4" x14ac:dyDescent="0.25">
      <c r="EU60110" s="104"/>
    </row>
    <row r="60111" spans="151:151" ht="14.4" x14ac:dyDescent="0.25">
      <c r="EU60111" s="104"/>
    </row>
    <row r="60112" spans="151:151" ht="14.4" x14ac:dyDescent="0.25">
      <c r="EU60112" s="104"/>
    </row>
    <row r="60113" spans="151:151" ht="14.4" x14ac:dyDescent="0.25">
      <c r="EU60113" s="104"/>
    </row>
    <row r="60114" spans="151:151" ht="14.4" x14ac:dyDescent="0.25">
      <c r="EU60114" s="104"/>
    </row>
    <row r="60115" spans="151:151" ht="14.4" x14ac:dyDescent="0.25">
      <c r="EU60115" s="104"/>
    </row>
    <row r="60116" spans="151:151" ht="14.4" x14ac:dyDescent="0.25">
      <c r="EU60116" s="104"/>
    </row>
    <row r="60117" spans="151:151" ht="14.4" x14ac:dyDescent="0.25">
      <c r="EU60117" s="104"/>
    </row>
    <row r="60118" spans="151:151" ht="14.4" x14ac:dyDescent="0.25">
      <c r="EU60118" s="104"/>
    </row>
    <row r="60119" spans="151:151" ht="14.4" x14ac:dyDescent="0.25">
      <c r="EU60119" s="104"/>
    </row>
    <row r="60120" spans="151:151" ht="14.4" x14ac:dyDescent="0.25">
      <c r="EU60120" s="104"/>
    </row>
    <row r="60121" spans="151:151" ht="14.4" x14ac:dyDescent="0.25">
      <c r="EU60121" s="104"/>
    </row>
    <row r="60122" spans="151:151" ht="14.4" x14ac:dyDescent="0.25">
      <c r="EU60122" s="104"/>
    </row>
    <row r="60123" spans="151:151" ht="14.4" x14ac:dyDescent="0.25">
      <c r="EU60123" s="104"/>
    </row>
    <row r="60124" spans="151:151" ht="14.4" x14ac:dyDescent="0.25">
      <c r="EU60124" s="104"/>
    </row>
    <row r="60125" spans="151:151" ht="14.4" x14ac:dyDescent="0.25">
      <c r="EU60125" s="104"/>
    </row>
    <row r="60126" spans="151:151" ht="14.4" x14ac:dyDescent="0.25">
      <c r="EU60126" s="104"/>
    </row>
    <row r="60127" spans="151:151" ht="14.4" x14ac:dyDescent="0.25">
      <c r="EU60127" s="104"/>
    </row>
    <row r="60128" spans="151:151" ht="14.4" x14ac:dyDescent="0.25">
      <c r="EU60128" s="104"/>
    </row>
    <row r="60129" spans="151:151" ht="14.4" x14ac:dyDescent="0.25">
      <c r="EU60129" s="104"/>
    </row>
    <row r="60130" spans="151:151" ht="14.4" x14ac:dyDescent="0.25">
      <c r="EU60130" s="104"/>
    </row>
    <row r="60131" spans="151:151" ht="14.4" x14ac:dyDescent="0.25">
      <c r="EU60131" s="104"/>
    </row>
    <row r="60132" spans="151:151" ht="14.4" x14ac:dyDescent="0.25">
      <c r="EU60132" s="104"/>
    </row>
    <row r="60133" spans="151:151" ht="14.4" x14ac:dyDescent="0.25">
      <c r="EU60133" s="104"/>
    </row>
    <row r="60134" spans="151:151" ht="14.4" x14ac:dyDescent="0.25">
      <c r="EU60134" s="104"/>
    </row>
    <row r="60135" spans="151:151" ht="14.4" x14ac:dyDescent="0.25">
      <c r="EU60135" s="104"/>
    </row>
    <row r="60136" spans="151:151" ht="14.4" x14ac:dyDescent="0.25">
      <c r="EU60136" s="104"/>
    </row>
    <row r="60137" spans="151:151" ht="14.4" x14ac:dyDescent="0.25">
      <c r="EU60137" s="104"/>
    </row>
    <row r="60138" spans="151:151" ht="14.4" x14ac:dyDescent="0.25">
      <c r="EU60138" s="104"/>
    </row>
    <row r="60139" spans="151:151" ht="14.4" x14ac:dyDescent="0.25">
      <c r="EU60139" s="104"/>
    </row>
    <row r="60140" spans="151:151" ht="14.4" x14ac:dyDescent="0.25">
      <c r="EU60140" s="104"/>
    </row>
    <row r="60141" spans="151:151" ht="14.4" x14ac:dyDescent="0.25">
      <c r="EU60141" s="104"/>
    </row>
    <row r="60142" spans="151:151" ht="14.4" x14ac:dyDescent="0.25">
      <c r="EU60142" s="104"/>
    </row>
    <row r="60143" spans="151:151" ht="14.4" x14ac:dyDescent="0.25">
      <c r="EU60143" s="104"/>
    </row>
    <row r="60144" spans="151:151" ht="14.4" x14ac:dyDescent="0.25">
      <c r="EU60144" s="104"/>
    </row>
    <row r="60145" spans="151:151" ht="14.4" x14ac:dyDescent="0.25">
      <c r="EU60145" s="104"/>
    </row>
    <row r="60146" spans="151:151" ht="14.4" x14ac:dyDescent="0.25">
      <c r="EU60146" s="104"/>
    </row>
    <row r="60147" spans="151:151" ht="14.4" x14ac:dyDescent="0.25">
      <c r="EU60147" s="104"/>
    </row>
    <row r="60148" spans="151:151" ht="14.4" x14ac:dyDescent="0.25">
      <c r="EU60148" s="104"/>
    </row>
    <row r="60149" spans="151:151" ht="14.4" x14ac:dyDescent="0.25">
      <c r="EU60149" s="104"/>
    </row>
    <row r="60150" spans="151:151" ht="14.4" x14ac:dyDescent="0.25">
      <c r="EU60150" s="104"/>
    </row>
    <row r="60151" spans="151:151" ht="14.4" x14ac:dyDescent="0.25">
      <c r="EU60151" s="104"/>
    </row>
    <row r="60152" spans="151:151" ht="14.4" x14ac:dyDescent="0.25">
      <c r="EU60152" s="104"/>
    </row>
    <row r="60153" spans="151:151" ht="14.4" x14ac:dyDescent="0.25">
      <c r="EU60153" s="104"/>
    </row>
    <row r="60154" spans="151:151" ht="14.4" x14ac:dyDescent="0.25">
      <c r="EU60154" s="104"/>
    </row>
    <row r="60155" spans="151:151" ht="14.4" x14ac:dyDescent="0.25">
      <c r="EU60155" s="104"/>
    </row>
    <row r="60156" spans="151:151" ht="14.4" x14ac:dyDescent="0.25">
      <c r="EU60156" s="104"/>
    </row>
    <row r="60157" spans="151:151" ht="14.4" x14ac:dyDescent="0.25">
      <c r="EU60157" s="104"/>
    </row>
    <row r="60158" spans="151:151" ht="14.4" x14ac:dyDescent="0.25">
      <c r="EU60158" s="104"/>
    </row>
    <row r="60159" spans="151:151" ht="14.4" x14ac:dyDescent="0.25">
      <c r="EU60159" s="104"/>
    </row>
    <row r="60160" spans="151:151" ht="14.4" x14ac:dyDescent="0.25">
      <c r="EU60160" s="104"/>
    </row>
    <row r="60161" spans="151:151" ht="14.4" x14ac:dyDescent="0.25">
      <c r="EU60161" s="104"/>
    </row>
    <row r="60162" spans="151:151" ht="14.4" x14ac:dyDescent="0.25">
      <c r="EU60162" s="104"/>
    </row>
    <row r="60163" spans="151:151" ht="14.4" x14ac:dyDescent="0.25">
      <c r="EU60163" s="104"/>
    </row>
    <row r="60164" spans="151:151" ht="14.4" x14ac:dyDescent="0.25">
      <c r="EU60164" s="104"/>
    </row>
    <row r="60165" spans="151:151" ht="14.4" x14ac:dyDescent="0.25">
      <c r="EU60165" s="104"/>
    </row>
    <row r="60166" spans="151:151" ht="14.4" x14ac:dyDescent="0.25">
      <c r="EU60166" s="104"/>
    </row>
    <row r="60167" spans="151:151" ht="14.4" x14ac:dyDescent="0.25">
      <c r="EU60167" s="104"/>
    </row>
    <row r="60168" spans="151:151" ht="14.4" x14ac:dyDescent="0.25">
      <c r="EU60168" s="104"/>
    </row>
    <row r="60169" spans="151:151" ht="14.4" x14ac:dyDescent="0.25">
      <c r="EU60169" s="104"/>
    </row>
    <row r="60170" spans="151:151" ht="14.4" x14ac:dyDescent="0.25">
      <c r="EU60170" s="104"/>
    </row>
    <row r="60171" spans="151:151" ht="14.4" x14ac:dyDescent="0.25">
      <c r="EU60171" s="104"/>
    </row>
    <row r="60172" spans="151:151" ht="14.4" x14ac:dyDescent="0.25">
      <c r="EU60172" s="104"/>
    </row>
    <row r="60173" spans="151:151" ht="14.4" x14ac:dyDescent="0.25">
      <c r="EU60173" s="104"/>
    </row>
    <row r="60174" spans="151:151" ht="14.4" x14ac:dyDescent="0.25">
      <c r="EU60174" s="104"/>
    </row>
    <row r="60175" spans="151:151" ht="14.4" x14ac:dyDescent="0.25">
      <c r="EU60175" s="104"/>
    </row>
    <row r="60176" spans="151:151" ht="14.4" x14ac:dyDescent="0.25">
      <c r="EU60176" s="104"/>
    </row>
    <row r="60177" spans="151:151" ht="14.4" x14ac:dyDescent="0.25">
      <c r="EU60177" s="104"/>
    </row>
    <row r="60178" spans="151:151" ht="14.4" x14ac:dyDescent="0.25">
      <c r="EU60178" s="104"/>
    </row>
    <row r="60179" spans="151:151" ht="14.4" x14ac:dyDescent="0.25">
      <c r="EU60179" s="104"/>
    </row>
    <row r="60180" spans="151:151" ht="14.4" x14ac:dyDescent="0.25">
      <c r="EU60180" s="104"/>
    </row>
    <row r="60181" spans="151:151" ht="14.4" x14ac:dyDescent="0.25">
      <c r="EU60181" s="104"/>
    </row>
    <row r="60182" spans="151:151" ht="14.4" x14ac:dyDescent="0.25">
      <c r="EU60182" s="104"/>
    </row>
    <row r="60183" spans="151:151" ht="14.4" x14ac:dyDescent="0.25">
      <c r="EU60183" s="104"/>
    </row>
    <row r="60184" spans="151:151" ht="14.4" x14ac:dyDescent="0.25">
      <c r="EU60184" s="104"/>
    </row>
    <row r="60185" spans="151:151" ht="14.4" x14ac:dyDescent="0.25">
      <c r="EU60185" s="104"/>
    </row>
    <row r="60186" spans="151:151" ht="14.4" x14ac:dyDescent="0.25">
      <c r="EU60186" s="104"/>
    </row>
    <row r="60187" spans="151:151" ht="14.4" x14ac:dyDescent="0.25">
      <c r="EU60187" s="104"/>
    </row>
    <row r="60188" spans="151:151" ht="14.4" x14ac:dyDescent="0.25">
      <c r="EU60188" s="104"/>
    </row>
    <row r="60189" spans="151:151" ht="14.4" x14ac:dyDescent="0.25">
      <c r="EU60189" s="104"/>
    </row>
    <row r="60190" spans="151:151" ht="14.4" x14ac:dyDescent="0.25">
      <c r="EU60190" s="104"/>
    </row>
    <row r="60191" spans="151:151" ht="14.4" x14ac:dyDescent="0.25">
      <c r="EU60191" s="104"/>
    </row>
    <row r="60192" spans="151:151" ht="14.4" x14ac:dyDescent="0.25">
      <c r="EU60192" s="104"/>
    </row>
    <row r="60193" spans="151:151" ht="14.4" x14ac:dyDescent="0.25">
      <c r="EU60193" s="104"/>
    </row>
    <row r="60194" spans="151:151" ht="14.4" x14ac:dyDescent="0.25">
      <c r="EU60194" s="104"/>
    </row>
    <row r="60195" spans="151:151" ht="14.4" x14ac:dyDescent="0.25">
      <c r="EU60195" s="104"/>
    </row>
    <row r="60196" spans="151:151" ht="14.4" x14ac:dyDescent="0.25">
      <c r="EU60196" s="104"/>
    </row>
    <row r="60197" spans="151:151" ht="14.4" x14ac:dyDescent="0.25">
      <c r="EU60197" s="104"/>
    </row>
    <row r="60198" spans="151:151" ht="14.4" x14ac:dyDescent="0.25">
      <c r="EU60198" s="104"/>
    </row>
    <row r="60199" spans="151:151" ht="14.4" x14ac:dyDescent="0.25">
      <c r="EU60199" s="104"/>
    </row>
    <row r="60200" spans="151:151" ht="14.4" x14ac:dyDescent="0.25">
      <c r="EU60200" s="104"/>
    </row>
    <row r="60201" spans="151:151" ht="14.4" x14ac:dyDescent="0.25">
      <c r="EU60201" s="104"/>
    </row>
    <row r="60202" spans="151:151" ht="14.4" x14ac:dyDescent="0.25">
      <c r="EU60202" s="104"/>
    </row>
    <row r="60203" spans="151:151" ht="14.4" x14ac:dyDescent="0.25">
      <c r="EU60203" s="104"/>
    </row>
    <row r="60204" spans="151:151" ht="14.4" x14ac:dyDescent="0.25">
      <c r="EU60204" s="104"/>
    </row>
    <row r="60205" spans="151:151" ht="14.4" x14ac:dyDescent="0.25">
      <c r="EU60205" s="104"/>
    </row>
    <row r="60206" spans="151:151" ht="14.4" x14ac:dyDescent="0.25">
      <c r="EU60206" s="104"/>
    </row>
    <row r="60207" spans="151:151" ht="14.4" x14ac:dyDescent="0.25">
      <c r="EU60207" s="104"/>
    </row>
    <row r="60208" spans="151:151" ht="14.4" x14ac:dyDescent="0.25">
      <c r="EU60208" s="104"/>
    </row>
    <row r="60209" spans="151:151" ht="14.4" x14ac:dyDescent="0.25">
      <c r="EU60209" s="104"/>
    </row>
    <row r="60210" spans="151:151" ht="14.4" x14ac:dyDescent="0.25">
      <c r="EU60210" s="104"/>
    </row>
    <row r="60211" spans="151:151" ht="14.4" x14ac:dyDescent="0.25">
      <c r="EU60211" s="104"/>
    </row>
    <row r="60212" spans="151:151" ht="14.4" x14ac:dyDescent="0.25">
      <c r="EU60212" s="104"/>
    </row>
    <row r="60213" spans="151:151" ht="14.4" x14ac:dyDescent="0.25">
      <c r="EU60213" s="104"/>
    </row>
    <row r="60214" spans="151:151" ht="14.4" x14ac:dyDescent="0.25">
      <c r="EU60214" s="104"/>
    </row>
    <row r="60215" spans="151:151" ht="14.4" x14ac:dyDescent="0.25">
      <c r="EU60215" s="104"/>
    </row>
    <row r="60216" spans="151:151" ht="14.4" x14ac:dyDescent="0.25">
      <c r="EU60216" s="104"/>
    </row>
    <row r="60217" spans="151:151" ht="14.4" x14ac:dyDescent="0.25">
      <c r="EU60217" s="104"/>
    </row>
    <row r="60218" spans="151:151" ht="14.4" x14ac:dyDescent="0.25">
      <c r="EU60218" s="104"/>
    </row>
    <row r="60219" spans="151:151" ht="14.4" x14ac:dyDescent="0.25">
      <c r="EU60219" s="104"/>
    </row>
    <row r="60220" spans="151:151" ht="14.4" x14ac:dyDescent="0.25">
      <c r="EU60220" s="104"/>
    </row>
    <row r="60221" spans="151:151" ht="14.4" x14ac:dyDescent="0.25">
      <c r="EU60221" s="104"/>
    </row>
    <row r="60222" spans="151:151" ht="14.4" x14ac:dyDescent="0.25">
      <c r="EU60222" s="104"/>
    </row>
    <row r="60223" spans="151:151" ht="14.4" x14ac:dyDescent="0.25">
      <c r="EU60223" s="104"/>
    </row>
    <row r="60224" spans="151:151" ht="14.4" x14ac:dyDescent="0.25">
      <c r="EU60224" s="104"/>
    </row>
    <row r="60225" spans="151:151" ht="14.4" x14ac:dyDescent="0.25">
      <c r="EU60225" s="104"/>
    </row>
    <row r="60226" spans="151:151" ht="14.4" x14ac:dyDescent="0.25">
      <c r="EU60226" s="104"/>
    </row>
    <row r="60227" spans="151:151" ht="14.4" x14ac:dyDescent="0.25">
      <c r="EU60227" s="104"/>
    </row>
    <row r="60228" spans="151:151" ht="14.4" x14ac:dyDescent="0.25">
      <c r="EU60228" s="104"/>
    </row>
    <row r="60229" spans="151:151" ht="14.4" x14ac:dyDescent="0.25">
      <c r="EU60229" s="104"/>
    </row>
    <row r="60230" spans="151:151" ht="14.4" x14ac:dyDescent="0.25">
      <c r="EU60230" s="104"/>
    </row>
    <row r="60231" spans="151:151" ht="14.4" x14ac:dyDescent="0.25">
      <c r="EU60231" s="104"/>
    </row>
    <row r="60232" spans="151:151" ht="14.4" x14ac:dyDescent="0.25">
      <c r="EU60232" s="104"/>
    </row>
    <row r="60233" spans="151:151" ht="14.4" x14ac:dyDescent="0.25">
      <c r="EU60233" s="104"/>
    </row>
    <row r="60234" spans="151:151" ht="14.4" x14ac:dyDescent="0.25">
      <c r="EU60234" s="104"/>
    </row>
    <row r="60235" spans="151:151" ht="14.4" x14ac:dyDescent="0.25">
      <c r="EU60235" s="104"/>
    </row>
    <row r="60236" spans="151:151" ht="14.4" x14ac:dyDescent="0.25">
      <c r="EU60236" s="104"/>
    </row>
    <row r="60237" spans="151:151" ht="14.4" x14ac:dyDescent="0.25">
      <c r="EU60237" s="104"/>
    </row>
    <row r="60238" spans="151:151" ht="14.4" x14ac:dyDescent="0.25">
      <c r="EU60238" s="104"/>
    </row>
    <row r="60239" spans="151:151" ht="14.4" x14ac:dyDescent="0.25">
      <c r="EU60239" s="104"/>
    </row>
    <row r="60240" spans="151:151" ht="14.4" x14ac:dyDescent="0.25">
      <c r="EU60240" s="104"/>
    </row>
    <row r="60241" spans="151:151" ht="14.4" x14ac:dyDescent="0.25">
      <c r="EU60241" s="104"/>
    </row>
    <row r="60242" spans="151:151" ht="14.4" x14ac:dyDescent="0.25">
      <c r="EU60242" s="104"/>
    </row>
    <row r="60243" spans="151:151" ht="14.4" x14ac:dyDescent="0.25">
      <c r="EU60243" s="104"/>
    </row>
    <row r="60244" spans="151:151" ht="14.4" x14ac:dyDescent="0.25">
      <c r="EU60244" s="104"/>
    </row>
    <row r="60245" spans="151:151" ht="14.4" x14ac:dyDescent="0.25">
      <c r="EU60245" s="104"/>
    </row>
    <row r="60246" spans="151:151" ht="14.4" x14ac:dyDescent="0.25">
      <c r="EU60246" s="104"/>
    </row>
    <row r="60247" spans="151:151" ht="14.4" x14ac:dyDescent="0.25">
      <c r="EU60247" s="104"/>
    </row>
    <row r="60248" spans="151:151" ht="14.4" x14ac:dyDescent="0.25">
      <c r="EU60248" s="104"/>
    </row>
    <row r="60249" spans="151:151" ht="14.4" x14ac:dyDescent="0.25">
      <c r="EU60249" s="104"/>
    </row>
    <row r="60250" spans="151:151" ht="14.4" x14ac:dyDescent="0.25">
      <c r="EU60250" s="104"/>
    </row>
    <row r="60251" spans="151:151" ht="14.4" x14ac:dyDescent="0.25">
      <c r="EU60251" s="104"/>
    </row>
    <row r="60252" spans="151:151" ht="14.4" x14ac:dyDescent="0.25">
      <c r="EU60252" s="104"/>
    </row>
    <row r="60253" spans="151:151" ht="14.4" x14ac:dyDescent="0.25">
      <c r="EU60253" s="104"/>
    </row>
    <row r="60254" spans="151:151" ht="14.4" x14ac:dyDescent="0.25">
      <c r="EU60254" s="104"/>
    </row>
    <row r="60255" spans="151:151" ht="14.4" x14ac:dyDescent="0.25">
      <c r="EU60255" s="104"/>
    </row>
    <row r="60256" spans="151:151" ht="14.4" x14ac:dyDescent="0.25">
      <c r="EU60256" s="104"/>
    </row>
    <row r="60257" spans="151:151" ht="14.4" x14ac:dyDescent="0.25">
      <c r="EU60257" s="104"/>
    </row>
    <row r="60258" spans="151:151" ht="14.4" x14ac:dyDescent="0.25">
      <c r="EU60258" s="104"/>
    </row>
    <row r="60259" spans="151:151" ht="14.4" x14ac:dyDescent="0.25">
      <c r="EU60259" s="104"/>
    </row>
    <row r="60260" spans="151:151" ht="14.4" x14ac:dyDescent="0.25">
      <c r="EU60260" s="104"/>
    </row>
    <row r="60261" spans="151:151" ht="14.4" x14ac:dyDescent="0.25">
      <c r="EU60261" s="104"/>
    </row>
    <row r="60262" spans="151:151" ht="14.4" x14ac:dyDescent="0.25">
      <c r="EU60262" s="104"/>
    </row>
    <row r="60263" spans="151:151" ht="14.4" x14ac:dyDescent="0.25">
      <c r="EU60263" s="104"/>
    </row>
    <row r="60264" spans="151:151" ht="14.4" x14ac:dyDescent="0.25">
      <c r="EU60264" s="104"/>
    </row>
    <row r="60265" spans="151:151" ht="14.4" x14ac:dyDescent="0.25">
      <c r="EU60265" s="104"/>
    </row>
    <row r="60266" spans="151:151" ht="14.4" x14ac:dyDescent="0.25">
      <c r="EU60266" s="104"/>
    </row>
    <row r="60267" spans="151:151" ht="14.4" x14ac:dyDescent="0.25">
      <c r="EU60267" s="104"/>
    </row>
    <row r="60268" spans="151:151" ht="14.4" x14ac:dyDescent="0.25">
      <c r="EU60268" s="104"/>
    </row>
    <row r="60269" spans="151:151" ht="14.4" x14ac:dyDescent="0.25">
      <c r="EU60269" s="104"/>
    </row>
    <row r="60270" spans="151:151" ht="14.4" x14ac:dyDescent="0.25">
      <c r="EU60270" s="104"/>
    </row>
    <row r="60271" spans="151:151" ht="14.4" x14ac:dyDescent="0.25">
      <c r="EU60271" s="104"/>
    </row>
    <row r="60272" spans="151:151" ht="14.4" x14ac:dyDescent="0.25">
      <c r="EU60272" s="104"/>
    </row>
    <row r="60273" spans="151:151" ht="14.4" x14ac:dyDescent="0.25">
      <c r="EU60273" s="104"/>
    </row>
    <row r="60274" spans="151:151" ht="14.4" x14ac:dyDescent="0.25">
      <c r="EU60274" s="104"/>
    </row>
    <row r="60275" spans="151:151" ht="14.4" x14ac:dyDescent="0.25">
      <c r="EU60275" s="104"/>
    </row>
    <row r="60276" spans="151:151" ht="14.4" x14ac:dyDescent="0.25">
      <c r="EU60276" s="104"/>
    </row>
    <row r="60277" spans="151:151" ht="14.4" x14ac:dyDescent="0.25">
      <c r="EU60277" s="104"/>
    </row>
    <row r="60278" spans="151:151" ht="14.4" x14ac:dyDescent="0.25">
      <c r="EU60278" s="104"/>
    </row>
    <row r="60279" spans="151:151" ht="14.4" x14ac:dyDescent="0.25">
      <c r="EU60279" s="104"/>
    </row>
    <row r="60280" spans="151:151" ht="14.4" x14ac:dyDescent="0.25">
      <c r="EU60280" s="104"/>
    </row>
    <row r="60281" spans="151:151" ht="14.4" x14ac:dyDescent="0.25">
      <c r="EU60281" s="104"/>
    </row>
    <row r="60282" spans="151:151" ht="14.4" x14ac:dyDescent="0.25">
      <c r="EU60282" s="104"/>
    </row>
    <row r="60283" spans="151:151" ht="14.4" x14ac:dyDescent="0.25">
      <c r="EU60283" s="104"/>
    </row>
    <row r="60284" spans="151:151" ht="14.4" x14ac:dyDescent="0.25">
      <c r="EU60284" s="104"/>
    </row>
    <row r="60285" spans="151:151" ht="14.4" x14ac:dyDescent="0.25">
      <c r="EU60285" s="104"/>
    </row>
    <row r="60286" spans="151:151" ht="14.4" x14ac:dyDescent="0.25">
      <c r="EU60286" s="104"/>
    </row>
    <row r="60287" spans="151:151" ht="14.4" x14ac:dyDescent="0.25">
      <c r="EU60287" s="104"/>
    </row>
    <row r="60288" spans="151:151" ht="14.4" x14ac:dyDescent="0.25">
      <c r="EU60288" s="104"/>
    </row>
    <row r="60289" spans="151:151" ht="14.4" x14ac:dyDescent="0.25">
      <c r="EU60289" s="104"/>
    </row>
    <row r="60290" spans="151:151" ht="14.4" x14ac:dyDescent="0.25">
      <c r="EU60290" s="104"/>
    </row>
    <row r="60291" spans="151:151" ht="14.4" x14ac:dyDescent="0.25">
      <c r="EU60291" s="104"/>
    </row>
    <row r="60292" spans="151:151" ht="14.4" x14ac:dyDescent="0.25">
      <c r="EU60292" s="104"/>
    </row>
    <row r="60293" spans="151:151" ht="14.4" x14ac:dyDescent="0.25">
      <c r="EU60293" s="104"/>
    </row>
    <row r="60294" spans="151:151" ht="14.4" x14ac:dyDescent="0.25">
      <c r="EU60294" s="104"/>
    </row>
    <row r="60295" spans="151:151" ht="14.4" x14ac:dyDescent="0.25">
      <c r="EU60295" s="104"/>
    </row>
    <row r="60296" spans="151:151" ht="14.4" x14ac:dyDescent="0.25">
      <c r="EU60296" s="104"/>
    </row>
    <row r="60297" spans="151:151" ht="14.4" x14ac:dyDescent="0.25">
      <c r="EU60297" s="104"/>
    </row>
    <row r="60298" spans="151:151" ht="14.4" x14ac:dyDescent="0.25">
      <c r="EU60298" s="104"/>
    </row>
    <row r="60299" spans="151:151" ht="14.4" x14ac:dyDescent="0.25">
      <c r="EU60299" s="104"/>
    </row>
    <row r="60300" spans="151:151" ht="14.4" x14ac:dyDescent="0.25">
      <c r="EU60300" s="104"/>
    </row>
    <row r="60301" spans="151:151" ht="14.4" x14ac:dyDescent="0.25">
      <c r="EU60301" s="104"/>
    </row>
    <row r="60302" spans="151:151" ht="14.4" x14ac:dyDescent="0.25">
      <c r="EU60302" s="104"/>
    </row>
    <row r="60303" spans="151:151" ht="14.4" x14ac:dyDescent="0.25">
      <c r="EU60303" s="104"/>
    </row>
    <row r="60304" spans="151:151" ht="14.4" x14ac:dyDescent="0.25">
      <c r="EU60304" s="104"/>
    </row>
    <row r="60305" spans="151:151" ht="14.4" x14ac:dyDescent="0.25">
      <c r="EU60305" s="104"/>
    </row>
    <row r="60306" spans="151:151" ht="14.4" x14ac:dyDescent="0.25">
      <c r="EU60306" s="104"/>
    </row>
    <row r="60307" spans="151:151" ht="14.4" x14ac:dyDescent="0.25">
      <c r="EU60307" s="104"/>
    </row>
    <row r="60308" spans="151:151" ht="14.4" x14ac:dyDescent="0.25">
      <c r="EU60308" s="104"/>
    </row>
    <row r="60309" spans="151:151" ht="14.4" x14ac:dyDescent="0.25">
      <c r="EU60309" s="104"/>
    </row>
    <row r="60310" spans="151:151" ht="14.4" x14ac:dyDescent="0.25">
      <c r="EU60310" s="104"/>
    </row>
    <row r="60311" spans="151:151" ht="14.4" x14ac:dyDescent="0.25">
      <c r="EU60311" s="104"/>
    </row>
    <row r="60312" spans="151:151" ht="14.4" x14ac:dyDescent="0.25">
      <c r="EU60312" s="104"/>
    </row>
    <row r="60313" spans="151:151" ht="14.4" x14ac:dyDescent="0.25">
      <c r="EU60313" s="104"/>
    </row>
    <row r="60314" spans="151:151" ht="14.4" x14ac:dyDescent="0.25">
      <c r="EU60314" s="104"/>
    </row>
    <row r="60315" spans="151:151" ht="14.4" x14ac:dyDescent="0.25">
      <c r="EU60315" s="104"/>
    </row>
    <row r="60316" spans="151:151" ht="14.4" x14ac:dyDescent="0.25">
      <c r="EU60316" s="104"/>
    </row>
    <row r="60317" spans="151:151" ht="14.4" x14ac:dyDescent="0.25">
      <c r="EU60317" s="104"/>
    </row>
    <row r="60318" spans="151:151" ht="14.4" x14ac:dyDescent="0.25">
      <c r="EU60318" s="104"/>
    </row>
    <row r="60319" spans="151:151" ht="14.4" x14ac:dyDescent="0.25">
      <c r="EU60319" s="104"/>
    </row>
    <row r="60320" spans="151:151" ht="14.4" x14ac:dyDescent="0.25">
      <c r="EU60320" s="104"/>
    </row>
    <row r="60321" spans="151:151" ht="14.4" x14ac:dyDescent="0.25">
      <c r="EU60321" s="104"/>
    </row>
    <row r="60322" spans="151:151" ht="14.4" x14ac:dyDescent="0.25">
      <c r="EU60322" s="104"/>
    </row>
    <row r="60323" spans="151:151" ht="14.4" x14ac:dyDescent="0.25">
      <c r="EU60323" s="104"/>
    </row>
    <row r="60324" spans="151:151" ht="14.4" x14ac:dyDescent="0.25">
      <c r="EU60324" s="104"/>
    </row>
    <row r="60325" spans="151:151" ht="14.4" x14ac:dyDescent="0.25">
      <c r="EU60325" s="104"/>
    </row>
    <row r="60326" spans="151:151" ht="14.4" x14ac:dyDescent="0.25">
      <c r="EU60326" s="104"/>
    </row>
    <row r="60327" spans="151:151" ht="14.4" x14ac:dyDescent="0.25">
      <c r="EU60327" s="104"/>
    </row>
    <row r="60328" spans="151:151" ht="14.4" x14ac:dyDescent="0.25">
      <c r="EU60328" s="104"/>
    </row>
    <row r="60329" spans="151:151" ht="14.4" x14ac:dyDescent="0.25">
      <c r="EU60329" s="104"/>
    </row>
    <row r="60330" spans="151:151" ht="14.4" x14ac:dyDescent="0.25">
      <c r="EU60330" s="104"/>
    </row>
    <row r="60331" spans="151:151" ht="14.4" x14ac:dyDescent="0.25">
      <c r="EU60331" s="104"/>
    </row>
    <row r="60332" spans="151:151" ht="14.4" x14ac:dyDescent="0.25">
      <c r="EU60332" s="104"/>
    </row>
    <row r="60333" spans="151:151" ht="14.4" x14ac:dyDescent="0.25">
      <c r="EU60333" s="104"/>
    </row>
    <row r="60334" spans="151:151" ht="14.4" x14ac:dyDescent="0.25">
      <c r="EU60334" s="104"/>
    </row>
    <row r="60335" spans="151:151" ht="14.4" x14ac:dyDescent="0.25">
      <c r="EU60335" s="104"/>
    </row>
    <row r="60336" spans="151:151" ht="14.4" x14ac:dyDescent="0.25">
      <c r="EU60336" s="104"/>
    </row>
    <row r="60337" spans="151:151" ht="14.4" x14ac:dyDescent="0.25">
      <c r="EU60337" s="104"/>
    </row>
    <row r="60338" spans="151:151" ht="14.4" x14ac:dyDescent="0.25">
      <c r="EU60338" s="104"/>
    </row>
    <row r="60339" spans="151:151" ht="14.4" x14ac:dyDescent="0.25">
      <c r="EU60339" s="104"/>
    </row>
    <row r="60340" spans="151:151" ht="14.4" x14ac:dyDescent="0.25">
      <c r="EU60340" s="104"/>
    </row>
    <row r="60341" spans="151:151" ht="14.4" x14ac:dyDescent="0.25">
      <c r="EU60341" s="104"/>
    </row>
    <row r="60342" spans="151:151" ht="14.4" x14ac:dyDescent="0.25">
      <c r="EU60342" s="104"/>
    </row>
    <row r="60343" spans="151:151" ht="14.4" x14ac:dyDescent="0.25">
      <c r="EU60343" s="104"/>
    </row>
    <row r="60344" spans="151:151" ht="14.4" x14ac:dyDescent="0.25">
      <c r="EU60344" s="104"/>
    </row>
    <row r="60345" spans="151:151" ht="14.4" x14ac:dyDescent="0.25">
      <c r="EU60345" s="104"/>
    </row>
    <row r="60346" spans="151:151" ht="14.4" x14ac:dyDescent="0.25">
      <c r="EU60346" s="104"/>
    </row>
    <row r="60347" spans="151:151" ht="14.4" x14ac:dyDescent="0.25">
      <c r="EU60347" s="104"/>
    </row>
    <row r="60348" spans="151:151" ht="14.4" x14ac:dyDescent="0.25">
      <c r="EU60348" s="104"/>
    </row>
    <row r="60349" spans="151:151" ht="14.4" x14ac:dyDescent="0.25">
      <c r="EU60349" s="104"/>
    </row>
    <row r="60350" spans="151:151" ht="14.4" x14ac:dyDescent="0.25">
      <c r="EU60350" s="104"/>
    </row>
    <row r="60351" spans="151:151" ht="14.4" x14ac:dyDescent="0.25">
      <c r="EU60351" s="104"/>
    </row>
    <row r="60352" spans="151:151" ht="14.4" x14ac:dyDescent="0.25">
      <c r="EU60352" s="104"/>
    </row>
    <row r="60353" spans="151:151" ht="14.4" x14ac:dyDescent="0.25">
      <c r="EU60353" s="104"/>
    </row>
    <row r="60354" spans="151:151" ht="14.4" x14ac:dyDescent="0.25">
      <c r="EU60354" s="104"/>
    </row>
    <row r="60355" spans="151:151" ht="14.4" x14ac:dyDescent="0.25">
      <c r="EU60355" s="104"/>
    </row>
    <row r="60356" spans="151:151" ht="14.4" x14ac:dyDescent="0.25">
      <c r="EU60356" s="104"/>
    </row>
    <row r="60357" spans="151:151" ht="14.4" x14ac:dyDescent="0.25">
      <c r="EU60357" s="104"/>
    </row>
    <row r="60358" spans="151:151" ht="14.4" x14ac:dyDescent="0.25">
      <c r="EU60358" s="104"/>
    </row>
    <row r="60359" spans="151:151" ht="14.4" x14ac:dyDescent="0.25">
      <c r="EU60359" s="104"/>
    </row>
    <row r="60360" spans="151:151" ht="14.4" x14ac:dyDescent="0.25">
      <c r="EU60360" s="104"/>
    </row>
    <row r="60361" spans="151:151" ht="14.4" x14ac:dyDescent="0.25">
      <c r="EU60361" s="104"/>
    </row>
    <row r="60362" spans="151:151" ht="14.4" x14ac:dyDescent="0.25">
      <c r="EU60362" s="104"/>
    </row>
    <row r="60363" spans="151:151" ht="14.4" x14ac:dyDescent="0.25">
      <c r="EU60363" s="104"/>
    </row>
    <row r="60364" spans="151:151" ht="14.4" x14ac:dyDescent="0.25">
      <c r="EU60364" s="104"/>
    </row>
    <row r="60365" spans="151:151" ht="14.4" x14ac:dyDescent="0.25">
      <c r="EU60365" s="104"/>
    </row>
    <row r="60366" spans="151:151" ht="14.4" x14ac:dyDescent="0.25">
      <c r="EU60366" s="104"/>
    </row>
    <row r="60367" spans="151:151" ht="14.4" x14ac:dyDescent="0.25">
      <c r="EU60367" s="104"/>
    </row>
    <row r="60368" spans="151:151" ht="14.4" x14ac:dyDescent="0.25">
      <c r="EU60368" s="104"/>
    </row>
    <row r="60369" spans="151:151" ht="14.4" x14ac:dyDescent="0.25">
      <c r="EU60369" s="104"/>
    </row>
    <row r="60370" spans="151:151" ht="14.4" x14ac:dyDescent="0.25">
      <c r="EU60370" s="104"/>
    </row>
    <row r="60371" spans="151:151" ht="14.4" x14ac:dyDescent="0.25">
      <c r="EU60371" s="104"/>
    </row>
    <row r="60372" spans="151:151" ht="14.4" x14ac:dyDescent="0.25">
      <c r="EU60372" s="104"/>
    </row>
    <row r="60373" spans="151:151" ht="14.4" x14ac:dyDescent="0.25">
      <c r="EU60373" s="104"/>
    </row>
    <row r="60374" spans="151:151" ht="14.4" x14ac:dyDescent="0.25">
      <c r="EU60374" s="104"/>
    </row>
    <row r="60375" spans="151:151" ht="14.4" x14ac:dyDescent="0.25">
      <c r="EU60375" s="104"/>
    </row>
    <row r="60376" spans="151:151" ht="14.4" x14ac:dyDescent="0.25">
      <c r="EU60376" s="104"/>
    </row>
    <row r="60377" spans="151:151" ht="14.4" x14ac:dyDescent="0.25">
      <c r="EU60377" s="104"/>
    </row>
    <row r="60378" spans="151:151" ht="14.4" x14ac:dyDescent="0.25">
      <c r="EU60378" s="104"/>
    </row>
    <row r="60379" spans="151:151" ht="14.4" x14ac:dyDescent="0.25">
      <c r="EU60379" s="104"/>
    </row>
    <row r="60380" spans="151:151" ht="14.4" x14ac:dyDescent="0.25">
      <c r="EU60380" s="104"/>
    </row>
    <row r="60381" spans="151:151" ht="14.4" x14ac:dyDescent="0.25">
      <c r="EU60381" s="104"/>
    </row>
    <row r="60382" spans="151:151" ht="14.4" x14ac:dyDescent="0.25">
      <c r="EU60382" s="104"/>
    </row>
    <row r="60383" spans="151:151" ht="14.4" x14ac:dyDescent="0.25">
      <c r="EU60383" s="104"/>
    </row>
    <row r="60384" spans="151:151" ht="14.4" x14ac:dyDescent="0.25">
      <c r="EU60384" s="104"/>
    </row>
    <row r="60385" spans="151:151" ht="14.4" x14ac:dyDescent="0.25">
      <c r="EU60385" s="104"/>
    </row>
    <row r="60386" spans="151:151" ht="14.4" x14ac:dyDescent="0.25">
      <c r="EU60386" s="104"/>
    </row>
    <row r="60387" spans="151:151" ht="14.4" x14ac:dyDescent="0.25">
      <c r="EU60387" s="104"/>
    </row>
    <row r="60388" spans="151:151" ht="14.4" x14ac:dyDescent="0.25">
      <c r="EU60388" s="104"/>
    </row>
    <row r="60389" spans="151:151" ht="14.4" x14ac:dyDescent="0.25">
      <c r="EU60389" s="104"/>
    </row>
    <row r="60390" spans="151:151" ht="14.4" x14ac:dyDescent="0.25">
      <c r="EU60390" s="104"/>
    </row>
    <row r="60391" spans="151:151" ht="14.4" x14ac:dyDescent="0.25">
      <c r="EU60391" s="104"/>
    </row>
    <row r="60392" spans="151:151" ht="14.4" x14ac:dyDescent="0.25">
      <c r="EU60392" s="104"/>
    </row>
    <row r="60393" spans="151:151" ht="14.4" x14ac:dyDescent="0.25">
      <c r="EU60393" s="104"/>
    </row>
    <row r="60394" spans="151:151" ht="14.4" x14ac:dyDescent="0.25">
      <c r="EU60394" s="104"/>
    </row>
    <row r="60395" spans="151:151" ht="14.4" x14ac:dyDescent="0.25">
      <c r="EU60395" s="104"/>
    </row>
    <row r="60396" spans="151:151" ht="14.4" x14ac:dyDescent="0.25">
      <c r="EU60396" s="104"/>
    </row>
    <row r="60397" spans="151:151" ht="14.4" x14ac:dyDescent="0.25">
      <c r="EU60397" s="104"/>
    </row>
    <row r="60398" spans="151:151" ht="14.4" x14ac:dyDescent="0.25">
      <c r="EU60398" s="104"/>
    </row>
    <row r="60399" spans="151:151" ht="14.4" x14ac:dyDescent="0.25">
      <c r="EU60399" s="104"/>
    </row>
    <row r="60400" spans="151:151" ht="14.4" x14ac:dyDescent="0.25">
      <c r="EU60400" s="104"/>
    </row>
    <row r="60401" spans="151:151" ht="14.4" x14ac:dyDescent="0.25">
      <c r="EU60401" s="104"/>
    </row>
    <row r="60402" spans="151:151" ht="14.4" x14ac:dyDescent="0.25">
      <c r="EU60402" s="104"/>
    </row>
    <row r="60403" spans="151:151" ht="14.4" x14ac:dyDescent="0.25">
      <c r="EU60403" s="104"/>
    </row>
    <row r="60404" spans="151:151" ht="14.4" x14ac:dyDescent="0.25">
      <c r="EU60404" s="104"/>
    </row>
    <row r="60405" spans="151:151" ht="14.4" x14ac:dyDescent="0.25">
      <c r="EU60405" s="104"/>
    </row>
    <row r="60406" spans="151:151" ht="14.4" x14ac:dyDescent="0.25">
      <c r="EU60406" s="104"/>
    </row>
    <row r="60407" spans="151:151" ht="14.4" x14ac:dyDescent="0.25">
      <c r="EU60407" s="104"/>
    </row>
    <row r="60408" spans="151:151" ht="14.4" x14ac:dyDescent="0.25">
      <c r="EU60408" s="104"/>
    </row>
    <row r="60409" spans="151:151" ht="14.4" x14ac:dyDescent="0.25">
      <c r="EU60409" s="104"/>
    </row>
    <row r="60410" spans="151:151" ht="14.4" x14ac:dyDescent="0.25">
      <c r="EU60410" s="104"/>
    </row>
    <row r="60411" spans="151:151" ht="14.4" x14ac:dyDescent="0.25">
      <c r="EU60411" s="104"/>
    </row>
    <row r="60412" spans="151:151" ht="14.4" x14ac:dyDescent="0.25">
      <c r="EU60412" s="104"/>
    </row>
    <row r="60413" spans="151:151" ht="14.4" x14ac:dyDescent="0.25">
      <c r="EU60413" s="104"/>
    </row>
    <row r="60414" spans="151:151" ht="14.4" x14ac:dyDescent="0.25">
      <c r="EU60414" s="104"/>
    </row>
    <row r="60415" spans="151:151" ht="14.4" x14ac:dyDescent="0.25">
      <c r="EU60415" s="104"/>
    </row>
    <row r="60416" spans="151:151" ht="14.4" x14ac:dyDescent="0.25">
      <c r="EU60416" s="104"/>
    </row>
    <row r="60417" spans="151:151" ht="14.4" x14ac:dyDescent="0.25">
      <c r="EU60417" s="104"/>
    </row>
    <row r="60418" spans="151:151" ht="14.4" x14ac:dyDescent="0.25">
      <c r="EU60418" s="104"/>
    </row>
    <row r="60419" spans="151:151" ht="14.4" x14ac:dyDescent="0.25">
      <c r="EU60419" s="104"/>
    </row>
    <row r="60420" spans="151:151" ht="14.4" x14ac:dyDescent="0.25">
      <c r="EU60420" s="104"/>
    </row>
    <row r="60421" spans="151:151" ht="14.4" x14ac:dyDescent="0.25">
      <c r="EU60421" s="104"/>
    </row>
    <row r="60422" spans="151:151" ht="14.4" x14ac:dyDescent="0.25">
      <c r="EU60422" s="104"/>
    </row>
    <row r="60423" spans="151:151" ht="14.4" x14ac:dyDescent="0.25">
      <c r="EU60423" s="104"/>
    </row>
    <row r="60424" spans="151:151" ht="14.4" x14ac:dyDescent="0.25">
      <c r="EU60424" s="104"/>
    </row>
    <row r="60425" spans="151:151" ht="14.4" x14ac:dyDescent="0.25">
      <c r="EU60425" s="104"/>
    </row>
    <row r="60426" spans="151:151" ht="14.4" x14ac:dyDescent="0.25">
      <c r="EU60426" s="104"/>
    </row>
    <row r="60427" spans="151:151" ht="14.4" x14ac:dyDescent="0.25">
      <c r="EU60427" s="104"/>
    </row>
    <row r="60428" spans="151:151" ht="14.4" x14ac:dyDescent="0.25">
      <c r="EU60428" s="104"/>
    </row>
    <row r="60429" spans="151:151" ht="14.4" x14ac:dyDescent="0.25">
      <c r="EU60429" s="104"/>
    </row>
    <row r="60430" spans="151:151" ht="14.4" x14ac:dyDescent="0.25">
      <c r="EU60430" s="104"/>
    </row>
    <row r="60431" spans="151:151" ht="14.4" x14ac:dyDescent="0.25">
      <c r="EU60431" s="104"/>
    </row>
    <row r="60432" spans="151:151" ht="14.4" x14ac:dyDescent="0.25">
      <c r="EU60432" s="104"/>
    </row>
    <row r="60433" spans="151:151" ht="14.4" x14ac:dyDescent="0.25">
      <c r="EU60433" s="104"/>
    </row>
    <row r="60434" spans="151:151" ht="14.4" x14ac:dyDescent="0.25">
      <c r="EU60434" s="104"/>
    </row>
    <row r="60435" spans="151:151" ht="14.4" x14ac:dyDescent="0.25">
      <c r="EU60435" s="104"/>
    </row>
    <row r="60436" spans="151:151" ht="14.4" x14ac:dyDescent="0.25">
      <c r="EU60436" s="104"/>
    </row>
    <row r="60437" spans="151:151" ht="14.4" x14ac:dyDescent="0.25">
      <c r="EU60437" s="104"/>
    </row>
    <row r="60438" spans="151:151" ht="14.4" x14ac:dyDescent="0.25">
      <c r="EU60438" s="104"/>
    </row>
    <row r="60439" spans="151:151" ht="14.4" x14ac:dyDescent="0.25">
      <c r="EU60439" s="104"/>
    </row>
    <row r="60440" spans="151:151" ht="14.4" x14ac:dyDescent="0.25">
      <c r="EU60440" s="104"/>
    </row>
    <row r="60441" spans="151:151" ht="14.4" x14ac:dyDescent="0.25">
      <c r="EU60441" s="104"/>
    </row>
    <row r="60442" spans="151:151" ht="14.4" x14ac:dyDescent="0.25">
      <c r="EU60442" s="104"/>
    </row>
    <row r="60443" spans="151:151" ht="14.4" x14ac:dyDescent="0.25">
      <c r="EU60443" s="104"/>
    </row>
    <row r="60444" spans="151:151" ht="14.4" x14ac:dyDescent="0.25">
      <c r="EU60444" s="104"/>
    </row>
    <row r="60445" spans="151:151" ht="14.4" x14ac:dyDescent="0.25">
      <c r="EU60445" s="104"/>
    </row>
    <row r="60446" spans="151:151" ht="14.4" x14ac:dyDescent="0.25">
      <c r="EU60446" s="104"/>
    </row>
    <row r="60447" spans="151:151" ht="14.4" x14ac:dyDescent="0.25">
      <c r="EU60447" s="104"/>
    </row>
    <row r="60448" spans="151:151" ht="14.4" x14ac:dyDescent="0.25">
      <c r="EU60448" s="104"/>
    </row>
    <row r="60449" spans="151:151" ht="14.4" x14ac:dyDescent="0.25">
      <c r="EU60449" s="104"/>
    </row>
    <row r="60450" spans="151:151" ht="14.4" x14ac:dyDescent="0.25">
      <c r="EU60450" s="104"/>
    </row>
    <row r="60451" spans="151:151" ht="14.4" x14ac:dyDescent="0.25">
      <c r="EU60451" s="104"/>
    </row>
    <row r="60452" spans="151:151" ht="14.4" x14ac:dyDescent="0.25">
      <c r="EU60452" s="104"/>
    </row>
    <row r="60453" spans="151:151" ht="14.4" x14ac:dyDescent="0.25">
      <c r="EU60453" s="104"/>
    </row>
    <row r="60454" spans="151:151" ht="14.4" x14ac:dyDescent="0.25">
      <c r="EU60454" s="104"/>
    </row>
    <row r="60455" spans="151:151" ht="14.4" x14ac:dyDescent="0.25">
      <c r="EU60455" s="104"/>
    </row>
    <row r="60456" spans="151:151" ht="14.4" x14ac:dyDescent="0.25">
      <c r="EU60456" s="104"/>
    </row>
    <row r="60457" spans="151:151" ht="14.4" x14ac:dyDescent="0.25">
      <c r="EU60457" s="104"/>
    </row>
    <row r="60458" spans="151:151" ht="14.4" x14ac:dyDescent="0.25">
      <c r="EU60458" s="104"/>
    </row>
    <row r="60459" spans="151:151" ht="14.4" x14ac:dyDescent="0.25">
      <c r="EU60459" s="104"/>
    </row>
    <row r="60460" spans="151:151" ht="14.4" x14ac:dyDescent="0.25">
      <c r="EU60460" s="104"/>
    </row>
    <row r="60461" spans="151:151" ht="14.4" x14ac:dyDescent="0.25">
      <c r="EU60461" s="104"/>
    </row>
    <row r="60462" spans="151:151" ht="14.4" x14ac:dyDescent="0.25">
      <c r="EU60462" s="104"/>
    </row>
    <row r="60463" spans="151:151" ht="14.4" x14ac:dyDescent="0.25">
      <c r="EU60463" s="104"/>
    </row>
    <row r="60464" spans="151:151" ht="14.4" x14ac:dyDescent="0.25">
      <c r="EU60464" s="104"/>
    </row>
    <row r="60465" spans="151:151" ht="14.4" x14ac:dyDescent="0.25">
      <c r="EU60465" s="104"/>
    </row>
    <row r="60466" spans="151:151" ht="14.4" x14ac:dyDescent="0.25">
      <c r="EU60466" s="104"/>
    </row>
    <row r="60467" spans="151:151" ht="14.4" x14ac:dyDescent="0.25">
      <c r="EU60467" s="104"/>
    </row>
    <row r="60468" spans="151:151" ht="14.4" x14ac:dyDescent="0.25">
      <c r="EU60468" s="104"/>
    </row>
    <row r="60469" spans="151:151" ht="14.4" x14ac:dyDescent="0.25">
      <c r="EU60469" s="104"/>
    </row>
    <row r="60470" spans="151:151" ht="14.4" x14ac:dyDescent="0.25">
      <c r="EU60470" s="104"/>
    </row>
    <row r="60471" spans="151:151" ht="14.4" x14ac:dyDescent="0.25">
      <c r="EU60471" s="104"/>
    </row>
    <row r="60472" spans="151:151" ht="14.4" x14ac:dyDescent="0.25">
      <c r="EU60472" s="104"/>
    </row>
    <row r="60473" spans="151:151" ht="14.4" x14ac:dyDescent="0.25">
      <c r="EU60473" s="104"/>
    </row>
    <row r="60474" spans="151:151" ht="14.4" x14ac:dyDescent="0.25">
      <c r="EU60474" s="104"/>
    </row>
    <row r="60475" spans="151:151" ht="14.4" x14ac:dyDescent="0.25">
      <c r="EU60475" s="104"/>
    </row>
    <row r="60476" spans="151:151" ht="14.4" x14ac:dyDescent="0.25">
      <c r="EU60476" s="104"/>
    </row>
    <row r="60477" spans="151:151" ht="14.4" x14ac:dyDescent="0.25">
      <c r="EU60477" s="104"/>
    </row>
    <row r="60478" spans="151:151" ht="14.4" x14ac:dyDescent="0.25">
      <c r="EU60478" s="104"/>
    </row>
    <row r="60479" spans="151:151" ht="14.4" x14ac:dyDescent="0.25">
      <c r="EU60479" s="104"/>
    </row>
    <row r="60480" spans="151:151" ht="14.4" x14ac:dyDescent="0.25">
      <c r="EU60480" s="104"/>
    </row>
    <row r="60481" spans="151:151" ht="14.4" x14ac:dyDescent="0.25">
      <c r="EU60481" s="104"/>
    </row>
    <row r="60482" spans="151:151" ht="14.4" x14ac:dyDescent="0.25">
      <c r="EU60482" s="104"/>
    </row>
    <row r="60483" spans="151:151" ht="14.4" x14ac:dyDescent="0.25">
      <c r="EU60483" s="104"/>
    </row>
    <row r="60484" spans="151:151" ht="14.4" x14ac:dyDescent="0.25">
      <c r="EU60484" s="104"/>
    </row>
    <row r="60485" spans="151:151" ht="14.4" x14ac:dyDescent="0.25">
      <c r="EU60485" s="104"/>
    </row>
    <row r="60486" spans="151:151" ht="14.4" x14ac:dyDescent="0.25">
      <c r="EU60486" s="104"/>
    </row>
    <row r="60487" spans="151:151" ht="14.4" x14ac:dyDescent="0.25">
      <c r="EU60487" s="104"/>
    </row>
    <row r="60488" spans="151:151" ht="14.4" x14ac:dyDescent="0.25">
      <c r="EU60488" s="104"/>
    </row>
    <row r="60489" spans="151:151" ht="14.4" x14ac:dyDescent="0.25">
      <c r="EU60489" s="104"/>
    </row>
    <row r="60490" spans="151:151" ht="14.4" x14ac:dyDescent="0.25">
      <c r="EU60490" s="104"/>
    </row>
    <row r="60491" spans="151:151" ht="14.4" x14ac:dyDescent="0.25">
      <c r="EU60491" s="104"/>
    </row>
    <row r="60492" spans="151:151" ht="14.4" x14ac:dyDescent="0.25">
      <c r="EU60492" s="104"/>
    </row>
    <row r="60493" spans="151:151" ht="14.4" x14ac:dyDescent="0.25">
      <c r="EU60493" s="104"/>
    </row>
    <row r="60494" spans="151:151" ht="14.4" x14ac:dyDescent="0.25">
      <c r="EU60494" s="104"/>
    </row>
    <row r="60495" spans="151:151" ht="14.4" x14ac:dyDescent="0.25">
      <c r="EU60495" s="104"/>
    </row>
    <row r="60496" spans="151:151" ht="14.4" x14ac:dyDescent="0.25">
      <c r="EU60496" s="104"/>
    </row>
    <row r="60497" spans="151:151" ht="14.4" x14ac:dyDescent="0.25">
      <c r="EU60497" s="104"/>
    </row>
    <row r="60498" spans="151:151" ht="14.4" x14ac:dyDescent="0.25">
      <c r="EU60498" s="104"/>
    </row>
    <row r="60499" spans="151:151" ht="14.4" x14ac:dyDescent="0.25">
      <c r="EU60499" s="104"/>
    </row>
    <row r="60500" spans="151:151" ht="14.4" x14ac:dyDescent="0.25">
      <c r="EU60500" s="104"/>
    </row>
    <row r="60501" spans="151:151" ht="14.4" x14ac:dyDescent="0.25">
      <c r="EU60501" s="104"/>
    </row>
    <row r="60502" spans="151:151" ht="14.4" x14ac:dyDescent="0.25">
      <c r="EU60502" s="104"/>
    </row>
    <row r="60503" spans="151:151" ht="14.4" x14ac:dyDescent="0.25">
      <c r="EU60503" s="104"/>
    </row>
    <row r="60504" spans="151:151" ht="14.4" x14ac:dyDescent="0.25">
      <c r="EU60504" s="104"/>
    </row>
    <row r="60505" spans="151:151" ht="14.4" x14ac:dyDescent="0.25">
      <c r="EU60505" s="104"/>
    </row>
    <row r="60506" spans="151:151" ht="14.4" x14ac:dyDescent="0.25">
      <c r="EU60506" s="104"/>
    </row>
    <row r="60507" spans="151:151" ht="14.4" x14ac:dyDescent="0.25">
      <c r="EU60507" s="104"/>
    </row>
    <row r="60508" spans="151:151" ht="14.4" x14ac:dyDescent="0.25">
      <c r="EU60508" s="104"/>
    </row>
    <row r="60509" spans="151:151" ht="14.4" x14ac:dyDescent="0.25">
      <c r="EU60509" s="104"/>
    </row>
    <row r="60510" spans="151:151" ht="14.4" x14ac:dyDescent="0.25">
      <c r="EU60510" s="104"/>
    </row>
    <row r="60511" spans="151:151" ht="14.4" x14ac:dyDescent="0.25">
      <c r="EU60511" s="104"/>
    </row>
    <row r="60512" spans="151:151" ht="14.4" x14ac:dyDescent="0.25">
      <c r="EU60512" s="104"/>
    </row>
    <row r="60513" spans="151:151" ht="14.4" x14ac:dyDescent="0.25">
      <c r="EU60513" s="104"/>
    </row>
    <row r="60514" spans="151:151" ht="14.4" x14ac:dyDescent="0.25">
      <c r="EU60514" s="104"/>
    </row>
    <row r="60515" spans="151:151" ht="14.4" x14ac:dyDescent="0.25">
      <c r="EU60515" s="104"/>
    </row>
    <row r="60516" spans="151:151" ht="14.4" x14ac:dyDescent="0.25">
      <c r="EU60516" s="104"/>
    </row>
    <row r="60517" spans="151:151" ht="14.4" x14ac:dyDescent="0.25">
      <c r="EU60517" s="104"/>
    </row>
    <row r="60518" spans="151:151" ht="14.4" x14ac:dyDescent="0.25">
      <c r="EU60518" s="104"/>
    </row>
    <row r="60519" spans="151:151" ht="14.4" x14ac:dyDescent="0.25">
      <c r="EU60519" s="104"/>
    </row>
    <row r="60520" spans="151:151" ht="14.4" x14ac:dyDescent="0.25">
      <c r="EU60520" s="104"/>
    </row>
    <row r="60521" spans="151:151" ht="14.4" x14ac:dyDescent="0.25">
      <c r="EU60521" s="104"/>
    </row>
    <row r="60522" spans="151:151" ht="14.4" x14ac:dyDescent="0.25">
      <c r="EU60522" s="104"/>
    </row>
    <row r="60523" spans="151:151" ht="14.4" x14ac:dyDescent="0.25">
      <c r="EU60523" s="104"/>
    </row>
    <row r="60524" spans="151:151" ht="14.4" x14ac:dyDescent="0.25">
      <c r="EU60524" s="104"/>
    </row>
    <row r="60525" spans="151:151" ht="14.4" x14ac:dyDescent="0.25">
      <c r="EU60525" s="104"/>
    </row>
    <row r="60526" spans="151:151" ht="14.4" x14ac:dyDescent="0.25">
      <c r="EU60526" s="104"/>
    </row>
    <row r="60527" spans="151:151" ht="14.4" x14ac:dyDescent="0.25">
      <c r="EU60527" s="104"/>
    </row>
    <row r="60528" spans="151:151" ht="14.4" x14ac:dyDescent="0.25">
      <c r="EU60528" s="104"/>
    </row>
    <row r="60529" spans="151:151" ht="14.4" x14ac:dyDescent="0.25">
      <c r="EU60529" s="104"/>
    </row>
    <row r="60530" spans="151:151" ht="14.4" x14ac:dyDescent="0.25">
      <c r="EU60530" s="104"/>
    </row>
    <row r="60531" spans="151:151" ht="14.4" x14ac:dyDescent="0.25">
      <c r="EU60531" s="104"/>
    </row>
    <row r="60532" spans="151:151" ht="14.4" x14ac:dyDescent="0.25">
      <c r="EU60532" s="104"/>
    </row>
    <row r="60533" spans="151:151" ht="14.4" x14ac:dyDescent="0.25">
      <c r="EU60533" s="104"/>
    </row>
    <row r="60534" spans="151:151" ht="14.4" x14ac:dyDescent="0.25">
      <c r="EU60534" s="104"/>
    </row>
    <row r="60535" spans="151:151" ht="14.4" x14ac:dyDescent="0.25">
      <c r="EU60535" s="104"/>
    </row>
    <row r="60536" spans="151:151" ht="14.4" x14ac:dyDescent="0.25">
      <c r="EU60536" s="104"/>
    </row>
    <row r="60537" spans="151:151" ht="14.4" x14ac:dyDescent="0.25">
      <c r="EU60537" s="104"/>
    </row>
    <row r="60538" spans="151:151" ht="14.4" x14ac:dyDescent="0.25">
      <c r="EU60538" s="104"/>
    </row>
    <row r="60539" spans="151:151" ht="14.4" x14ac:dyDescent="0.25">
      <c r="EU60539" s="104"/>
    </row>
    <row r="60540" spans="151:151" ht="14.4" x14ac:dyDescent="0.25">
      <c r="EU60540" s="104"/>
    </row>
    <row r="60541" spans="151:151" ht="14.4" x14ac:dyDescent="0.25">
      <c r="EU60541" s="104"/>
    </row>
    <row r="60542" spans="151:151" ht="14.4" x14ac:dyDescent="0.25">
      <c r="EU60542" s="104"/>
    </row>
    <row r="60543" spans="151:151" ht="14.4" x14ac:dyDescent="0.25">
      <c r="EU60543" s="104"/>
    </row>
    <row r="60544" spans="151:151" ht="14.4" x14ac:dyDescent="0.25">
      <c r="EU60544" s="104"/>
    </row>
    <row r="60545" spans="151:151" ht="14.4" x14ac:dyDescent="0.25">
      <c r="EU60545" s="104"/>
    </row>
    <row r="60546" spans="151:151" ht="14.4" x14ac:dyDescent="0.25">
      <c r="EU60546" s="104"/>
    </row>
    <row r="60547" spans="151:151" ht="14.4" x14ac:dyDescent="0.25">
      <c r="EU60547" s="104"/>
    </row>
    <row r="60548" spans="151:151" ht="14.4" x14ac:dyDescent="0.25">
      <c r="EU60548" s="104"/>
    </row>
    <row r="60549" spans="151:151" ht="14.4" x14ac:dyDescent="0.25">
      <c r="EU60549" s="104"/>
    </row>
    <row r="60550" spans="151:151" ht="14.4" x14ac:dyDescent="0.25">
      <c r="EU60550" s="104"/>
    </row>
    <row r="60551" spans="151:151" ht="14.4" x14ac:dyDescent="0.25">
      <c r="EU60551" s="104"/>
    </row>
    <row r="60552" spans="151:151" ht="14.4" x14ac:dyDescent="0.25">
      <c r="EU60552" s="104"/>
    </row>
    <row r="60553" spans="151:151" ht="14.4" x14ac:dyDescent="0.25">
      <c r="EU60553" s="104"/>
    </row>
    <row r="60554" spans="151:151" ht="14.4" x14ac:dyDescent="0.25">
      <c r="EU60554" s="104"/>
    </row>
    <row r="60555" spans="151:151" ht="14.4" x14ac:dyDescent="0.25">
      <c r="EU60555" s="104"/>
    </row>
    <row r="60556" spans="151:151" ht="14.4" x14ac:dyDescent="0.25">
      <c r="EU60556" s="104"/>
    </row>
    <row r="60557" spans="151:151" ht="14.4" x14ac:dyDescent="0.25">
      <c r="EU60557" s="104"/>
    </row>
    <row r="60558" spans="151:151" ht="14.4" x14ac:dyDescent="0.25">
      <c r="EU60558" s="104"/>
    </row>
    <row r="60559" spans="151:151" ht="14.4" x14ac:dyDescent="0.25">
      <c r="EU60559" s="104"/>
    </row>
    <row r="60560" spans="151:151" ht="14.4" x14ac:dyDescent="0.25">
      <c r="EU60560" s="104"/>
    </row>
    <row r="60561" spans="151:151" ht="14.4" x14ac:dyDescent="0.25">
      <c r="EU60561" s="104"/>
    </row>
    <row r="60562" spans="151:151" ht="14.4" x14ac:dyDescent="0.25">
      <c r="EU60562" s="104"/>
    </row>
    <row r="60563" spans="151:151" ht="14.4" x14ac:dyDescent="0.25">
      <c r="EU60563" s="104"/>
    </row>
    <row r="60564" spans="151:151" ht="14.4" x14ac:dyDescent="0.25">
      <c r="EU60564" s="104"/>
    </row>
    <row r="60565" spans="151:151" ht="14.4" x14ac:dyDescent="0.25">
      <c r="EU60565" s="104"/>
    </row>
    <row r="60566" spans="151:151" ht="14.4" x14ac:dyDescent="0.25">
      <c r="EU60566" s="104"/>
    </row>
    <row r="60567" spans="151:151" ht="14.4" x14ac:dyDescent="0.25">
      <c r="EU60567" s="104"/>
    </row>
    <row r="60568" spans="151:151" ht="14.4" x14ac:dyDescent="0.25">
      <c r="EU60568" s="104"/>
    </row>
    <row r="60569" spans="151:151" ht="14.4" x14ac:dyDescent="0.25">
      <c r="EU60569" s="104"/>
    </row>
    <row r="60570" spans="151:151" ht="14.4" x14ac:dyDescent="0.25">
      <c r="EU60570" s="104"/>
    </row>
    <row r="60571" spans="151:151" ht="14.4" x14ac:dyDescent="0.25">
      <c r="EU60571" s="104"/>
    </row>
    <row r="60572" spans="151:151" ht="14.4" x14ac:dyDescent="0.25">
      <c r="EU60572" s="104"/>
    </row>
    <row r="60573" spans="151:151" ht="14.4" x14ac:dyDescent="0.25">
      <c r="EU60573" s="104"/>
    </row>
    <row r="60574" spans="151:151" ht="14.4" x14ac:dyDescent="0.25">
      <c r="EU60574" s="104"/>
    </row>
    <row r="60575" spans="151:151" ht="14.4" x14ac:dyDescent="0.25">
      <c r="EU60575" s="104"/>
    </row>
    <row r="60576" spans="151:151" ht="14.4" x14ac:dyDescent="0.25">
      <c r="EU60576" s="104"/>
    </row>
    <row r="60577" spans="151:151" ht="14.4" x14ac:dyDescent="0.25">
      <c r="EU60577" s="104"/>
    </row>
    <row r="60578" spans="151:151" ht="14.4" x14ac:dyDescent="0.25">
      <c r="EU60578" s="104"/>
    </row>
    <row r="60579" spans="151:151" ht="14.4" x14ac:dyDescent="0.25">
      <c r="EU60579" s="104"/>
    </row>
    <row r="60580" spans="151:151" ht="14.4" x14ac:dyDescent="0.25">
      <c r="EU60580" s="104"/>
    </row>
    <row r="60581" spans="151:151" ht="14.4" x14ac:dyDescent="0.25">
      <c r="EU60581" s="104"/>
    </row>
    <row r="60582" spans="151:151" ht="14.4" x14ac:dyDescent="0.25">
      <c r="EU60582" s="104"/>
    </row>
    <row r="60583" spans="151:151" ht="14.4" x14ac:dyDescent="0.25">
      <c r="EU60583" s="104"/>
    </row>
    <row r="60584" spans="151:151" ht="14.4" x14ac:dyDescent="0.25">
      <c r="EU60584" s="104"/>
    </row>
    <row r="60585" spans="151:151" ht="14.4" x14ac:dyDescent="0.25">
      <c r="EU60585" s="104"/>
    </row>
    <row r="60586" spans="151:151" ht="14.4" x14ac:dyDescent="0.25">
      <c r="EU60586" s="104"/>
    </row>
    <row r="60587" spans="151:151" ht="14.4" x14ac:dyDescent="0.25">
      <c r="EU60587" s="104"/>
    </row>
    <row r="60588" spans="151:151" ht="14.4" x14ac:dyDescent="0.25">
      <c r="EU60588" s="104"/>
    </row>
    <row r="60589" spans="151:151" ht="14.4" x14ac:dyDescent="0.25">
      <c r="EU60589" s="104"/>
    </row>
    <row r="60590" spans="151:151" ht="14.4" x14ac:dyDescent="0.25">
      <c r="EU60590" s="104"/>
    </row>
    <row r="60591" spans="151:151" ht="14.4" x14ac:dyDescent="0.25">
      <c r="EU60591" s="104"/>
    </row>
    <row r="60592" spans="151:151" ht="14.4" x14ac:dyDescent="0.25">
      <c r="EU60592" s="104"/>
    </row>
    <row r="60593" spans="151:151" ht="14.4" x14ac:dyDescent="0.25">
      <c r="EU60593" s="104"/>
    </row>
    <row r="60594" spans="151:151" ht="14.4" x14ac:dyDescent="0.25">
      <c r="EU60594" s="104"/>
    </row>
    <row r="60595" spans="151:151" ht="14.4" x14ac:dyDescent="0.25">
      <c r="EU60595" s="104"/>
    </row>
    <row r="60596" spans="151:151" ht="14.4" x14ac:dyDescent="0.25">
      <c r="EU60596" s="104"/>
    </row>
    <row r="60597" spans="151:151" ht="14.4" x14ac:dyDescent="0.25">
      <c r="EU60597" s="104"/>
    </row>
    <row r="60598" spans="151:151" ht="14.4" x14ac:dyDescent="0.25">
      <c r="EU60598" s="104"/>
    </row>
    <row r="60599" spans="151:151" ht="14.4" x14ac:dyDescent="0.25">
      <c r="EU60599" s="104"/>
    </row>
    <row r="60600" spans="151:151" ht="14.4" x14ac:dyDescent="0.25">
      <c r="EU60600" s="104"/>
    </row>
    <row r="60601" spans="151:151" ht="14.4" x14ac:dyDescent="0.25">
      <c r="EU60601" s="104"/>
    </row>
    <row r="60602" spans="151:151" ht="14.4" x14ac:dyDescent="0.25">
      <c r="EU60602" s="104"/>
    </row>
    <row r="60603" spans="151:151" ht="14.4" x14ac:dyDescent="0.25">
      <c r="EU60603" s="104"/>
    </row>
    <row r="60604" spans="151:151" ht="14.4" x14ac:dyDescent="0.25">
      <c r="EU60604" s="104"/>
    </row>
    <row r="60605" spans="151:151" ht="14.4" x14ac:dyDescent="0.25">
      <c r="EU60605" s="104"/>
    </row>
    <row r="60606" spans="151:151" ht="14.4" x14ac:dyDescent="0.25">
      <c r="EU60606" s="104"/>
    </row>
    <row r="60607" spans="151:151" ht="14.4" x14ac:dyDescent="0.25">
      <c r="EU60607" s="104"/>
    </row>
    <row r="60608" spans="151:151" ht="14.4" x14ac:dyDescent="0.25">
      <c r="EU60608" s="104"/>
    </row>
    <row r="60609" spans="151:151" ht="14.4" x14ac:dyDescent="0.25">
      <c r="EU60609" s="104"/>
    </row>
    <row r="60610" spans="151:151" ht="14.4" x14ac:dyDescent="0.25">
      <c r="EU60610" s="104"/>
    </row>
    <row r="60611" spans="151:151" ht="14.4" x14ac:dyDescent="0.25">
      <c r="EU60611" s="104"/>
    </row>
    <row r="60612" spans="151:151" ht="14.4" x14ac:dyDescent="0.25">
      <c r="EU60612" s="104"/>
    </row>
    <row r="60613" spans="151:151" ht="14.4" x14ac:dyDescent="0.25">
      <c r="EU60613" s="104"/>
    </row>
    <row r="60614" spans="151:151" ht="14.4" x14ac:dyDescent="0.25">
      <c r="EU60614" s="104"/>
    </row>
    <row r="60615" spans="151:151" ht="14.4" x14ac:dyDescent="0.25">
      <c r="EU60615" s="104"/>
    </row>
    <row r="60616" spans="151:151" ht="14.4" x14ac:dyDescent="0.25">
      <c r="EU60616" s="104"/>
    </row>
    <row r="60617" spans="151:151" ht="14.4" x14ac:dyDescent="0.25">
      <c r="EU60617" s="104"/>
    </row>
    <row r="60618" spans="151:151" ht="14.4" x14ac:dyDescent="0.25">
      <c r="EU60618" s="104"/>
    </row>
    <row r="60619" spans="151:151" ht="14.4" x14ac:dyDescent="0.25">
      <c r="EU60619" s="104"/>
    </row>
    <row r="60620" spans="151:151" ht="14.4" x14ac:dyDescent="0.25">
      <c r="EU60620" s="104"/>
    </row>
    <row r="60621" spans="151:151" ht="14.4" x14ac:dyDescent="0.25">
      <c r="EU60621" s="104"/>
    </row>
    <row r="60622" spans="151:151" ht="14.4" x14ac:dyDescent="0.25">
      <c r="EU60622" s="104"/>
    </row>
    <row r="60623" spans="151:151" ht="14.4" x14ac:dyDescent="0.25">
      <c r="EU60623" s="104"/>
    </row>
    <row r="60624" spans="151:151" ht="14.4" x14ac:dyDescent="0.25">
      <c r="EU60624" s="104"/>
    </row>
    <row r="60625" spans="151:151" ht="14.4" x14ac:dyDescent="0.25">
      <c r="EU60625" s="104"/>
    </row>
    <row r="60626" spans="151:151" ht="14.4" x14ac:dyDescent="0.25">
      <c r="EU60626" s="104"/>
    </row>
    <row r="60627" spans="151:151" ht="14.4" x14ac:dyDescent="0.25">
      <c r="EU60627" s="104"/>
    </row>
    <row r="60628" spans="151:151" ht="14.4" x14ac:dyDescent="0.25">
      <c r="EU60628" s="104"/>
    </row>
    <row r="60629" spans="151:151" ht="14.4" x14ac:dyDescent="0.25">
      <c r="EU60629" s="104"/>
    </row>
    <row r="60630" spans="151:151" ht="14.4" x14ac:dyDescent="0.25">
      <c r="EU60630" s="104"/>
    </row>
    <row r="60631" spans="151:151" ht="14.4" x14ac:dyDescent="0.25">
      <c r="EU60631" s="104"/>
    </row>
    <row r="60632" spans="151:151" ht="14.4" x14ac:dyDescent="0.25">
      <c r="EU60632" s="104"/>
    </row>
    <row r="60633" spans="151:151" ht="14.4" x14ac:dyDescent="0.25">
      <c r="EU60633" s="104"/>
    </row>
    <row r="60634" spans="151:151" ht="14.4" x14ac:dyDescent="0.25">
      <c r="EU60634" s="104"/>
    </row>
    <row r="60635" spans="151:151" ht="14.4" x14ac:dyDescent="0.25">
      <c r="EU60635" s="104"/>
    </row>
    <row r="60636" spans="151:151" ht="14.4" x14ac:dyDescent="0.25">
      <c r="EU60636" s="104"/>
    </row>
    <row r="60637" spans="151:151" ht="14.4" x14ac:dyDescent="0.25">
      <c r="EU60637" s="104"/>
    </row>
    <row r="60638" spans="151:151" ht="14.4" x14ac:dyDescent="0.25">
      <c r="EU60638" s="104"/>
    </row>
    <row r="60639" spans="151:151" ht="14.4" x14ac:dyDescent="0.25">
      <c r="EU60639" s="104"/>
    </row>
    <row r="60640" spans="151:151" ht="14.4" x14ac:dyDescent="0.25">
      <c r="EU60640" s="104"/>
    </row>
    <row r="60641" spans="151:151" ht="14.4" x14ac:dyDescent="0.25">
      <c r="EU60641" s="104"/>
    </row>
    <row r="60642" spans="151:151" ht="14.4" x14ac:dyDescent="0.25">
      <c r="EU60642" s="104"/>
    </row>
    <row r="60643" spans="151:151" ht="14.4" x14ac:dyDescent="0.25">
      <c r="EU60643" s="104"/>
    </row>
    <row r="60644" spans="151:151" ht="14.4" x14ac:dyDescent="0.25">
      <c r="EU60644" s="104"/>
    </row>
    <row r="60645" spans="151:151" ht="14.4" x14ac:dyDescent="0.25">
      <c r="EU60645" s="104"/>
    </row>
    <row r="60646" spans="151:151" ht="14.4" x14ac:dyDescent="0.25">
      <c r="EU60646" s="104"/>
    </row>
    <row r="60647" spans="151:151" ht="14.4" x14ac:dyDescent="0.25">
      <c r="EU60647" s="104"/>
    </row>
    <row r="60648" spans="151:151" ht="14.4" x14ac:dyDescent="0.25">
      <c r="EU60648" s="104"/>
    </row>
    <row r="60649" spans="151:151" ht="14.4" x14ac:dyDescent="0.25">
      <c r="EU60649" s="104"/>
    </row>
    <row r="60650" spans="151:151" ht="14.4" x14ac:dyDescent="0.25">
      <c r="EU60650" s="104"/>
    </row>
    <row r="60651" spans="151:151" ht="14.4" x14ac:dyDescent="0.25">
      <c r="EU60651" s="104"/>
    </row>
    <row r="60652" spans="151:151" ht="14.4" x14ac:dyDescent="0.25">
      <c r="EU60652" s="104"/>
    </row>
    <row r="60653" spans="151:151" ht="14.4" x14ac:dyDescent="0.25">
      <c r="EU60653" s="104"/>
    </row>
    <row r="60654" spans="151:151" ht="14.4" x14ac:dyDescent="0.25">
      <c r="EU60654" s="104"/>
    </row>
    <row r="60655" spans="151:151" ht="14.4" x14ac:dyDescent="0.25">
      <c r="EU60655" s="104"/>
    </row>
    <row r="60656" spans="151:151" ht="14.4" x14ac:dyDescent="0.25">
      <c r="EU60656" s="104"/>
    </row>
    <row r="60657" spans="151:151" ht="14.4" x14ac:dyDescent="0.25">
      <c r="EU60657" s="104"/>
    </row>
    <row r="60658" spans="151:151" ht="14.4" x14ac:dyDescent="0.25">
      <c r="EU60658" s="104"/>
    </row>
    <row r="60659" spans="151:151" ht="14.4" x14ac:dyDescent="0.25">
      <c r="EU60659" s="104"/>
    </row>
    <row r="60660" spans="151:151" ht="14.4" x14ac:dyDescent="0.25">
      <c r="EU60660" s="104"/>
    </row>
    <row r="60661" spans="151:151" ht="14.4" x14ac:dyDescent="0.25">
      <c r="EU60661" s="104"/>
    </row>
    <row r="60662" spans="151:151" ht="14.4" x14ac:dyDescent="0.25">
      <c r="EU60662" s="104"/>
    </row>
    <row r="60663" spans="151:151" ht="14.4" x14ac:dyDescent="0.25">
      <c r="EU60663" s="104"/>
    </row>
    <row r="60664" spans="151:151" ht="14.4" x14ac:dyDescent="0.25">
      <c r="EU60664" s="104"/>
    </row>
    <row r="60665" spans="151:151" ht="14.4" x14ac:dyDescent="0.25">
      <c r="EU60665" s="104"/>
    </row>
    <row r="60666" spans="151:151" ht="14.4" x14ac:dyDescent="0.25">
      <c r="EU60666" s="104"/>
    </row>
    <row r="60667" spans="151:151" ht="14.4" x14ac:dyDescent="0.25">
      <c r="EU60667" s="104"/>
    </row>
    <row r="60668" spans="151:151" ht="14.4" x14ac:dyDescent="0.25">
      <c r="EU60668" s="104"/>
    </row>
    <row r="60669" spans="151:151" ht="14.4" x14ac:dyDescent="0.25">
      <c r="EU60669" s="104"/>
    </row>
    <row r="60670" spans="151:151" ht="14.4" x14ac:dyDescent="0.25">
      <c r="EU60670" s="104"/>
    </row>
    <row r="60671" spans="151:151" ht="14.4" x14ac:dyDescent="0.25">
      <c r="EU60671" s="104"/>
    </row>
    <row r="60672" spans="151:151" ht="14.4" x14ac:dyDescent="0.25">
      <c r="EU60672" s="104"/>
    </row>
    <row r="60673" spans="151:151" ht="14.4" x14ac:dyDescent="0.25">
      <c r="EU60673" s="104"/>
    </row>
    <row r="60674" spans="151:151" ht="14.4" x14ac:dyDescent="0.25">
      <c r="EU60674" s="104"/>
    </row>
    <row r="60675" spans="151:151" ht="14.4" x14ac:dyDescent="0.25">
      <c r="EU60675" s="104"/>
    </row>
    <row r="60676" spans="151:151" ht="14.4" x14ac:dyDescent="0.25">
      <c r="EU60676" s="104"/>
    </row>
    <row r="60677" spans="151:151" ht="14.4" x14ac:dyDescent="0.25">
      <c r="EU60677" s="104"/>
    </row>
    <row r="60678" spans="151:151" ht="14.4" x14ac:dyDescent="0.25">
      <c r="EU60678" s="104"/>
    </row>
    <row r="60679" spans="151:151" ht="14.4" x14ac:dyDescent="0.25">
      <c r="EU60679" s="104"/>
    </row>
    <row r="60680" spans="151:151" ht="14.4" x14ac:dyDescent="0.25">
      <c r="EU60680" s="104"/>
    </row>
    <row r="60681" spans="151:151" ht="14.4" x14ac:dyDescent="0.25">
      <c r="EU60681" s="104"/>
    </row>
    <row r="60682" spans="151:151" ht="14.4" x14ac:dyDescent="0.25">
      <c r="EU60682" s="104"/>
    </row>
    <row r="60683" spans="151:151" ht="14.4" x14ac:dyDescent="0.25">
      <c r="EU60683" s="104"/>
    </row>
    <row r="60684" spans="151:151" ht="14.4" x14ac:dyDescent="0.25">
      <c r="EU60684" s="104"/>
    </row>
    <row r="60685" spans="151:151" ht="14.4" x14ac:dyDescent="0.25">
      <c r="EU60685" s="104"/>
    </row>
    <row r="60686" spans="151:151" ht="14.4" x14ac:dyDescent="0.25">
      <c r="EU60686" s="104"/>
    </row>
    <row r="60687" spans="151:151" ht="14.4" x14ac:dyDescent="0.25">
      <c r="EU60687" s="104"/>
    </row>
    <row r="60688" spans="151:151" ht="14.4" x14ac:dyDescent="0.25">
      <c r="EU60688" s="104"/>
    </row>
    <row r="60689" spans="151:151" ht="14.4" x14ac:dyDescent="0.25">
      <c r="EU60689" s="104"/>
    </row>
    <row r="60690" spans="151:151" ht="14.4" x14ac:dyDescent="0.25">
      <c r="EU60690" s="104"/>
    </row>
    <row r="60691" spans="151:151" ht="14.4" x14ac:dyDescent="0.25">
      <c r="EU60691" s="104"/>
    </row>
    <row r="60692" spans="151:151" ht="14.4" x14ac:dyDescent="0.25">
      <c r="EU60692" s="104"/>
    </row>
    <row r="60693" spans="151:151" ht="14.4" x14ac:dyDescent="0.25">
      <c r="EU60693" s="104"/>
    </row>
    <row r="60694" spans="151:151" ht="14.4" x14ac:dyDescent="0.25">
      <c r="EU60694" s="104"/>
    </row>
    <row r="60695" spans="151:151" ht="14.4" x14ac:dyDescent="0.25">
      <c r="EU60695" s="104"/>
    </row>
    <row r="60696" spans="151:151" ht="14.4" x14ac:dyDescent="0.25">
      <c r="EU60696" s="104"/>
    </row>
    <row r="60697" spans="151:151" ht="14.4" x14ac:dyDescent="0.25">
      <c r="EU60697" s="104"/>
    </row>
    <row r="60698" spans="151:151" ht="14.4" x14ac:dyDescent="0.25">
      <c r="EU60698" s="104"/>
    </row>
    <row r="60699" spans="151:151" ht="14.4" x14ac:dyDescent="0.25">
      <c r="EU60699" s="104"/>
    </row>
    <row r="60700" spans="151:151" ht="14.4" x14ac:dyDescent="0.25">
      <c r="EU60700" s="104"/>
    </row>
    <row r="60701" spans="151:151" ht="14.4" x14ac:dyDescent="0.25">
      <c r="EU60701" s="104"/>
    </row>
    <row r="60702" spans="151:151" ht="14.4" x14ac:dyDescent="0.25">
      <c r="EU60702" s="104"/>
    </row>
    <row r="60703" spans="151:151" ht="14.4" x14ac:dyDescent="0.25">
      <c r="EU60703" s="104"/>
    </row>
    <row r="60704" spans="151:151" ht="14.4" x14ac:dyDescent="0.25">
      <c r="EU60704" s="104"/>
    </row>
    <row r="60705" spans="151:151" ht="14.4" x14ac:dyDescent="0.25">
      <c r="EU60705" s="104"/>
    </row>
    <row r="60706" spans="151:151" ht="14.4" x14ac:dyDescent="0.25">
      <c r="EU60706" s="104"/>
    </row>
    <row r="60707" spans="151:151" ht="14.4" x14ac:dyDescent="0.25">
      <c r="EU60707" s="104"/>
    </row>
    <row r="60708" spans="151:151" ht="14.4" x14ac:dyDescent="0.25">
      <c r="EU60708" s="104"/>
    </row>
    <row r="60709" spans="151:151" ht="14.4" x14ac:dyDescent="0.25">
      <c r="EU60709" s="104"/>
    </row>
    <row r="60710" spans="151:151" ht="14.4" x14ac:dyDescent="0.25">
      <c r="EU60710" s="104"/>
    </row>
    <row r="60711" spans="151:151" ht="14.4" x14ac:dyDescent="0.25">
      <c r="EU60711" s="104"/>
    </row>
    <row r="60712" spans="151:151" ht="14.4" x14ac:dyDescent="0.25">
      <c r="EU60712" s="104"/>
    </row>
    <row r="60713" spans="151:151" ht="14.4" x14ac:dyDescent="0.25">
      <c r="EU60713" s="104"/>
    </row>
    <row r="60714" spans="151:151" ht="14.4" x14ac:dyDescent="0.25">
      <c r="EU60714" s="104"/>
    </row>
    <row r="60715" spans="151:151" ht="14.4" x14ac:dyDescent="0.25">
      <c r="EU60715" s="104"/>
    </row>
    <row r="60716" spans="151:151" ht="14.4" x14ac:dyDescent="0.25">
      <c r="EU60716" s="104"/>
    </row>
    <row r="60717" spans="151:151" ht="14.4" x14ac:dyDescent="0.25">
      <c r="EU60717" s="104"/>
    </row>
    <row r="60718" spans="151:151" ht="14.4" x14ac:dyDescent="0.25">
      <c r="EU60718" s="104"/>
    </row>
    <row r="60719" spans="151:151" ht="14.4" x14ac:dyDescent="0.25">
      <c r="EU60719" s="104"/>
    </row>
    <row r="60720" spans="151:151" ht="14.4" x14ac:dyDescent="0.25">
      <c r="EU60720" s="104"/>
    </row>
    <row r="60721" spans="151:151" ht="14.4" x14ac:dyDescent="0.25">
      <c r="EU60721" s="104"/>
    </row>
    <row r="60722" spans="151:151" ht="14.4" x14ac:dyDescent="0.25">
      <c r="EU60722" s="104"/>
    </row>
    <row r="60723" spans="151:151" ht="14.4" x14ac:dyDescent="0.25">
      <c r="EU60723" s="104"/>
    </row>
    <row r="60724" spans="151:151" ht="14.4" x14ac:dyDescent="0.25">
      <c r="EU60724" s="104"/>
    </row>
    <row r="60725" spans="151:151" ht="14.4" x14ac:dyDescent="0.25">
      <c r="EU60725" s="104"/>
    </row>
    <row r="60726" spans="151:151" ht="14.4" x14ac:dyDescent="0.25">
      <c r="EU60726" s="104"/>
    </row>
    <row r="60727" spans="151:151" ht="14.4" x14ac:dyDescent="0.25">
      <c r="EU60727" s="104"/>
    </row>
    <row r="60728" spans="151:151" ht="14.4" x14ac:dyDescent="0.25">
      <c r="EU60728" s="104"/>
    </row>
    <row r="60729" spans="151:151" ht="14.4" x14ac:dyDescent="0.25">
      <c r="EU60729" s="104"/>
    </row>
    <row r="60730" spans="151:151" ht="14.4" x14ac:dyDescent="0.25">
      <c r="EU60730" s="104"/>
    </row>
    <row r="60731" spans="151:151" ht="14.4" x14ac:dyDescent="0.25">
      <c r="EU60731" s="104"/>
    </row>
    <row r="60732" spans="151:151" ht="14.4" x14ac:dyDescent="0.25">
      <c r="EU60732" s="104"/>
    </row>
    <row r="60733" spans="151:151" ht="14.4" x14ac:dyDescent="0.25">
      <c r="EU60733" s="104"/>
    </row>
    <row r="60734" spans="151:151" ht="14.4" x14ac:dyDescent="0.25">
      <c r="EU60734" s="104"/>
    </row>
    <row r="60735" spans="151:151" ht="14.4" x14ac:dyDescent="0.25">
      <c r="EU60735" s="104"/>
    </row>
    <row r="60736" spans="151:151" ht="14.4" x14ac:dyDescent="0.25">
      <c r="EU60736" s="104"/>
    </row>
    <row r="60737" spans="151:151" ht="14.4" x14ac:dyDescent="0.25">
      <c r="EU60737" s="104"/>
    </row>
    <row r="60738" spans="151:151" ht="14.4" x14ac:dyDescent="0.25">
      <c r="EU60738" s="104"/>
    </row>
    <row r="60739" spans="151:151" ht="14.4" x14ac:dyDescent="0.25">
      <c r="EU60739" s="104"/>
    </row>
    <row r="60740" spans="151:151" ht="14.4" x14ac:dyDescent="0.25">
      <c r="EU60740" s="104"/>
    </row>
    <row r="60741" spans="151:151" ht="14.4" x14ac:dyDescent="0.25">
      <c r="EU60741" s="104"/>
    </row>
    <row r="60742" spans="151:151" ht="14.4" x14ac:dyDescent="0.25">
      <c r="EU60742" s="104"/>
    </row>
    <row r="60743" spans="151:151" ht="14.4" x14ac:dyDescent="0.25">
      <c r="EU60743" s="104"/>
    </row>
    <row r="60744" spans="151:151" ht="14.4" x14ac:dyDescent="0.25">
      <c r="EU60744" s="104"/>
    </row>
    <row r="60745" spans="151:151" ht="14.4" x14ac:dyDescent="0.25">
      <c r="EU60745" s="104"/>
    </row>
    <row r="60746" spans="151:151" ht="14.4" x14ac:dyDescent="0.25">
      <c r="EU60746" s="104"/>
    </row>
    <row r="60747" spans="151:151" ht="14.4" x14ac:dyDescent="0.25">
      <c r="EU60747" s="104"/>
    </row>
    <row r="60748" spans="151:151" ht="14.4" x14ac:dyDescent="0.25">
      <c r="EU60748" s="104"/>
    </row>
    <row r="60749" spans="151:151" ht="14.4" x14ac:dyDescent="0.25">
      <c r="EU60749" s="104"/>
    </row>
    <row r="60750" spans="151:151" ht="14.4" x14ac:dyDescent="0.25">
      <c r="EU60750" s="104"/>
    </row>
    <row r="60751" spans="151:151" ht="14.4" x14ac:dyDescent="0.25">
      <c r="EU60751" s="104"/>
    </row>
    <row r="60752" spans="151:151" ht="14.4" x14ac:dyDescent="0.25">
      <c r="EU60752" s="104"/>
    </row>
    <row r="60753" spans="151:151" ht="14.4" x14ac:dyDescent="0.25">
      <c r="EU60753" s="104"/>
    </row>
    <row r="60754" spans="151:151" ht="14.4" x14ac:dyDescent="0.25">
      <c r="EU60754" s="104"/>
    </row>
    <row r="60755" spans="151:151" ht="14.4" x14ac:dyDescent="0.25">
      <c r="EU60755" s="104"/>
    </row>
    <row r="60756" spans="151:151" ht="14.4" x14ac:dyDescent="0.25">
      <c r="EU60756" s="104"/>
    </row>
    <row r="60757" spans="151:151" ht="14.4" x14ac:dyDescent="0.25">
      <c r="EU60757" s="104"/>
    </row>
    <row r="60758" spans="151:151" ht="14.4" x14ac:dyDescent="0.25">
      <c r="EU60758" s="104"/>
    </row>
    <row r="60759" spans="151:151" ht="14.4" x14ac:dyDescent="0.25">
      <c r="EU60759" s="104"/>
    </row>
    <row r="60760" spans="151:151" ht="14.4" x14ac:dyDescent="0.25">
      <c r="EU60760" s="104"/>
    </row>
    <row r="60761" spans="151:151" ht="14.4" x14ac:dyDescent="0.25">
      <c r="EU60761" s="104"/>
    </row>
    <row r="60762" spans="151:151" ht="14.4" x14ac:dyDescent="0.25">
      <c r="EU60762" s="104"/>
    </row>
    <row r="60763" spans="151:151" ht="14.4" x14ac:dyDescent="0.25">
      <c r="EU60763" s="104"/>
    </row>
    <row r="60764" spans="151:151" ht="14.4" x14ac:dyDescent="0.25">
      <c r="EU60764" s="104"/>
    </row>
    <row r="60765" spans="151:151" ht="14.4" x14ac:dyDescent="0.25">
      <c r="EU60765" s="104"/>
    </row>
    <row r="60766" spans="151:151" ht="14.4" x14ac:dyDescent="0.25">
      <c r="EU60766" s="104"/>
    </row>
    <row r="60767" spans="151:151" ht="14.4" x14ac:dyDescent="0.25">
      <c r="EU60767" s="104"/>
    </row>
    <row r="60768" spans="151:151" ht="14.4" x14ac:dyDescent="0.25">
      <c r="EU60768" s="104"/>
    </row>
    <row r="60769" spans="151:151" ht="14.4" x14ac:dyDescent="0.25">
      <c r="EU60769" s="104"/>
    </row>
    <row r="60770" spans="151:151" ht="14.4" x14ac:dyDescent="0.25">
      <c r="EU60770" s="104"/>
    </row>
    <row r="60771" spans="151:151" ht="14.4" x14ac:dyDescent="0.25">
      <c r="EU60771" s="104"/>
    </row>
    <row r="60772" spans="151:151" ht="14.4" x14ac:dyDescent="0.25">
      <c r="EU60772" s="104"/>
    </row>
    <row r="60773" spans="151:151" ht="14.4" x14ac:dyDescent="0.25">
      <c r="EU60773" s="104"/>
    </row>
    <row r="60774" spans="151:151" ht="14.4" x14ac:dyDescent="0.25">
      <c r="EU60774" s="104"/>
    </row>
    <row r="60775" spans="151:151" ht="14.4" x14ac:dyDescent="0.25">
      <c r="EU60775" s="104"/>
    </row>
    <row r="60776" spans="151:151" ht="14.4" x14ac:dyDescent="0.25">
      <c r="EU60776" s="104"/>
    </row>
    <row r="60777" spans="151:151" ht="14.4" x14ac:dyDescent="0.25">
      <c r="EU60777" s="104"/>
    </row>
    <row r="60778" spans="151:151" ht="14.4" x14ac:dyDescent="0.25">
      <c r="EU60778" s="104"/>
    </row>
    <row r="60779" spans="151:151" ht="14.4" x14ac:dyDescent="0.25">
      <c r="EU60779" s="104"/>
    </row>
    <row r="60780" spans="151:151" ht="14.4" x14ac:dyDescent="0.25">
      <c r="EU60780" s="104"/>
    </row>
    <row r="60781" spans="151:151" ht="14.4" x14ac:dyDescent="0.25">
      <c r="EU60781" s="104"/>
    </row>
    <row r="60782" spans="151:151" ht="14.4" x14ac:dyDescent="0.25">
      <c r="EU60782" s="104"/>
    </row>
    <row r="60783" spans="151:151" ht="14.4" x14ac:dyDescent="0.25">
      <c r="EU60783" s="104"/>
    </row>
    <row r="60784" spans="151:151" ht="14.4" x14ac:dyDescent="0.25">
      <c r="EU60784" s="104"/>
    </row>
    <row r="60785" spans="151:151" ht="14.4" x14ac:dyDescent="0.25">
      <c r="EU60785" s="104"/>
    </row>
    <row r="60786" spans="151:151" ht="14.4" x14ac:dyDescent="0.25">
      <c r="EU60786" s="104"/>
    </row>
    <row r="60787" spans="151:151" ht="14.4" x14ac:dyDescent="0.25">
      <c r="EU60787" s="104"/>
    </row>
    <row r="60788" spans="151:151" ht="14.4" x14ac:dyDescent="0.25">
      <c r="EU60788" s="104"/>
    </row>
    <row r="60789" spans="151:151" ht="14.4" x14ac:dyDescent="0.25">
      <c r="EU60789" s="104"/>
    </row>
    <row r="60790" spans="151:151" ht="14.4" x14ac:dyDescent="0.25">
      <c r="EU60790" s="104"/>
    </row>
    <row r="60791" spans="151:151" ht="14.4" x14ac:dyDescent="0.25">
      <c r="EU60791" s="104"/>
    </row>
    <row r="60792" spans="151:151" ht="14.4" x14ac:dyDescent="0.25">
      <c r="EU60792" s="104"/>
    </row>
    <row r="60793" spans="151:151" ht="14.4" x14ac:dyDescent="0.25">
      <c r="EU60793" s="104"/>
    </row>
    <row r="60794" spans="151:151" ht="14.4" x14ac:dyDescent="0.25">
      <c r="EU60794" s="104"/>
    </row>
    <row r="60795" spans="151:151" ht="14.4" x14ac:dyDescent="0.25">
      <c r="EU60795" s="104"/>
    </row>
    <row r="60796" spans="151:151" ht="14.4" x14ac:dyDescent="0.25">
      <c r="EU60796" s="104"/>
    </row>
    <row r="60797" spans="151:151" ht="14.4" x14ac:dyDescent="0.25">
      <c r="EU60797" s="104"/>
    </row>
    <row r="60798" spans="151:151" ht="14.4" x14ac:dyDescent="0.25">
      <c r="EU60798" s="104"/>
    </row>
    <row r="60799" spans="151:151" ht="14.4" x14ac:dyDescent="0.25">
      <c r="EU60799" s="104"/>
    </row>
    <row r="60800" spans="151:151" ht="14.4" x14ac:dyDescent="0.25">
      <c r="EU60800" s="104"/>
    </row>
    <row r="60801" spans="151:151" ht="14.4" x14ac:dyDescent="0.25">
      <c r="EU60801" s="104"/>
    </row>
    <row r="60802" spans="151:151" ht="14.4" x14ac:dyDescent="0.25">
      <c r="EU60802" s="104"/>
    </row>
    <row r="60803" spans="151:151" ht="14.4" x14ac:dyDescent="0.25">
      <c r="EU60803" s="104"/>
    </row>
    <row r="60804" spans="151:151" ht="14.4" x14ac:dyDescent="0.25">
      <c r="EU60804" s="104"/>
    </row>
    <row r="60805" spans="151:151" ht="14.4" x14ac:dyDescent="0.25">
      <c r="EU60805" s="104"/>
    </row>
    <row r="60806" spans="151:151" ht="14.4" x14ac:dyDescent="0.25">
      <c r="EU60806" s="104"/>
    </row>
    <row r="60807" spans="151:151" ht="14.4" x14ac:dyDescent="0.25">
      <c r="EU60807" s="104"/>
    </row>
    <row r="60808" spans="151:151" ht="14.4" x14ac:dyDescent="0.25">
      <c r="EU60808" s="104"/>
    </row>
    <row r="60809" spans="151:151" ht="14.4" x14ac:dyDescent="0.25">
      <c r="EU60809" s="104"/>
    </row>
    <row r="60810" spans="151:151" ht="14.4" x14ac:dyDescent="0.25">
      <c r="EU60810" s="104"/>
    </row>
    <row r="60811" spans="151:151" ht="14.4" x14ac:dyDescent="0.25">
      <c r="EU60811" s="104"/>
    </row>
    <row r="60812" spans="151:151" ht="14.4" x14ac:dyDescent="0.25">
      <c r="EU60812" s="104"/>
    </row>
    <row r="60813" spans="151:151" ht="14.4" x14ac:dyDescent="0.25">
      <c r="EU60813" s="104"/>
    </row>
    <row r="60814" spans="151:151" ht="14.4" x14ac:dyDescent="0.25">
      <c r="EU60814" s="104"/>
    </row>
    <row r="60815" spans="151:151" ht="14.4" x14ac:dyDescent="0.25">
      <c r="EU60815" s="104"/>
    </row>
    <row r="60816" spans="151:151" ht="14.4" x14ac:dyDescent="0.25">
      <c r="EU60816" s="104"/>
    </row>
    <row r="60817" spans="151:151" ht="14.4" x14ac:dyDescent="0.25">
      <c r="EU60817" s="104"/>
    </row>
    <row r="60818" spans="151:151" ht="14.4" x14ac:dyDescent="0.25">
      <c r="EU60818" s="104"/>
    </row>
    <row r="60819" spans="151:151" ht="14.4" x14ac:dyDescent="0.25">
      <c r="EU60819" s="104"/>
    </row>
    <row r="60820" spans="151:151" ht="14.4" x14ac:dyDescent="0.25">
      <c r="EU60820" s="104"/>
    </row>
    <row r="60821" spans="151:151" ht="14.4" x14ac:dyDescent="0.25">
      <c r="EU60821" s="104"/>
    </row>
    <row r="60822" spans="151:151" ht="14.4" x14ac:dyDescent="0.25">
      <c r="EU60822" s="104"/>
    </row>
    <row r="60823" spans="151:151" ht="14.4" x14ac:dyDescent="0.25">
      <c r="EU60823" s="104"/>
    </row>
    <row r="60824" spans="151:151" ht="14.4" x14ac:dyDescent="0.25">
      <c r="EU60824" s="104"/>
    </row>
    <row r="60825" spans="151:151" ht="14.4" x14ac:dyDescent="0.25">
      <c r="EU60825" s="104"/>
    </row>
    <row r="60826" spans="151:151" ht="14.4" x14ac:dyDescent="0.25">
      <c r="EU60826" s="104"/>
    </row>
    <row r="60827" spans="151:151" ht="14.4" x14ac:dyDescent="0.25">
      <c r="EU60827" s="104"/>
    </row>
    <row r="60828" spans="151:151" ht="14.4" x14ac:dyDescent="0.25">
      <c r="EU60828" s="104"/>
    </row>
    <row r="60829" spans="151:151" ht="14.4" x14ac:dyDescent="0.25">
      <c r="EU60829" s="104"/>
    </row>
    <row r="60830" spans="151:151" ht="14.4" x14ac:dyDescent="0.25">
      <c r="EU60830" s="104"/>
    </row>
    <row r="60831" spans="151:151" ht="14.4" x14ac:dyDescent="0.25">
      <c r="EU60831" s="104"/>
    </row>
    <row r="60832" spans="151:151" ht="14.4" x14ac:dyDescent="0.25">
      <c r="EU60832" s="104"/>
    </row>
    <row r="60833" spans="151:151" ht="14.4" x14ac:dyDescent="0.25">
      <c r="EU60833" s="104"/>
    </row>
    <row r="60834" spans="151:151" ht="14.4" x14ac:dyDescent="0.25">
      <c r="EU60834" s="104"/>
    </row>
    <row r="60835" spans="151:151" ht="14.4" x14ac:dyDescent="0.25">
      <c r="EU60835" s="104"/>
    </row>
    <row r="60836" spans="151:151" ht="14.4" x14ac:dyDescent="0.25">
      <c r="EU60836" s="104"/>
    </row>
    <row r="60837" spans="151:151" ht="14.4" x14ac:dyDescent="0.25">
      <c r="EU60837" s="104"/>
    </row>
    <row r="60838" spans="151:151" ht="14.4" x14ac:dyDescent="0.25">
      <c r="EU60838" s="104"/>
    </row>
    <row r="60839" spans="151:151" ht="14.4" x14ac:dyDescent="0.25">
      <c r="EU60839" s="104"/>
    </row>
    <row r="60840" spans="151:151" ht="14.4" x14ac:dyDescent="0.25">
      <c r="EU60840" s="104"/>
    </row>
    <row r="60841" spans="151:151" ht="14.4" x14ac:dyDescent="0.25">
      <c r="EU60841" s="104"/>
    </row>
    <row r="60842" spans="151:151" ht="14.4" x14ac:dyDescent="0.25">
      <c r="EU60842" s="104"/>
    </row>
    <row r="60843" spans="151:151" ht="14.4" x14ac:dyDescent="0.25">
      <c r="EU60843" s="104"/>
    </row>
    <row r="60844" spans="151:151" ht="14.4" x14ac:dyDescent="0.25">
      <c r="EU60844" s="104"/>
    </row>
    <row r="60845" spans="151:151" ht="14.4" x14ac:dyDescent="0.25">
      <c r="EU60845" s="104"/>
    </row>
    <row r="60846" spans="151:151" ht="14.4" x14ac:dyDescent="0.25">
      <c r="EU60846" s="104"/>
    </row>
    <row r="60847" spans="151:151" ht="14.4" x14ac:dyDescent="0.25">
      <c r="EU60847" s="104"/>
    </row>
    <row r="60848" spans="151:151" ht="14.4" x14ac:dyDescent="0.25">
      <c r="EU60848" s="104"/>
    </row>
    <row r="60849" spans="151:151" ht="14.4" x14ac:dyDescent="0.25">
      <c r="EU60849" s="104"/>
    </row>
    <row r="60850" spans="151:151" ht="14.4" x14ac:dyDescent="0.25">
      <c r="EU60850" s="104"/>
    </row>
    <row r="60851" spans="151:151" ht="14.4" x14ac:dyDescent="0.25">
      <c r="EU60851" s="104"/>
    </row>
    <row r="60852" spans="151:151" ht="14.4" x14ac:dyDescent="0.25">
      <c r="EU60852" s="104"/>
    </row>
    <row r="60853" spans="151:151" ht="14.4" x14ac:dyDescent="0.25">
      <c r="EU60853" s="104"/>
    </row>
    <row r="60854" spans="151:151" ht="14.4" x14ac:dyDescent="0.25">
      <c r="EU60854" s="104"/>
    </row>
    <row r="60855" spans="151:151" ht="14.4" x14ac:dyDescent="0.25">
      <c r="EU60855" s="104"/>
    </row>
    <row r="60856" spans="151:151" ht="14.4" x14ac:dyDescent="0.25">
      <c r="EU60856" s="104"/>
    </row>
    <row r="60857" spans="151:151" ht="14.4" x14ac:dyDescent="0.25">
      <c r="EU60857" s="104"/>
    </row>
    <row r="60858" spans="151:151" ht="14.4" x14ac:dyDescent="0.25">
      <c r="EU60858" s="104"/>
    </row>
    <row r="60859" spans="151:151" ht="14.4" x14ac:dyDescent="0.25">
      <c r="EU60859" s="104"/>
    </row>
    <row r="60860" spans="151:151" ht="14.4" x14ac:dyDescent="0.25">
      <c r="EU60860" s="104"/>
    </row>
    <row r="60861" spans="151:151" ht="14.4" x14ac:dyDescent="0.25">
      <c r="EU60861" s="104"/>
    </row>
    <row r="60862" spans="151:151" ht="14.4" x14ac:dyDescent="0.25">
      <c r="EU60862" s="104"/>
    </row>
    <row r="60863" spans="151:151" ht="14.4" x14ac:dyDescent="0.25">
      <c r="EU60863" s="104"/>
    </row>
    <row r="60864" spans="151:151" ht="14.4" x14ac:dyDescent="0.25">
      <c r="EU60864" s="104"/>
    </row>
    <row r="60865" spans="151:151" ht="14.4" x14ac:dyDescent="0.25">
      <c r="EU60865" s="104"/>
    </row>
    <row r="60866" spans="151:151" ht="14.4" x14ac:dyDescent="0.25">
      <c r="EU60866" s="104"/>
    </row>
    <row r="60867" spans="151:151" ht="14.4" x14ac:dyDescent="0.25">
      <c r="EU60867" s="104"/>
    </row>
    <row r="60868" spans="151:151" ht="14.4" x14ac:dyDescent="0.25">
      <c r="EU60868" s="104"/>
    </row>
    <row r="60869" spans="151:151" ht="14.4" x14ac:dyDescent="0.25">
      <c r="EU60869" s="104"/>
    </row>
    <row r="60870" spans="151:151" ht="14.4" x14ac:dyDescent="0.25">
      <c r="EU60870" s="104"/>
    </row>
    <row r="60871" spans="151:151" ht="14.4" x14ac:dyDescent="0.25">
      <c r="EU60871" s="104"/>
    </row>
    <row r="60872" spans="151:151" ht="14.4" x14ac:dyDescent="0.25">
      <c r="EU60872" s="104"/>
    </row>
    <row r="60873" spans="151:151" ht="14.4" x14ac:dyDescent="0.25">
      <c r="EU60873" s="104"/>
    </row>
    <row r="60874" spans="151:151" ht="14.4" x14ac:dyDescent="0.25">
      <c r="EU60874" s="104"/>
    </row>
    <row r="60875" spans="151:151" ht="14.4" x14ac:dyDescent="0.25">
      <c r="EU60875" s="104"/>
    </row>
    <row r="60876" spans="151:151" ht="14.4" x14ac:dyDescent="0.25">
      <c r="EU60876" s="104"/>
    </row>
    <row r="60877" spans="151:151" ht="14.4" x14ac:dyDescent="0.25">
      <c r="EU60877" s="104"/>
    </row>
    <row r="60878" spans="151:151" ht="14.4" x14ac:dyDescent="0.25">
      <c r="EU60878" s="104"/>
    </row>
    <row r="60879" spans="151:151" ht="14.4" x14ac:dyDescent="0.25">
      <c r="EU60879" s="104"/>
    </row>
    <row r="60880" spans="151:151" ht="14.4" x14ac:dyDescent="0.25">
      <c r="EU60880" s="104"/>
    </row>
    <row r="60881" spans="151:151" ht="14.4" x14ac:dyDescent="0.25">
      <c r="EU60881" s="104"/>
    </row>
    <row r="60882" spans="151:151" ht="14.4" x14ac:dyDescent="0.25">
      <c r="EU60882" s="104"/>
    </row>
    <row r="60883" spans="151:151" ht="14.4" x14ac:dyDescent="0.25">
      <c r="EU60883" s="104"/>
    </row>
    <row r="60884" spans="151:151" ht="14.4" x14ac:dyDescent="0.25">
      <c r="EU60884" s="104"/>
    </row>
    <row r="60885" spans="151:151" ht="14.4" x14ac:dyDescent="0.25">
      <c r="EU60885" s="104"/>
    </row>
    <row r="60886" spans="151:151" ht="14.4" x14ac:dyDescent="0.25">
      <c r="EU60886" s="104"/>
    </row>
    <row r="60887" spans="151:151" ht="14.4" x14ac:dyDescent="0.25">
      <c r="EU60887" s="104"/>
    </row>
    <row r="60888" spans="151:151" ht="14.4" x14ac:dyDescent="0.25">
      <c r="EU60888" s="104"/>
    </row>
    <row r="60889" spans="151:151" ht="14.4" x14ac:dyDescent="0.25">
      <c r="EU60889" s="104"/>
    </row>
    <row r="60890" spans="151:151" ht="14.4" x14ac:dyDescent="0.25">
      <c r="EU60890" s="104"/>
    </row>
    <row r="60891" spans="151:151" ht="14.4" x14ac:dyDescent="0.25">
      <c r="EU60891" s="104"/>
    </row>
    <row r="60892" spans="151:151" ht="14.4" x14ac:dyDescent="0.25">
      <c r="EU60892" s="104"/>
    </row>
    <row r="60893" spans="151:151" ht="14.4" x14ac:dyDescent="0.25">
      <c r="EU60893" s="104"/>
    </row>
    <row r="60894" spans="151:151" ht="14.4" x14ac:dyDescent="0.25">
      <c r="EU60894" s="104"/>
    </row>
    <row r="60895" spans="151:151" ht="14.4" x14ac:dyDescent="0.25">
      <c r="EU60895" s="104"/>
    </row>
    <row r="60896" spans="151:151" ht="14.4" x14ac:dyDescent="0.25">
      <c r="EU60896" s="104"/>
    </row>
    <row r="60897" spans="151:151" ht="14.4" x14ac:dyDescent="0.25">
      <c r="EU60897" s="104"/>
    </row>
    <row r="60898" spans="151:151" ht="14.4" x14ac:dyDescent="0.25">
      <c r="EU60898" s="104"/>
    </row>
    <row r="60899" spans="151:151" ht="14.4" x14ac:dyDescent="0.25">
      <c r="EU60899" s="104"/>
    </row>
    <row r="60900" spans="151:151" ht="14.4" x14ac:dyDescent="0.25">
      <c r="EU60900" s="104"/>
    </row>
    <row r="60901" spans="151:151" ht="14.4" x14ac:dyDescent="0.25">
      <c r="EU60901" s="104"/>
    </row>
    <row r="60902" spans="151:151" ht="14.4" x14ac:dyDescent="0.25">
      <c r="EU60902" s="104"/>
    </row>
    <row r="60903" spans="151:151" ht="14.4" x14ac:dyDescent="0.25">
      <c r="EU60903" s="104"/>
    </row>
    <row r="60904" spans="151:151" ht="14.4" x14ac:dyDescent="0.25">
      <c r="EU60904" s="104"/>
    </row>
    <row r="60905" spans="151:151" ht="14.4" x14ac:dyDescent="0.25">
      <c r="EU60905" s="104"/>
    </row>
    <row r="60906" spans="151:151" ht="14.4" x14ac:dyDescent="0.25">
      <c r="EU60906" s="104"/>
    </row>
    <row r="60907" spans="151:151" ht="14.4" x14ac:dyDescent="0.25">
      <c r="EU60907" s="104"/>
    </row>
    <row r="60908" spans="151:151" ht="14.4" x14ac:dyDescent="0.25">
      <c r="EU60908" s="104"/>
    </row>
    <row r="60909" spans="151:151" ht="14.4" x14ac:dyDescent="0.25">
      <c r="EU60909" s="104"/>
    </row>
    <row r="60910" spans="151:151" ht="14.4" x14ac:dyDescent="0.25">
      <c r="EU60910" s="104"/>
    </row>
    <row r="60911" spans="151:151" ht="14.4" x14ac:dyDescent="0.25">
      <c r="EU60911" s="104"/>
    </row>
    <row r="60912" spans="151:151" ht="14.4" x14ac:dyDescent="0.25">
      <c r="EU60912" s="104"/>
    </row>
    <row r="60913" spans="151:151" ht="14.4" x14ac:dyDescent="0.25">
      <c r="EU60913" s="104"/>
    </row>
    <row r="60914" spans="151:151" ht="14.4" x14ac:dyDescent="0.25">
      <c r="EU60914" s="104"/>
    </row>
    <row r="60915" spans="151:151" ht="14.4" x14ac:dyDescent="0.25">
      <c r="EU60915" s="104"/>
    </row>
    <row r="60916" spans="151:151" ht="14.4" x14ac:dyDescent="0.25">
      <c r="EU60916" s="104"/>
    </row>
    <row r="60917" spans="151:151" ht="14.4" x14ac:dyDescent="0.25">
      <c r="EU60917" s="104"/>
    </row>
    <row r="60918" spans="151:151" ht="14.4" x14ac:dyDescent="0.25">
      <c r="EU60918" s="104"/>
    </row>
    <row r="60919" spans="151:151" ht="14.4" x14ac:dyDescent="0.25">
      <c r="EU60919" s="104"/>
    </row>
    <row r="60920" spans="151:151" ht="14.4" x14ac:dyDescent="0.25">
      <c r="EU60920" s="104"/>
    </row>
    <row r="60921" spans="151:151" ht="14.4" x14ac:dyDescent="0.25">
      <c r="EU60921" s="104"/>
    </row>
    <row r="60922" spans="151:151" ht="14.4" x14ac:dyDescent="0.25">
      <c r="EU60922" s="104"/>
    </row>
    <row r="60923" spans="151:151" ht="14.4" x14ac:dyDescent="0.25">
      <c r="EU60923" s="104"/>
    </row>
    <row r="60924" spans="151:151" ht="14.4" x14ac:dyDescent="0.25">
      <c r="EU60924" s="104"/>
    </row>
    <row r="60925" spans="151:151" ht="14.4" x14ac:dyDescent="0.25">
      <c r="EU60925" s="104"/>
    </row>
    <row r="60926" spans="151:151" ht="14.4" x14ac:dyDescent="0.25">
      <c r="EU60926" s="104"/>
    </row>
    <row r="60927" spans="151:151" ht="14.4" x14ac:dyDescent="0.25">
      <c r="EU60927" s="104"/>
    </row>
    <row r="60928" spans="151:151" ht="14.4" x14ac:dyDescent="0.25">
      <c r="EU60928" s="104"/>
    </row>
    <row r="60929" spans="151:151" ht="14.4" x14ac:dyDescent="0.25">
      <c r="EU60929" s="104"/>
    </row>
    <row r="60930" spans="151:151" ht="14.4" x14ac:dyDescent="0.25">
      <c r="EU60930" s="104"/>
    </row>
    <row r="60931" spans="151:151" ht="14.4" x14ac:dyDescent="0.25">
      <c r="EU60931" s="104"/>
    </row>
    <row r="60932" spans="151:151" ht="14.4" x14ac:dyDescent="0.25">
      <c r="EU60932" s="104"/>
    </row>
    <row r="60933" spans="151:151" ht="14.4" x14ac:dyDescent="0.25">
      <c r="EU60933" s="104"/>
    </row>
    <row r="60934" spans="151:151" ht="14.4" x14ac:dyDescent="0.25">
      <c r="EU60934" s="104"/>
    </row>
    <row r="60935" spans="151:151" ht="14.4" x14ac:dyDescent="0.25">
      <c r="EU60935" s="104"/>
    </row>
    <row r="60936" spans="151:151" ht="14.4" x14ac:dyDescent="0.25">
      <c r="EU60936" s="104"/>
    </row>
    <row r="60937" spans="151:151" ht="14.4" x14ac:dyDescent="0.25">
      <c r="EU60937" s="104"/>
    </row>
    <row r="60938" spans="151:151" ht="14.4" x14ac:dyDescent="0.25">
      <c r="EU60938" s="104"/>
    </row>
    <row r="60939" spans="151:151" ht="14.4" x14ac:dyDescent="0.25">
      <c r="EU60939" s="104"/>
    </row>
    <row r="60940" spans="151:151" ht="14.4" x14ac:dyDescent="0.25">
      <c r="EU60940" s="104"/>
    </row>
    <row r="60941" spans="151:151" ht="14.4" x14ac:dyDescent="0.25">
      <c r="EU60941" s="104"/>
    </row>
    <row r="60942" spans="151:151" ht="14.4" x14ac:dyDescent="0.25">
      <c r="EU60942" s="104"/>
    </row>
    <row r="60943" spans="151:151" ht="14.4" x14ac:dyDescent="0.25">
      <c r="EU60943" s="104"/>
    </row>
    <row r="60944" spans="151:151" ht="14.4" x14ac:dyDescent="0.25">
      <c r="EU60944" s="104"/>
    </row>
    <row r="60945" spans="151:151" ht="14.4" x14ac:dyDescent="0.25">
      <c r="EU60945" s="104"/>
    </row>
    <row r="60946" spans="151:151" ht="14.4" x14ac:dyDescent="0.25">
      <c r="EU60946" s="104"/>
    </row>
    <row r="60947" spans="151:151" ht="14.4" x14ac:dyDescent="0.25">
      <c r="EU60947" s="104"/>
    </row>
    <row r="60948" spans="151:151" ht="14.4" x14ac:dyDescent="0.25">
      <c r="EU60948" s="104"/>
    </row>
    <row r="60949" spans="151:151" ht="14.4" x14ac:dyDescent="0.25">
      <c r="EU60949" s="104"/>
    </row>
    <row r="60950" spans="151:151" ht="14.4" x14ac:dyDescent="0.25">
      <c r="EU60950" s="104"/>
    </row>
    <row r="60951" spans="151:151" ht="14.4" x14ac:dyDescent="0.25">
      <c r="EU60951" s="104"/>
    </row>
    <row r="60952" spans="151:151" ht="14.4" x14ac:dyDescent="0.25">
      <c r="EU60952" s="104"/>
    </row>
    <row r="60953" spans="151:151" ht="14.4" x14ac:dyDescent="0.25">
      <c r="EU60953" s="104"/>
    </row>
    <row r="60954" spans="151:151" ht="14.4" x14ac:dyDescent="0.25">
      <c r="EU60954" s="104"/>
    </row>
    <row r="60955" spans="151:151" ht="14.4" x14ac:dyDescent="0.25">
      <c r="EU60955" s="104"/>
    </row>
    <row r="60956" spans="151:151" ht="14.4" x14ac:dyDescent="0.25">
      <c r="EU60956" s="104"/>
    </row>
    <row r="60957" spans="151:151" ht="14.4" x14ac:dyDescent="0.25">
      <c r="EU60957" s="104"/>
    </row>
    <row r="60958" spans="151:151" ht="14.4" x14ac:dyDescent="0.25">
      <c r="EU60958" s="104"/>
    </row>
    <row r="60959" spans="151:151" ht="14.4" x14ac:dyDescent="0.25">
      <c r="EU60959" s="104"/>
    </row>
    <row r="60960" spans="151:151" ht="14.4" x14ac:dyDescent="0.25">
      <c r="EU60960" s="104"/>
    </row>
    <row r="60961" spans="151:151" ht="14.4" x14ac:dyDescent="0.25">
      <c r="EU60961" s="104"/>
    </row>
    <row r="60962" spans="151:151" ht="14.4" x14ac:dyDescent="0.25">
      <c r="EU60962" s="104"/>
    </row>
    <row r="60963" spans="151:151" ht="14.4" x14ac:dyDescent="0.25">
      <c r="EU60963" s="104"/>
    </row>
    <row r="60964" spans="151:151" ht="14.4" x14ac:dyDescent="0.25">
      <c r="EU60964" s="104"/>
    </row>
    <row r="60965" spans="151:151" ht="14.4" x14ac:dyDescent="0.25">
      <c r="EU60965" s="104"/>
    </row>
    <row r="60966" spans="151:151" ht="14.4" x14ac:dyDescent="0.25">
      <c r="EU60966" s="104"/>
    </row>
    <row r="60967" spans="151:151" ht="14.4" x14ac:dyDescent="0.25">
      <c r="EU60967" s="104"/>
    </row>
    <row r="60968" spans="151:151" ht="14.4" x14ac:dyDescent="0.25">
      <c r="EU60968" s="104"/>
    </row>
    <row r="60969" spans="151:151" ht="14.4" x14ac:dyDescent="0.25">
      <c r="EU60969" s="104"/>
    </row>
    <row r="60970" spans="151:151" ht="14.4" x14ac:dyDescent="0.25">
      <c r="EU60970" s="104"/>
    </row>
    <row r="60971" spans="151:151" ht="14.4" x14ac:dyDescent="0.25">
      <c r="EU60971" s="104"/>
    </row>
    <row r="60972" spans="151:151" ht="14.4" x14ac:dyDescent="0.25">
      <c r="EU60972" s="104"/>
    </row>
    <row r="60973" spans="151:151" ht="14.4" x14ac:dyDescent="0.25">
      <c r="EU60973" s="104"/>
    </row>
    <row r="60974" spans="151:151" ht="14.4" x14ac:dyDescent="0.25">
      <c r="EU60974" s="104"/>
    </row>
    <row r="60975" spans="151:151" ht="14.4" x14ac:dyDescent="0.25">
      <c r="EU60975" s="104"/>
    </row>
    <row r="60976" spans="151:151" ht="14.4" x14ac:dyDescent="0.25">
      <c r="EU60976" s="104"/>
    </row>
    <row r="60977" spans="151:151" ht="14.4" x14ac:dyDescent="0.25">
      <c r="EU60977" s="104"/>
    </row>
    <row r="60978" spans="151:151" ht="14.4" x14ac:dyDescent="0.25">
      <c r="EU60978" s="104"/>
    </row>
    <row r="60979" spans="151:151" ht="14.4" x14ac:dyDescent="0.25">
      <c r="EU60979" s="104"/>
    </row>
    <row r="60980" spans="151:151" ht="14.4" x14ac:dyDescent="0.25">
      <c r="EU60980" s="104"/>
    </row>
    <row r="60981" spans="151:151" ht="14.4" x14ac:dyDescent="0.25">
      <c r="EU60981" s="104"/>
    </row>
    <row r="60982" spans="151:151" ht="14.4" x14ac:dyDescent="0.25">
      <c r="EU60982" s="104"/>
    </row>
    <row r="60983" spans="151:151" ht="14.4" x14ac:dyDescent="0.25">
      <c r="EU60983" s="104"/>
    </row>
    <row r="60984" spans="151:151" ht="14.4" x14ac:dyDescent="0.25">
      <c r="EU60984" s="104"/>
    </row>
    <row r="60985" spans="151:151" ht="14.4" x14ac:dyDescent="0.25">
      <c r="EU60985" s="104"/>
    </row>
    <row r="60986" spans="151:151" ht="14.4" x14ac:dyDescent="0.25">
      <c r="EU60986" s="104"/>
    </row>
    <row r="60987" spans="151:151" ht="14.4" x14ac:dyDescent="0.25">
      <c r="EU60987" s="104"/>
    </row>
    <row r="60988" spans="151:151" ht="14.4" x14ac:dyDescent="0.25">
      <c r="EU60988" s="104"/>
    </row>
    <row r="60989" spans="151:151" ht="14.4" x14ac:dyDescent="0.25">
      <c r="EU60989" s="104"/>
    </row>
    <row r="60990" spans="151:151" ht="14.4" x14ac:dyDescent="0.25">
      <c r="EU60990" s="104"/>
    </row>
    <row r="60991" spans="151:151" ht="14.4" x14ac:dyDescent="0.25">
      <c r="EU60991" s="104"/>
    </row>
    <row r="60992" spans="151:151" ht="14.4" x14ac:dyDescent="0.25">
      <c r="EU60992" s="104"/>
    </row>
    <row r="60993" spans="151:151" ht="14.4" x14ac:dyDescent="0.25">
      <c r="EU60993" s="104"/>
    </row>
    <row r="60994" spans="151:151" ht="14.4" x14ac:dyDescent="0.25">
      <c r="EU60994" s="104"/>
    </row>
    <row r="60995" spans="151:151" ht="14.4" x14ac:dyDescent="0.25">
      <c r="EU60995" s="104"/>
    </row>
    <row r="60996" spans="151:151" ht="14.4" x14ac:dyDescent="0.25">
      <c r="EU60996" s="104"/>
    </row>
    <row r="60997" spans="151:151" ht="14.4" x14ac:dyDescent="0.25">
      <c r="EU60997" s="104"/>
    </row>
    <row r="60998" spans="151:151" ht="14.4" x14ac:dyDescent="0.25">
      <c r="EU60998" s="104"/>
    </row>
    <row r="60999" spans="151:151" ht="14.4" x14ac:dyDescent="0.25">
      <c r="EU60999" s="104"/>
    </row>
    <row r="61000" spans="151:151" ht="14.4" x14ac:dyDescent="0.25">
      <c r="EU61000" s="104"/>
    </row>
    <row r="61001" spans="151:151" ht="14.4" x14ac:dyDescent="0.25">
      <c r="EU61001" s="104"/>
    </row>
    <row r="61002" spans="151:151" ht="14.4" x14ac:dyDescent="0.25">
      <c r="EU61002" s="104"/>
    </row>
    <row r="61003" spans="151:151" ht="14.4" x14ac:dyDescent="0.25">
      <c r="EU61003" s="104"/>
    </row>
    <row r="61004" spans="151:151" ht="14.4" x14ac:dyDescent="0.25">
      <c r="EU61004" s="104"/>
    </row>
    <row r="61005" spans="151:151" ht="14.4" x14ac:dyDescent="0.25">
      <c r="EU61005" s="104"/>
    </row>
    <row r="61006" spans="151:151" ht="14.4" x14ac:dyDescent="0.25">
      <c r="EU61006" s="104"/>
    </row>
    <row r="61007" spans="151:151" ht="14.4" x14ac:dyDescent="0.25">
      <c r="EU61007" s="104"/>
    </row>
    <row r="61008" spans="151:151" ht="14.4" x14ac:dyDescent="0.25">
      <c r="EU61008" s="104"/>
    </row>
    <row r="61009" spans="151:151" ht="14.4" x14ac:dyDescent="0.25">
      <c r="EU61009" s="104"/>
    </row>
    <row r="61010" spans="151:151" ht="14.4" x14ac:dyDescent="0.25">
      <c r="EU61010" s="104"/>
    </row>
    <row r="61011" spans="151:151" ht="14.4" x14ac:dyDescent="0.25">
      <c r="EU61011" s="104"/>
    </row>
    <row r="61012" spans="151:151" ht="14.4" x14ac:dyDescent="0.25">
      <c r="EU61012" s="104"/>
    </row>
    <row r="61013" spans="151:151" ht="14.4" x14ac:dyDescent="0.25">
      <c r="EU61013" s="104"/>
    </row>
    <row r="61014" spans="151:151" ht="14.4" x14ac:dyDescent="0.25">
      <c r="EU61014" s="104"/>
    </row>
    <row r="61015" spans="151:151" ht="14.4" x14ac:dyDescent="0.25">
      <c r="EU61015" s="104"/>
    </row>
    <row r="61016" spans="151:151" ht="14.4" x14ac:dyDescent="0.25">
      <c r="EU61016" s="104"/>
    </row>
    <row r="61017" spans="151:151" ht="14.4" x14ac:dyDescent="0.25">
      <c r="EU61017" s="104"/>
    </row>
    <row r="61018" spans="151:151" ht="14.4" x14ac:dyDescent="0.25">
      <c r="EU61018" s="104"/>
    </row>
    <row r="61019" spans="151:151" ht="14.4" x14ac:dyDescent="0.25">
      <c r="EU61019" s="104"/>
    </row>
    <row r="61020" spans="151:151" ht="14.4" x14ac:dyDescent="0.25">
      <c r="EU61020" s="104"/>
    </row>
    <row r="61021" spans="151:151" ht="14.4" x14ac:dyDescent="0.25">
      <c r="EU61021" s="104"/>
    </row>
    <row r="61022" spans="151:151" ht="14.4" x14ac:dyDescent="0.25">
      <c r="EU61022" s="104"/>
    </row>
    <row r="61023" spans="151:151" ht="14.4" x14ac:dyDescent="0.25">
      <c r="EU61023" s="104"/>
    </row>
    <row r="61024" spans="151:151" ht="14.4" x14ac:dyDescent="0.25">
      <c r="EU61024" s="104"/>
    </row>
    <row r="61025" spans="151:151" ht="14.4" x14ac:dyDescent="0.25">
      <c r="EU61025" s="104"/>
    </row>
    <row r="61026" spans="151:151" ht="14.4" x14ac:dyDescent="0.25">
      <c r="EU61026" s="104"/>
    </row>
    <row r="61027" spans="151:151" ht="14.4" x14ac:dyDescent="0.25">
      <c r="EU61027" s="104"/>
    </row>
    <row r="61028" spans="151:151" ht="14.4" x14ac:dyDescent="0.25">
      <c r="EU61028" s="104"/>
    </row>
    <row r="61029" spans="151:151" ht="14.4" x14ac:dyDescent="0.25">
      <c r="EU61029" s="104"/>
    </row>
    <row r="61030" spans="151:151" ht="14.4" x14ac:dyDescent="0.25">
      <c r="EU61030" s="104"/>
    </row>
    <row r="61031" spans="151:151" ht="14.4" x14ac:dyDescent="0.25">
      <c r="EU61031" s="104"/>
    </row>
    <row r="61032" spans="151:151" ht="14.4" x14ac:dyDescent="0.25">
      <c r="EU61032" s="104"/>
    </row>
    <row r="61033" spans="151:151" ht="14.4" x14ac:dyDescent="0.25">
      <c r="EU61033" s="104"/>
    </row>
    <row r="61034" spans="151:151" ht="14.4" x14ac:dyDescent="0.25">
      <c r="EU61034" s="104"/>
    </row>
    <row r="61035" spans="151:151" ht="14.4" x14ac:dyDescent="0.25">
      <c r="EU61035" s="104"/>
    </row>
    <row r="61036" spans="151:151" ht="14.4" x14ac:dyDescent="0.25">
      <c r="EU61036" s="104"/>
    </row>
    <row r="61037" spans="151:151" ht="14.4" x14ac:dyDescent="0.25">
      <c r="EU61037" s="104"/>
    </row>
    <row r="61038" spans="151:151" ht="14.4" x14ac:dyDescent="0.25">
      <c r="EU61038" s="104"/>
    </row>
    <row r="61039" spans="151:151" ht="14.4" x14ac:dyDescent="0.25">
      <c r="EU61039" s="104"/>
    </row>
    <row r="61040" spans="151:151" ht="14.4" x14ac:dyDescent="0.25">
      <c r="EU61040" s="104"/>
    </row>
    <row r="61041" spans="151:151" ht="14.4" x14ac:dyDescent="0.25">
      <c r="EU61041" s="104"/>
    </row>
    <row r="61042" spans="151:151" ht="14.4" x14ac:dyDescent="0.25">
      <c r="EU61042" s="104"/>
    </row>
    <row r="61043" spans="151:151" ht="14.4" x14ac:dyDescent="0.25">
      <c r="EU61043" s="104"/>
    </row>
    <row r="61044" spans="151:151" ht="14.4" x14ac:dyDescent="0.25">
      <c r="EU61044" s="104"/>
    </row>
    <row r="61045" spans="151:151" ht="14.4" x14ac:dyDescent="0.25">
      <c r="EU61045" s="104"/>
    </row>
    <row r="61046" spans="151:151" ht="14.4" x14ac:dyDescent="0.25">
      <c r="EU61046" s="104"/>
    </row>
    <row r="61047" spans="151:151" ht="14.4" x14ac:dyDescent="0.25">
      <c r="EU61047" s="104"/>
    </row>
    <row r="61048" spans="151:151" ht="14.4" x14ac:dyDescent="0.25">
      <c r="EU61048" s="104"/>
    </row>
    <row r="61049" spans="151:151" ht="14.4" x14ac:dyDescent="0.25">
      <c r="EU61049" s="104"/>
    </row>
    <row r="61050" spans="151:151" ht="14.4" x14ac:dyDescent="0.25">
      <c r="EU61050" s="104"/>
    </row>
    <row r="61051" spans="151:151" ht="14.4" x14ac:dyDescent="0.25">
      <c r="EU61051" s="104"/>
    </row>
    <row r="61052" spans="151:151" ht="14.4" x14ac:dyDescent="0.25">
      <c r="EU61052" s="104"/>
    </row>
    <row r="61053" spans="151:151" ht="14.4" x14ac:dyDescent="0.25">
      <c r="EU61053" s="104"/>
    </row>
    <row r="61054" spans="151:151" ht="14.4" x14ac:dyDescent="0.25">
      <c r="EU61054" s="104"/>
    </row>
    <row r="61055" spans="151:151" ht="14.4" x14ac:dyDescent="0.25">
      <c r="EU61055" s="104"/>
    </row>
    <row r="61056" spans="151:151" ht="14.4" x14ac:dyDescent="0.25">
      <c r="EU61056" s="104"/>
    </row>
    <row r="61057" spans="151:151" ht="14.4" x14ac:dyDescent="0.25">
      <c r="EU61057" s="104"/>
    </row>
    <row r="61058" spans="151:151" ht="14.4" x14ac:dyDescent="0.25">
      <c r="EU61058" s="104"/>
    </row>
    <row r="61059" spans="151:151" ht="14.4" x14ac:dyDescent="0.25">
      <c r="EU61059" s="104"/>
    </row>
    <row r="61060" spans="151:151" ht="14.4" x14ac:dyDescent="0.25">
      <c r="EU61060" s="104"/>
    </row>
    <row r="61061" spans="151:151" ht="14.4" x14ac:dyDescent="0.25">
      <c r="EU61061" s="104"/>
    </row>
    <row r="61062" spans="151:151" ht="14.4" x14ac:dyDescent="0.25">
      <c r="EU61062" s="104"/>
    </row>
    <row r="61063" spans="151:151" ht="14.4" x14ac:dyDescent="0.25">
      <c r="EU61063" s="104"/>
    </row>
    <row r="61064" spans="151:151" ht="14.4" x14ac:dyDescent="0.25">
      <c r="EU61064" s="104"/>
    </row>
    <row r="61065" spans="151:151" ht="14.4" x14ac:dyDescent="0.25">
      <c r="EU61065" s="104"/>
    </row>
    <row r="61066" spans="151:151" ht="14.4" x14ac:dyDescent="0.25">
      <c r="EU61066" s="104"/>
    </row>
    <row r="61067" spans="151:151" ht="14.4" x14ac:dyDescent="0.25">
      <c r="EU61067" s="104"/>
    </row>
    <row r="61068" spans="151:151" ht="14.4" x14ac:dyDescent="0.25">
      <c r="EU61068" s="104"/>
    </row>
    <row r="61069" spans="151:151" ht="14.4" x14ac:dyDescent="0.25">
      <c r="EU61069" s="104"/>
    </row>
    <row r="61070" spans="151:151" ht="14.4" x14ac:dyDescent="0.25">
      <c r="EU61070" s="104"/>
    </row>
    <row r="61071" spans="151:151" ht="14.4" x14ac:dyDescent="0.25">
      <c r="EU61071" s="104"/>
    </row>
    <row r="61072" spans="151:151" ht="14.4" x14ac:dyDescent="0.25">
      <c r="EU61072" s="104"/>
    </row>
    <row r="61073" spans="151:151" ht="14.4" x14ac:dyDescent="0.25">
      <c r="EU61073" s="104"/>
    </row>
    <row r="61074" spans="151:151" ht="14.4" x14ac:dyDescent="0.25">
      <c r="EU61074" s="104"/>
    </row>
    <row r="61075" spans="151:151" ht="14.4" x14ac:dyDescent="0.25">
      <c r="EU61075" s="104"/>
    </row>
    <row r="61076" spans="151:151" ht="14.4" x14ac:dyDescent="0.25">
      <c r="EU61076" s="104"/>
    </row>
    <row r="61077" spans="151:151" ht="14.4" x14ac:dyDescent="0.25">
      <c r="EU61077" s="104"/>
    </row>
    <row r="61078" spans="151:151" ht="14.4" x14ac:dyDescent="0.25">
      <c r="EU61078" s="104"/>
    </row>
    <row r="61079" spans="151:151" ht="14.4" x14ac:dyDescent="0.25">
      <c r="EU61079" s="104"/>
    </row>
    <row r="61080" spans="151:151" ht="14.4" x14ac:dyDescent="0.25">
      <c r="EU61080" s="104"/>
    </row>
    <row r="61081" spans="151:151" ht="14.4" x14ac:dyDescent="0.25">
      <c r="EU61081" s="104"/>
    </row>
    <row r="61082" spans="151:151" ht="14.4" x14ac:dyDescent="0.25">
      <c r="EU61082" s="104"/>
    </row>
    <row r="61083" spans="151:151" ht="14.4" x14ac:dyDescent="0.25">
      <c r="EU61083" s="104"/>
    </row>
    <row r="61084" spans="151:151" ht="14.4" x14ac:dyDescent="0.25">
      <c r="EU61084" s="104"/>
    </row>
    <row r="61085" spans="151:151" ht="14.4" x14ac:dyDescent="0.25">
      <c r="EU61085" s="104"/>
    </row>
    <row r="61086" spans="151:151" ht="14.4" x14ac:dyDescent="0.25">
      <c r="EU61086" s="104"/>
    </row>
    <row r="61087" spans="151:151" ht="14.4" x14ac:dyDescent="0.25">
      <c r="EU61087" s="104"/>
    </row>
    <row r="61088" spans="151:151" ht="14.4" x14ac:dyDescent="0.25">
      <c r="EU61088" s="104"/>
    </row>
    <row r="61089" spans="151:151" ht="14.4" x14ac:dyDescent="0.25">
      <c r="EU61089" s="104"/>
    </row>
    <row r="61090" spans="151:151" ht="14.4" x14ac:dyDescent="0.25">
      <c r="EU61090" s="104"/>
    </row>
    <row r="61091" spans="151:151" ht="14.4" x14ac:dyDescent="0.25">
      <c r="EU61091" s="104"/>
    </row>
    <row r="61092" spans="151:151" ht="14.4" x14ac:dyDescent="0.25">
      <c r="EU61092" s="104"/>
    </row>
    <row r="61093" spans="151:151" ht="14.4" x14ac:dyDescent="0.25">
      <c r="EU61093" s="104"/>
    </row>
    <row r="61094" spans="151:151" ht="14.4" x14ac:dyDescent="0.25">
      <c r="EU61094" s="104"/>
    </row>
    <row r="61095" spans="151:151" ht="14.4" x14ac:dyDescent="0.25">
      <c r="EU61095" s="104"/>
    </row>
    <row r="61096" spans="151:151" ht="14.4" x14ac:dyDescent="0.25">
      <c r="EU61096" s="104"/>
    </row>
    <row r="61097" spans="151:151" ht="14.4" x14ac:dyDescent="0.25">
      <c r="EU61097" s="104"/>
    </row>
    <row r="61098" spans="151:151" ht="14.4" x14ac:dyDescent="0.25">
      <c r="EU61098" s="104"/>
    </row>
    <row r="61099" spans="151:151" ht="14.4" x14ac:dyDescent="0.25">
      <c r="EU61099" s="104"/>
    </row>
    <row r="61100" spans="151:151" ht="14.4" x14ac:dyDescent="0.25">
      <c r="EU61100" s="104"/>
    </row>
    <row r="61101" spans="151:151" ht="14.4" x14ac:dyDescent="0.25">
      <c r="EU61101" s="104"/>
    </row>
    <row r="61102" spans="151:151" ht="14.4" x14ac:dyDescent="0.25">
      <c r="EU61102" s="104"/>
    </row>
    <row r="61103" spans="151:151" ht="14.4" x14ac:dyDescent="0.25">
      <c r="EU61103" s="104"/>
    </row>
    <row r="61104" spans="151:151" ht="14.4" x14ac:dyDescent="0.25">
      <c r="EU61104" s="104"/>
    </row>
    <row r="61105" spans="151:151" ht="14.4" x14ac:dyDescent="0.25">
      <c r="EU61105" s="104"/>
    </row>
    <row r="61106" spans="151:151" ht="14.4" x14ac:dyDescent="0.25">
      <c r="EU61106" s="104"/>
    </row>
    <row r="61107" spans="151:151" ht="14.4" x14ac:dyDescent="0.25">
      <c r="EU61107" s="104"/>
    </row>
    <row r="61108" spans="151:151" ht="14.4" x14ac:dyDescent="0.25">
      <c r="EU61108" s="104"/>
    </row>
    <row r="61109" spans="151:151" ht="14.4" x14ac:dyDescent="0.25">
      <c r="EU61109" s="104"/>
    </row>
    <row r="61110" spans="151:151" ht="14.4" x14ac:dyDescent="0.25">
      <c r="EU61110" s="104"/>
    </row>
    <row r="61111" spans="151:151" ht="14.4" x14ac:dyDescent="0.25">
      <c r="EU61111" s="104"/>
    </row>
    <row r="61112" spans="151:151" ht="14.4" x14ac:dyDescent="0.25">
      <c r="EU61112" s="104"/>
    </row>
    <row r="61113" spans="151:151" ht="14.4" x14ac:dyDescent="0.25">
      <c r="EU61113" s="104"/>
    </row>
    <row r="61114" spans="151:151" ht="14.4" x14ac:dyDescent="0.25">
      <c r="EU61114" s="104"/>
    </row>
    <row r="61115" spans="151:151" ht="14.4" x14ac:dyDescent="0.25">
      <c r="EU61115" s="104"/>
    </row>
    <row r="61116" spans="151:151" ht="14.4" x14ac:dyDescent="0.25">
      <c r="EU61116" s="104"/>
    </row>
    <row r="61117" spans="151:151" ht="14.4" x14ac:dyDescent="0.25">
      <c r="EU61117" s="104"/>
    </row>
    <row r="61118" spans="151:151" ht="14.4" x14ac:dyDescent="0.25">
      <c r="EU61118" s="104"/>
    </row>
    <row r="61119" spans="151:151" ht="14.4" x14ac:dyDescent="0.25">
      <c r="EU61119" s="104"/>
    </row>
    <row r="61120" spans="151:151" ht="14.4" x14ac:dyDescent="0.25">
      <c r="EU61120" s="104"/>
    </row>
    <row r="61121" spans="151:151" ht="14.4" x14ac:dyDescent="0.25">
      <c r="EU61121" s="104"/>
    </row>
    <row r="61122" spans="151:151" ht="14.4" x14ac:dyDescent="0.25">
      <c r="EU61122" s="104"/>
    </row>
    <row r="61123" spans="151:151" ht="14.4" x14ac:dyDescent="0.25">
      <c r="EU61123" s="104"/>
    </row>
    <row r="61124" spans="151:151" ht="14.4" x14ac:dyDescent="0.25">
      <c r="EU61124" s="104"/>
    </row>
    <row r="61125" spans="151:151" ht="14.4" x14ac:dyDescent="0.25">
      <c r="EU61125" s="104"/>
    </row>
    <row r="61126" spans="151:151" ht="14.4" x14ac:dyDescent="0.25">
      <c r="EU61126" s="104"/>
    </row>
    <row r="61127" spans="151:151" ht="14.4" x14ac:dyDescent="0.25">
      <c r="EU61127" s="104"/>
    </row>
    <row r="61128" spans="151:151" ht="14.4" x14ac:dyDescent="0.25">
      <c r="EU61128" s="104"/>
    </row>
    <row r="61129" spans="151:151" ht="14.4" x14ac:dyDescent="0.25">
      <c r="EU61129" s="104"/>
    </row>
    <row r="61130" spans="151:151" ht="14.4" x14ac:dyDescent="0.25">
      <c r="EU61130" s="104"/>
    </row>
    <row r="61131" spans="151:151" ht="14.4" x14ac:dyDescent="0.25">
      <c r="EU61131" s="104"/>
    </row>
    <row r="61132" spans="151:151" ht="14.4" x14ac:dyDescent="0.25">
      <c r="EU61132" s="104"/>
    </row>
    <row r="61133" spans="151:151" ht="14.4" x14ac:dyDescent="0.25">
      <c r="EU61133" s="104"/>
    </row>
    <row r="61134" spans="151:151" ht="14.4" x14ac:dyDescent="0.25">
      <c r="EU61134" s="104"/>
    </row>
    <row r="61135" spans="151:151" ht="14.4" x14ac:dyDescent="0.25">
      <c r="EU61135" s="104"/>
    </row>
    <row r="61136" spans="151:151" ht="14.4" x14ac:dyDescent="0.25">
      <c r="EU61136" s="104"/>
    </row>
    <row r="61137" spans="151:151" ht="14.4" x14ac:dyDescent="0.25">
      <c r="EU61137" s="104"/>
    </row>
    <row r="61138" spans="151:151" ht="14.4" x14ac:dyDescent="0.25">
      <c r="EU61138" s="104"/>
    </row>
    <row r="61139" spans="151:151" ht="14.4" x14ac:dyDescent="0.25">
      <c r="EU61139" s="104"/>
    </row>
    <row r="61140" spans="151:151" ht="14.4" x14ac:dyDescent="0.25">
      <c r="EU61140" s="104"/>
    </row>
    <row r="61141" spans="151:151" ht="14.4" x14ac:dyDescent="0.25">
      <c r="EU61141" s="104"/>
    </row>
    <row r="61142" spans="151:151" ht="14.4" x14ac:dyDescent="0.25">
      <c r="EU61142" s="104"/>
    </row>
    <row r="61143" spans="151:151" ht="14.4" x14ac:dyDescent="0.25">
      <c r="EU61143" s="104"/>
    </row>
    <row r="61144" spans="151:151" ht="14.4" x14ac:dyDescent="0.25">
      <c r="EU61144" s="104"/>
    </row>
    <row r="61145" spans="151:151" ht="14.4" x14ac:dyDescent="0.25">
      <c r="EU61145" s="104"/>
    </row>
    <row r="61146" spans="151:151" ht="14.4" x14ac:dyDescent="0.25">
      <c r="EU61146" s="104"/>
    </row>
    <row r="61147" spans="151:151" ht="14.4" x14ac:dyDescent="0.25">
      <c r="EU61147" s="104"/>
    </row>
    <row r="61148" spans="151:151" ht="14.4" x14ac:dyDescent="0.25">
      <c r="EU61148" s="104"/>
    </row>
    <row r="61149" spans="151:151" ht="14.4" x14ac:dyDescent="0.25">
      <c r="EU61149" s="104"/>
    </row>
    <row r="61150" spans="151:151" ht="14.4" x14ac:dyDescent="0.25">
      <c r="EU61150" s="104"/>
    </row>
    <row r="61151" spans="151:151" ht="14.4" x14ac:dyDescent="0.25">
      <c r="EU61151" s="104"/>
    </row>
    <row r="61152" spans="151:151" ht="14.4" x14ac:dyDescent="0.25">
      <c r="EU61152" s="104"/>
    </row>
    <row r="61153" spans="151:151" ht="14.4" x14ac:dyDescent="0.25">
      <c r="EU61153" s="104"/>
    </row>
    <row r="61154" spans="151:151" ht="14.4" x14ac:dyDescent="0.25">
      <c r="EU61154" s="104"/>
    </row>
    <row r="61155" spans="151:151" ht="14.4" x14ac:dyDescent="0.25">
      <c r="EU61155" s="104"/>
    </row>
    <row r="61156" spans="151:151" ht="14.4" x14ac:dyDescent="0.25">
      <c r="EU61156" s="104"/>
    </row>
    <row r="61157" spans="151:151" ht="14.4" x14ac:dyDescent="0.25">
      <c r="EU61157" s="104"/>
    </row>
    <row r="61158" spans="151:151" ht="14.4" x14ac:dyDescent="0.25">
      <c r="EU61158" s="104"/>
    </row>
    <row r="61159" spans="151:151" ht="14.4" x14ac:dyDescent="0.25">
      <c r="EU61159" s="104"/>
    </row>
    <row r="61160" spans="151:151" ht="14.4" x14ac:dyDescent="0.25">
      <c r="EU61160" s="104"/>
    </row>
    <row r="61161" spans="151:151" ht="14.4" x14ac:dyDescent="0.25">
      <c r="EU61161" s="104"/>
    </row>
    <row r="61162" spans="151:151" ht="14.4" x14ac:dyDescent="0.25">
      <c r="EU61162" s="104"/>
    </row>
    <row r="61163" spans="151:151" ht="14.4" x14ac:dyDescent="0.25">
      <c r="EU61163" s="104"/>
    </row>
    <row r="61164" spans="151:151" ht="14.4" x14ac:dyDescent="0.25">
      <c r="EU61164" s="104"/>
    </row>
    <row r="61165" spans="151:151" ht="14.4" x14ac:dyDescent="0.25">
      <c r="EU61165" s="104"/>
    </row>
    <row r="61166" spans="151:151" ht="14.4" x14ac:dyDescent="0.25">
      <c r="EU61166" s="104"/>
    </row>
    <row r="61167" spans="151:151" ht="14.4" x14ac:dyDescent="0.25">
      <c r="EU61167" s="104"/>
    </row>
    <row r="61168" spans="151:151" ht="14.4" x14ac:dyDescent="0.25">
      <c r="EU61168" s="104"/>
    </row>
    <row r="61169" spans="151:151" ht="14.4" x14ac:dyDescent="0.25">
      <c r="EU61169" s="104"/>
    </row>
    <row r="61170" spans="151:151" ht="14.4" x14ac:dyDescent="0.25">
      <c r="EU61170" s="104"/>
    </row>
    <row r="61171" spans="151:151" ht="14.4" x14ac:dyDescent="0.25">
      <c r="EU61171" s="104"/>
    </row>
    <row r="61172" spans="151:151" ht="14.4" x14ac:dyDescent="0.25">
      <c r="EU61172" s="104"/>
    </row>
    <row r="61173" spans="151:151" ht="14.4" x14ac:dyDescent="0.25">
      <c r="EU61173" s="104"/>
    </row>
    <row r="61174" spans="151:151" ht="14.4" x14ac:dyDescent="0.25">
      <c r="EU61174" s="104"/>
    </row>
    <row r="61175" spans="151:151" ht="14.4" x14ac:dyDescent="0.25">
      <c r="EU61175" s="104"/>
    </row>
    <row r="61176" spans="151:151" ht="14.4" x14ac:dyDescent="0.25">
      <c r="EU61176" s="104"/>
    </row>
    <row r="61177" spans="151:151" ht="14.4" x14ac:dyDescent="0.25">
      <c r="EU61177" s="104"/>
    </row>
    <row r="61178" spans="151:151" ht="14.4" x14ac:dyDescent="0.25">
      <c r="EU61178" s="104"/>
    </row>
    <row r="61179" spans="151:151" ht="14.4" x14ac:dyDescent="0.25">
      <c r="EU61179" s="104"/>
    </row>
    <row r="61180" spans="151:151" ht="14.4" x14ac:dyDescent="0.25">
      <c r="EU61180" s="104"/>
    </row>
    <row r="61181" spans="151:151" ht="14.4" x14ac:dyDescent="0.25">
      <c r="EU61181" s="104"/>
    </row>
    <row r="61182" spans="151:151" ht="14.4" x14ac:dyDescent="0.25">
      <c r="EU61182" s="104"/>
    </row>
    <row r="61183" spans="151:151" ht="14.4" x14ac:dyDescent="0.25">
      <c r="EU61183" s="104"/>
    </row>
    <row r="61184" spans="151:151" ht="14.4" x14ac:dyDescent="0.25">
      <c r="EU61184" s="104"/>
    </row>
    <row r="61185" spans="151:151" ht="14.4" x14ac:dyDescent="0.25">
      <c r="EU61185" s="104"/>
    </row>
    <row r="61186" spans="151:151" ht="14.4" x14ac:dyDescent="0.25">
      <c r="EU61186" s="104"/>
    </row>
    <row r="61187" spans="151:151" ht="14.4" x14ac:dyDescent="0.25">
      <c r="EU61187" s="104"/>
    </row>
    <row r="61188" spans="151:151" ht="14.4" x14ac:dyDescent="0.25">
      <c r="EU61188" s="104"/>
    </row>
    <row r="61189" spans="151:151" ht="14.4" x14ac:dyDescent="0.25">
      <c r="EU61189" s="104"/>
    </row>
    <row r="61190" spans="151:151" ht="14.4" x14ac:dyDescent="0.25">
      <c r="EU61190" s="104"/>
    </row>
    <row r="61191" spans="151:151" ht="14.4" x14ac:dyDescent="0.25">
      <c r="EU61191" s="104"/>
    </row>
    <row r="61192" spans="151:151" ht="14.4" x14ac:dyDescent="0.25">
      <c r="EU61192" s="104"/>
    </row>
    <row r="61193" spans="151:151" ht="14.4" x14ac:dyDescent="0.25">
      <c r="EU61193" s="104"/>
    </row>
    <row r="61194" spans="151:151" ht="14.4" x14ac:dyDescent="0.25">
      <c r="EU61194" s="104"/>
    </row>
    <row r="61195" spans="151:151" ht="14.4" x14ac:dyDescent="0.25">
      <c r="EU61195" s="104"/>
    </row>
    <row r="61196" spans="151:151" ht="14.4" x14ac:dyDescent="0.25">
      <c r="EU61196" s="104"/>
    </row>
    <row r="61197" spans="151:151" ht="14.4" x14ac:dyDescent="0.25">
      <c r="EU61197" s="104"/>
    </row>
    <row r="61198" spans="151:151" ht="14.4" x14ac:dyDescent="0.25">
      <c r="EU61198" s="104"/>
    </row>
    <row r="61199" spans="151:151" ht="14.4" x14ac:dyDescent="0.25">
      <c r="EU61199" s="104"/>
    </row>
    <row r="61200" spans="151:151" ht="14.4" x14ac:dyDescent="0.25">
      <c r="EU61200" s="104"/>
    </row>
    <row r="61201" spans="151:151" ht="14.4" x14ac:dyDescent="0.25">
      <c r="EU61201" s="104"/>
    </row>
    <row r="61202" spans="151:151" ht="14.4" x14ac:dyDescent="0.25">
      <c r="EU61202" s="104"/>
    </row>
    <row r="61203" spans="151:151" ht="14.4" x14ac:dyDescent="0.25">
      <c r="EU61203" s="104"/>
    </row>
    <row r="61204" spans="151:151" ht="14.4" x14ac:dyDescent="0.25">
      <c r="EU61204" s="104"/>
    </row>
    <row r="61205" spans="151:151" ht="14.4" x14ac:dyDescent="0.25">
      <c r="EU61205" s="104"/>
    </row>
    <row r="61206" spans="151:151" ht="14.4" x14ac:dyDescent="0.25">
      <c r="EU61206" s="104"/>
    </row>
    <row r="61207" spans="151:151" ht="14.4" x14ac:dyDescent="0.25">
      <c r="EU61207" s="104"/>
    </row>
    <row r="61208" spans="151:151" ht="14.4" x14ac:dyDescent="0.25">
      <c r="EU61208" s="104"/>
    </row>
    <row r="61209" spans="151:151" ht="14.4" x14ac:dyDescent="0.25">
      <c r="EU61209" s="104"/>
    </row>
    <row r="61210" spans="151:151" ht="14.4" x14ac:dyDescent="0.25">
      <c r="EU61210" s="104"/>
    </row>
    <row r="61211" spans="151:151" ht="14.4" x14ac:dyDescent="0.25">
      <c r="EU61211" s="104"/>
    </row>
    <row r="61212" spans="151:151" ht="14.4" x14ac:dyDescent="0.25">
      <c r="EU61212" s="104"/>
    </row>
    <row r="61213" spans="151:151" ht="14.4" x14ac:dyDescent="0.25">
      <c r="EU61213" s="104"/>
    </row>
    <row r="61214" spans="151:151" ht="14.4" x14ac:dyDescent="0.25">
      <c r="EU61214" s="104"/>
    </row>
    <row r="61215" spans="151:151" ht="14.4" x14ac:dyDescent="0.25">
      <c r="EU61215" s="104"/>
    </row>
    <row r="61216" spans="151:151" ht="14.4" x14ac:dyDescent="0.25">
      <c r="EU61216" s="104"/>
    </row>
    <row r="61217" spans="151:151" ht="14.4" x14ac:dyDescent="0.25">
      <c r="EU61217" s="104"/>
    </row>
    <row r="61218" spans="151:151" ht="14.4" x14ac:dyDescent="0.25">
      <c r="EU61218" s="104"/>
    </row>
    <row r="61219" spans="151:151" ht="14.4" x14ac:dyDescent="0.25">
      <c r="EU61219" s="104"/>
    </row>
    <row r="61220" spans="151:151" ht="14.4" x14ac:dyDescent="0.25">
      <c r="EU61220" s="104"/>
    </row>
    <row r="61221" spans="151:151" ht="14.4" x14ac:dyDescent="0.25">
      <c r="EU61221" s="104"/>
    </row>
    <row r="61222" spans="151:151" ht="14.4" x14ac:dyDescent="0.25">
      <c r="EU61222" s="104"/>
    </row>
    <row r="61223" spans="151:151" ht="14.4" x14ac:dyDescent="0.25">
      <c r="EU61223" s="104"/>
    </row>
    <row r="61224" spans="151:151" ht="14.4" x14ac:dyDescent="0.25">
      <c r="EU61224" s="104"/>
    </row>
    <row r="61225" spans="151:151" ht="14.4" x14ac:dyDescent="0.25">
      <c r="EU61225" s="104"/>
    </row>
    <row r="61226" spans="151:151" ht="14.4" x14ac:dyDescent="0.25">
      <c r="EU61226" s="104"/>
    </row>
    <row r="61227" spans="151:151" ht="14.4" x14ac:dyDescent="0.25">
      <c r="EU61227" s="104"/>
    </row>
    <row r="61228" spans="151:151" ht="14.4" x14ac:dyDescent="0.25">
      <c r="EU61228" s="104"/>
    </row>
    <row r="61229" spans="151:151" ht="14.4" x14ac:dyDescent="0.25">
      <c r="EU61229" s="104"/>
    </row>
    <row r="61230" spans="151:151" ht="14.4" x14ac:dyDescent="0.25">
      <c r="EU61230" s="104"/>
    </row>
    <row r="61231" spans="151:151" ht="14.4" x14ac:dyDescent="0.25">
      <c r="EU61231" s="104"/>
    </row>
    <row r="61232" spans="151:151" ht="14.4" x14ac:dyDescent="0.25">
      <c r="EU61232" s="104"/>
    </row>
    <row r="61233" spans="151:151" ht="14.4" x14ac:dyDescent="0.25">
      <c r="EU61233" s="104"/>
    </row>
    <row r="61234" spans="151:151" ht="14.4" x14ac:dyDescent="0.25">
      <c r="EU61234" s="104"/>
    </row>
    <row r="61235" spans="151:151" ht="14.4" x14ac:dyDescent="0.25">
      <c r="EU61235" s="104"/>
    </row>
    <row r="61236" spans="151:151" ht="14.4" x14ac:dyDescent="0.25">
      <c r="EU61236" s="104"/>
    </row>
    <row r="61237" spans="151:151" ht="14.4" x14ac:dyDescent="0.25">
      <c r="EU61237" s="104"/>
    </row>
    <row r="61238" spans="151:151" ht="14.4" x14ac:dyDescent="0.25">
      <c r="EU61238" s="104"/>
    </row>
    <row r="61239" spans="151:151" ht="14.4" x14ac:dyDescent="0.25">
      <c r="EU61239" s="104"/>
    </row>
    <row r="61240" spans="151:151" ht="14.4" x14ac:dyDescent="0.25">
      <c r="EU61240" s="104"/>
    </row>
    <row r="61241" spans="151:151" ht="14.4" x14ac:dyDescent="0.25">
      <c r="EU61241" s="104"/>
    </row>
    <row r="61242" spans="151:151" ht="14.4" x14ac:dyDescent="0.25">
      <c r="EU61242" s="104"/>
    </row>
    <row r="61243" spans="151:151" ht="14.4" x14ac:dyDescent="0.25">
      <c r="EU61243" s="104"/>
    </row>
    <row r="61244" spans="151:151" ht="14.4" x14ac:dyDescent="0.25">
      <c r="EU61244" s="104"/>
    </row>
    <row r="61245" spans="151:151" ht="14.4" x14ac:dyDescent="0.25">
      <c r="EU61245" s="104"/>
    </row>
    <row r="61246" spans="151:151" ht="14.4" x14ac:dyDescent="0.25">
      <c r="EU61246" s="104"/>
    </row>
    <row r="61247" spans="151:151" ht="14.4" x14ac:dyDescent="0.25">
      <c r="EU61247" s="104"/>
    </row>
    <row r="61248" spans="151:151" ht="14.4" x14ac:dyDescent="0.25">
      <c r="EU61248" s="104"/>
    </row>
    <row r="61249" spans="151:151" ht="14.4" x14ac:dyDescent="0.25">
      <c r="EU61249" s="104"/>
    </row>
    <row r="61250" spans="151:151" ht="14.4" x14ac:dyDescent="0.25">
      <c r="EU61250" s="104"/>
    </row>
    <row r="61251" spans="151:151" ht="14.4" x14ac:dyDescent="0.25">
      <c r="EU61251" s="104"/>
    </row>
    <row r="61252" spans="151:151" ht="14.4" x14ac:dyDescent="0.25">
      <c r="EU61252" s="104"/>
    </row>
    <row r="61253" spans="151:151" ht="14.4" x14ac:dyDescent="0.25">
      <c r="EU61253" s="104"/>
    </row>
    <row r="61254" spans="151:151" ht="14.4" x14ac:dyDescent="0.25">
      <c r="EU61254" s="104"/>
    </row>
    <row r="61255" spans="151:151" ht="14.4" x14ac:dyDescent="0.25">
      <c r="EU61255" s="104"/>
    </row>
    <row r="61256" spans="151:151" ht="14.4" x14ac:dyDescent="0.25">
      <c r="EU61256" s="104"/>
    </row>
    <row r="61257" spans="151:151" ht="14.4" x14ac:dyDescent="0.25">
      <c r="EU61257" s="104"/>
    </row>
    <row r="61258" spans="151:151" ht="14.4" x14ac:dyDescent="0.25">
      <c r="EU61258" s="104"/>
    </row>
    <row r="61259" spans="151:151" ht="14.4" x14ac:dyDescent="0.25">
      <c r="EU61259" s="104"/>
    </row>
    <row r="61260" spans="151:151" ht="14.4" x14ac:dyDescent="0.25">
      <c r="EU61260" s="104"/>
    </row>
    <row r="61261" spans="151:151" ht="14.4" x14ac:dyDescent="0.25">
      <c r="EU61261" s="104"/>
    </row>
    <row r="61262" spans="151:151" ht="14.4" x14ac:dyDescent="0.25">
      <c r="EU61262" s="104"/>
    </row>
    <row r="61263" spans="151:151" ht="14.4" x14ac:dyDescent="0.25">
      <c r="EU61263" s="104"/>
    </row>
    <row r="61264" spans="151:151" ht="14.4" x14ac:dyDescent="0.25">
      <c r="EU61264" s="104"/>
    </row>
    <row r="61265" spans="151:151" ht="14.4" x14ac:dyDescent="0.25">
      <c r="EU61265" s="104"/>
    </row>
    <row r="61266" spans="151:151" ht="14.4" x14ac:dyDescent="0.25">
      <c r="EU61266" s="104"/>
    </row>
    <row r="61267" spans="151:151" ht="14.4" x14ac:dyDescent="0.25">
      <c r="EU61267" s="104"/>
    </row>
    <row r="61268" spans="151:151" ht="14.4" x14ac:dyDescent="0.25">
      <c r="EU61268" s="104"/>
    </row>
    <row r="61269" spans="151:151" ht="14.4" x14ac:dyDescent="0.25">
      <c r="EU61269" s="104"/>
    </row>
    <row r="61270" spans="151:151" ht="14.4" x14ac:dyDescent="0.25">
      <c r="EU61270" s="104"/>
    </row>
    <row r="61271" spans="151:151" ht="14.4" x14ac:dyDescent="0.25">
      <c r="EU61271" s="104"/>
    </row>
    <row r="61272" spans="151:151" ht="14.4" x14ac:dyDescent="0.25">
      <c r="EU61272" s="104"/>
    </row>
    <row r="61273" spans="151:151" ht="14.4" x14ac:dyDescent="0.25">
      <c r="EU61273" s="104"/>
    </row>
    <row r="61274" spans="151:151" ht="14.4" x14ac:dyDescent="0.25">
      <c r="EU61274" s="104"/>
    </row>
    <row r="61275" spans="151:151" ht="14.4" x14ac:dyDescent="0.25">
      <c r="EU61275" s="104"/>
    </row>
    <row r="61276" spans="151:151" ht="14.4" x14ac:dyDescent="0.25">
      <c r="EU61276" s="104"/>
    </row>
    <row r="61277" spans="151:151" ht="14.4" x14ac:dyDescent="0.25">
      <c r="EU61277" s="104"/>
    </row>
    <row r="61278" spans="151:151" ht="14.4" x14ac:dyDescent="0.25">
      <c r="EU61278" s="104"/>
    </row>
    <row r="61279" spans="151:151" ht="14.4" x14ac:dyDescent="0.25">
      <c r="EU61279" s="104"/>
    </row>
    <row r="61280" spans="151:151" ht="14.4" x14ac:dyDescent="0.25">
      <c r="EU61280" s="104"/>
    </row>
    <row r="61281" spans="151:151" ht="14.4" x14ac:dyDescent="0.25">
      <c r="EU61281" s="104"/>
    </row>
    <row r="61282" spans="151:151" ht="14.4" x14ac:dyDescent="0.25">
      <c r="EU61282" s="104"/>
    </row>
    <row r="61283" spans="151:151" ht="14.4" x14ac:dyDescent="0.25">
      <c r="EU61283" s="104"/>
    </row>
    <row r="61284" spans="151:151" ht="14.4" x14ac:dyDescent="0.25">
      <c r="EU61284" s="104"/>
    </row>
    <row r="61285" spans="151:151" ht="14.4" x14ac:dyDescent="0.25">
      <c r="EU61285" s="104"/>
    </row>
    <row r="61286" spans="151:151" ht="14.4" x14ac:dyDescent="0.25">
      <c r="EU61286" s="104"/>
    </row>
    <row r="61287" spans="151:151" ht="14.4" x14ac:dyDescent="0.25">
      <c r="EU61287" s="104"/>
    </row>
    <row r="61288" spans="151:151" ht="14.4" x14ac:dyDescent="0.25">
      <c r="EU61288" s="104"/>
    </row>
    <row r="61289" spans="151:151" ht="14.4" x14ac:dyDescent="0.25">
      <c r="EU61289" s="104"/>
    </row>
    <row r="61290" spans="151:151" ht="14.4" x14ac:dyDescent="0.25">
      <c r="EU61290" s="104"/>
    </row>
    <row r="61291" spans="151:151" ht="14.4" x14ac:dyDescent="0.25">
      <c r="EU61291" s="104"/>
    </row>
    <row r="61292" spans="151:151" ht="14.4" x14ac:dyDescent="0.25">
      <c r="EU61292" s="104"/>
    </row>
    <row r="61293" spans="151:151" ht="14.4" x14ac:dyDescent="0.25">
      <c r="EU61293" s="104"/>
    </row>
    <row r="61294" spans="151:151" ht="14.4" x14ac:dyDescent="0.25">
      <c r="EU61294" s="104"/>
    </row>
    <row r="61295" spans="151:151" ht="14.4" x14ac:dyDescent="0.25">
      <c r="EU61295" s="104"/>
    </row>
    <row r="61296" spans="151:151" ht="14.4" x14ac:dyDescent="0.25">
      <c r="EU61296" s="104"/>
    </row>
    <row r="61297" spans="151:151" ht="14.4" x14ac:dyDescent="0.25">
      <c r="EU61297" s="104"/>
    </row>
    <row r="61298" spans="151:151" ht="14.4" x14ac:dyDescent="0.25">
      <c r="EU61298" s="104"/>
    </row>
    <row r="61299" spans="151:151" ht="14.4" x14ac:dyDescent="0.25">
      <c r="EU61299" s="104"/>
    </row>
    <row r="61300" spans="151:151" ht="14.4" x14ac:dyDescent="0.25">
      <c r="EU61300" s="104"/>
    </row>
    <row r="61301" spans="151:151" ht="14.4" x14ac:dyDescent="0.25">
      <c r="EU61301" s="104"/>
    </row>
    <row r="61302" spans="151:151" ht="14.4" x14ac:dyDescent="0.25">
      <c r="EU61302" s="104"/>
    </row>
    <row r="61303" spans="151:151" ht="14.4" x14ac:dyDescent="0.25">
      <c r="EU61303" s="104"/>
    </row>
    <row r="61304" spans="151:151" ht="14.4" x14ac:dyDescent="0.25">
      <c r="EU61304" s="104"/>
    </row>
    <row r="61305" spans="151:151" ht="14.4" x14ac:dyDescent="0.25">
      <c r="EU61305" s="104"/>
    </row>
    <row r="61306" spans="151:151" ht="14.4" x14ac:dyDescent="0.25">
      <c r="EU61306" s="104"/>
    </row>
    <row r="61307" spans="151:151" ht="14.4" x14ac:dyDescent="0.25">
      <c r="EU61307" s="104"/>
    </row>
    <row r="61308" spans="151:151" ht="14.4" x14ac:dyDescent="0.25">
      <c r="EU61308" s="104"/>
    </row>
    <row r="61309" spans="151:151" ht="14.4" x14ac:dyDescent="0.25">
      <c r="EU61309" s="104"/>
    </row>
    <row r="61310" spans="151:151" ht="14.4" x14ac:dyDescent="0.25">
      <c r="EU61310" s="104"/>
    </row>
    <row r="61311" spans="151:151" ht="14.4" x14ac:dyDescent="0.25">
      <c r="EU61311" s="104"/>
    </row>
    <row r="61312" spans="151:151" ht="14.4" x14ac:dyDescent="0.25">
      <c r="EU61312" s="104"/>
    </row>
    <row r="61313" spans="151:151" ht="14.4" x14ac:dyDescent="0.25">
      <c r="EU61313" s="104"/>
    </row>
    <row r="61314" spans="151:151" ht="14.4" x14ac:dyDescent="0.25">
      <c r="EU61314" s="104"/>
    </row>
    <row r="61315" spans="151:151" ht="14.4" x14ac:dyDescent="0.25">
      <c r="EU61315" s="104"/>
    </row>
    <row r="61316" spans="151:151" ht="14.4" x14ac:dyDescent="0.25">
      <c r="EU61316" s="104"/>
    </row>
    <row r="61317" spans="151:151" ht="14.4" x14ac:dyDescent="0.25">
      <c r="EU61317" s="104"/>
    </row>
    <row r="61318" spans="151:151" ht="14.4" x14ac:dyDescent="0.25">
      <c r="EU61318" s="104"/>
    </row>
    <row r="61319" spans="151:151" ht="14.4" x14ac:dyDescent="0.25">
      <c r="EU61319" s="104"/>
    </row>
    <row r="61320" spans="151:151" ht="14.4" x14ac:dyDescent="0.25">
      <c r="EU61320" s="104"/>
    </row>
    <row r="61321" spans="151:151" ht="14.4" x14ac:dyDescent="0.25">
      <c r="EU61321" s="104"/>
    </row>
    <row r="61322" spans="151:151" ht="14.4" x14ac:dyDescent="0.25">
      <c r="EU61322" s="104"/>
    </row>
    <row r="61323" spans="151:151" ht="14.4" x14ac:dyDescent="0.25">
      <c r="EU61323" s="104"/>
    </row>
    <row r="61324" spans="151:151" ht="14.4" x14ac:dyDescent="0.25">
      <c r="EU61324" s="104"/>
    </row>
    <row r="61325" spans="151:151" ht="14.4" x14ac:dyDescent="0.25">
      <c r="EU61325" s="104"/>
    </row>
    <row r="61326" spans="151:151" ht="14.4" x14ac:dyDescent="0.25">
      <c r="EU61326" s="104"/>
    </row>
    <row r="61327" spans="151:151" ht="14.4" x14ac:dyDescent="0.25">
      <c r="EU61327" s="104"/>
    </row>
    <row r="61328" spans="151:151" ht="14.4" x14ac:dyDescent="0.25">
      <c r="EU61328" s="104"/>
    </row>
    <row r="61329" spans="151:151" ht="14.4" x14ac:dyDescent="0.25">
      <c r="EU61329" s="104"/>
    </row>
    <row r="61330" spans="151:151" ht="14.4" x14ac:dyDescent="0.25">
      <c r="EU61330" s="104"/>
    </row>
    <row r="61331" spans="151:151" ht="14.4" x14ac:dyDescent="0.25">
      <c r="EU61331" s="104"/>
    </row>
    <row r="61332" spans="151:151" ht="14.4" x14ac:dyDescent="0.25">
      <c r="EU61332" s="104"/>
    </row>
    <row r="61333" spans="151:151" ht="14.4" x14ac:dyDescent="0.25">
      <c r="EU61333" s="104"/>
    </row>
    <row r="61334" spans="151:151" ht="14.4" x14ac:dyDescent="0.25">
      <c r="EU61334" s="104"/>
    </row>
    <row r="61335" spans="151:151" ht="14.4" x14ac:dyDescent="0.25">
      <c r="EU61335" s="104"/>
    </row>
    <row r="61336" spans="151:151" ht="14.4" x14ac:dyDescent="0.25">
      <c r="EU61336" s="104"/>
    </row>
    <row r="61337" spans="151:151" ht="14.4" x14ac:dyDescent="0.25">
      <c r="EU61337" s="104"/>
    </row>
    <row r="61338" spans="151:151" ht="14.4" x14ac:dyDescent="0.25">
      <c r="EU61338" s="104"/>
    </row>
    <row r="61339" spans="151:151" ht="14.4" x14ac:dyDescent="0.25">
      <c r="EU61339" s="104"/>
    </row>
    <row r="61340" spans="151:151" ht="14.4" x14ac:dyDescent="0.25">
      <c r="EU61340" s="104"/>
    </row>
    <row r="61341" spans="151:151" ht="14.4" x14ac:dyDescent="0.25">
      <c r="EU61341" s="104"/>
    </row>
    <row r="61342" spans="151:151" ht="14.4" x14ac:dyDescent="0.25">
      <c r="EU61342" s="104"/>
    </row>
    <row r="61343" spans="151:151" ht="14.4" x14ac:dyDescent="0.25">
      <c r="EU61343" s="104"/>
    </row>
    <row r="61344" spans="151:151" ht="14.4" x14ac:dyDescent="0.25">
      <c r="EU61344" s="104"/>
    </row>
    <row r="61345" spans="151:151" ht="14.4" x14ac:dyDescent="0.25">
      <c r="EU61345" s="104"/>
    </row>
    <row r="61346" spans="151:151" ht="14.4" x14ac:dyDescent="0.25">
      <c r="EU61346" s="104"/>
    </row>
    <row r="61347" spans="151:151" ht="14.4" x14ac:dyDescent="0.25">
      <c r="EU61347" s="104"/>
    </row>
    <row r="61348" spans="151:151" ht="14.4" x14ac:dyDescent="0.25">
      <c r="EU61348" s="104"/>
    </row>
    <row r="61349" spans="151:151" ht="14.4" x14ac:dyDescent="0.25">
      <c r="EU61349" s="104"/>
    </row>
    <row r="61350" spans="151:151" ht="14.4" x14ac:dyDescent="0.25">
      <c r="EU61350" s="104"/>
    </row>
    <row r="61351" spans="151:151" ht="14.4" x14ac:dyDescent="0.25">
      <c r="EU61351" s="104"/>
    </row>
    <row r="61352" spans="151:151" ht="14.4" x14ac:dyDescent="0.25">
      <c r="EU61352" s="104"/>
    </row>
    <row r="61353" spans="151:151" ht="14.4" x14ac:dyDescent="0.25">
      <c r="EU61353" s="104"/>
    </row>
    <row r="61354" spans="151:151" ht="14.4" x14ac:dyDescent="0.25">
      <c r="EU61354" s="104"/>
    </row>
    <row r="61355" spans="151:151" ht="14.4" x14ac:dyDescent="0.25">
      <c r="EU61355" s="104"/>
    </row>
    <row r="61356" spans="151:151" ht="14.4" x14ac:dyDescent="0.25">
      <c r="EU61356" s="104"/>
    </row>
    <row r="61357" spans="151:151" ht="14.4" x14ac:dyDescent="0.25">
      <c r="EU61357" s="104"/>
    </row>
    <row r="61358" spans="151:151" ht="14.4" x14ac:dyDescent="0.25">
      <c r="EU61358" s="104"/>
    </row>
    <row r="61359" spans="151:151" ht="14.4" x14ac:dyDescent="0.25">
      <c r="EU61359" s="104"/>
    </row>
    <row r="61360" spans="151:151" ht="14.4" x14ac:dyDescent="0.25">
      <c r="EU61360" s="104"/>
    </row>
    <row r="61361" spans="151:151" ht="14.4" x14ac:dyDescent="0.25">
      <c r="EU61361" s="104"/>
    </row>
    <row r="61362" spans="151:151" ht="14.4" x14ac:dyDescent="0.25">
      <c r="EU61362" s="104"/>
    </row>
    <row r="61363" spans="151:151" ht="14.4" x14ac:dyDescent="0.25">
      <c r="EU61363" s="104"/>
    </row>
    <row r="61364" spans="151:151" ht="14.4" x14ac:dyDescent="0.25">
      <c r="EU61364" s="104"/>
    </row>
    <row r="61365" spans="151:151" ht="14.4" x14ac:dyDescent="0.25">
      <c r="EU61365" s="104"/>
    </row>
    <row r="61366" spans="151:151" ht="14.4" x14ac:dyDescent="0.25">
      <c r="EU61366" s="104"/>
    </row>
    <row r="61367" spans="151:151" ht="14.4" x14ac:dyDescent="0.25">
      <c r="EU61367" s="104"/>
    </row>
    <row r="61368" spans="151:151" ht="14.4" x14ac:dyDescent="0.25">
      <c r="EU61368" s="104"/>
    </row>
    <row r="61369" spans="151:151" ht="14.4" x14ac:dyDescent="0.25">
      <c r="EU61369" s="104"/>
    </row>
    <row r="61370" spans="151:151" ht="14.4" x14ac:dyDescent="0.25">
      <c r="EU61370" s="104"/>
    </row>
    <row r="61371" spans="151:151" ht="14.4" x14ac:dyDescent="0.25">
      <c r="EU61371" s="104"/>
    </row>
    <row r="61372" spans="151:151" ht="14.4" x14ac:dyDescent="0.25">
      <c r="EU61372" s="104"/>
    </row>
    <row r="61373" spans="151:151" ht="14.4" x14ac:dyDescent="0.25">
      <c r="EU61373" s="104"/>
    </row>
    <row r="61374" spans="151:151" ht="14.4" x14ac:dyDescent="0.25">
      <c r="EU61374" s="104"/>
    </row>
    <row r="61375" spans="151:151" ht="14.4" x14ac:dyDescent="0.25">
      <c r="EU61375" s="104"/>
    </row>
    <row r="61376" spans="151:151" ht="14.4" x14ac:dyDescent="0.25">
      <c r="EU61376" s="104"/>
    </row>
    <row r="61377" spans="151:151" ht="14.4" x14ac:dyDescent="0.25">
      <c r="EU61377" s="104"/>
    </row>
    <row r="61378" spans="151:151" ht="14.4" x14ac:dyDescent="0.25">
      <c r="EU61378" s="104"/>
    </row>
    <row r="61379" spans="151:151" ht="14.4" x14ac:dyDescent="0.25">
      <c r="EU61379" s="104"/>
    </row>
    <row r="61380" spans="151:151" ht="14.4" x14ac:dyDescent="0.25">
      <c r="EU61380" s="104"/>
    </row>
    <row r="61381" spans="151:151" ht="14.4" x14ac:dyDescent="0.25">
      <c r="EU61381" s="104"/>
    </row>
    <row r="61382" spans="151:151" ht="14.4" x14ac:dyDescent="0.25">
      <c r="EU61382" s="104"/>
    </row>
    <row r="61383" spans="151:151" ht="14.4" x14ac:dyDescent="0.25">
      <c r="EU61383" s="104"/>
    </row>
    <row r="61384" spans="151:151" ht="14.4" x14ac:dyDescent="0.25">
      <c r="EU61384" s="104"/>
    </row>
    <row r="61385" spans="151:151" ht="14.4" x14ac:dyDescent="0.25">
      <c r="EU61385" s="104"/>
    </row>
    <row r="61386" spans="151:151" ht="14.4" x14ac:dyDescent="0.25">
      <c r="EU61386" s="104"/>
    </row>
    <row r="61387" spans="151:151" ht="14.4" x14ac:dyDescent="0.25">
      <c r="EU61387" s="104"/>
    </row>
    <row r="61388" spans="151:151" ht="14.4" x14ac:dyDescent="0.25">
      <c r="EU61388" s="104"/>
    </row>
    <row r="61389" spans="151:151" ht="14.4" x14ac:dyDescent="0.25">
      <c r="EU61389" s="104"/>
    </row>
    <row r="61390" spans="151:151" ht="14.4" x14ac:dyDescent="0.25">
      <c r="EU61390" s="104"/>
    </row>
    <row r="61391" spans="151:151" ht="14.4" x14ac:dyDescent="0.25">
      <c r="EU61391" s="104"/>
    </row>
    <row r="61392" spans="151:151" ht="14.4" x14ac:dyDescent="0.25">
      <c r="EU61392" s="104"/>
    </row>
    <row r="61393" spans="151:151" ht="14.4" x14ac:dyDescent="0.25">
      <c r="EU61393" s="104"/>
    </row>
    <row r="61394" spans="151:151" ht="14.4" x14ac:dyDescent="0.25">
      <c r="EU61394" s="104"/>
    </row>
    <row r="61395" spans="151:151" ht="14.4" x14ac:dyDescent="0.25">
      <c r="EU61395" s="104"/>
    </row>
    <row r="61396" spans="151:151" ht="14.4" x14ac:dyDescent="0.25">
      <c r="EU61396" s="104"/>
    </row>
    <row r="61397" spans="151:151" ht="14.4" x14ac:dyDescent="0.25">
      <c r="EU61397" s="104"/>
    </row>
    <row r="61398" spans="151:151" ht="14.4" x14ac:dyDescent="0.25">
      <c r="EU61398" s="104"/>
    </row>
    <row r="61399" spans="151:151" ht="14.4" x14ac:dyDescent="0.25">
      <c r="EU61399" s="104"/>
    </row>
    <row r="61400" spans="151:151" ht="14.4" x14ac:dyDescent="0.25">
      <c r="EU61400" s="104"/>
    </row>
    <row r="61401" spans="151:151" ht="14.4" x14ac:dyDescent="0.25">
      <c r="EU61401" s="104"/>
    </row>
    <row r="61402" spans="151:151" ht="14.4" x14ac:dyDescent="0.25">
      <c r="EU61402" s="104"/>
    </row>
    <row r="61403" spans="151:151" ht="14.4" x14ac:dyDescent="0.25">
      <c r="EU61403" s="104"/>
    </row>
    <row r="61404" spans="151:151" ht="14.4" x14ac:dyDescent="0.25">
      <c r="EU61404" s="104"/>
    </row>
    <row r="61405" spans="151:151" ht="14.4" x14ac:dyDescent="0.25">
      <c r="EU61405" s="104"/>
    </row>
    <row r="61406" spans="151:151" ht="14.4" x14ac:dyDescent="0.25">
      <c r="EU61406" s="104"/>
    </row>
    <row r="61407" spans="151:151" ht="14.4" x14ac:dyDescent="0.25">
      <c r="EU61407" s="104"/>
    </row>
    <row r="61408" spans="151:151" ht="14.4" x14ac:dyDescent="0.25">
      <c r="EU61408" s="104"/>
    </row>
    <row r="61409" spans="151:151" ht="14.4" x14ac:dyDescent="0.25">
      <c r="EU61409" s="104"/>
    </row>
    <row r="61410" spans="151:151" ht="14.4" x14ac:dyDescent="0.25">
      <c r="EU61410" s="104"/>
    </row>
    <row r="61411" spans="151:151" ht="14.4" x14ac:dyDescent="0.25">
      <c r="EU61411" s="104"/>
    </row>
    <row r="61412" spans="151:151" ht="14.4" x14ac:dyDescent="0.25">
      <c r="EU61412" s="104"/>
    </row>
    <row r="61413" spans="151:151" ht="14.4" x14ac:dyDescent="0.25">
      <c r="EU61413" s="104"/>
    </row>
    <row r="61414" spans="151:151" ht="14.4" x14ac:dyDescent="0.25">
      <c r="EU61414" s="104"/>
    </row>
    <row r="61415" spans="151:151" ht="14.4" x14ac:dyDescent="0.25">
      <c r="EU61415" s="104"/>
    </row>
    <row r="61416" spans="151:151" ht="14.4" x14ac:dyDescent="0.25">
      <c r="EU61416" s="104"/>
    </row>
    <row r="61417" spans="151:151" ht="14.4" x14ac:dyDescent="0.25">
      <c r="EU61417" s="104"/>
    </row>
    <row r="61418" spans="151:151" ht="14.4" x14ac:dyDescent="0.25">
      <c r="EU61418" s="104"/>
    </row>
    <row r="61419" spans="151:151" ht="14.4" x14ac:dyDescent="0.25">
      <c r="EU61419" s="104"/>
    </row>
    <row r="61420" spans="151:151" ht="14.4" x14ac:dyDescent="0.25">
      <c r="EU61420" s="104"/>
    </row>
    <row r="61421" spans="151:151" ht="14.4" x14ac:dyDescent="0.25">
      <c r="EU61421" s="104"/>
    </row>
    <row r="61422" spans="151:151" ht="14.4" x14ac:dyDescent="0.25">
      <c r="EU61422" s="104"/>
    </row>
    <row r="61423" spans="151:151" ht="14.4" x14ac:dyDescent="0.25">
      <c r="EU61423" s="104"/>
    </row>
    <row r="61424" spans="151:151" ht="14.4" x14ac:dyDescent="0.25">
      <c r="EU61424" s="104"/>
    </row>
    <row r="61425" spans="151:151" ht="14.4" x14ac:dyDescent="0.25">
      <c r="EU61425" s="104"/>
    </row>
    <row r="61426" spans="151:151" ht="14.4" x14ac:dyDescent="0.25">
      <c r="EU61426" s="104"/>
    </row>
    <row r="61427" spans="151:151" ht="14.4" x14ac:dyDescent="0.25">
      <c r="EU61427" s="104"/>
    </row>
    <row r="61428" spans="151:151" ht="14.4" x14ac:dyDescent="0.25">
      <c r="EU61428" s="104"/>
    </row>
    <row r="61429" spans="151:151" ht="14.4" x14ac:dyDescent="0.25">
      <c r="EU61429" s="104"/>
    </row>
    <row r="61430" spans="151:151" ht="14.4" x14ac:dyDescent="0.25">
      <c r="EU61430" s="104"/>
    </row>
    <row r="61431" spans="151:151" ht="14.4" x14ac:dyDescent="0.25">
      <c r="EU61431" s="104"/>
    </row>
    <row r="61432" spans="151:151" ht="14.4" x14ac:dyDescent="0.25">
      <c r="EU61432" s="104"/>
    </row>
    <row r="61433" spans="151:151" ht="14.4" x14ac:dyDescent="0.25">
      <c r="EU61433" s="104"/>
    </row>
    <row r="61434" spans="151:151" ht="14.4" x14ac:dyDescent="0.25">
      <c r="EU61434" s="104"/>
    </row>
    <row r="61435" spans="151:151" ht="14.4" x14ac:dyDescent="0.25">
      <c r="EU61435" s="104"/>
    </row>
    <row r="61436" spans="151:151" ht="14.4" x14ac:dyDescent="0.25">
      <c r="EU61436" s="104"/>
    </row>
    <row r="61437" spans="151:151" ht="14.4" x14ac:dyDescent="0.25">
      <c r="EU61437" s="104"/>
    </row>
    <row r="61438" spans="151:151" ht="14.4" x14ac:dyDescent="0.25">
      <c r="EU61438" s="104"/>
    </row>
    <row r="61439" spans="151:151" ht="14.4" x14ac:dyDescent="0.25">
      <c r="EU61439" s="104"/>
    </row>
    <row r="61440" spans="151:151" ht="14.4" x14ac:dyDescent="0.25">
      <c r="EU61440" s="104"/>
    </row>
    <row r="61441" spans="151:151" ht="14.4" x14ac:dyDescent="0.25">
      <c r="EU61441" s="104"/>
    </row>
    <row r="61442" spans="151:151" ht="14.4" x14ac:dyDescent="0.25">
      <c r="EU61442" s="104"/>
    </row>
    <row r="61443" spans="151:151" ht="14.4" x14ac:dyDescent="0.25">
      <c r="EU61443" s="104"/>
    </row>
    <row r="61444" spans="151:151" ht="14.4" x14ac:dyDescent="0.25">
      <c r="EU61444" s="104"/>
    </row>
    <row r="61445" spans="151:151" ht="14.4" x14ac:dyDescent="0.25">
      <c r="EU61445" s="104"/>
    </row>
    <row r="61446" spans="151:151" ht="14.4" x14ac:dyDescent="0.25">
      <c r="EU61446" s="104"/>
    </row>
    <row r="61447" spans="151:151" ht="14.4" x14ac:dyDescent="0.25">
      <c r="EU61447" s="104"/>
    </row>
    <row r="61448" spans="151:151" ht="14.4" x14ac:dyDescent="0.25">
      <c r="EU61448" s="104"/>
    </row>
    <row r="61449" spans="151:151" ht="14.4" x14ac:dyDescent="0.25">
      <c r="EU61449" s="104"/>
    </row>
    <row r="61450" spans="151:151" ht="14.4" x14ac:dyDescent="0.25">
      <c r="EU61450" s="104"/>
    </row>
    <row r="61451" spans="151:151" ht="14.4" x14ac:dyDescent="0.25">
      <c r="EU61451" s="104"/>
    </row>
    <row r="61452" spans="151:151" ht="14.4" x14ac:dyDescent="0.25">
      <c r="EU61452" s="104"/>
    </row>
    <row r="61453" spans="151:151" ht="14.4" x14ac:dyDescent="0.25">
      <c r="EU61453" s="104"/>
    </row>
    <row r="61454" spans="151:151" ht="14.4" x14ac:dyDescent="0.25">
      <c r="EU61454" s="104"/>
    </row>
    <row r="61455" spans="151:151" ht="14.4" x14ac:dyDescent="0.25">
      <c r="EU61455" s="104"/>
    </row>
    <row r="61456" spans="151:151" ht="14.4" x14ac:dyDescent="0.25">
      <c r="EU61456" s="104"/>
    </row>
    <row r="61457" spans="151:151" ht="14.4" x14ac:dyDescent="0.25">
      <c r="EU61457" s="104"/>
    </row>
    <row r="61458" spans="151:151" ht="14.4" x14ac:dyDescent="0.25">
      <c r="EU61458" s="104"/>
    </row>
    <row r="61459" spans="151:151" ht="14.4" x14ac:dyDescent="0.25">
      <c r="EU61459" s="104"/>
    </row>
    <row r="61460" spans="151:151" ht="14.4" x14ac:dyDescent="0.25">
      <c r="EU61460" s="104"/>
    </row>
    <row r="61461" spans="151:151" ht="14.4" x14ac:dyDescent="0.25">
      <c r="EU61461" s="104"/>
    </row>
    <row r="61462" spans="151:151" ht="14.4" x14ac:dyDescent="0.25">
      <c r="EU61462" s="104"/>
    </row>
    <row r="61463" spans="151:151" ht="14.4" x14ac:dyDescent="0.25">
      <c r="EU61463" s="104"/>
    </row>
    <row r="61464" spans="151:151" ht="14.4" x14ac:dyDescent="0.25">
      <c r="EU61464" s="104"/>
    </row>
    <row r="61465" spans="151:151" ht="14.4" x14ac:dyDescent="0.25">
      <c r="EU61465" s="104"/>
    </row>
    <row r="61466" spans="151:151" ht="14.4" x14ac:dyDescent="0.25">
      <c r="EU61466" s="104"/>
    </row>
    <row r="61467" spans="151:151" ht="14.4" x14ac:dyDescent="0.25">
      <c r="EU61467" s="104"/>
    </row>
    <row r="61468" spans="151:151" ht="14.4" x14ac:dyDescent="0.25">
      <c r="EU61468" s="104"/>
    </row>
    <row r="61469" spans="151:151" ht="14.4" x14ac:dyDescent="0.25">
      <c r="EU61469" s="104"/>
    </row>
    <row r="61470" spans="151:151" ht="14.4" x14ac:dyDescent="0.25">
      <c r="EU61470" s="104"/>
    </row>
    <row r="61471" spans="151:151" ht="14.4" x14ac:dyDescent="0.25">
      <c r="EU61471" s="104"/>
    </row>
    <row r="61472" spans="151:151" ht="14.4" x14ac:dyDescent="0.25">
      <c r="EU61472" s="104"/>
    </row>
    <row r="61473" spans="151:151" ht="14.4" x14ac:dyDescent="0.25">
      <c r="EU61473" s="104"/>
    </row>
    <row r="61474" spans="151:151" ht="14.4" x14ac:dyDescent="0.25">
      <c r="EU61474" s="104"/>
    </row>
    <row r="61475" spans="151:151" ht="14.4" x14ac:dyDescent="0.25">
      <c r="EU61475" s="104"/>
    </row>
    <row r="61476" spans="151:151" ht="14.4" x14ac:dyDescent="0.25">
      <c r="EU61476" s="104"/>
    </row>
    <row r="61477" spans="151:151" ht="14.4" x14ac:dyDescent="0.25">
      <c r="EU61477" s="104"/>
    </row>
    <row r="61478" spans="151:151" ht="14.4" x14ac:dyDescent="0.25">
      <c r="EU61478" s="104"/>
    </row>
    <row r="61479" spans="151:151" ht="14.4" x14ac:dyDescent="0.25">
      <c r="EU61479" s="104"/>
    </row>
    <row r="61480" spans="151:151" ht="14.4" x14ac:dyDescent="0.25">
      <c r="EU61480" s="104"/>
    </row>
    <row r="61481" spans="151:151" ht="14.4" x14ac:dyDescent="0.25">
      <c r="EU61481" s="104"/>
    </row>
    <row r="61482" spans="151:151" ht="14.4" x14ac:dyDescent="0.25">
      <c r="EU61482" s="104"/>
    </row>
    <row r="61483" spans="151:151" ht="14.4" x14ac:dyDescent="0.25">
      <c r="EU61483" s="104"/>
    </row>
    <row r="61484" spans="151:151" ht="14.4" x14ac:dyDescent="0.25">
      <c r="EU61484" s="104"/>
    </row>
    <row r="61485" spans="151:151" ht="14.4" x14ac:dyDescent="0.25">
      <c r="EU61485" s="104"/>
    </row>
    <row r="61486" spans="151:151" ht="14.4" x14ac:dyDescent="0.25">
      <c r="EU61486" s="104"/>
    </row>
    <row r="61487" spans="151:151" ht="14.4" x14ac:dyDescent="0.25">
      <c r="EU61487" s="104"/>
    </row>
    <row r="61488" spans="151:151" ht="14.4" x14ac:dyDescent="0.25">
      <c r="EU61488" s="104"/>
    </row>
    <row r="61489" spans="151:151" ht="14.4" x14ac:dyDescent="0.25">
      <c r="EU61489" s="104"/>
    </row>
    <row r="61490" spans="151:151" ht="14.4" x14ac:dyDescent="0.25">
      <c r="EU61490" s="104"/>
    </row>
    <row r="61491" spans="151:151" ht="14.4" x14ac:dyDescent="0.25">
      <c r="EU61491" s="104"/>
    </row>
    <row r="61492" spans="151:151" ht="14.4" x14ac:dyDescent="0.25">
      <c r="EU61492" s="104"/>
    </row>
    <row r="61493" spans="151:151" ht="14.4" x14ac:dyDescent="0.25">
      <c r="EU61493" s="104"/>
    </row>
    <row r="61494" spans="151:151" ht="14.4" x14ac:dyDescent="0.25">
      <c r="EU61494" s="104"/>
    </row>
    <row r="61495" spans="151:151" ht="14.4" x14ac:dyDescent="0.25">
      <c r="EU61495" s="104"/>
    </row>
    <row r="61496" spans="151:151" ht="14.4" x14ac:dyDescent="0.25">
      <c r="EU61496" s="104"/>
    </row>
    <row r="61497" spans="151:151" ht="14.4" x14ac:dyDescent="0.25">
      <c r="EU61497" s="104"/>
    </row>
    <row r="61498" spans="151:151" ht="14.4" x14ac:dyDescent="0.25">
      <c r="EU61498" s="104"/>
    </row>
    <row r="61499" spans="151:151" ht="14.4" x14ac:dyDescent="0.25">
      <c r="EU61499" s="104"/>
    </row>
    <row r="61500" spans="151:151" ht="14.4" x14ac:dyDescent="0.25">
      <c r="EU61500" s="104"/>
    </row>
    <row r="61501" spans="151:151" ht="14.4" x14ac:dyDescent="0.25">
      <c r="EU61501" s="104"/>
    </row>
    <row r="61502" spans="151:151" ht="14.4" x14ac:dyDescent="0.25">
      <c r="EU61502" s="104"/>
    </row>
    <row r="61503" spans="151:151" ht="14.4" x14ac:dyDescent="0.25">
      <c r="EU61503" s="104"/>
    </row>
    <row r="61504" spans="151:151" ht="14.4" x14ac:dyDescent="0.25">
      <c r="EU61504" s="104"/>
    </row>
    <row r="61505" spans="151:151" ht="14.4" x14ac:dyDescent="0.25">
      <c r="EU61505" s="104"/>
    </row>
    <row r="61506" spans="151:151" ht="14.4" x14ac:dyDescent="0.25">
      <c r="EU61506" s="104"/>
    </row>
    <row r="61507" spans="151:151" ht="14.4" x14ac:dyDescent="0.25">
      <c r="EU61507" s="104"/>
    </row>
    <row r="61508" spans="151:151" ht="14.4" x14ac:dyDescent="0.25">
      <c r="EU61508" s="104"/>
    </row>
    <row r="61509" spans="151:151" ht="14.4" x14ac:dyDescent="0.25">
      <c r="EU61509" s="104"/>
    </row>
    <row r="61510" spans="151:151" ht="14.4" x14ac:dyDescent="0.25">
      <c r="EU61510" s="104"/>
    </row>
    <row r="61511" spans="151:151" ht="14.4" x14ac:dyDescent="0.25">
      <c r="EU61511" s="104"/>
    </row>
    <row r="61512" spans="151:151" ht="14.4" x14ac:dyDescent="0.25">
      <c r="EU61512" s="104"/>
    </row>
    <row r="61513" spans="151:151" ht="14.4" x14ac:dyDescent="0.25">
      <c r="EU61513" s="104"/>
    </row>
    <row r="61514" spans="151:151" ht="14.4" x14ac:dyDescent="0.25">
      <c r="EU61514" s="104"/>
    </row>
    <row r="61515" spans="151:151" ht="14.4" x14ac:dyDescent="0.25">
      <c r="EU61515" s="104"/>
    </row>
    <row r="61516" spans="151:151" ht="14.4" x14ac:dyDescent="0.25">
      <c r="EU61516" s="104"/>
    </row>
    <row r="61517" spans="151:151" ht="14.4" x14ac:dyDescent="0.25">
      <c r="EU61517" s="104"/>
    </row>
    <row r="61518" spans="151:151" ht="14.4" x14ac:dyDescent="0.25">
      <c r="EU61518" s="104"/>
    </row>
    <row r="61519" spans="151:151" ht="14.4" x14ac:dyDescent="0.25">
      <c r="EU61519" s="104"/>
    </row>
    <row r="61520" spans="151:151" ht="14.4" x14ac:dyDescent="0.25">
      <c r="EU61520" s="104"/>
    </row>
    <row r="61521" spans="151:151" ht="14.4" x14ac:dyDescent="0.25">
      <c r="EU61521" s="104"/>
    </row>
    <row r="61522" spans="151:151" ht="14.4" x14ac:dyDescent="0.25">
      <c r="EU61522" s="104"/>
    </row>
    <row r="61523" spans="151:151" ht="14.4" x14ac:dyDescent="0.25">
      <c r="EU61523" s="104"/>
    </row>
    <row r="61524" spans="151:151" ht="14.4" x14ac:dyDescent="0.25">
      <c r="EU61524" s="104"/>
    </row>
    <row r="61525" spans="151:151" ht="14.4" x14ac:dyDescent="0.25">
      <c r="EU61525" s="104"/>
    </row>
    <row r="61526" spans="151:151" ht="14.4" x14ac:dyDescent="0.25">
      <c r="EU61526" s="104"/>
    </row>
    <row r="61527" spans="151:151" ht="14.4" x14ac:dyDescent="0.25">
      <c r="EU61527" s="104"/>
    </row>
    <row r="61528" spans="151:151" ht="14.4" x14ac:dyDescent="0.25">
      <c r="EU61528" s="104"/>
    </row>
    <row r="61529" spans="151:151" ht="14.4" x14ac:dyDescent="0.25">
      <c r="EU61529" s="104"/>
    </row>
    <row r="61530" spans="151:151" ht="14.4" x14ac:dyDescent="0.25">
      <c r="EU61530" s="104"/>
    </row>
    <row r="61531" spans="151:151" ht="14.4" x14ac:dyDescent="0.25">
      <c r="EU61531" s="104"/>
    </row>
    <row r="61532" spans="151:151" ht="14.4" x14ac:dyDescent="0.25">
      <c r="EU61532" s="104"/>
    </row>
    <row r="61533" spans="151:151" ht="14.4" x14ac:dyDescent="0.25">
      <c r="EU61533" s="104"/>
    </row>
    <row r="61534" spans="151:151" ht="14.4" x14ac:dyDescent="0.25">
      <c r="EU61534" s="104"/>
    </row>
    <row r="61535" spans="151:151" ht="14.4" x14ac:dyDescent="0.25">
      <c r="EU61535" s="104"/>
    </row>
    <row r="61536" spans="151:151" ht="14.4" x14ac:dyDescent="0.25">
      <c r="EU61536" s="104"/>
    </row>
    <row r="61537" spans="151:151" ht="14.4" x14ac:dyDescent="0.25">
      <c r="EU61537" s="104"/>
    </row>
    <row r="61538" spans="151:151" ht="14.4" x14ac:dyDescent="0.25">
      <c r="EU61538" s="104"/>
    </row>
    <row r="61539" spans="151:151" ht="14.4" x14ac:dyDescent="0.25">
      <c r="EU61539" s="104"/>
    </row>
    <row r="61540" spans="151:151" ht="14.4" x14ac:dyDescent="0.25">
      <c r="EU61540" s="104"/>
    </row>
    <row r="61541" spans="151:151" ht="14.4" x14ac:dyDescent="0.25">
      <c r="EU61541" s="104"/>
    </row>
    <row r="61542" spans="151:151" ht="14.4" x14ac:dyDescent="0.25">
      <c r="EU61542" s="104"/>
    </row>
    <row r="61543" spans="151:151" ht="14.4" x14ac:dyDescent="0.25">
      <c r="EU61543" s="104"/>
    </row>
    <row r="61544" spans="151:151" ht="14.4" x14ac:dyDescent="0.25">
      <c r="EU61544" s="104"/>
    </row>
    <row r="61545" spans="151:151" ht="14.4" x14ac:dyDescent="0.25">
      <c r="EU61545" s="104"/>
    </row>
    <row r="61546" spans="151:151" ht="14.4" x14ac:dyDescent="0.25">
      <c r="EU61546" s="104"/>
    </row>
    <row r="61547" spans="151:151" ht="14.4" x14ac:dyDescent="0.25">
      <c r="EU61547" s="104"/>
    </row>
    <row r="61548" spans="151:151" ht="14.4" x14ac:dyDescent="0.25">
      <c r="EU61548" s="104"/>
    </row>
    <row r="61549" spans="151:151" ht="14.4" x14ac:dyDescent="0.25">
      <c r="EU61549" s="104"/>
    </row>
    <row r="61550" spans="151:151" ht="14.4" x14ac:dyDescent="0.25">
      <c r="EU61550" s="104"/>
    </row>
    <row r="61551" spans="151:151" ht="14.4" x14ac:dyDescent="0.25">
      <c r="EU61551" s="104"/>
    </row>
    <row r="61552" spans="151:151" ht="14.4" x14ac:dyDescent="0.25">
      <c r="EU61552" s="104"/>
    </row>
    <row r="61553" spans="151:151" ht="14.4" x14ac:dyDescent="0.25">
      <c r="EU61553" s="104"/>
    </row>
    <row r="61554" spans="151:151" ht="14.4" x14ac:dyDescent="0.25">
      <c r="EU61554" s="104"/>
    </row>
    <row r="61555" spans="151:151" ht="14.4" x14ac:dyDescent="0.25">
      <c r="EU61555" s="104"/>
    </row>
    <row r="61556" spans="151:151" ht="14.4" x14ac:dyDescent="0.25">
      <c r="EU61556" s="104"/>
    </row>
    <row r="61557" spans="151:151" ht="14.4" x14ac:dyDescent="0.25">
      <c r="EU61557" s="104"/>
    </row>
    <row r="61558" spans="151:151" ht="14.4" x14ac:dyDescent="0.25">
      <c r="EU61558" s="104"/>
    </row>
    <row r="61559" spans="151:151" ht="14.4" x14ac:dyDescent="0.25">
      <c r="EU61559" s="104"/>
    </row>
    <row r="61560" spans="151:151" ht="14.4" x14ac:dyDescent="0.25">
      <c r="EU61560" s="104"/>
    </row>
    <row r="61561" spans="151:151" ht="14.4" x14ac:dyDescent="0.25">
      <c r="EU61561" s="104"/>
    </row>
    <row r="61562" spans="151:151" ht="14.4" x14ac:dyDescent="0.25">
      <c r="EU61562" s="104"/>
    </row>
    <row r="61563" spans="151:151" ht="14.4" x14ac:dyDescent="0.25">
      <c r="EU61563" s="104"/>
    </row>
    <row r="61564" spans="151:151" ht="14.4" x14ac:dyDescent="0.25">
      <c r="EU61564" s="104"/>
    </row>
    <row r="61565" spans="151:151" ht="14.4" x14ac:dyDescent="0.25">
      <c r="EU61565" s="104"/>
    </row>
    <row r="61566" spans="151:151" ht="14.4" x14ac:dyDescent="0.25">
      <c r="EU61566" s="104"/>
    </row>
    <row r="61567" spans="151:151" ht="14.4" x14ac:dyDescent="0.25">
      <c r="EU61567" s="104"/>
    </row>
    <row r="61568" spans="151:151" ht="14.4" x14ac:dyDescent="0.25">
      <c r="EU61568" s="104"/>
    </row>
    <row r="61569" spans="151:151" ht="14.4" x14ac:dyDescent="0.25">
      <c r="EU61569" s="104"/>
    </row>
    <row r="61570" spans="151:151" ht="14.4" x14ac:dyDescent="0.25">
      <c r="EU61570" s="104"/>
    </row>
    <row r="61571" spans="151:151" ht="14.4" x14ac:dyDescent="0.25">
      <c r="EU61571" s="104"/>
    </row>
    <row r="61572" spans="151:151" ht="14.4" x14ac:dyDescent="0.25">
      <c r="EU61572" s="104"/>
    </row>
    <row r="61573" spans="151:151" ht="14.4" x14ac:dyDescent="0.25">
      <c r="EU61573" s="104"/>
    </row>
    <row r="61574" spans="151:151" ht="14.4" x14ac:dyDescent="0.25">
      <c r="EU61574" s="104"/>
    </row>
    <row r="61575" spans="151:151" ht="14.4" x14ac:dyDescent="0.25">
      <c r="EU61575" s="104"/>
    </row>
    <row r="61576" spans="151:151" ht="14.4" x14ac:dyDescent="0.25">
      <c r="EU61576" s="104"/>
    </row>
    <row r="61577" spans="151:151" ht="14.4" x14ac:dyDescent="0.25">
      <c r="EU61577" s="104"/>
    </row>
    <row r="61578" spans="151:151" ht="14.4" x14ac:dyDescent="0.25">
      <c r="EU61578" s="104"/>
    </row>
    <row r="61579" spans="151:151" ht="14.4" x14ac:dyDescent="0.25">
      <c r="EU61579" s="104"/>
    </row>
    <row r="61580" spans="151:151" ht="14.4" x14ac:dyDescent="0.25">
      <c r="EU61580" s="104"/>
    </row>
    <row r="61581" spans="151:151" ht="14.4" x14ac:dyDescent="0.25">
      <c r="EU61581" s="104"/>
    </row>
    <row r="61582" spans="151:151" ht="14.4" x14ac:dyDescent="0.25">
      <c r="EU61582" s="104"/>
    </row>
    <row r="61583" spans="151:151" ht="14.4" x14ac:dyDescent="0.25">
      <c r="EU61583" s="104"/>
    </row>
    <row r="61584" spans="151:151" ht="14.4" x14ac:dyDescent="0.25">
      <c r="EU61584" s="104"/>
    </row>
    <row r="61585" spans="151:151" ht="14.4" x14ac:dyDescent="0.25">
      <c r="EU61585" s="104"/>
    </row>
    <row r="61586" spans="151:151" ht="14.4" x14ac:dyDescent="0.25">
      <c r="EU61586" s="104"/>
    </row>
    <row r="61587" spans="151:151" ht="14.4" x14ac:dyDescent="0.25">
      <c r="EU61587" s="104"/>
    </row>
    <row r="61588" spans="151:151" ht="14.4" x14ac:dyDescent="0.25">
      <c r="EU61588" s="104"/>
    </row>
    <row r="61589" spans="151:151" ht="14.4" x14ac:dyDescent="0.25">
      <c r="EU61589" s="104"/>
    </row>
    <row r="61590" spans="151:151" ht="14.4" x14ac:dyDescent="0.25">
      <c r="EU61590" s="104"/>
    </row>
    <row r="61591" spans="151:151" ht="14.4" x14ac:dyDescent="0.25">
      <c r="EU61591" s="104"/>
    </row>
    <row r="61592" spans="151:151" ht="14.4" x14ac:dyDescent="0.25">
      <c r="EU61592" s="104"/>
    </row>
    <row r="61593" spans="151:151" ht="14.4" x14ac:dyDescent="0.25">
      <c r="EU61593" s="104"/>
    </row>
    <row r="61594" spans="151:151" ht="14.4" x14ac:dyDescent="0.25">
      <c r="EU61594" s="104"/>
    </row>
    <row r="61595" spans="151:151" ht="14.4" x14ac:dyDescent="0.25">
      <c r="EU61595" s="104"/>
    </row>
    <row r="61596" spans="151:151" ht="14.4" x14ac:dyDescent="0.25">
      <c r="EU61596" s="104"/>
    </row>
    <row r="61597" spans="151:151" ht="14.4" x14ac:dyDescent="0.25">
      <c r="EU61597" s="104"/>
    </row>
    <row r="61598" spans="151:151" ht="14.4" x14ac:dyDescent="0.25">
      <c r="EU61598" s="104"/>
    </row>
    <row r="61599" spans="151:151" ht="14.4" x14ac:dyDescent="0.25">
      <c r="EU61599" s="104"/>
    </row>
    <row r="61600" spans="151:151" ht="14.4" x14ac:dyDescent="0.25">
      <c r="EU61600" s="104"/>
    </row>
    <row r="61601" spans="151:151" ht="14.4" x14ac:dyDescent="0.25">
      <c r="EU61601" s="104"/>
    </row>
    <row r="61602" spans="151:151" ht="14.4" x14ac:dyDescent="0.25">
      <c r="EU61602" s="104"/>
    </row>
    <row r="61603" spans="151:151" ht="14.4" x14ac:dyDescent="0.25">
      <c r="EU61603" s="104"/>
    </row>
    <row r="61604" spans="151:151" ht="14.4" x14ac:dyDescent="0.25">
      <c r="EU61604" s="104"/>
    </row>
    <row r="61605" spans="151:151" ht="14.4" x14ac:dyDescent="0.25">
      <c r="EU61605" s="104"/>
    </row>
    <row r="61606" spans="151:151" ht="14.4" x14ac:dyDescent="0.25">
      <c r="EU61606" s="104"/>
    </row>
    <row r="61607" spans="151:151" ht="14.4" x14ac:dyDescent="0.25">
      <c r="EU61607" s="104"/>
    </row>
    <row r="61608" spans="151:151" ht="14.4" x14ac:dyDescent="0.25">
      <c r="EU61608" s="104"/>
    </row>
    <row r="61609" spans="151:151" ht="14.4" x14ac:dyDescent="0.25">
      <c r="EU61609" s="104"/>
    </row>
    <row r="61610" spans="151:151" ht="14.4" x14ac:dyDescent="0.25">
      <c r="EU61610" s="104"/>
    </row>
    <row r="61611" spans="151:151" ht="14.4" x14ac:dyDescent="0.25">
      <c r="EU61611" s="104"/>
    </row>
    <row r="61612" spans="151:151" ht="14.4" x14ac:dyDescent="0.25">
      <c r="EU61612" s="104"/>
    </row>
    <row r="61613" spans="151:151" ht="14.4" x14ac:dyDescent="0.25">
      <c r="EU61613" s="104"/>
    </row>
    <row r="61614" spans="151:151" ht="14.4" x14ac:dyDescent="0.25">
      <c r="EU61614" s="104"/>
    </row>
    <row r="61615" spans="151:151" ht="14.4" x14ac:dyDescent="0.25">
      <c r="EU61615" s="104"/>
    </row>
    <row r="61616" spans="151:151" ht="14.4" x14ac:dyDescent="0.25">
      <c r="EU61616" s="104"/>
    </row>
    <row r="61617" spans="151:151" ht="14.4" x14ac:dyDescent="0.25">
      <c r="EU61617" s="104"/>
    </row>
    <row r="61618" spans="151:151" ht="14.4" x14ac:dyDescent="0.25">
      <c r="EU61618" s="104"/>
    </row>
    <row r="61619" spans="151:151" ht="14.4" x14ac:dyDescent="0.25">
      <c r="EU61619" s="104"/>
    </row>
    <row r="61620" spans="151:151" ht="14.4" x14ac:dyDescent="0.25">
      <c r="EU61620" s="104"/>
    </row>
    <row r="61621" spans="151:151" ht="14.4" x14ac:dyDescent="0.25">
      <c r="EU61621" s="104"/>
    </row>
    <row r="61622" spans="151:151" ht="14.4" x14ac:dyDescent="0.25">
      <c r="EU61622" s="104"/>
    </row>
    <row r="61623" spans="151:151" ht="14.4" x14ac:dyDescent="0.25">
      <c r="EU61623" s="104"/>
    </row>
    <row r="61624" spans="151:151" ht="14.4" x14ac:dyDescent="0.25">
      <c r="EU61624" s="104"/>
    </row>
    <row r="61625" spans="151:151" ht="14.4" x14ac:dyDescent="0.25">
      <c r="EU61625" s="104"/>
    </row>
    <row r="61626" spans="151:151" ht="14.4" x14ac:dyDescent="0.25">
      <c r="EU61626" s="104"/>
    </row>
    <row r="61627" spans="151:151" ht="14.4" x14ac:dyDescent="0.25">
      <c r="EU61627" s="104"/>
    </row>
    <row r="61628" spans="151:151" ht="14.4" x14ac:dyDescent="0.25">
      <c r="EU61628" s="104"/>
    </row>
    <row r="61629" spans="151:151" ht="14.4" x14ac:dyDescent="0.25">
      <c r="EU61629" s="104"/>
    </row>
    <row r="61630" spans="151:151" ht="14.4" x14ac:dyDescent="0.25">
      <c r="EU61630" s="104"/>
    </row>
    <row r="61631" spans="151:151" ht="14.4" x14ac:dyDescent="0.25">
      <c r="EU61631" s="104"/>
    </row>
    <row r="61632" spans="151:151" ht="14.4" x14ac:dyDescent="0.25">
      <c r="EU61632" s="104"/>
    </row>
    <row r="61633" spans="151:151" ht="14.4" x14ac:dyDescent="0.25">
      <c r="EU61633" s="104"/>
    </row>
    <row r="61634" spans="151:151" ht="14.4" x14ac:dyDescent="0.25">
      <c r="EU61634" s="104"/>
    </row>
    <row r="61635" spans="151:151" ht="14.4" x14ac:dyDescent="0.25">
      <c r="EU61635" s="104"/>
    </row>
    <row r="61636" spans="151:151" ht="14.4" x14ac:dyDescent="0.25">
      <c r="EU61636" s="104"/>
    </row>
    <row r="61637" spans="151:151" ht="14.4" x14ac:dyDescent="0.25">
      <c r="EU61637" s="104"/>
    </row>
    <row r="61638" spans="151:151" ht="14.4" x14ac:dyDescent="0.25">
      <c r="EU61638" s="104"/>
    </row>
    <row r="61639" spans="151:151" ht="14.4" x14ac:dyDescent="0.25">
      <c r="EU61639" s="104"/>
    </row>
    <row r="61640" spans="151:151" ht="14.4" x14ac:dyDescent="0.25">
      <c r="EU61640" s="104"/>
    </row>
    <row r="61641" spans="151:151" ht="14.4" x14ac:dyDescent="0.25">
      <c r="EU61641" s="104"/>
    </row>
    <row r="61642" spans="151:151" ht="14.4" x14ac:dyDescent="0.25">
      <c r="EU61642" s="104"/>
    </row>
    <row r="61643" spans="151:151" ht="14.4" x14ac:dyDescent="0.25">
      <c r="EU61643" s="104"/>
    </row>
    <row r="61644" spans="151:151" ht="14.4" x14ac:dyDescent="0.25">
      <c r="EU61644" s="104"/>
    </row>
    <row r="61645" spans="151:151" ht="14.4" x14ac:dyDescent="0.25">
      <c r="EU61645" s="104"/>
    </row>
    <row r="61646" spans="151:151" ht="14.4" x14ac:dyDescent="0.25">
      <c r="EU61646" s="104"/>
    </row>
    <row r="61647" spans="151:151" ht="14.4" x14ac:dyDescent="0.25">
      <c r="EU61647" s="104"/>
    </row>
    <row r="61648" spans="151:151" ht="14.4" x14ac:dyDescent="0.25">
      <c r="EU61648" s="104"/>
    </row>
    <row r="61649" spans="151:151" ht="14.4" x14ac:dyDescent="0.25">
      <c r="EU61649" s="104"/>
    </row>
    <row r="61650" spans="151:151" ht="14.4" x14ac:dyDescent="0.25">
      <c r="EU61650" s="104"/>
    </row>
    <row r="61651" spans="151:151" ht="14.4" x14ac:dyDescent="0.25">
      <c r="EU61651" s="104"/>
    </row>
    <row r="61652" spans="151:151" ht="14.4" x14ac:dyDescent="0.25">
      <c r="EU61652" s="104"/>
    </row>
    <row r="61653" spans="151:151" ht="14.4" x14ac:dyDescent="0.25">
      <c r="EU61653" s="104"/>
    </row>
    <row r="61654" spans="151:151" ht="14.4" x14ac:dyDescent="0.25">
      <c r="EU61654" s="104"/>
    </row>
    <row r="61655" spans="151:151" ht="14.4" x14ac:dyDescent="0.25">
      <c r="EU61655" s="104"/>
    </row>
    <row r="61656" spans="151:151" ht="14.4" x14ac:dyDescent="0.25">
      <c r="EU61656" s="104"/>
    </row>
    <row r="61657" spans="151:151" ht="14.4" x14ac:dyDescent="0.25">
      <c r="EU61657" s="104"/>
    </row>
    <row r="61658" spans="151:151" ht="14.4" x14ac:dyDescent="0.25">
      <c r="EU61658" s="104"/>
    </row>
    <row r="61659" spans="151:151" ht="14.4" x14ac:dyDescent="0.25">
      <c r="EU61659" s="104"/>
    </row>
    <row r="61660" spans="151:151" ht="14.4" x14ac:dyDescent="0.25">
      <c r="EU61660" s="104"/>
    </row>
    <row r="61661" spans="151:151" ht="14.4" x14ac:dyDescent="0.25">
      <c r="EU61661" s="104"/>
    </row>
    <row r="61662" spans="151:151" ht="14.4" x14ac:dyDescent="0.25">
      <c r="EU61662" s="104"/>
    </row>
    <row r="61663" spans="151:151" ht="14.4" x14ac:dyDescent="0.25">
      <c r="EU61663" s="104"/>
    </row>
    <row r="61664" spans="151:151" ht="14.4" x14ac:dyDescent="0.25">
      <c r="EU61664" s="104"/>
    </row>
    <row r="61665" spans="151:151" ht="14.4" x14ac:dyDescent="0.25">
      <c r="EU61665" s="104"/>
    </row>
    <row r="61666" spans="151:151" ht="14.4" x14ac:dyDescent="0.25">
      <c r="EU61666" s="104"/>
    </row>
    <row r="61667" spans="151:151" ht="14.4" x14ac:dyDescent="0.25">
      <c r="EU61667" s="104"/>
    </row>
    <row r="61668" spans="151:151" ht="14.4" x14ac:dyDescent="0.25">
      <c r="EU61668" s="104"/>
    </row>
    <row r="61669" spans="151:151" ht="14.4" x14ac:dyDescent="0.25">
      <c r="EU61669" s="104"/>
    </row>
    <row r="61670" spans="151:151" ht="14.4" x14ac:dyDescent="0.25">
      <c r="EU61670" s="104"/>
    </row>
    <row r="61671" spans="151:151" ht="14.4" x14ac:dyDescent="0.25">
      <c r="EU61671" s="104"/>
    </row>
    <row r="61672" spans="151:151" ht="14.4" x14ac:dyDescent="0.25">
      <c r="EU61672" s="104"/>
    </row>
    <row r="61673" spans="151:151" ht="14.4" x14ac:dyDescent="0.25">
      <c r="EU61673" s="104"/>
    </row>
    <row r="61674" spans="151:151" ht="14.4" x14ac:dyDescent="0.25">
      <c r="EU61674" s="104"/>
    </row>
    <row r="61675" spans="151:151" ht="14.4" x14ac:dyDescent="0.25">
      <c r="EU61675" s="104"/>
    </row>
    <row r="61676" spans="151:151" ht="14.4" x14ac:dyDescent="0.25">
      <c r="EU61676" s="104"/>
    </row>
    <row r="61677" spans="151:151" ht="14.4" x14ac:dyDescent="0.25">
      <c r="EU61677" s="104"/>
    </row>
    <row r="61678" spans="151:151" ht="14.4" x14ac:dyDescent="0.25">
      <c r="EU61678" s="104"/>
    </row>
    <row r="61679" spans="151:151" ht="14.4" x14ac:dyDescent="0.25">
      <c r="EU61679" s="104"/>
    </row>
    <row r="61680" spans="151:151" ht="14.4" x14ac:dyDescent="0.25">
      <c r="EU61680" s="104"/>
    </row>
    <row r="61681" spans="151:151" ht="14.4" x14ac:dyDescent="0.25">
      <c r="EU61681" s="104"/>
    </row>
    <row r="61682" spans="151:151" ht="14.4" x14ac:dyDescent="0.25">
      <c r="EU61682" s="104"/>
    </row>
    <row r="61683" spans="151:151" ht="14.4" x14ac:dyDescent="0.25">
      <c r="EU61683" s="104"/>
    </row>
    <row r="61684" spans="151:151" ht="14.4" x14ac:dyDescent="0.25">
      <c r="EU61684" s="104"/>
    </row>
    <row r="61685" spans="151:151" ht="14.4" x14ac:dyDescent="0.25">
      <c r="EU61685" s="104"/>
    </row>
    <row r="61686" spans="151:151" ht="14.4" x14ac:dyDescent="0.25">
      <c r="EU61686" s="104"/>
    </row>
    <row r="61687" spans="151:151" ht="14.4" x14ac:dyDescent="0.25">
      <c r="EU61687" s="104"/>
    </row>
    <row r="61688" spans="151:151" ht="14.4" x14ac:dyDescent="0.25">
      <c r="EU61688" s="104"/>
    </row>
    <row r="61689" spans="151:151" ht="14.4" x14ac:dyDescent="0.25">
      <c r="EU61689" s="104"/>
    </row>
    <row r="61690" spans="151:151" ht="14.4" x14ac:dyDescent="0.25">
      <c r="EU61690" s="104"/>
    </row>
    <row r="61691" spans="151:151" ht="14.4" x14ac:dyDescent="0.25">
      <c r="EU61691" s="104"/>
    </row>
    <row r="61692" spans="151:151" ht="14.4" x14ac:dyDescent="0.25">
      <c r="EU61692" s="104"/>
    </row>
    <row r="61693" spans="151:151" ht="14.4" x14ac:dyDescent="0.25">
      <c r="EU61693" s="104"/>
    </row>
    <row r="61694" spans="151:151" ht="14.4" x14ac:dyDescent="0.25">
      <c r="EU61694" s="104"/>
    </row>
    <row r="61695" spans="151:151" ht="14.4" x14ac:dyDescent="0.25">
      <c r="EU61695" s="104"/>
    </row>
    <row r="61696" spans="151:151" ht="14.4" x14ac:dyDescent="0.25">
      <c r="EU61696" s="104"/>
    </row>
    <row r="61697" spans="151:151" ht="14.4" x14ac:dyDescent="0.25">
      <c r="EU61697" s="104"/>
    </row>
    <row r="61698" spans="151:151" ht="14.4" x14ac:dyDescent="0.25">
      <c r="EU61698" s="104"/>
    </row>
    <row r="61699" spans="151:151" ht="14.4" x14ac:dyDescent="0.25">
      <c r="EU61699" s="104"/>
    </row>
    <row r="61700" spans="151:151" ht="14.4" x14ac:dyDescent="0.25">
      <c r="EU61700" s="104"/>
    </row>
    <row r="61701" spans="151:151" ht="14.4" x14ac:dyDescent="0.25">
      <c r="EU61701" s="104"/>
    </row>
    <row r="61702" spans="151:151" ht="14.4" x14ac:dyDescent="0.25">
      <c r="EU61702" s="104"/>
    </row>
    <row r="61703" spans="151:151" ht="14.4" x14ac:dyDescent="0.25">
      <c r="EU61703" s="104"/>
    </row>
    <row r="61704" spans="151:151" ht="14.4" x14ac:dyDescent="0.25">
      <c r="EU61704" s="104"/>
    </row>
    <row r="61705" spans="151:151" ht="14.4" x14ac:dyDescent="0.25">
      <c r="EU61705" s="104"/>
    </row>
    <row r="61706" spans="151:151" ht="14.4" x14ac:dyDescent="0.25">
      <c r="EU61706" s="104"/>
    </row>
    <row r="61707" spans="151:151" ht="14.4" x14ac:dyDescent="0.25">
      <c r="EU61707" s="104"/>
    </row>
    <row r="61708" spans="151:151" ht="14.4" x14ac:dyDescent="0.25">
      <c r="EU61708" s="104"/>
    </row>
    <row r="61709" spans="151:151" ht="14.4" x14ac:dyDescent="0.25">
      <c r="EU61709" s="104"/>
    </row>
    <row r="61710" spans="151:151" ht="14.4" x14ac:dyDescent="0.25">
      <c r="EU61710" s="104"/>
    </row>
    <row r="61711" spans="151:151" ht="14.4" x14ac:dyDescent="0.25">
      <c r="EU61711" s="104"/>
    </row>
    <row r="61712" spans="151:151" ht="14.4" x14ac:dyDescent="0.25">
      <c r="EU61712" s="104"/>
    </row>
    <row r="61713" spans="151:151" ht="14.4" x14ac:dyDescent="0.25">
      <c r="EU61713" s="104"/>
    </row>
    <row r="61714" spans="151:151" ht="14.4" x14ac:dyDescent="0.25">
      <c r="EU61714" s="104"/>
    </row>
    <row r="61715" spans="151:151" ht="14.4" x14ac:dyDescent="0.25">
      <c r="EU61715" s="104"/>
    </row>
    <row r="61716" spans="151:151" ht="14.4" x14ac:dyDescent="0.25">
      <c r="EU61716" s="104"/>
    </row>
    <row r="61717" spans="151:151" ht="14.4" x14ac:dyDescent="0.25">
      <c r="EU61717" s="104"/>
    </row>
    <row r="61718" spans="151:151" ht="14.4" x14ac:dyDescent="0.25">
      <c r="EU61718" s="104"/>
    </row>
    <row r="61719" spans="151:151" ht="14.4" x14ac:dyDescent="0.25">
      <c r="EU61719" s="104"/>
    </row>
    <row r="61720" spans="151:151" ht="14.4" x14ac:dyDescent="0.25">
      <c r="EU61720" s="104"/>
    </row>
    <row r="61721" spans="151:151" ht="14.4" x14ac:dyDescent="0.25">
      <c r="EU61721" s="104"/>
    </row>
    <row r="61722" spans="151:151" ht="14.4" x14ac:dyDescent="0.25">
      <c r="EU61722" s="104"/>
    </row>
    <row r="61723" spans="151:151" ht="14.4" x14ac:dyDescent="0.25">
      <c r="EU61723" s="104"/>
    </row>
    <row r="61724" spans="151:151" ht="14.4" x14ac:dyDescent="0.25">
      <c r="EU61724" s="104"/>
    </row>
    <row r="61725" spans="151:151" ht="14.4" x14ac:dyDescent="0.25">
      <c r="EU61725" s="104"/>
    </row>
    <row r="61726" spans="151:151" ht="14.4" x14ac:dyDescent="0.25">
      <c r="EU61726" s="104"/>
    </row>
    <row r="61727" spans="151:151" ht="14.4" x14ac:dyDescent="0.25">
      <c r="EU61727" s="104"/>
    </row>
    <row r="61728" spans="151:151" ht="14.4" x14ac:dyDescent="0.25">
      <c r="EU61728" s="104"/>
    </row>
    <row r="61729" spans="151:151" ht="14.4" x14ac:dyDescent="0.25">
      <c r="EU61729" s="104"/>
    </row>
    <row r="61730" spans="151:151" ht="14.4" x14ac:dyDescent="0.25">
      <c r="EU61730" s="104"/>
    </row>
    <row r="61731" spans="151:151" ht="14.4" x14ac:dyDescent="0.25">
      <c r="EU61731" s="104"/>
    </row>
    <row r="61732" spans="151:151" ht="14.4" x14ac:dyDescent="0.25">
      <c r="EU61732" s="104"/>
    </row>
    <row r="61733" spans="151:151" ht="14.4" x14ac:dyDescent="0.25">
      <c r="EU61733" s="104"/>
    </row>
    <row r="61734" spans="151:151" ht="14.4" x14ac:dyDescent="0.25">
      <c r="EU61734" s="104"/>
    </row>
    <row r="61735" spans="151:151" ht="14.4" x14ac:dyDescent="0.25">
      <c r="EU61735" s="104"/>
    </row>
    <row r="61736" spans="151:151" ht="14.4" x14ac:dyDescent="0.25">
      <c r="EU61736" s="104"/>
    </row>
    <row r="61737" spans="151:151" ht="14.4" x14ac:dyDescent="0.25">
      <c r="EU61737" s="104"/>
    </row>
    <row r="61738" spans="151:151" ht="14.4" x14ac:dyDescent="0.25">
      <c r="EU61738" s="104"/>
    </row>
    <row r="61739" spans="151:151" ht="14.4" x14ac:dyDescent="0.25">
      <c r="EU61739" s="104"/>
    </row>
    <row r="61740" spans="151:151" ht="14.4" x14ac:dyDescent="0.25">
      <c r="EU61740" s="104"/>
    </row>
    <row r="61741" spans="151:151" ht="14.4" x14ac:dyDescent="0.25">
      <c r="EU61741" s="104"/>
    </row>
    <row r="61742" spans="151:151" ht="14.4" x14ac:dyDescent="0.25">
      <c r="EU61742" s="104"/>
    </row>
    <row r="61743" spans="151:151" ht="14.4" x14ac:dyDescent="0.25">
      <c r="EU61743" s="104"/>
    </row>
    <row r="61744" spans="151:151" ht="14.4" x14ac:dyDescent="0.25">
      <c r="EU61744" s="104"/>
    </row>
    <row r="61745" spans="151:151" ht="14.4" x14ac:dyDescent="0.25">
      <c r="EU61745" s="104"/>
    </row>
    <row r="61746" spans="151:151" ht="14.4" x14ac:dyDescent="0.25">
      <c r="EU61746" s="104"/>
    </row>
    <row r="61747" spans="151:151" ht="14.4" x14ac:dyDescent="0.25">
      <c r="EU61747" s="104"/>
    </row>
    <row r="61748" spans="151:151" ht="14.4" x14ac:dyDescent="0.25">
      <c r="EU61748" s="104"/>
    </row>
    <row r="61749" spans="151:151" ht="14.4" x14ac:dyDescent="0.25">
      <c r="EU61749" s="104"/>
    </row>
    <row r="61750" spans="151:151" ht="14.4" x14ac:dyDescent="0.25">
      <c r="EU61750" s="104"/>
    </row>
    <row r="61751" spans="151:151" ht="14.4" x14ac:dyDescent="0.25">
      <c r="EU61751" s="104"/>
    </row>
    <row r="61752" spans="151:151" ht="14.4" x14ac:dyDescent="0.25">
      <c r="EU61752" s="104"/>
    </row>
    <row r="61753" spans="151:151" ht="14.4" x14ac:dyDescent="0.25">
      <c r="EU61753" s="104"/>
    </row>
    <row r="61754" spans="151:151" ht="14.4" x14ac:dyDescent="0.25">
      <c r="EU61754" s="104"/>
    </row>
    <row r="61755" spans="151:151" ht="14.4" x14ac:dyDescent="0.25">
      <c r="EU61755" s="104"/>
    </row>
    <row r="61756" spans="151:151" ht="14.4" x14ac:dyDescent="0.25">
      <c r="EU61756" s="104"/>
    </row>
    <row r="61757" spans="151:151" ht="14.4" x14ac:dyDescent="0.25">
      <c r="EU61757" s="104"/>
    </row>
    <row r="61758" spans="151:151" ht="14.4" x14ac:dyDescent="0.25">
      <c r="EU61758" s="104"/>
    </row>
    <row r="61759" spans="151:151" ht="14.4" x14ac:dyDescent="0.25">
      <c r="EU61759" s="104"/>
    </row>
    <row r="61760" spans="151:151" ht="14.4" x14ac:dyDescent="0.25">
      <c r="EU61760" s="104"/>
    </row>
    <row r="61761" spans="151:151" ht="14.4" x14ac:dyDescent="0.25">
      <c r="EU61761" s="104"/>
    </row>
    <row r="61762" spans="151:151" ht="14.4" x14ac:dyDescent="0.25">
      <c r="EU61762" s="104"/>
    </row>
    <row r="61763" spans="151:151" ht="14.4" x14ac:dyDescent="0.25">
      <c r="EU61763" s="104"/>
    </row>
    <row r="61764" spans="151:151" ht="14.4" x14ac:dyDescent="0.25">
      <c r="EU61764" s="104"/>
    </row>
    <row r="61765" spans="151:151" ht="14.4" x14ac:dyDescent="0.25">
      <c r="EU61765" s="104"/>
    </row>
    <row r="61766" spans="151:151" ht="14.4" x14ac:dyDescent="0.25">
      <c r="EU61766" s="104"/>
    </row>
    <row r="61767" spans="151:151" ht="14.4" x14ac:dyDescent="0.25">
      <c r="EU61767" s="104"/>
    </row>
    <row r="61768" spans="151:151" ht="14.4" x14ac:dyDescent="0.25">
      <c r="EU61768" s="104"/>
    </row>
    <row r="61769" spans="151:151" ht="14.4" x14ac:dyDescent="0.25">
      <c r="EU61769" s="104"/>
    </row>
    <row r="61770" spans="151:151" ht="14.4" x14ac:dyDescent="0.25">
      <c r="EU61770" s="104"/>
    </row>
    <row r="61771" spans="151:151" ht="14.4" x14ac:dyDescent="0.25">
      <c r="EU61771" s="104"/>
    </row>
    <row r="61772" spans="151:151" ht="14.4" x14ac:dyDescent="0.25">
      <c r="EU61772" s="104"/>
    </row>
    <row r="61773" spans="151:151" ht="14.4" x14ac:dyDescent="0.25">
      <c r="EU61773" s="104"/>
    </row>
    <row r="61774" spans="151:151" ht="14.4" x14ac:dyDescent="0.25">
      <c r="EU61774" s="104"/>
    </row>
    <row r="61775" spans="151:151" ht="14.4" x14ac:dyDescent="0.25">
      <c r="EU61775" s="104"/>
    </row>
    <row r="61776" spans="151:151" ht="14.4" x14ac:dyDescent="0.25">
      <c r="EU61776" s="104"/>
    </row>
    <row r="61777" spans="151:151" ht="14.4" x14ac:dyDescent="0.25">
      <c r="EU61777" s="104"/>
    </row>
    <row r="61778" spans="151:151" ht="14.4" x14ac:dyDescent="0.25">
      <c r="EU61778" s="104"/>
    </row>
    <row r="61779" spans="151:151" ht="14.4" x14ac:dyDescent="0.25">
      <c r="EU61779" s="104"/>
    </row>
    <row r="61780" spans="151:151" ht="14.4" x14ac:dyDescent="0.25">
      <c r="EU61780" s="104"/>
    </row>
    <row r="61781" spans="151:151" ht="14.4" x14ac:dyDescent="0.25">
      <c r="EU61781" s="104"/>
    </row>
    <row r="61782" spans="151:151" ht="14.4" x14ac:dyDescent="0.25">
      <c r="EU61782" s="104"/>
    </row>
    <row r="61783" spans="151:151" ht="14.4" x14ac:dyDescent="0.25">
      <c r="EU61783" s="104"/>
    </row>
    <row r="61784" spans="151:151" ht="14.4" x14ac:dyDescent="0.25">
      <c r="EU61784" s="104"/>
    </row>
    <row r="61785" spans="151:151" ht="14.4" x14ac:dyDescent="0.25">
      <c r="EU61785" s="104"/>
    </row>
    <row r="61786" spans="151:151" ht="14.4" x14ac:dyDescent="0.25">
      <c r="EU61786" s="104"/>
    </row>
    <row r="61787" spans="151:151" ht="14.4" x14ac:dyDescent="0.25">
      <c r="EU61787" s="104"/>
    </row>
    <row r="61788" spans="151:151" ht="14.4" x14ac:dyDescent="0.25">
      <c r="EU61788" s="104"/>
    </row>
    <row r="61789" spans="151:151" ht="14.4" x14ac:dyDescent="0.25">
      <c r="EU61789" s="104"/>
    </row>
    <row r="61790" spans="151:151" ht="14.4" x14ac:dyDescent="0.25">
      <c r="EU61790" s="104"/>
    </row>
    <row r="61791" spans="151:151" ht="14.4" x14ac:dyDescent="0.25">
      <c r="EU61791" s="104"/>
    </row>
    <row r="61792" spans="151:151" ht="14.4" x14ac:dyDescent="0.25">
      <c r="EU61792" s="104"/>
    </row>
    <row r="61793" spans="151:151" ht="14.4" x14ac:dyDescent="0.25">
      <c r="EU61793" s="104"/>
    </row>
    <row r="61794" spans="151:151" ht="14.4" x14ac:dyDescent="0.25">
      <c r="EU61794" s="104"/>
    </row>
    <row r="61795" spans="151:151" ht="14.4" x14ac:dyDescent="0.25">
      <c r="EU61795" s="104"/>
    </row>
    <row r="61796" spans="151:151" ht="14.4" x14ac:dyDescent="0.25">
      <c r="EU61796" s="104"/>
    </row>
    <row r="61797" spans="151:151" ht="14.4" x14ac:dyDescent="0.25">
      <c r="EU61797" s="104"/>
    </row>
    <row r="61798" spans="151:151" ht="14.4" x14ac:dyDescent="0.25">
      <c r="EU61798" s="104"/>
    </row>
    <row r="61799" spans="151:151" ht="14.4" x14ac:dyDescent="0.25">
      <c r="EU61799" s="104"/>
    </row>
    <row r="61800" spans="151:151" ht="14.4" x14ac:dyDescent="0.25">
      <c r="EU61800" s="104"/>
    </row>
    <row r="61801" spans="151:151" ht="14.4" x14ac:dyDescent="0.25">
      <c r="EU61801" s="104"/>
    </row>
    <row r="61802" spans="151:151" ht="14.4" x14ac:dyDescent="0.25">
      <c r="EU61802" s="104"/>
    </row>
    <row r="61803" spans="151:151" ht="14.4" x14ac:dyDescent="0.25">
      <c r="EU61803" s="104"/>
    </row>
    <row r="61804" spans="151:151" ht="14.4" x14ac:dyDescent="0.25">
      <c r="EU61804" s="104"/>
    </row>
    <row r="61805" spans="151:151" ht="14.4" x14ac:dyDescent="0.25">
      <c r="EU61805" s="104"/>
    </row>
    <row r="61806" spans="151:151" ht="14.4" x14ac:dyDescent="0.25">
      <c r="EU61806" s="104"/>
    </row>
    <row r="61807" spans="151:151" ht="14.4" x14ac:dyDescent="0.25">
      <c r="EU61807" s="104"/>
    </row>
    <row r="61808" spans="151:151" ht="14.4" x14ac:dyDescent="0.25">
      <c r="EU61808" s="104"/>
    </row>
    <row r="61809" spans="151:151" ht="14.4" x14ac:dyDescent="0.25">
      <c r="EU61809" s="104"/>
    </row>
    <row r="61810" spans="151:151" ht="14.4" x14ac:dyDescent="0.25">
      <c r="EU61810" s="104"/>
    </row>
    <row r="61811" spans="151:151" ht="14.4" x14ac:dyDescent="0.25">
      <c r="EU61811" s="104"/>
    </row>
    <row r="61812" spans="151:151" ht="14.4" x14ac:dyDescent="0.25">
      <c r="EU61812" s="104"/>
    </row>
    <row r="61813" spans="151:151" ht="14.4" x14ac:dyDescent="0.25">
      <c r="EU61813" s="104"/>
    </row>
    <row r="61814" spans="151:151" ht="14.4" x14ac:dyDescent="0.25">
      <c r="EU61814" s="104"/>
    </row>
    <row r="61815" spans="151:151" ht="14.4" x14ac:dyDescent="0.25">
      <c r="EU61815" s="104"/>
    </row>
    <row r="61816" spans="151:151" ht="14.4" x14ac:dyDescent="0.25">
      <c r="EU61816" s="104"/>
    </row>
    <row r="61817" spans="151:151" ht="14.4" x14ac:dyDescent="0.25">
      <c r="EU61817" s="104"/>
    </row>
    <row r="61818" spans="151:151" ht="14.4" x14ac:dyDescent="0.25">
      <c r="EU61818" s="104"/>
    </row>
    <row r="61819" spans="151:151" ht="14.4" x14ac:dyDescent="0.25">
      <c r="EU61819" s="104"/>
    </row>
    <row r="61820" spans="151:151" ht="14.4" x14ac:dyDescent="0.25">
      <c r="EU61820" s="104"/>
    </row>
    <row r="61821" spans="151:151" ht="14.4" x14ac:dyDescent="0.25">
      <c r="EU61821" s="104"/>
    </row>
    <row r="61822" spans="151:151" ht="14.4" x14ac:dyDescent="0.25">
      <c r="EU61822" s="104"/>
    </row>
    <row r="61823" spans="151:151" ht="14.4" x14ac:dyDescent="0.25">
      <c r="EU61823" s="104"/>
    </row>
    <row r="61824" spans="151:151" ht="14.4" x14ac:dyDescent="0.25">
      <c r="EU61824" s="104"/>
    </row>
    <row r="61825" spans="151:151" ht="14.4" x14ac:dyDescent="0.25">
      <c r="EU61825" s="104"/>
    </row>
    <row r="61826" spans="151:151" ht="14.4" x14ac:dyDescent="0.25">
      <c r="EU61826" s="104"/>
    </row>
    <row r="61827" spans="151:151" ht="14.4" x14ac:dyDescent="0.25">
      <c r="EU61827" s="104"/>
    </row>
    <row r="61828" spans="151:151" ht="14.4" x14ac:dyDescent="0.25">
      <c r="EU61828" s="104"/>
    </row>
    <row r="61829" spans="151:151" ht="14.4" x14ac:dyDescent="0.25">
      <c r="EU61829" s="104"/>
    </row>
    <row r="61830" spans="151:151" ht="14.4" x14ac:dyDescent="0.25">
      <c r="EU61830" s="104"/>
    </row>
    <row r="61831" spans="151:151" ht="14.4" x14ac:dyDescent="0.25">
      <c r="EU61831" s="104"/>
    </row>
    <row r="61832" spans="151:151" ht="14.4" x14ac:dyDescent="0.25">
      <c r="EU61832" s="104"/>
    </row>
    <row r="61833" spans="151:151" ht="14.4" x14ac:dyDescent="0.25">
      <c r="EU61833" s="104"/>
    </row>
    <row r="61834" spans="151:151" ht="14.4" x14ac:dyDescent="0.25">
      <c r="EU61834" s="104"/>
    </row>
    <row r="61835" spans="151:151" ht="14.4" x14ac:dyDescent="0.25">
      <c r="EU61835" s="104"/>
    </row>
    <row r="61836" spans="151:151" ht="14.4" x14ac:dyDescent="0.25">
      <c r="EU61836" s="104"/>
    </row>
    <row r="61837" spans="151:151" ht="14.4" x14ac:dyDescent="0.25">
      <c r="EU61837" s="104"/>
    </row>
    <row r="61838" spans="151:151" ht="14.4" x14ac:dyDescent="0.25">
      <c r="EU61838" s="104"/>
    </row>
    <row r="61839" spans="151:151" ht="14.4" x14ac:dyDescent="0.25">
      <c r="EU61839" s="104"/>
    </row>
    <row r="61840" spans="151:151" ht="14.4" x14ac:dyDescent="0.25">
      <c r="EU61840" s="104"/>
    </row>
    <row r="61841" spans="151:151" ht="14.4" x14ac:dyDescent="0.25">
      <c r="EU61841" s="104"/>
    </row>
    <row r="61842" spans="151:151" ht="14.4" x14ac:dyDescent="0.25">
      <c r="EU61842" s="104"/>
    </row>
    <row r="61843" spans="151:151" ht="14.4" x14ac:dyDescent="0.25">
      <c r="EU61843" s="104"/>
    </row>
    <row r="61844" spans="151:151" ht="14.4" x14ac:dyDescent="0.25">
      <c r="EU61844" s="104"/>
    </row>
    <row r="61845" spans="151:151" ht="14.4" x14ac:dyDescent="0.25">
      <c r="EU61845" s="104"/>
    </row>
    <row r="61846" spans="151:151" ht="14.4" x14ac:dyDescent="0.25">
      <c r="EU61846" s="104"/>
    </row>
    <row r="61847" spans="151:151" ht="14.4" x14ac:dyDescent="0.25">
      <c r="EU61847" s="104"/>
    </row>
    <row r="61848" spans="151:151" ht="14.4" x14ac:dyDescent="0.25">
      <c r="EU61848" s="104"/>
    </row>
    <row r="61849" spans="151:151" ht="14.4" x14ac:dyDescent="0.25">
      <c r="EU61849" s="104"/>
    </row>
    <row r="61850" spans="151:151" ht="14.4" x14ac:dyDescent="0.25">
      <c r="EU61850" s="104"/>
    </row>
    <row r="61851" spans="151:151" ht="14.4" x14ac:dyDescent="0.25">
      <c r="EU61851" s="104"/>
    </row>
    <row r="61852" spans="151:151" ht="14.4" x14ac:dyDescent="0.25">
      <c r="EU61852" s="104"/>
    </row>
    <row r="61853" spans="151:151" ht="14.4" x14ac:dyDescent="0.25">
      <c r="EU61853" s="104"/>
    </row>
    <row r="61854" spans="151:151" ht="14.4" x14ac:dyDescent="0.25">
      <c r="EU61854" s="104"/>
    </row>
    <row r="61855" spans="151:151" ht="14.4" x14ac:dyDescent="0.25">
      <c r="EU61855" s="104"/>
    </row>
    <row r="61856" spans="151:151" ht="14.4" x14ac:dyDescent="0.25">
      <c r="EU61856" s="104"/>
    </row>
    <row r="61857" spans="151:151" ht="14.4" x14ac:dyDescent="0.25">
      <c r="EU61857" s="104"/>
    </row>
    <row r="61858" spans="151:151" ht="14.4" x14ac:dyDescent="0.25">
      <c r="EU61858" s="104"/>
    </row>
    <row r="61859" spans="151:151" ht="14.4" x14ac:dyDescent="0.25">
      <c r="EU61859" s="104"/>
    </row>
    <row r="61860" spans="151:151" ht="14.4" x14ac:dyDescent="0.25">
      <c r="EU61860" s="104"/>
    </row>
    <row r="61861" spans="151:151" ht="14.4" x14ac:dyDescent="0.25">
      <c r="EU61861" s="104"/>
    </row>
    <row r="61862" spans="151:151" ht="14.4" x14ac:dyDescent="0.25">
      <c r="EU61862" s="104"/>
    </row>
    <row r="61863" spans="151:151" ht="14.4" x14ac:dyDescent="0.25">
      <c r="EU61863" s="104"/>
    </row>
    <row r="61864" spans="151:151" ht="14.4" x14ac:dyDescent="0.25">
      <c r="EU61864" s="104"/>
    </row>
    <row r="61865" spans="151:151" ht="14.4" x14ac:dyDescent="0.25">
      <c r="EU61865" s="104"/>
    </row>
    <row r="61866" spans="151:151" ht="14.4" x14ac:dyDescent="0.25">
      <c r="EU61866" s="104"/>
    </row>
    <row r="61867" spans="151:151" ht="14.4" x14ac:dyDescent="0.25">
      <c r="EU61867" s="104"/>
    </row>
    <row r="61868" spans="151:151" ht="14.4" x14ac:dyDescent="0.25">
      <c r="EU61868" s="104"/>
    </row>
    <row r="61869" spans="151:151" ht="14.4" x14ac:dyDescent="0.25">
      <c r="EU61869" s="104"/>
    </row>
    <row r="61870" spans="151:151" ht="14.4" x14ac:dyDescent="0.25">
      <c r="EU61870" s="104"/>
    </row>
    <row r="61871" spans="151:151" ht="14.4" x14ac:dyDescent="0.25">
      <c r="EU61871" s="104"/>
    </row>
    <row r="61872" spans="151:151" ht="14.4" x14ac:dyDescent="0.25">
      <c r="EU61872" s="104"/>
    </row>
    <row r="61873" spans="151:151" ht="14.4" x14ac:dyDescent="0.25">
      <c r="EU61873" s="104"/>
    </row>
    <row r="61874" spans="151:151" ht="14.4" x14ac:dyDescent="0.25">
      <c r="EU61874" s="104"/>
    </row>
    <row r="61875" spans="151:151" ht="14.4" x14ac:dyDescent="0.25">
      <c r="EU61875" s="104"/>
    </row>
    <row r="61876" spans="151:151" ht="14.4" x14ac:dyDescent="0.25">
      <c r="EU61876" s="104"/>
    </row>
    <row r="61877" spans="151:151" ht="14.4" x14ac:dyDescent="0.25">
      <c r="EU61877" s="104"/>
    </row>
    <row r="61878" spans="151:151" ht="14.4" x14ac:dyDescent="0.25">
      <c r="EU61878" s="104"/>
    </row>
    <row r="61879" spans="151:151" ht="14.4" x14ac:dyDescent="0.25">
      <c r="EU61879" s="104"/>
    </row>
    <row r="61880" spans="151:151" ht="14.4" x14ac:dyDescent="0.25">
      <c r="EU61880" s="104"/>
    </row>
    <row r="61881" spans="151:151" ht="14.4" x14ac:dyDescent="0.25">
      <c r="EU61881" s="104"/>
    </row>
    <row r="61882" spans="151:151" ht="14.4" x14ac:dyDescent="0.25">
      <c r="EU61882" s="104"/>
    </row>
    <row r="61883" spans="151:151" ht="14.4" x14ac:dyDescent="0.25">
      <c r="EU61883" s="104"/>
    </row>
    <row r="61884" spans="151:151" ht="14.4" x14ac:dyDescent="0.25">
      <c r="EU61884" s="104"/>
    </row>
    <row r="61885" spans="151:151" ht="14.4" x14ac:dyDescent="0.25">
      <c r="EU61885" s="104"/>
    </row>
    <row r="61886" spans="151:151" ht="14.4" x14ac:dyDescent="0.25">
      <c r="EU61886" s="104"/>
    </row>
    <row r="61887" spans="151:151" ht="14.4" x14ac:dyDescent="0.25">
      <c r="EU61887" s="104"/>
    </row>
    <row r="61888" spans="151:151" ht="14.4" x14ac:dyDescent="0.25">
      <c r="EU61888" s="104"/>
    </row>
    <row r="61889" spans="151:151" ht="14.4" x14ac:dyDescent="0.25">
      <c r="EU61889" s="104"/>
    </row>
    <row r="61890" spans="151:151" ht="14.4" x14ac:dyDescent="0.25">
      <c r="EU61890" s="104"/>
    </row>
    <row r="61891" spans="151:151" ht="14.4" x14ac:dyDescent="0.25">
      <c r="EU61891" s="104"/>
    </row>
    <row r="61892" spans="151:151" ht="14.4" x14ac:dyDescent="0.25">
      <c r="EU61892" s="104"/>
    </row>
    <row r="61893" spans="151:151" ht="14.4" x14ac:dyDescent="0.25">
      <c r="EU61893" s="104"/>
    </row>
    <row r="61894" spans="151:151" ht="14.4" x14ac:dyDescent="0.25">
      <c r="EU61894" s="104"/>
    </row>
    <row r="61895" spans="151:151" ht="14.4" x14ac:dyDescent="0.25">
      <c r="EU61895" s="104"/>
    </row>
    <row r="61896" spans="151:151" ht="14.4" x14ac:dyDescent="0.25">
      <c r="EU61896" s="104"/>
    </row>
    <row r="61897" spans="151:151" ht="14.4" x14ac:dyDescent="0.25">
      <c r="EU61897" s="104"/>
    </row>
    <row r="61898" spans="151:151" ht="14.4" x14ac:dyDescent="0.25">
      <c r="EU61898" s="104"/>
    </row>
    <row r="61899" spans="151:151" ht="14.4" x14ac:dyDescent="0.25">
      <c r="EU61899" s="104"/>
    </row>
    <row r="61900" spans="151:151" ht="14.4" x14ac:dyDescent="0.25">
      <c r="EU61900" s="104"/>
    </row>
    <row r="61901" spans="151:151" ht="14.4" x14ac:dyDescent="0.25">
      <c r="EU61901" s="104"/>
    </row>
    <row r="61902" spans="151:151" ht="14.4" x14ac:dyDescent="0.25">
      <c r="EU61902" s="104"/>
    </row>
    <row r="61903" spans="151:151" ht="14.4" x14ac:dyDescent="0.25">
      <c r="EU61903" s="104"/>
    </row>
    <row r="61904" spans="151:151" ht="14.4" x14ac:dyDescent="0.25">
      <c r="EU61904" s="104"/>
    </row>
    <row r="61905" spans="151:151" ht="14.4" x14ac:dyDescent="0.25">
      <c r="EU61905" s="104"/>
    </row>
    <row r="61906" spans="151:151" ht="14.4" x14ac:dyDescent="0.25">
      <c r="EU61906" s="104"/>
    </row>
    <row r="61907" spans="151:151" ht="14.4" x14ac:dyDescent="0.25">
      <c r="EU61907" s="104"/>
    </row>
    <row r="61908" spans="151:151" ht="14.4" x14ac:dyDescent="0.25">
      <c r="EU61908" s="104"/>
    </row>
    <row r="61909" spans="151:151" ht="14.4" x14ac:dyDescent="0.25">
      <c r="EU61909" s="104"/>
    </row>
    <row r="61910" spans="151:151" ht="14.4" x14ac:dyDescent="0.25">
      <c r="EU61910" s="104"/>
    </row>
    <row r="61911" spans="151:151" ht="14.4" x14ac:dyDescent="0.25">
      <c r="EU61911" s="104"/>
    </row>
    <row r="61912" spans="151:151" ht="14.4" x14ac:dyDescent="0.25">
      <c r="EU61912" s="104"/>
    </row>
    <row r="61913" spans="151:151" ht="14.4" x14ac:dyDescent="0.25">
      <c r="EU61913" s="104"/>
    </row>
    <row r="61914" spans="151:151" ht="14.4" x14ac:dyDescent="0.25">
      <c r="EU61914" s="104"/>
    </row>
    <row r="61915" spans="151:151" ht="14.4" x14ac:dyDescent="0.25">
      <c r="EU61915" s="104"/>
    </row>
    <row r="61916" spans="151:151" ht="14.4" x14ac:dyDescent="0.25">
      <c r="EU61916" s="104"/>
    </row>
    <row r="61917" spans="151:151" ht="14.4" x14ac:dyDescent="0.25">
      <c r="EU61917" s="104"/>
    </row>
    <row r="61918" spans="151:151" ht="14.4" x14ac:dyDescent="0.25">
      <c r="EU61918" s="104"/>
    </row>
    <row r="61919" spans="151:151" ht="14.4" x14ac:dyDescent="0.25">
      <c r="EU61919" s="104"/>
    </row>
    <row r="61920" spans="151:151" ht="14.4" x14ac:dyDescent="0.25">
      <c r="EU61920" s="104"/>
    </row>
    <row r="61921" spans="151:151" ht="14.4" x14ac:dyDescent="0.25">
      <c r="EU61921" s="104"/>
    </row>
    <row r="61922" spans="151:151" ht="14.4" x14ac:dyDescent="0.25">
      <c r="EU61922" s="104"/>
    </row>
    <row r="61923" spans="151:151" ht="14.4" x14ac:dyDescent="0.25">
      <c r="EU61923" s="104"/>
    </row>
    <row r="61924" spans="151:151" ht="14.4" x14ac:dyDescent="0.25">
      <c r="EU61924" s="104"/>
    </row>
    <row r="61925" spans="151:151" ht="14.4" x14ac:dyDescent="0.25">
      <c r="EU61925" s="104"/>
    </row>
    <row r="61926" spans="151:151" ht="14.4" x14ac:dyDescent="0.25">
      <c r="EU61926" s="104"/>
    </row>
    <row r="61927" spans="151:151" ht="14.4" x14ac:dyDescent="0.25">
      <c r="EU61927" s="104"/>
    </row>
    <row r="61928" spans="151:151" ht="14.4" x14ac:dyDescent="0.25">
      <c r="EU61928" s="104"/>
    </row>
    <row r="61929" spans="151:151" ht="14.4" x14ac:dyDescent="0.25">
      <c r="EU61929" s="104"/>
    </row>
    <row r="61930" spans="151:151" ht="14.4" x14ac:dyDescent="0.25">
      <c r="EU61930" s="104"/>
    </row>
    <row r="61931" spans="151:151" ht="14.4" x14ac:dyDescent="0.25">
      <c r="EU61931" s="104"/>
    </row>
    <row r="61932" spans="151:151" ht="14.4" x14ac:dyDescent="0.25">
      <c r="EU61932" s="104"/>
    </row>
    <row r="61933" spans="151:151" ht="14.4" x14ac:dyDescent="0.25">
      <c r="EU61933" s="104"/>
    </row>
    <row r="61934" spans="151:151" ht="14.4" x14ac:dyDescent="0.25">
      <c r="EU61934" s="104"/>
    </row>
    <row r="61935" spans="151:151" ht="14.4" x14ac:dyDescent="0.25">
      <c r="EU61935" s="104"/>
    </row>
    <row r="61936" spans="151:151" ht="14.4" x14ac:dyDescent="0.25">
      <c r="EU61936" s="104"/>
    </row>
    <row r="61937" spans="151:151" ht="14.4" x14ac:dyDescent="0.25">
      <c r="EU61937" s="104"/>
    </row>
    <row r="61938" spans="151:151" ht="14.4" x14ac:dyDescent="0.25">
      <c r="EU61938" s="104"/>
    </row>
    <row r="61939" spans="151:151" ht="14.4" x14ac:dyDescent="0.25">
      <c r="EU61939" s="104"/>
    </row>
    <row r="61940" spans="151:151" ht="14.4" x14ac:dyDescent="0.25">
      <c r="EU61940" s="104"/>
    </row>
    <row r="61941" spans="151:151" ht="14.4" x14ac:dyDescent="0.25">
      <c r="EU61941" s="104"/>
    </row>
    <row r="61942" spans="151:151" ht="14.4" x14ac:dyDescent="0.25">
      <c r="EU61942" s="104"/>
    </row>
    <row r="61943" spans="151:151" ht="14.4" x14ac:dyDescent="0.25">
      <c r="EU61943" s="104"/>
    </row>
    <row r="61944" spans="151:151" ht="14.4" x14ac:dyDescent="0.25">
      <c r="EU61944" s="104"/>
    </row>
    <row r="61945" spans="151:151" ht="14.4" x14ac:dyDescent="0.25">
      <c r="EU61945" s="104"/>
    </row>
    <row r="61946" spans="151:151" ht="14.4" x14ac:dyDescent="0.25">
      <c r="EU61946" s="104"/>
    </row>
    <row r="61947" spans="151:151" ht="14.4" x14ac:dyDescent="0.25">
      <c r="EU61947" s="104"/>
    </row>
    <row r="61948" spans="151:151" ht="14.4" x14ac:dyDescent="0.25">
      <c r="EU61948" s="104"/>
    </row>
    <row r="61949" spans="151:151" ht="14.4" x14ac:dyDescent="0.25">
      <c r="EU61949" s="104"/>
    </row>
    <row r="61950" spans="151:151" ht="14.4" x14ac:dyDescent="0.25">
      <c r="EU61950" s="104"/>
    </row>
    <row r="61951" spans="151:151" ht="14.4" x14ac:dyDescent="0.25">
      <c r="EU61951" s="104"/>
    </row>
    <row r="61952" spans="151:151" ht="14.4" x14ac:dyDescent="0.25">
      <c r="EU61952" s="104"/>
    </row>
    <row r="61953" spans="151:151" ht="14.4" x14ac:dyDescent="0.25">
      <c r="EU61953" s="104"/>
    </row>
    <row r="61954" spans="151:151" ht="14.4" x14ac:dyDescent="0.25">
      <c r="EU61954" s="104"/>
    </row>
    <row r="61955" spans="151:151" ht="14.4" x14ac:dyDescent="0.25">
      <c r="EU61955" s="104"/>
    </row>
    <row r="61956" spans="151:151" ht="14.4" x14ac:dyDescent="0.25">
      <c r="EU61956" s="104"/>
    </row>
    <row r="61957" spans="151:151" ht="14.4" x14ac:dyDescent="0.25">
      <c r="EU61957" s="104"/>
    </row>
    <row r="61958" spans="151:151" ht="14.4" x14ac:dyDescent="0.25">
      <c r="EU61958" s="104"/>
    </row>
    <row r="61959" spans="151:151" ht="14.4" x14ac:dyDescent="0.25">
      <c r="EU61959" s="104"/>
    </row>
    <row r="61960" spans="151:151" ht="14.4" x14ac:dyDescent="0.25">
      <c r="EU61960" s="104"/>
    </row>
    <row r="61961" spans="151:151" ht="14.4" x14ac:dyDescent="0.25">
      <c r="EU61961" s="104"/>
    </row>
    <row r="61962" spans="151:151" ht="14.4" x14ac:dyDescent="0.25">
      <c r="EU61962" s="104"/>
    </row>
    <row r="61963" spans="151:151" ht="14.4" x14ac:dyDescent="0.25">
      <c r="EU61963" s="104"/>
    </row>
    <row r="61964" spans="151:151" ht="14.4" x14ac:dyDescent="0.25">
      <c r="EU61964" s="104"/>
    </row>
    <row r="61965" spans="151:151" ht="14.4" x14ac:dyDescent="0.25">
      <c r="EU61965" s="104"/>
    </row>
    <row r="61966" spans="151:151" ht="14.4" x14ac:dyDescent="0.25">
      <c r="EU61966" s="104"/>
    </row>
    <row r="61967" spans="151:151" ht="14.4" x14ac:dyDescent="0.25">
      <c r="EU61967" s="104"/>
    </row>
    <row r="61968" spans="151:151" ht="14.4" x14ac:dyDescent="0.25">
      <c r="EU61968" s="104"/>
    </row>
    <row r="61969" spans="151:151" ht="14.4" x14ac:dyDescent="0.25">
      <c r="EU61969" s="104"/>
    </row>
    <row r="61970" spans="151:151" ht="14.4" x14ac:dyDescent="0.25">
      <c r="EU61970" s="104"/>
    </row>
    <row r="61971" spans="151:151" ht="14.4" x14ac:dyDescent="0.25">
      <c r="EU61971" s="104"/>
    </row>
    <row r="61972" spans="151:151" ht="14.4" x14ac:dyDescent="0.25">
      <c r="EU61972" s="104"/>
    </row>
    <row r="61973" spans="151:151" ht="14.4" x14ac:dyDescent="0.25">
      <c r="EU61973" s="104"/>
    </row>
    <row r="61974" spans="151:151" ht="14.4" x14ac:dyDescent="0.25">
      <c r="EU61974" s="104"/>
    </row>
    <row r="61975" spans="151:151" ht="14.4" x14ac:dyDescent="0.25">
      <c r="EU61975" s="104"/>
    </row>
    <row r="61976" spans="151:151" ht="14.4" x14ac:dyDescent="0.25">
      <c r="EU61976" s="104"/>
    </row>
    <row r="61977" spans="151:151" ht="14.4" x14ac:dyDescent="0.25">
      <c r="EU61977" s="104"/>
    </row>
    <row r="61978" spans="151:151" ht="14.4" x14ac:dyDescent="0.25">
      <c r="EU61978" s="104"/>
    </row>
    <row r="61979" spans="151:151" ht="14.4" x14ac:dyDescent="0.25">
      <c r="EU61979" s="104"/>
    </row>
    <row r="61980" spans="151:151" ht="14.4" x14ac:dyDescent="0.25">
      <c r="EU61980" s="104"/>
    </row>
    <row r="61981" spans="151:151" ht="14.4" x14ac:dyDescent="0.25">
      <c r="EU61981" s="104"/>
    </row>
    <row r="61982" spans="151:151" ht="14.4" x14ac:dyDescent="0.25">
      <c r="EU61982" s="104"/>
    </row>
    <row r="61983" spans="151:151" ht="14.4" x14ac:dyDescent="0.25">
      <c r="EU61983" s="104"/>
    </row>
    <row r="61984" spans="151:151" ht="14.4" x14ac:dyDescent="0.25">
      <c r="EU61984" s="104"/>
    </row>
    <row r="61985" spans="151:151" ht="14.4" x14ac:dyDescent="0.25">
      <c r="EU61985" s="104"/>
    </row>
    <row r="61986" spans="151:151" ht="14.4" x14ac:dyDescent="0.25">
      <c r="EU61986" s="104"/>
    </row>
    <row r="61987" spans="151:151" ht="14.4" x14ac:dyDescent="0.25">
      <c r="EU61987" s="104"/>
    </row>
    <row r="61988" spans="151:151" ht="14.4" x14ac:dyDescent="0.25">
      <c r="EU61988" s="104"/>
    </row>
    <row r="61989" spans="151:151" ht="14.4" x14ac:dyDescent="0.25">
      <c r="EU61989" s="104"/>
    </row>
    <row r="61990" spans="151:151" ht="14.4" x14ac:dyDescent="0.25">
      <c r="EU61990" s="104"/>
    </row>
    <row r="61991" spans="151:151" ht="14.4" x14ac:dyDescent="0.25">
      <c r="EU61991" s="104"/>
    </row>
    <row r="61992" spans="151:151" ht="14.4" x14ac:dyDescent="0.25">
      <c r="EU61992" s="104"/>
    </row>
    <row r="61993" spans="151:151" ht="14.4" x14ac:dyDescent="0.25">
      <c r="EU61993" s="104"/>
    </row>
    <row r="61994" spans="151:151" ht="14.4" x14ac:dyDescent="0.25">
      <c r="EU61994" s="104"/>
    </row>
    <row r="61995" spans="151:151" ht="14.4" x14ac:dyDescent="0.25">
      <c r="EU61995" s="104"/>
    </row>
    <row r="61996" spans="151:151" ht="14.4" x14ac:dyDescent="0.25">
      <c r="EU61996" s="104"/>
    </row>
    <row r="61997" spans="151:151" ht="14.4" x14ac:dyDescent="0.25">
      <c r="EU61997" s="104"/>
    </row>
    <row r="61998" spans="151:151" ht="14.4" x14ac:dyDescent="0.25">
      <c r="EU61998" s="104"/>
    </row>
    <row r="61999" spans="151:151" ht="14.4" x14ac:dyDescent="0.25">
      <c r="EU61999" s="104"/>
    </row>
    <row r="62000" spans="151:151" ht="14.4" x14ac:dyDescent="0.25">
      <c r="EU62000" s="104"/>
    </row>
    <row r="62001" spans="151:151" ht="14.4" x14ac:dyDescent="0.25">
      <c r="EU62001" s="104"/>
    </row>
    <row r="62002" spans="151:151" ht="14.4" x14ac:dyDescent="0.25">
      <c r="EU62002" s="104"/>
    </row>
    <row r="62003" spans="151:151" ht="14.4" x14ac:dyDescent="0.25">
      <c r="EU62003" s="104"/>
    </row>
    <row r="62004" spans="151:151" ht="14.4" x14ac:dyDescent="0.25">
      <c r="EU62004" s="104"/>
    </row>
    <row r="62005" spans="151:151" ht="14.4" x14ac:dyDescent="0.25">
      <c r="EU62005" s="104"/>
    </row>
    <row r="62006" spans="151:151" ht="14.4" x14ac:dyDescent="0.25">
      <c r="EU62006" s="104"/>
    </row>
    <row r="62007" spans="151:151" ht="14.4" x14ac:dyDescent="0.25">
      <c r="EU62007" s="104"/>
    </row>
    <row r="62008" spans="151:151" ht="14.4" x14ac:dyDescent="0.25">
      <c r="EU62008" s="104"/>
    </row>
    <row r="62009" spans="151:151" ht="14.4" x14ac:dyDescent="0.25">
      <c r="EU62009" s="104"/>
    </row>
    <row r="62010" spans="151:151" ht="14.4" x14ac:dyDescent="0.25">
      <c r="EU62010" s="104"/>
    </row>
    <row r="62011" spans="151:151" ht="14.4" x14ac:dyDescent="0.25">
      <c r="EU62011" s="104"/>
    </row>
    <row r="62012" spans="151:151" ht="14.4" x14ac:dyDescent="0.25">
      <c r="EU62012" s="104"/>
    </row>
    <row r="62013" spans="151:151" ht="14.4" x14ac:dyDescent="0.25">
      <c r="EU62013" s="104"/>
    </row>
    <row r="62014" spans="151:151" ht="14.4" x14ac:dyDescent="0.25">
      <c r="EU62014" s="104"/>
    </row>
    <row r="62015" spans="151:151" ht="14.4" x14ac:dyDescent="0.25">
      <c r="EU62015" s="104"/>
    </row>
    <row r="62016" spans="151:151" ht="14.4" x14ac:dyDescent="0.25">
      <c r="EU62016" s="104"/>
    </row>
    <row r="62017" spans="151:151" ht="14.4" x14ac:dyDescent="0.25">
      <c r="EU62017" s="104"/>
    </row>
    <row r="62018" spans="151:151" ht="14.4" x14ac:dyDescent="0.25">
      <c r="EU62018" s="104"/>
    </row>
    <row r="62019" spans="151:151" ht="14.4" x14ac:dyDescent="0.25">
      <c r="EU62019" s="104"/>
    </row>
    <row r="62020" spans="151:151" ht="14.4" x14ac:dyDescent="0.25">
      <c r="EU62020" s="104"/>
    </row>
    <row r="62021" spans="151:151" ht="14.4" x14ac:dyDescent="0.25">
      <c r="EU62021" s="104"/>
    </row>
    <row r="62022" spans="151:151" ht="14.4" x14ac:dyDescent="0.25">
      <c r="EU62022" s="104"/>
    </row>
    <row r="62023" spans="151:151" ht="14.4" x14ac:dyDescent="0.25">
      <c r="EU62023" s="104"/>
    </row>
    <row r="62024" spans="151:151" ht="14.4" x14ac:dyDescent="0.25">
      <c r="EU62024" s="104"/>
    </row>
    <row r="62025" spans="151:151" ht="14.4" x14ac:dyDescent="0.25">
      <c r="EU62025" s="104"/>
    </row>
    <row r="62026" spans="151:151" ht="14.4" x14ac:dyDescent="0.25">
      <c r="EU62026" s="104"/>
    </row>
    <row r="62027" spans="151:151" ht="14.4" x14ac:dyDescent="0.25">
      <c r="EU62027" s="104"/>
    </row>
    <row r="62028" spans="151:151" ht="14.4" x14ac:dyDescent="0.25">
      <c r="EU62028" s="104"/>
    </row>
    <row r="62029" spans="151:151" ht="14.4" x14ac:dyDescent="0.25">
      <c r="EU62029" s="104"/>
    </row>
    <row r="62030" spans="151:151" ht="14.4" x14ac:dyDescent="0.25">
      <c r="EU62030" s="104"/>
    </row>
    <row r="62031" spans="151:151" ht="14.4" x14ac:dyDescent="0.25">
      <c r="EU62031" s="104"/>
    </row>
    <row r="62032" spans="151:151" ht="14.4" x14ac:dyDescent="0.25">
      <c r="EU62032" s="104"/>
    </row>
    <row r="62033" spans="151:151" ht="14.4" x14ac:dyDescent="0.25">
      <c r="EU62033" s="104"/>
    </row>
    <row r="62034" spans="151:151" ht="14.4" x14ac:dyDescent="0.25">
      <c r="EU62034" s="104"/>
    </row>
    <row r="62035" spans="151:151" ht="14.4" x14ac:dyDescent="0.25">
      <c r="EU62035" s="104"/>
    </row>
    <row r="62036" spans="151:151" ht="14.4" x14ac:dyDescent="0.25">
      <c r="EU62036" s="104"/>
    </row>
    <row r="62037" spans="151:151" ht="14.4" x14ac:dyDescent="0.25">
      <c r="EU62037" s="104"/>
    </row>
    <row r="62038" spans="151:151" ht="14.4" x14ac:dyDescent="0.25">
      <c r="EU62038" s="104"/>
    </row>
    <row r="62039" spans="151:151" ht="14.4" x14ac:dyDescent="0.25">
      <c r="EU62039" s="104"/>
    </row>
    <row r="62040" spans="151:151" ht="14.4" x14ac:dyDescent="0.25">
      <c r="EU62040" s="104"/>
    </row>
    <row r="62041" spans="151:151" ht="14.4" x14ac:dyDescent="0.25">
      <c r="EU62041" s="104"/>
    </row>
    <row r="62042" spans="151:151" ht="14.4" x14ac:dyDescent="0.25">
      <c r="EU62042" s="104"/>
    </row>
    <row r="62043" spans="151:151" ht="14.4" x14ac:dyDescent="0.25">
      <c r="EU62043" s="104"/>
    </row>
    <row r="62044" spans="151:151" ht="14.4" x14ac:dyDescent="0.25">
      <c r="EU62044" s="104"/>
    </row>
    <row r="62045" spans="151:151" ht="14.4" x14ac:dyDescent="0.25">
      <c r="EU62045" s="104"/>
    </row>
    <row r="62046" spans="151:151" ht="14.4" x14ac:dyDescent="0.25">
      <c r="EU62046" s="104"/>
    </row>
    <row r="62047" spans="151:151" ht="14.4" x14ac:dyDescent="0.25">
      <c r="EU62047" s="104"/>
    </row>
    <row r="62048" spans="151:151" ht="14.4" x14ac:dyDescent="0.25">
      <c r="EU62048" s="104"/>
    </row>
    <row r="62049" spans="151:151" ht="14.4" x14ac:dyDescent="0.25">
      <c r="EU62049" s="104"/>
    </row>
    <row r="62050" spans="151:151" ht="14.4" x14ac:dyDescent="0.25">
      <c r="EU62050" s="104"/>
    </row>
    <row r="62051" spans="151:151" ht="14.4" x14ac:dyDescent="0.25">
      <c r="EU62051" s="104"/>
    </row>
    <row r="62052" spans="151:151" ht="14.4" x14ac:dyDescent="0.25">
      <c r="EU62052" s="104"/>
    </row>
    <row r="62053" spans="151:151" ht="14.4" x14ac:dyDescent="0.25">
      <c r="EU62053" s="104"/>
    </row>
    <row r="62054" spans="151:151" ht="14.4" x14ac:dyDescent="0.25">
      <c r="EU62054" s="104"/>
    </row>
    <row r="62055" spans="151:151" ht="14.4" x14ac:dyDescent="0.25">
      <c r="EU62055" s="104"/>
    </row>
    <row r="62056" spans="151:151" ht="14.4" x14ac:dyDescent="0.25">
      <c r="EU62056" s="104"/>
    </row>
    <row r="62057" spans="151:151" ht="14.4" x14ac:dyDescent="0.25">
      <c r="EU62057" s="104"/>
    </row>
    <row r="62058" spans="151:151" ht="14.4" x14ac:dyDescent="0.25">
      <c r="EU62058" s="104"/>
    </row>
    <row r="62059" spans="151:151" ht="14.4" x14ac:dyDescent="0.25">
      <c r="EU62059" s="104"/>
    </row>
    <row r="62060" spans="151:151" ht="14.4" x14ac:dyDescent="0.25">
      <c r="EU62060" s="104"/>
    </row>
    <row r="62061" spans="151:151" ht="14.4" x14ac:dyDescent="0.25">
      <c r="EU62061" s="104"/>
    </row>
    <row r="62062" spans="151:151" ht="14.4" x14ac:dyDescent="0.25">
      <c r="EU62062" s="104"/>
    </row>
    <row r="62063" spans="151:151" ht="14.4" x14ac:dyDescent="0.25">
      <c r="EU62063" s="104"/>
    </row>
    <row r="62064" spans="151:151" ht="14.4" x14ac:dyDescent="0.25">
      <c r="EU62064" s="104"/>
    </row>
    <row r="62065" spans="151:151" ht="14.4" x14ac:dyDescent="0.25">
      <c r="EU62065" s="104"/>
    </row>
    <row r="62066" spans="151:151" ht="14.4" x14ac:dyDescent="0.25">
      <c r="EU62066" s="104"/>
    </row>
    <row r="62067" spans="151:151" ht="14.4" x14ac:dyDescent="0.25">
      <c r="EU62067" s="104"/>
    </row>
    <row r="62068" spans="151:151" ht="14.4" x14ac:dyDescent="0.25">
      <c r="EU62068" s="104"/>
    </row>
    <row r="62069" spans="151:151" ht="14.4" x14ac:dyDescent="0.25">
      <c r="EU62069" s="104"/>
    </row>
    <row r="62070" spans="151:151" ht="14.4" x14ac:dyDescent="0.25">
      <c r="EU62070" s="104"/>
    </row>
    <row r="62071" spans="151:151" ht="14.4" x14ac:dyDescent="0.25">
      <c r="EU62071" s="104"/>
    </row>
    <row r="62072" spans="151:151" ht="14.4" x14ac:dyDescent="0.25">
      <c r="EU62072" s="104"/>
    </row>
    <row r="62073" spans="151:151" ht="14.4" x14ac:dyDescent="0.25">
      <c r="EU62073" s="104"/>
    </row>
    <row r="62074" spans="151:151" ht="14.4" x14ac:dyDescent="0.25">
      <c r="EU62074" s="104"/>
    </row>
    <row r="62075" spans="151:151" ht="14.4" x14ac:dyDescent="0.25">
      <c r="EU62075" s="104"/>
    </row>
    <row r="62076" spans="151:151" ht="14.4" x14ac:dyDescent="0.25">
      <c r="EU62076" s="104"/>
    </row>
    <row r="62077" spans="151:151" ht="14.4" x14ac:dyDescent="0.25">
      <c r="EU62077" s="104"/>
    </row>
    <row r="62078" spans="151:151" ht="14.4" x14ac:dyDescent="0.25">
      <c r="EU62078" s="104"/>
    </row>
    <row r="62079" spans="151:151" ht="14.4" x14ac:dyDescent="0.25">
      <c r="EU62079" s="104"/>
    </row>
    <row r="62080" spans="151:151" ht="14.4" x14ac:dyDescent="0.25">
      <c r="EU62080" s="104"/>
    </row>
    <row r="62081" spans="151:151" ht="14.4" x14ac:dyDescent="0.25">
      <c r="EU62081" s="104"/>
    </row>
    <row r="62082" spans="151:151" ht="14.4" x14ac:dyDescent="0.25">
      <c r="EU62082" s="104"/>
    </row>
    <row r="62083" spans="151:151" ht="14.4" x14ac:dyDescent="0.25">
      <c r="EU62083" s="104"/>
    </row>
    <row r="62084" spans="151:151" ht="14.4" x14ac:dyDescent="0.25">
      <c r="EU62084" s="104"/>
    </row>
    <row r="62085" spans="151:151" ht="14.4" x14ac:dyDescent="0.25">
      <c r="EU62085" s="104"/>
    </row>
    <row r="62086" spans="151:151" ht="14.4" x14ac:dyDescent="0.25">
      <c r="EU62086" s="104"/>
    </row>
    <row r="62087" spans="151:151" ht="14.4" x14ac:dyDescent="0.25">
      <c r="EU62087" s="104"/>
    </row>
    <row r="62088" spans="151:151" ht="14.4" x14ac:dyDescent="0.25">
      <c r="EU62088" s="104"/>
    </row>
    <row r="62089" spans="151:151" ht="14.4" x14ac:dyDescent="0.25">
      <c r="EU62089" s="104"/>
    </row>
    <row r="62090" spans="151:151" ht="14.4" x14ac:dyDescent="0.25">
      <c r="EU62090" s="104"/>
    </row>
    <row r="62091" spans="151:151" ht="14.4" x14ac:dyDescent="0.25">
      <c r="EU62091" s="104"/>
    </row>
    <row r="62092" spans="151:151" ht="14.4" x14ac:dyDescent="0.25">
      <c r="EU62092" s="104"/>
    </row>
    <row r="62093" spans="151:151" ht="14.4" x14ac:dyDescent="0.25">
      <c r="EU62093" s="104"/>
    </row>
    <row r="62094" spans="151:151" ht="14.4" x14ac:dyDescent="0.25">
      <c r="EU62094" s="104"/>
    </row>
    <row r="62095" spans="151:151" ht="14.4" x14ac:dyDescent="0.25">
      <c r="EU62095" s="104"/>
    </row>
    <row r="62096" spans="151:151" ht="14.4" x14ac:dyDescent="0.25">
      <c r="EU62096" s="104"/>
    </row>
    <row r="62097" spans="151:151" ht="14.4" x14ac:dyDescent="0.25">
      <c r="EU62097" s="104"/>
    </row>
    <row r="62098" spans="151:151" ht="14.4" x14ac:dyDescent="0.25">
      <c r="EU62098" s="104"/>
    </row>
    <row r="62099" spans="151:151" ht="14.4" x14ac:dyDescent="0.25">
      <c r="EU62099" s="104"/>
    </row>
    <row r="62100" spans="151:151" ht="14.4" x14ac:dyDescent="0.25">
      <c r="EU62100" s="104"/>
    </row>
    <row r="62101" spans="151:151" ht="14.4" x14ac:dyDescent="0.25">
      <c r="EU62101" s="104"/>
    </row>
    <row r="62102" spans="151:151" ht="14.4" x14ac:dyDescent="0.25">
      <c r="EU62102" s="104"/>
    </row>
    <row r="62103" spans="151:151" ht="14.4" x14ac:dyDescent="0.25">
      <c r="EU62103" s="104"/>
    </row>
    <row r="62104" spans="151:151" ht="14.4" x14ac:dyDescent="0.25">
      <c r="EU62104" s="104"/>
    </row>
    <row r="62105" spans="151:151" ht="14.4" x14ac:dyDescent="0.25">
      <c r="EU62105" s="104"/>
    </row>
    <row r="62106" spans="151:151" ht="14.4" x14ac:dyDescent="0.25">
      <c r="EU62106" s="104"/>
    </row>
    <row r="62107" spans="151:151" ht="14.4" x14ac:dyDescent="0.25">
      <c r="EU62107" s="104"/>
    </row>
    <row r="62108" spans="151:151" ht="14.4" x14ac:dyDescent="0.25">
      <c r="EU62108" s="104"/>
    </row>
    <row r="62109" spans="151:151" ht="14.4" x14ac:dyDescent="0.25">
      <c r="EU62109" s="104"/>
    </row>
    <row r="62110" spans="151:151" ht="14.4" x14ac:dyDescent="0.25">
      <c r="EU62110" s="104"/>
    </row>
    <row r="62111" spans="151:151" ht="14.4" x14ac:dyDescent="0.25">
      <c r="EU62111" s="104"/>
    </row>
    <row r="62112" spans="151:151" ht="14.4" x14ac:dyDescent="0.25">
      <c r="EU62112" s="104"/>
    </row>
    <row r="62113" spans="151:151" ht="14.4" x14ac:dyDescent="0.25">
      <c r="EU62113" s="104"/>
    </row>
    <row r="62114" spans="151:151" ht="14.4" x14ac:dyDescent="0.25">
      <c r="EU62114" s="104"/>
    </row>
    <row r="62115" spans="151:151" ht="14.4" x14ac:dyDescent="0.25">
      <c r="EU62115" s="104"/>
    </row>
    <row r="62116" spans="151:151" ht="14.4" x14ac:dyDescent="0.25">
      <c r="EU62116" s="104"/>
    </row>
    <row r="62117" spans="151:151" ht="14.4" x14ac:dyDescent="0.25">
      <c r="EU62117" s="104"/>
    </row>
    <row r="62118" spans="151:151" ht="14.4" x14ac:dyDescent="0.25">
      <c r="EU62118" s="104"/>
    </row>
    <row r="62119" spans="151:151" ht="14.4" x14ac:dyDescent="0.25">
      <c r="EU62119" s="104"/>
    </row>
    <row r="62120" spans="151:151" ht="14.4" x14ac:dyDescent="0.25">
      <c r="EU62120" s="104"/>
    </row>
    <row r="62121" spans="151:151" ht="14.4" x14ac:dyDescent="0.25">
      <c r="EU62121" s="104"/>
    </row>
    <row r="62122" spans="151:151" ht="14.4" x14ac:dyDescent="0.25">
      <c r="EU62122" s="104"/>
    </row>
    <row r="62123" spans="151:151" ht="14.4" x14ac:dyDescent="0.25">
      <c r="EU62123" s="104"/>
    </row>
    <row r="62124" spans="151:151" ht="14.4" x14ac:dyDescent="0.25">
      <c r="EU62124" s="104"/>
    </row>
    <row r="62125" spans="151:151" ht="14.4" x14ac:dyDescent="0.25">
      <c r="EU62125" s="104"/>
    </row>
    <row r="62126" spans="151:151" ht="14.4" x14ac:dyDescent="0.25">
      <c r="EU62126" s="104"/>
    </row>
    <row r="62127" spans="151:151" ht="14.4" x14ac:dyDescent="0.25">
      <c r="EU62127" s="104"/>
    </row>
    <row r="62128" spans="151:151" ht="14.4" x14ac:dyDescent="0.25">
      <c r="EU62128" s="104"/>
    </row>
    <row r="62129" spans="151:151" ht="14.4" x14ac:dyDescent="0.25">
      <c r="EU62129" s="104"/>
    </row>
    <row r="62130" spans="151:151" ht="14.4" x14ac:dyDescent="0.25">
      <c r="EU62130" s="104"/>
    </row>
    <row r="62131" spans="151:151" ht="14.4" x14ac:dyDescent="0.25">
      <c r="EU62131" s="104"/>
    </row>
    <row r="62132" spans="151:151" ht="14.4" x14ac:dyDescent="0.25">
      <c r="EU62132" s="104"/>
    </row>
    <row r="62133" spans="151:151" ht="14.4" x14ac:dyDescent="0.25">
      <c r="EU62133" s="104"/>
    </row>
    <row r="62134" spans="151:151" ht="14.4" x14ac:dyDescent="0.25">
      <c r="EU62134" s="104"/>
    </row>
    <row r="62135" spans="151:151" ht="14.4" x14ac:dyDescent="0.25">
      <c r="EU62135" s="104"/>
    </row>
    <row r="62136" spans="151:151" ht="14.4" x14ac:dyDescent="0.25">
      <c r="EU62136" s="104"/>
    </row>
    <row r="62137" spans="151:151" ht="14.4" x14ac:dyDescent="0.25">
      <c r="EU62137" s="104"/>
    </row>
    <row r="62138" spans="151:151" ht="14.4" x14ac:dyDescent="0.25">
      <c r="EU62138" s="104"/>
    </row>
    <row r="62139" spans="151:151" ht="14.4" x14ac:dyDescent="0.25">
      <c r="EU62139" s="104"/>
    </row>
    <row r="62140" spans="151:151" ht="14.4" x14ac:dyDescent="0.25">
      <c r="EU62140" s="104"/>
    </row>
    <row r="62141" spans="151:151" ht="14.4" x14ac:dyDescent="0.25">
      <c r="EU62141" s="104"/>
    </row>
    <row r="62142" spans="151:151" ht="14.4" x14ac:dyDescent="0.25">
      <c r="EU62142" s="104"/>
    </row>
    <row r="62143" spans="151:151" ht="14.4" x14ac:dyDescent="0.25">
      <c r="EU62143" s="104"/>
    </row>
    <row r="62144" spans="151:151" ht="14.4" x14ac:dyDescent="0.25">
      <c r="EU62144" s="104"/>
    </row>
    <row r="62145" spans="151:151" ht="14.4" x14ac:dyDescent="0.25">
      <c r="EU62145" s="104"/>
    </row>
    <row r="62146" spans="151:151" ht="14.4" x14ac:dyDescent="0.25">
      <c r="EU62146" s="104"/>
    </row>
    <row r="62147" spans="151:151" ht="14.4" x14ac:dyDescent="0.25">
      <c r="EU62147" s="104"/>
    </row>
    <row r="62148" spans="151:151" ht="14.4" x14ac:dyDescent="0.25">
      <c r="EU62148" s="104"/>
    </row>
    <row r="62149" spans="151:151" ht="14.4" x14ac:dyDescent="0.25">
      <c r="EU62149" s="104"/>
    </row>
    <row r="62150" spans="151:151" ht="14.4" x14ac:dyDescent="0.25">
      <c r="EU62150" s="104"/>
    </row>
    <row r="62151" spans="151:151" ht="14.4" x14ac:dyDescent="0.25">
      <c r="EU62151" s="104"/>
    </row>
    <row r="62152" spans="151:151" ht="14.4" x14ac:dyDescent="0.25">
      <c r="EU62152" s="104"/>
    </row>
    <row r="62153" spans="151:151" ht="14.4" x14ac:dyDescent="0.25">
      <c r="EU62153" s="104"/>
    </row>
    <row r="62154" spans="151:151" ht="14.4" x14ac:dyDescent="0.25">
      <c r="EU62154" s="104"/>
    </row>
    <row r="62155" spans="151:151" ht="14.4" x14ac:dyDescent="0.25">
      <c r="EU62155" s="104"/>
    </row>
    <row r="62156" spans="151:151" ht="14.4" x14ac:dyDescent="0.25">
      <c r="EU62156" s="104"/>
    </row>
    <row r="62157" spans="151:151" ht="14.4" x14ac:dyDescent="0.25">
      <c r="EU62157" s="104"/>
    </row>
    <row r="62158" spans="151:151" ht="14.4" x14ac:dyDescent="0.25">
      <c r="EU62158" s="104"/>
    </row>
    <row r="62159" spans="151:151" ht="14.4" x14ac:dyDescent="0.25">
      <c r="EU62159" s="104"/>
    </row>
    <row r="62160" spans="151:151" ht="14.4" x14ac:dyDescent="0.25">
      <c r="EU62160" s="104"/>
    </row>
    <row r="62161" spans="151:151" ht="14.4" x14ac:dyDescent="0.25">
      <c r="EU62161" s="104"/>
    </row>
    <row r="62162" spans="151:151" ht="14.4" x14ac:dyDescent="0.25">
      <c r="EU62162" s="104"/>
    </row>
    <row r="62163" spans="151:151" ht="14.4" x14ac:dyDescent="0.25">
      <c r="EU62163" s="104"/>
    </row>
    <row r="62164" spans="151:151" ht="14.4" x14ac:dyDescent="0.25">
      <c r="EU62164" s="104"/>
    </row>
    <row r="62165" spans="151:151" ht="14.4" x14ac:dyDescent="0.25">
      <c r="EU62165" s="104"/>
    </row>
    <row r="62166" spans="151:151" ht="14.4" x14ac:dyDescent="0.25">
      <c r="EU62166" s="104"/>
    </row>
    <row r="62167" spans="151:151" ht="14.4" x14ac:dyDescent="0.25">
      <c r="EU62167" s="104"/>
    </row>
    <row r="62168" spans="151:151" ht="14.4" x14ac:dyDescent="0.25">
      <c r="EU62168" s="104"/>
    </row>
    <row r="62169" spans="151:151" ht="14.4" x14ac:dyDescent="0.25">
      <c r="EU62169" s="104"/>
    </row>
    <row r="62170" spans="151:151" ht="14.4" x14ac:dyDescent="0.25">
      <c r="EU62170" s="104"/>
    </row>
    <row r="62171" spans="151:151" ht="14.4" x14ac:dyDescent="0.25">
      <c r="EU62171" s="104"/>
    </row>
    <row r="62172" spans="151:151" ht="14.4" x14ac:dyDescent="0.25">
      <c r="EU62172" s="104"/>
    </row>
    <row r="62173" spans="151:151" ht="14.4" x14ac:dyDescent="0.25">
      <c r="EU62173" s="104"/>
    </row>
    <row r="62174" spans="151:151" ht="14.4" x14ac:dyDescent="0.25">
      <c r="EU62174" s="104"/>
    </row>
    <row r="62175" spans="151:151" ht="14.4" x14ac:dyDescent="0.25">
      <c r="EU62175" s="104"/>
    </row>
    <row r="62176" spans="151:151" ht="14.4" x14ac:dyDescent="0.25">
      <c r="EU62176" s="104"/>
    </row>
    <row r="62177" spans="151:151" ht="14.4" x14ac:dyDescent="0.25">
      <c r="EU62177" s="104"/>
    </row>
    <row r="62178" spans="151:151" ht="14.4" x14ac:dyDescent="0.25">
      <c r="EU62178" s="104"/>
    </row>
    <row r="62179" spans="151:151" ht="14.4" x14ac:dyDescent="0.25">
      <c r="EU62179" s="104"/>
    </row>
    <row r="62180" spans="151:151" ht="14.4" x14ac:dyDescent="0.25">
      <c r="EU62180" s="104"/>
    </row>
    <row r="62181" spans="151:151" ht="14.4" x14ac:dyDescent="0.25">
      <c r="EU62181" s="104"/>
    </row>
    <row r="62182" spans="151:151" ht="14.4" x14ac:dyDescent="0.25">
      <c r="EU62182" s="104"/>
    </row>
    <row r="62183" spans="151:151" ht="14.4" x14ac:dyDescent="0.25">
      <c r="EU62183" s="104"/>
    </row>
    <row r="62184" spans="151:151" ht="14.4" x14ac:dyDescent="0.25">
      <c r="EU62184" s="104"/>
    </row>
    <row r="62185" spans="151:151" ht="14.4" x14ac:dyDescent="0.25">
      <c r="EU62185" s="104"/>
    </row>
    <row r="62186" spans="151:151" ht="14.4" x14ac:dyDescent="0.25">
      <c r="EU62186" s="104"/>
    </row>
    <row r="62187" spans="151:151" ht="14.4" x14ac:dyDescent="0.25">
      <c r="EU62187" s="104"/>
    </row>
    <row r="62188" spans="151:151" ht="14.4" x14ac:dyDescent="0.25">
      <c r="EU62188" s="104"/>
    </row>
    <row r="62189" spans="151:151" ht="14.4" x14ac:dyDescent="0.25">
      <c r="EU62189" s="104"/>
    </row>
    <row r="62190" spans="151:151" ht="14.4" x14ac:dyDescent="0.25">
      <c r="EU62190" s="104"/>
    </row>
    <row r="62191" spans="151:151" ht="14.4" x14ac:dyDescent="0.25">
      <c r="EU62191" s="104"/>
    </row>
    <row r="62192" spans="151:151" ht="14.4" x14ac:dyDescent="0.25">
      <c r="EU62192" s="104"/>
    </row>
    <row r="62193" spans="151:151" ht="14.4" x14ac:dyDescent="0.25">
      <c r="EU62193" s="104"/>
    </row>
    <row r="62194" spans="151:151" ht="14.4" x14ac:dyDescent="0.25">
      <c r="EU62194" s="104"/>
    </row>
    <row r="62195" spans="151:151" ht="14.4" x14ac:dyDescent="0.25">
      <c r="EU62195" s="104"/>
    </row>
    <row r="62196" spans="151:151" ht="14.4" x14ac:dyDescent="0.25">
      <c r="EU62196" s="104"/>
    </row>
    <row r="62197" spans="151:151" ht="14.4" x14ac:dyDescent="0.25">
      <c r="EU62197" s="104"/>
    </row>
    <row r="62198" spans="151:151" ht="14.4" x14ac:dyDescent="0.25">
      <c r="EU62198" s="104"/>
    </row>
    <row r="62199" spans="151:151" ht="14.4" x14ac:dyDescent="0.25">
      <c r="EU62199" s="104"/>
    </row>
    <row r="62200" spans="151:151" ht="14.4" x14ac:dyDescent="0.25">
      <c r="EU62200" s="104"/>
    </row>
    <row r="62201" spans="151:151" ht="14.4" x14ac:dyDescent="0.25">
      <c r="EU62201" s="104"/>
    </row>
    <row r="62202" spans="151:151" ht="14.4" x14ac:dyDescent="0.25">
      <c r="EU62202" s="104"/>
    </row>
    <row r="62203" spans="151:151" ht="14.4" x14ac:dyDescent="0.25">
      <c r="EU62203" s="104"/>
    </row>
    <row r="62204" spans="151:151" ht="14.4" x14ac:dyDescent="0.25">
      <c r="EU62204" s="104"/>
    </row>
    <row r="62205" spans="151:151" ht="14.4" x14ac:dyDescent="0.25">
      <c r="EU62205" s="104"/>
    </row>
    <row r="62206" spans="151:151" ht="14.4" x14ac:dyDescent="0.25">
      <c r="EU62206" s="104"/>
    </row>
    <row r="62207" spans="151:151" ht="14.4" x14ac:dyDescent="0.25">
      <c r="EU62207" s="104"/>
    </row>
    <row r="62208" spans="151:151" ht="14.4" x14ac:dyDescent="0.25">
      <c r="EU62208" s="104"/>
    </row>
    <row r="62209" spans="151:151" ht="14.4" x14ac:dyDescent="0.25">
      <c r="EU62209" s="104"/>
    </row>
    <row r="62210" spans="151:151" ht="14.4" x14ac:dyDescent="0.25">
      <c r="EU62210" s="104"/>
    </row>
    <row r="62211" spans="151:151" ht="14.4" x14ac:dyDescent="0.25">
      <c r="EU62211" s="104"/>
    </row>
    <row r="62212" spans="151:151" ht="14.4" x14ac:dyDescent="0.25">
      <c r="EU62212" s="104"/>
    </row>
    <row r="62213" spans="151:151" ht="14.4" x14ac:dyDescent="0.25">
      <c r="EU62213" s="104"/>
    </row>
    <row r="62214" spans="151:151" ht="14.4" x14ac:dyDescent="0.25">
      <c r="EU62214" s="104"/>
    </row>
    <row r="62215" spans="151:151" ht="14.4" x14ac:dyDescent="0.25">
      <c r="EU62215" s="104"/>
    </row>
    <row r="62216" spans="151:151" ht="14.4" x14ac:dyDescent="0.25">
      <c r="EU62216" s="104"/>
    </row>
    <row r="62217" spans="151:151" ht="14.4" x14ac:dyDescent="0.25">
      <c r="EU62217" s="104"/>
    </row>
    <row r="62218" spans="151:151" ht="14.4" x14ac:dyDescent="0.25">
      <c r="EU62218" s="104"/>
    </row>
    <row r="62219" spans="151:151" ht="14.4" x14ac:dyDescent="0.25">
      <c r="EU62219" s="104"/>
    </row>
    <row r="62220" spans="151:151" ht="14.4" x14ac:dyDescent="0.25">
      <c r="EU62220" s="104"/>
    </row>
    <row r="62221" spans="151:151" ht="14.4" x14ac:dyDescent="0.25">
      <c r="EU62221" s="104"/>
    </row>
    <row r="62222" spans="151:151" ht="14.4" x14ac:dyDescent="0.25">
      <c r="EU62222" s="104"/>
    </row>
    <row r="62223" spans="151:151" ht="14.4" x14ac:dyDescent="0.25">
      <c r="EU62223" s="104"/>
    </row>
    <row r="62224" spans="151:151" ht="14.4" x14ac:dyDescent="0.25">
      <c r="EU62224" s="104"/>
    </row>
    <row r="62225" spans="151:151" ht="14.4" x14ac:dyDescent="0.25">
      <c r="EU62225" s="104"/>
    </row>
    <row r="62226" spans="151:151" ht="14.4" x14ac:dyDescent="0.25">
      <c r="EU62226" s="104"/>
    </row>
    <row r="62227" spans="151:151" ht="14.4" x14ac:dyDescent="0.25">
      <c r="EU62227" s="104"/>
    </row>
    <row r="62228" spans="151:151" ht="14.4" x14ac:dyDescent="0.25">
      <c r="EU62228" s="104"/>
    </row>
    <row r="62229" spans="151:151" ht="14.4" x14ac:dyDescent="0.25">
      <c r="EU62229" s="104"/>
    </row>
    <row r="62230" spans="151:151" ht="14.4" x14ac:dyDescent="0.25">
      <c r="EU62230" s="104"/>
    </row>
    <row r="62231" spans="151:151" ht="14.4" x14ac:dyDescent="0.25">
      <c r="EU62231" s="104"/>
    </row>
    <row r="62232" spans="151:151" ht="14.4" x14ac:dyDescent="0.25">
      <c r="EU62232" s="104"/>
    </row>
    <row r="62233" spans="151:151" ht="14.4" x14ac:dyDescent="0.25">
      <c r="EU62233" s="104"/>
    </row>
    <row r="62234" spans="151:151" ht="14.4" x14ac:dyDescent="0.25">
      <c r="EU62234" s="104"/>
    </row>
    <row r="62235" spans="151:151" ht="14.4" x14ac:dyDescent="0.25">
      <c r="EU62235" s="104"/>
    </row>
    <row r="62236" spans="151:151" ht="14.4" x14ac:dyDescent="0.25">
      <c r="EU62236" s="104"/>
    </row>
    <row r="62237" spans="151:151" ht="14.4" x14ac:dyDescent="0.25">
      <c r="EU62237" s="104"/>
    </row>
    <row r="62238" spans="151:151" ht="14.4" x14ac:dyDescent="0.25">
      <c r="EU62238" s="104"/>
    </row>
    <row r="62239" spans="151:151" ht="14.4" x14ac:dyDescent="0.25">
      <c r="EU62239" s="104"/>
    </row>
    <row r="62240" spans="151:151" ht="14.4" x14ac:dyDescent="0.25">
      <c r="EU62240" s="104"/>
    </row>
    <row r="62241" spans="151:151" ht="14.4" x14ac:dyDescent="0.25">
      <c r="EU62241" s="104"/>
    </row>
    <row r="62242" spans="151:151" ht="14.4" x14ac:dyDescent="0.25">
      <c r="EU62242" s="104"/>
    </row>
    <row r="62243" spans="151:151" ht="14.4" x14ac:dyDescent="0.25">
      <c r="EU62243" s="104"/>
    </row>
    <row r="62244" spans="151:151" ht="14.4" x14ac:dyDescent="0.25">
      <c r="EU62244" s="104"/>
    </row>
    <row r="62245" spans="151:151" ht="14.4" x14ac:dyDescent="0.25">
      <c r="EU62245" s="104"/>
    </row>
    <row r="62246" spans="151:151" ht="14.4" x14ac:dyDescent="0.25">
      <c r="EU62246" s="104"/>
    </row>
    <row r="62247" spans="151:151" ht="14.4" x14ac:dyDescent="0.25">
      <c r="EU62247" s="104"/>
    </row>
    <row r="62248" spans="151:151" ht="14.4" x14ac:dyDescent="0.25">
      <c r="EU62248" s="104"/>
    </row>
    <row r="62249" spans="151:151" ht="14.4" x14ac:dyDescent="0.25">
      <c r="EU62249" s="104"/>
    </row>
    <row r="62250" spans="151:151" ht="14.4" x14ac:dyDescent="0.25">
      <c r="EU62250" s="104"/>
    </row>
    <row r="62251" spans="151:151" ht="14.4" x14ac:dyDescent="0.25">
      <c r="EU62251" s="104"/>
    </row>
    <row r="62252" spans="151:151" ht="14.4" x14ac:dyDescent="0.25">
      <c r="EU62252" s="104"/>
    </row>
    <row r="62253" spans="151:151" ht="14.4" x14ac:dyDescent="0.25">
      <c r="EU62253" s="104"/>
    </row>
    <row r="62254" spans="151:151" ht="14.4" x14ac:dyDescent="0.25">
      <c r="EU62254" s="104"/>
    </row>
    <row r="62255" spans="151:151" ht="14.4" x14ac:dyDescent="0.25">
      <c r="EU62255" s="104"/>
    </row>
    <row r="62256" spans="151:151" ht="14.4" x14ac:dyDescent="0.25">
      <c r="EU62256" s="104"/>
    </row>
    <row r="62257" spans="151:151" ht="14.4" x14ac:dyDescent="0.25">
      <c r="EU62257" s="104"/>
    </row>
    <row r="62258" spans="151:151" ht="14.4" x14ac:dyDescent="0.25">
      <c r="EU62258" s="104"/>
    </row>
    <row r="62259" spans="151:151" ht="14.4" x14ac:dyDescent="0.25">
      <c r="EU62259" s="104"/>
    </row>
    <row r="62260" spans="151:151" ht="14.4" x14ac:dyDescent="0.25">
      <c r="EU62260" s="104"/>
    </row>
    <row r="62261" spans="151:151" ht="14.4" x14ac:dyDescent="0.25">
      <c r="EU62261" s="104"/>
    </row>
    <row r="62262" spans="151:151" ht="14.4" x14ac:dyDescent="0.25">
      <c r="EU62262" s="104"/>
    </row>
    <row r="62263" spans="151:151" ht="14.4" x14ac:dyDescent="0.25">
      <c r="EU62263" s="104"/>
    </row>
    <row r="62264" spans="151:151" ht="14.4" x14ac:dyDescent="0.25">
      <c r="EU62264" s="104"/>
    </row>
    <row r="62265" spans="151:151" ht="14.4" x14ac:dyDescent="0.25">
      <c r="EU62265" s="104"/>
    </row>
    <row r="62266" spans="151:151" ht="14.4" x14ac:dyDescent="0.25">
      <c r="EU62266" s="104"/>
    </row>
    <row r="62267" spans="151:151" ht="14.4" x14ac:dyDescent="0.25">
      <c r="EU62267" s="104"/>
    </row>
    <row r="62268" spans="151:151" ht="14.4" x14ac:dyDescent="0.25">
      <c r="EU62268" s="104"/>
    </row>
    <row r="62269" spans="151:151" ht="14.4" x14ac:dyDescent="0.25">
      <c r="EU62269" s="104"/>
    </row>
    <row r="62270" spans="151:151" ht="14.4" x14ac:dyDescent="0.25">
      <c r="EU62270" s="104"/>
    </row>
    <row r="62271" spans="151:151" ht="14.4" x14ac:dyDescent="0.25">
      <c r="EU62271" s="104"/>
    </row>
    <row r="62272" spans="151:151" ht="14.4" x14ac:dyDescent="0.25">
      <c r="EU62272" s="104"/>
    </row>
    <row r="62273" spans="151:151" ht="14.4" x14ac:dyDescent="0.25">
      <c r="EU62273" s="104"/>
    </row>
    <row r="62274" spans="151:151" ht="14.4" x14ac:dyDescent="0.25">
      <c r="EU62274" s="104"/>
    </row>
    <row r="62275" spans="151:151" ht="14.4" x14ac:dyDescent="0.25">
      <c r="EU62275" s="104"/>
    </row>
    <row r="62276" spans="151:151" ht="14.4" x14ac:dyDescent="0.25">
      <c r="EU62276" s="104"/>
    </row>
    <row r="62277" spans="151:151" ht="14.4" x14ac:dyDescent="0.25">
      <c r="EU62277" s="104"/>
    </row>
    <row r="62278" spans="151:151" ht="14.4" x14ac:dyDescent="0.25">
      <c r="EU62278" s="104"/>
    </row>
    <row r="62279" spans="151:151" ht="14.4" x14ac:dyDescent="0.25">
      <c r="EU62279" s="104"/>
    </row>
    <row r="62280" spans="151:151" ht="14.4" x14ac:dyDescent="0.25">
      <c r="EU62280" s="104"/>
    </row>
    <row r="62281" spans="151:151" ht="14.4" x14ac:dyDescent="0.25">
      <c r="EU62281" s="104"/>
    </row>
    <row r="62282" spans="151:151" ht="14.4" x14ac:dyDescent="0.25">
      <c r="EU62282" s="104"/>
    </row>
    <row r="62283" spans="151:151" ht="14.4" x14ac:dyDescent="0.25">
      <c r="EU62283" s="104"/>
    </row>
    <row r="62284" spans="151:151" ht="14.4" x14ac:dyDescent="0.25">
      <c r="EU62284" s="104"/>
    </row>
    <row r="62285" spans="151:151" ht="14.4" x14ac:dyDescent="0.25">
      <c r="EU62285" s="104"/>
    </row>
    <row r="62286" spans="151:151" ht="14.4" x14ac:dyDescent="0.25">
      <c r="EU62286" s="104"/>
    </row>
    <row r="62287" spans="151:151" ht="14.4" x14ac:dyDescent="0.25">
      <c r="EU62287" s="104"/>
    </row>
    <row r="62288" spans="151:151" ht="14.4" x14ac:dyDescent="0.25">
      <c r="EU62288" s="104"/>
    </row>
    <row r="62289" spans="151:151" ht="14.4" x14ac:dyDescent="0.25">
      <c r="EU62289" s="104"/>
    </row>
    <row r="62290" spans="151:151" ht="14.4" x14ac:dyDescent="0.25">
      <c r="EU62290" s="104"/>
    </row>
    <row r="62291" spans="151:151" ht="14.4" x14ac:dyDescent="0.25">
      <c r="EU62291" s="104"/>
    </row>
    <row r="62292" spans="151:151" ht="14.4" x14ac:dyDescent="0.25">
      <c r="EU62292" s="104"/>
    </row>
    <row r="62293" spans="151:151" ht="14.4" x14ac:dyDescent="0.25">
      <c r="EU62293" s="104"/>
    </row>
    <row r="62294" spans="151:151" ht="14.4" x14ac:dyDescent="0.25">
      <c r="EU62294" s="104"/>
    </row>
    <row r="62295" spans="151:151" ht="14.4" x14ac:dyDescent="0.25">
      <c r="EU62295" s="104"/>
    </row>
    <row r="62296" spans="151:151" ht="14.4" x14ac:dyDescent="0.25">
      <c r="EU62296" s="104"/>
    </row>
    <row r="62297" spans="151:151" ht="14.4" x14ac:dyDescent="0.25">
      <c r="EU62297" s="104"/>
    </row>
    <row r="62298" spans="151:151" ht="14.4" x14ac:dyDescent="0.25">
      <c r="EU62298" s="104"/>
    </row>
    <row r="62299" spans="151:151" ht="14.4" x14ac:dyDescent="0.25">
      <c r="EU62299" s="104"/>
    </row>
    <row r="62300" spans="151:151" ht="14.4" x14ac:dyDescent="0.25">
      <c r="EU62300" s="104"/>
    </row>
    <row r="62301" spans="151:151" ht="14.4" x14ac:dyDescent="0.25">
      <c r="EU62301" s="104"/>
    </row>
    <row r="62302" spans="151:151" ht="14.4" x14ac:dyDescent="0.25">
      <c r="EU62302" s="104"/>
    </row>
    <row r="62303" spans="151:151" ht="14.4" x14ac:dyDescent="0.25">
      <c r="EU62303" s="104"/>
    </row>
    <row r="62304" spans="151:151" ht="14.4" x14ac:dyDescent="0.25">
      <c r="EU62304" s="104"/>
    </row>
    <row r="62305" spans="151:151" ht="14.4" x14ac:dyDescent="0.25">
      <c r="EU62305" s="104"/>
    </row>
    <row r="62306" spans="151:151" ht="14.4" x14ac:dyDescent="0.25">
      <c r="EU62306" s="104"/>
    </row>
    <row r="62307" spans="151:151" ht="14.4" x14ac:dyDescent="0.25">
      <c r="EU62307" s="104"/>
    </row>
    <row r="62308" spans="151:151" ht="14.4" x14ac:dyDescent="0.25">
      <c r="EU62308" s="104"/>
    </row>
    <row r="62309" spans="151:151" ht="14.4" x14ac:dyDescent="0.25">
      <c r="EU62309" s="104"/>
    </row>
    <row r="62310" spans="151:151" ht="14.4" x14ac:dyDescent="0.25">
      <c r="EU62310" s="104"/>
    </row>
    <row r="62311" spans="151:151" ht="14.4" x14ac:dyDescent="0.25">
      <c r="EU62311" s="104"/>
    </row>
    <row r="62312" spans="151:151" ht="14.4" x14ac:dyDescent="0.25">
      <c r="EU62312" s="104"/>
    </row>
    <row r="62313" spans="151:151" ht="14.4" x14ac:dyDescent="0.25">
      <c r="EU62313" s="104"/>
    </row>
    <row r="62314" spans="151:151" ht="14.4" x14ac:dyDescent="0.25">
      <c r="EU62314" s="104"/>
    </row>
    <row r="62315" spans="151:151" ht="14.4" x14ac:dyDescent="0.25">
      <c r="EU62315" s="104"/>
    </row>
    <row r="62316" spans="151:151" ht="14.4" x14ac:dyDescent="0.25">
      <c r="EU62316" s="104"/>
    </row>
    <row r="62317" spans="151:151" ht="14.4" x14ac:dyDescent="0.25">
      <c r="EU62317" s="104"/>
    </row>
    <row r="62318" spans="151:151" ht="14.4" x14ac:dyDescent="0.25">
      <c r="EU62318" s="104"/>
    </row>
    <row r="62319" spans="151:151" ht="14.4" x14ac:dyDescent="0.25">
      <c r="EU62319" s="104"/>
    </row>
    <row r="62320" spans="151:151" ht="14.4" x14ac:dyDescent="0.25">
      <c r="EU62320" s="104"/>
    </row>
    <row r="62321" spans="151:151" ht="14.4" x14ac:dyDescent="0.25">
      <c r="EU62321" s="104"/>
    </row>
    <row r="62322" spans="151:151" ht="14.4" x14ac:dyDescent="0.25">
      <c r="EU62322" s="104"/>
    </row>
    <row r="62323" spans="151:151" ht="14.4" x14ac:dyDescent="0.25">
      <c r="EU62323" s="104"/>
    </row>
    <row r="62324" spans="151:151" ht="14.4" x14ac:dyDescent="0.25">
      <c r="EU62324" s="104"/>
    </row>
    <row r="62325" spans="151:151" ht="14.4" x14ac:dyDescent="0.25">
      <c r="EU62325" s="104"/>
    </row>
    <row r="62326" spans="151:151" ht="14.4" x14ac:dyDescent="0.25">
      <c r="EU62326" s="104"/>
    </row>
    <row r="62327" spans="151:151" ht="14.4" x14ac:dyDescent="0.25">
      <c r="EU62327" s="104"/>
    </row>
    <row r="62328" spans="151:151" ht="14.4" x14ac:dyDescent="0.25">
      <c r="EU62328" s="104"/>
    </row>
    <row r="62329" spans="151:151" ht="14.4" x14ac:dyDescent="0.25">
      <c r="EU62329" s="104"/>
    </row>
    <row r="62330" spans="151:151" ht="14.4" x14ac:dyDescent="0.25">
      <c r="EU62330" s="104"/>
    </row>
    <row r="62331" spans="151:151" ht="14.4" x14ac:dyDescent="0.25">
      <c r="EU62331" s="104"/>
    </row>
    <row r="62332" spans="151:151" ht="14.4" x14ac:dyDescent="0.25">
      <c r="EU62332" s="104"/>
    </row>
    <row r="62333" spans="151:151" ht="14.4" x14ac:dyDescent="0.25">
      <c r="EU62333" s="104"/>
    </row>
    <row r="62334" spans="151:151" ht="14.4" x14ac:dyDescent="0.25">
      <c r="EU62334" s="104"/>
    </row>
    <row r="62335" spans="151:151" ht="14.4" x14ac:dyDescent="0.25">
      <c r="EU62335" s="104"/>
    </row>
    <row r="62336" spans="151:151" ht="14.4" x14ac:dyDescent="0.25">
      <c r="EU62336" s="104"/>
    </row>
    <row r="62337" spans="151:151" ht="14.4" x14ac:dyDescent="0.25">
      <c r="EU62337" s="104"/>
    </row>
    <row r="62338" spans="151:151" ht="14.4" x14ac:dyDescent="0.25">
      <c r="EU62338" s="104"/>
    </row>
    <row r="62339" spans="151:151" ht="14.4" x14ac:dyDescent="0.25">
      <c r="EU62339" s="104"/>
    </row>
    <row r="62340" spans="151:151" ht="14.4" x14ac:dyDescent="0.25">
      <c r="EU62340" s="104"/>
    </row>
    <row r="62341" spans="151:151" ht="14.4" x14ac:dyDescent="0.25">
      <c r="EU62341" s="104"/>
    </row>
    <row r="62342" spans="151:151" ht="14.4" x14ac:dyDescent="0.25">
      <c r="EU62342" s="104"/>
    </row>
    <row r="62343" spans="151:151" ht="14.4" x14ac:dyDescent="0.25">
      <c r="EU62343" s="104"/>
    </row>
    <row r="62344" spans="151:151" ht="14.4" x14ac:dyDescent="0.25">
      <c r="EU62344" s="104"/>
    </row>
    <row r="62345" spans="151:151" ht="14.4" x14ac:dyDescent="0.25">
      <c r="EU62345" s="104"/>
    </row>
    <row r="62346" spans="151:151" ht="14.4" x14ac:dyDescent="0.25">
      <c r="EU62346" s="104"/>
    </row>
    <row r="62347" spans="151:151" ht="14.4" x14ac:dyDescent="0.25">
      <c r="EU62347" s="104"/>
    </row>
    <row r="62348" spans="151:151" ht="14.4" x14ac:dyDescent="0.25">
      <c r="EU62348" s="104"/>
    </row>
    <row r="62349" spans="151:151" ht="14.4" x14ac:dyDescent="0.25">
      <c r="EU62349" s="104"/>
    </row>
    <row r="62350" spans="151:151" ht="14.4" x14ac:dyDescent="0.25">
      <c r="EU62350" s="104"/>
    </row>
    <row r="62351" spans="151:151" ht="14.4" x14ac:dyDescent="0.25">
      <c r="EU62351" s="104"/>
    </row>
    <row r="62352" spans="151:151" ht="14.4" x14ac:dyDescent="0.25">
      <c r="EU62352" s="104"/>
    </row>
    <row r="62353" spans="151:151" ht="14.4" x14ac:dyDescent="0.25">
      <c r="EU62353" s="104"/>
    </row>
    <row r="62354" spans="151:151" ht="14.4" x14ac:dyDescent="0.25">
      <c r="EU62354" s="104"/>
    </row>
    <row r="62355" spans="151:151" ht="14.4" x14ac:dyDescent="0.25">
      <c r="EU62355" s="104"/>
    </row>
    <row r="62356" spans="151:151" ht="14.4" x14ac:dyDescent="0.25">
      <c r="EU62356" s="104"/>
    </row>
    <row r="62357" spans="151:151" ht="14.4" x14ac:dyDescent="0.25">
      <c r="EU62357" s="104"/>
    </row>
    <row r="62358" spans="151:151" ht="14.4" x14ac:dyDescent="0.25">
      <c r="EU62358" s="104"/>
    </row>
    <row r="62359" spans="151:151" ht="14.4" x14ac:dyDescent="0.25">
      <c r="EU62359" s="104"/>
    </row>
    <row r="62360" spans="151:151" ht="14.4" x14ac:dyDescent="0.25">
      <c r="EU62360" s="104"/>
    </row>
    <row r="62361" spans="151:151" ht="14.4" x14ac:dyDescent="0.25">
      <c r="EU62361" s="104"/>
    </row>
    <row r="62362" spans="151:151" ht="14.4" x14ac:dyDescent="0.25">
      <c r="EU62362" s="104"/>
    </row>
    <row r="62363" spans="151:151" ht="14.4" x14ac:dyDescent="0.25">
      <c r="EU62363" s="104"/>
    </row>
    <row r="62364" spans="151:151" ht="14.4" x14ac:dyDescent="0.25">
      <c r="EU62364" s="104"/>
    </row>
    <row r="62365" spans="151:151" ht="14.4" x14ac:dyDescent="0.25">
      <c r="EU62365" s="104"/>
    </row>
    <row r="62366" spans="151:151" ht="14.4" x14ac:dyDescent="0.25">
      <c r="EU62366" s="104"/>
    </row>
    <row r="62367" spans="151:151" ht="14.4" x14ac:dyDescent="0.25">
      <c r="EU62367" s="104"/>
    </row>
    <row r="62368" spans="151:151" ht="14.4" x14ac:dyDescent="0.25">
      <c r="EU62368" s="104"/>
    </row>
    <row r="62369" spans="151:151" ht="14.4" x14ac:dyDescent="0.25">
      <c r="EU62369" s="104"/>
    </row>
    <row r="62370" spans="151:151" ht="14.4" x14ac:dyDescent="0.25">
      <c r="EU62370" s="104"/>
    </row>
    <row r="62371" spans="151:151" ht="14.4" x14ac:dyDescent="0.25">
      <c r="EU62371" s="104"/>
    </row>
    <row r="62372" spans="151:151" ht="14.4" x14ac:dyDescent="0.25">
      <c r="EU62372" s="104"/>
    </row>
    <row r="62373" spans="151:151" ht="14.4" x14ac:dyDescent="0.25">
      <c r="EU62373" s="104"/>
    </row>
    <row r="62374" spans="151:151" ht="14.4" x14ac:dyDescent="0.25">
      <c r="EU62374" s="104"/>
    </row>
    <row r="62375" spans="151:151" ht="14.4" x14ac:dyDescent="0.25">
      <c r="EU62375" s="104"/>
    </row>
    <row r="62376" spans="151:151" ht="14.4" x14ac:dyDescent="0.25">
      <c r="EU62376" s="104"/>
    </row>
    <row r="62377" spans="151:151" ht="14.4" x14ac:dyDescent="0.25">
      <c r="EU62377" s="104"/>
    </row>
    <row r="62378" spans="151:151" ht="14.4" x14ac:dyDescent="0.25">
      <c r="EU62378" s="104"/>
    </row>
    <row r="62379" spans="151:151" ht="14.4" x14ac:dyDescent="0.25">
      <c r="EU62379" s="104"/>
    </row>
    <row r="62380" spans="151:151" ht="14.4" x14ac:dyDescent="0.25">
      <c r="EU62380" s="104"/>
    </row>
    <row r="62381" spans="151:151" ht="14.4" x14ac:dyDescent="0.25">
      <c r="EU62381" s="104"/>
    </row>
    <row r="62382" spans="151:151" ht="14.4" x14ac:dyDescent="0.25">
      <c r="EU62382" s="104"/>
    </row>
    <row r="62383" spans="151:151" ht="14.4" x14ac:dyDescent="0.25">
      <c r="EU62383" s="104"/>
    </row>
    <row r="62384" spans="151:151" ht="14.4" x14ac:dyDescent="0.25">
      <c r="EU62384" s="104"/>
    </row>
    <row r="62385" spans="151:151" ht="14.4" x14ac:dyDescent="0.25">
      <c r="EU62385" s="104"/>
    </row>
    <row r="62386" spans="151:151" ht="14.4" x14ac:dyDescent="0.25">
      <c r="EU62386" s="104"/>
    </row>
    <row r="62387" spans="151:151" ht="14.4" x14ac:dyDescent="0.25">
      <c r="EU62387" s="104"/>
    </row>
    <row r="62388" spans="151:151" ht="14.4" x14ac:dyDescent="0.25">
      <c r="EU62388" s="104"/>
    </row>
    <row r="62389" spans="151:151" ht="14.4" x14ac:dyDescent="0.25">
      <c r="EU62389" s="104"/>
    </row>
    <row r="62390" spans="151:151" ht="14.4" x14ac:dyDescent="0.25">
      <c r="EU62390" s="104"/>
    </row>
    <row r="62391" spans="151:151" ht="14.4" x14ac:dyDescent="0.25">
      <c r="EU62391" s="104"/>
    </row>
    <row r="62392" spans="151:151" ht="14.4" x14ac:dyDescent="0.25">
      <c r="EU62392" s="104"/>
    </row>
    <row r="62393" spans="151:151" ht="14.4" x14ac:dyDescent="0.25">
      <c r="EU62393" s="104"/>
    </row>
    <row r="62394" spans="151:151" ht="14.4" x14ac:dyDescent="0.25">
      <c r="EU62394" s="104"/>
    </row>
    <row r="62395" spans="151:151" ht="14.4" x14ac:dyDescent="0.25">
      <c r="EU62395" s="104"/>
    </row>
    <row r="62396" spans="151:151" ht="14.4" x14ac:dyDescent="0.25">
      <c r="EU62396" s="104"/>
    </row>
    <row r="62397" spans="151:151" ht="14.4" x14ac:dyDescent="0.25">
      <c r="EU62397" s="104"/>
    </row>
    <row r="62398" spans="151:151" ht="14.4" x14ac:dyDescent="0.25">
      <c r="EU62398" s="104"/>
    </row>
    <row r="62399" spans="151:151" ht="14.4" x14ac:dyDescent="0.25">
      <c r="EU62399" s="104"/>
    </row>
    <row r="62400" spans="151:151" ht="14.4" x14ac:dyDescent="0.25">
      <c r="EU62400" s="104"/>
    </row>
    <row r="62401" spans="151:151" ht="14.4" x14ac:dyDescent="0.25">
      <c r="EU62401" s="104"/>
    </row>
    <row r="62402" spans="151:151" ht="14.4" x14ac:dyDescent="0.25">
      <c r="EU62402" s="104"/>
    </row>
    <row r="62403" spans="151:151" ht="14.4" x14ac:dyDescent="0.25">
      <c r="EU62403" s="104"/>
    </row>
    <row r="62404" spans="151:151" ht="14.4" x14ac:dyDescent="0.25">
      <c r="EU62404" s="104"/>
    </row>
    <row r="62405" spans="151:151" ht="14.4" x14ac:dyDescent="0.25">
      <c r="EU62405" s="104"/>
    </row>
    <row r="62406" spans="151:151" ht="14.4" x14ac:dyDescent="0.25">
      <c r="EU62406" s="104"/>
    </row>
    <row r="62407" spans="151:151" ht="14.4" x14ac:dyDescent="0.25">
      <c r="EU62407" s="104"/>
    </row>
    <row r="62408" spans="151:151" ht="14.4" x14ac:dyDescent="0.25">
      <c r="EU62408" s="104"/>
    </row>
    <row r="62409" spans="151:151" ht="14.4" x14ac:dyDescent="0.25">
      <c r="EU62409" s="104"/>
    </row>
    <row r="62410" spans="151:151" ht="14.4" x14ac:dyDescent="0.25">
      <c r="EU62410" s="104"/>
    </row>
    <row r="62411" spans="151:151" ht="14.4" x14ac:dyDescent="0.25">
      <c r="EU62411" s="104"/>
    </row>
    <row r="62412" spans="151:151" ht="14.4" x14ac:dyDescent="0.25">
      <c r="EU62412" s="104"/>
    </row>
    <row r="62413" spans="151:151" ht="14.4" x14ac:dyDescent="0.25">
      <c r="EU62413" s="104"/>
    </row>
    <row r="62414" spans="151:151" ht="14.4" x14ac:dyDescent="0.25">
      <c r="EU62414" s="104"/>
    </row>
    <row r="62415" spans="151:151" ht="14.4" x14ac:dyDescent="0.25">
      <c r="EU62415" s="104"/>
    </row>
    <row r="62416" spans="151:151" ht="14.4" x14ac:dyDescent="0.25">
      <c r="EU62416" s="104"/>
    </row>
    <row r="62417" spans="151:151" ht="14.4" x14ac:dyDescent="0.25">
      <c r="EU62417" s="104"/>
    </row>
    <row r="62418" spans="151:151" ht="14.4" x14ac:dyDescent="0.25">
      <c r="EU62418" s="104"/>
    </row>
    <row r="62419" spans="151:151" ht="14.4" x14ac:dyDescent="0.25">
      <c r="EU62419" s="104"/>
    </row>
    <row r="62420" spans="151:151" ht="14.4" x14ac:dyDescent="0.25">
      <c r="EU62420" s="104"/>
    </row>
    <row r="62421" spans="151:151" ht="14.4" x14ac:dyDescent="0.25">
      <c r="EU62421" s="104"/>
    </row>
    <row r="62422" spans="151:151" ht="14.4" x14ac:dyDescent="0.25">
      <c r="EU62422" s="104"/>
    </row>
    <row r="62423" spans="151:151" ht="14.4" x14ac:dyDescent="0.25">
      <c r="EU62423" s="104"/>
    </row>
    <row r="62424" spans="151:151" ht="14.4" x14ac:dyDescent="0.25">
      <c r="EU62424" s="104"/>
    </row>
    <row r="62425" spans="151:151" ht="14.4" x14ac:dyDescent="0.25">
      <c r="EU62425" s="104"/>
    </row>
    <row r="62426" spans="151:151" ht="14.4" x14ac:dyDescent="0.25">
      <c r="EU62426" s="104"/>
    </row>
    <row r="62427" spans="151:151" ht="14.4" x14ac:dyDescent="0.25">
      <c r="EU62427" s="104"/>
    </row>
    <row r="62428" spans="151:151" ht="14.4" x14ac:dyDescent="0.25">
      <c r="EU62428" s="104"/>
    </row>
    <row r="62429" spans="151:151" ht="14.4" x14ac:dyDescent="0.25">
      <c r="EU62429" s="104"/>
    </row>
    <row r="62430" spans="151:151" ht="14.4" x14ac:dyDescent="0.25">
      <c r="EU62430" s="104"/>
    </row>
    <row r="62431" spans="151:151" ht="14.4" x14ac:dyDescent="0.25">
      <c r="EU62431" s="104"/>
    </row>
    <row r="62432" spans="151:151" ht="14.4" x14ac:dyDescent="0.25">
      <c r="EU62432" s="104"/>
    </row>
    <row r="62433" spans="151:151" ht="14.4" x14ac:dyDescent="0.25">
      <c r="EU62433" s="104"/>
    </row>
    <row r="62434" spans="151:151" ht="14.4" x14ac:dyDescent="0.25">
      <c r="EU62434" s="104"/>
    </row>
    <row r="62435" spans="151:151" ht="14.4" x14ac:dyDescent="0.25">
      <c r="EU62435" s="104"/>
    </row>
    <row r="62436" spans="151:151" ht="14.4" x14ac:dyDescent="0.25">
      <c r="EU62436" s="104"/>
    </row>
    <row r="62437" spans="151:151" ht="14.4" x14ac:dyDescent="0.25">
      <c r="EU62437" s="104"/>
    </row>
    <row r="62438" spans="151:151" ht="14.4" x14ac:dyDescent="0.25">
      <c r="EU62438" s="104"/>
    </row>
    <row r="62439" spans="151:151" ht="14.4" x14ac:dyDescent="0.25">
      <c r="EU62439" s="104"/>
    </row>
    <row r="62440" spans="151:151" ht="14.4" x14ac:dyDescent="0.25">
      <c r="EU62440" s="104"/>
    </row>
    <row r="62441" spans="151:151" ht="14.4" x14ac:dyDescent="0.25">
      <c r="EU62441" s="104"/>
    </row>
    <row r="62442" spans="151:151" ht="14.4" x14ac:dyDescent="0.25">
      <c r="EU62442" s="104"/>
    </row>
    <row r="62443" spans="151:151" ht="14.4" x14ac:dyDescent="0.25">
      <c r="EU62443" s="104"/>
    </row>
    <row r="62444" spans="151:151" ht="14.4" x14ac:dyDescent="0.25">
      <c r="EU62444" s="104"/>
    </row>
    <row r="62445" spans="151:151" ht="14.4" x14ac:dyDescent="0.25">
      <c r="EU62445" s="104"/>
    </row>
    <row r="62446" spans="151:151" ht="14.4" x14ac:dyDescent="0.25">
      <c r="EU62446" s="104"/>
    </row>
    <row r="62447" spans="151:151" ht="14.4" x14ac:dyDescent="0.25">
      <c r="EU62447" s="104"/>
    </row>
    <row r="62448" spans="151:151" ht="14.4" x14ac:dyDescent="0.25">
      <c r="EU62448" s="104"/>
    </row>
    <row r="62449" spans="151:151" ht="14.4" x14ac:dyDescent="0.25">
      <c r="EU62449" s="104"/>
    </row>
    <row r="62450" spans="151:151" ht="14.4" x14ac:dyDescent="0.25">
      <c r="EU62450" s="104"/>
    </row>
    <row r="62451" spans="151:151" ht="14.4" x14ac:dyDescent="0.25">
      <c r="EU62451" s="104"/>
    </row>
    <row r="62452" spans="151:151" ht="14.4" x14ac:dyDescent="0.25">
      <c r="EU62452" s="104"/>
    </row>
    <row r="62453" spans="151:151" ht="14.4" x14ac:dyDescent="0.25">
      <c r="EU62453" s="104"/>
    </row>
    <row r="62454" spans="151:151" ht="14.4" x14ac:dyDescent="0.25">
      <c r="EU62454" s="104"/>
    </row>
    <row r="62455" spans="151:151" ht="14.4" x14ac:dyDescent="0.25">
      <c r="EU62455" s="104"/>
    </row>
    <row r="62456" spans="151:151" ht="14.4" x14ac:dyDescent="0.25">
      <c r="EU62456" s="104"/>
    </row>
    <row r="62457" spans="151:151" ht="14.4" x14ac:dyDescent="0.25">
      <c r="EU62457" s="104"/>
    </row>
    <row r="62458" spans="151:151" ht="14.4" x14ac:dyDescent="0.25">
      <c r="EU62458" s="104"/>
    </row>
    <row r="62459" spans="151:151" ht="14.4" x14ac:dyDescent="0.25">
      <c r="EU62459" s="104"/>
    </row>
    <row r="62460" spans="151:151" ht="14.4" x14ac:dyDescent="0.25">
      <c r="EU62460" s="104"/>
    </row>
    <row r="62461" spans="151:151" ht="14.4" x14ac:dyDescent="0.25">
      <c r="EU62461" s="104"/>
    </row>
    <row r="62462" spans="151:151" ht="14.4" x14ac:dyDescent="0.25">
      <c r="EU62462" s="104"/>
    </row>
    <row r="62463" spans="151:151" ht="14.4" x14ac:dyDescent="0.25">
      <c r="EU62463" s="104"/>
    </row>
    <row r="62464" spans="151:151" ht="14.4" x14ac:dyDescent="0.25">
      <c r="EU62464" s="104"/>
    </row>
    <row r="62465" spans="151:151" ht="14.4" x14ac:dyDescent="0.25">
      <c r="EU62465" s="104"/>
    </row>
    <row r="62466" spans="151:151" ht="14.4" x14ac:dyDescent="0.25">
      <c r="EU62466" s="104"/>
    </row>
    <row r="62467" spans="151:151" ht="14.4" x14ac:dyDescent="0.25">
      <c r="EU62467" s="104"/>
    </row>
    <row r="62468" spans="151:151" ht="14.4" x14ac:dyDescent="0.25">
      <c r="EU62468" s="104"/>
    </row>
    <row r="62469" spans="151:151" ht="14.4" x14ac:dyDescent="0.25">
      <c r="EU62469" s="104"/>
    </row>
    <row r="62470" spans="151:151" ht="14.4" x14ac:dyDescent="0.25">
      <c r="EU62470" s="104"/>
    </row>
    <row r="62471" spans="151:151" ht="14.4" x14ac:dyDescent="0.25">
      <c r="EU62471" s="104"/>
    </row>
    <row r="62472" spans="151:151" ht="14.4" x14ac:dyDescent="0.25">
      <c r="EU62472" s="104"/>
    </row>
    <row r="62473" spans="151:151" ht="14.4" x14ac:dyDescent="0.25">
      <c r="EU62473" s="104"/>
    </row>
    <row r="62474" spans="151:151" ht="14.4" x14ac:dyDescent="0.25">
      <c r="EU62474" s="104"/>
    </row>
    <row r="62475" spans="151:151" ht="14.4" x14ac:dyDescent="0.25">
      <c r="EU62475" s="104"/>
    </row>
    <row r="62476" spans="151:151" ht="14.4" x14ac:dyDescent="0.25">
      <c r="EU62476" s="104"/>
    </row>
    <row r="62477" spans="151:151" ht="14.4" x14ac:dyDescent="0.25">
      <c r="EU62477" s="104"/>
    </row>
    <row r="62478" spans="151:151" ht="14.4" x14ac:dyDescent="0.25">
      <c r="EU62478" s="104"/>
    </row>
    <row r="62479" spans="151:151" ht="14.4" x14ac:dyDescent="0.25">
      <c r="EU62479" s="104"/>
    </row>
    <row r="62480" spans="151:151" ht="14.4" x14ac:dyDescent="0.25">
      <c r="EU62480" s="104"/>
    </row>
    <row r="62481" spans="151:151" ht="14.4" x14ac:dyDescent="0.25">
      <c r="EU62481" s="104"/>
    </row>
    <row r="62482" spans="151:151" ht="14.4" x14ac:dyDescent="0.25">
      <c r="EU62482" s="104"/>
    </row>
    <row r="62483" spans="151:151" ht="14.4" x14ac:dyDescent="0.25">
      <c r="EU62483" s="104"/>
    </row>
    <row r="62484" spans="151:151" ht="14.4" x14ac:dyDescent="0.25">
      <c r="EU62484" s="104"/>
    </row>
    <row r="62485" spans="151:151" ht="14.4" x14ac:dyDescent="0.25">
      <c r="EU62485" s="104"/>
    </row>
    <row r="62486" spans="151:151" ht="14.4" x14ac:dyDescent="0.25">
      <c r="EU62486" s="104"/>
    </row>
    <row r="62487" spans="151:151" ht="14.4" x14ac:dyDescent="0.25">
      <c r="EU62487" s="104"/>
    </row>
    <row r="62488" spans="151:151" ht="14.4" x14ac:dyDescent="0.25">
      <c r="EU62488" s="104"/>
    </row>
    <row r="62489" spans="151:151" ht="14.4" x14ac:dyDescent="0.25">
      <c r="EU62489" s="104"/>
    </row>
    <row r="62490" spans="151:151" ht="14.4" x14ac:dyDescent="0.25">
      <c r="EU62490" s="104"/>
    </row>
    <row r="62491" spans="151:151" ht="14.4" x14ac:dyDescent="0.25">
      <c r="EU62491" s="104"/>
    </row>
    <row r="62492" spans="151:151" ht="14.4" x14ac:dyDescent="0.25">
      <c r="EU62492" s="104"/>
    </row>
    <row r="62493" spans="151:151" ht="14.4" x14ac:dyDescent="0.25">
      <c r="EU62493" s="104"/>
    </row>
    <row r="62494" spans="151:151" ht="14.4" x14ac:dyDescent="0.25">
      <c r="EU62494" s="104"/>
    </row>
    <row r="62495" spans="151:151" ht="14.4" x14ac:dyDescent="0.25">
      <c r="EU62495" s="104"/>
    </row>
    <row r="62496" spans="151:151" ht="14.4" x14ac:dyDescent="0.25">
      <c r="EU62496" s="104"/>
    </row>
    <row r="62497" spans="151:151" ht="14.4" x14ac:dyDescent="0.25">
      <c r="EU62497" s="104"/>
    </row>
    <row r="62498" spans="151:151" ht="14.4" x14ac:dyDescent="0.25">
      <c r="EU62498" s="104"/>
    </row>
    <row r="62499" spans="151:151" ht="14.4" x14ac:dyDescent="0.25">
      <c r="EU62499" s="104"/>
    </row>
    <row r="62500" spans="151:151" ht="14.4" x14ac:dyDescent="0.25">
      <c r="EU62500" s="104"/>
    </row>
    <row r="62501" spans="151:151" ht="14.4" x14ac:dyDescent="0.25">
      <c r="EU62501" s="104"/>
    </row>
    <row r="62502" spans="151:151" ht="14.4" x14ac:dyDescent="0.25">
      <c r="EU62502" s="104"/>
    </row>
    <row r="62503" spans="151:151" ht="14.4" x14ac:dyDescent="0.25">
      <c r="EU62503" s="104"/>
    </row>
    <row r="62504" spans="151:151" ht="14.4" x14ac:dyDescent="0.25">
      <c r="EU62504" s="104"/>
    </row>
    <row r="62505" spans="151:151" ht="14.4" x14ac:dyDescent="0.25">
      <c r="EU62505" s="104"/>
    </row>
    <row r="62506" spans="151:151" ht="14.4" x14ac:dyDescent="0.25">
      <c r="EU62506" s="104"/>
    </row>
    <row r="62507" spans="151:151" ht="14.4" x14ac:dyDescent="0.25">
      <c r="EU62507" s="104"/>
    </row>
    <row r="62508" spans="151:151" ht="14.4" x14ac:dyDescent="0.25">
      <c r="EU62508" s="104"/>
    </row>
    <row r="62509" spans="151:151" ht="14.4" x14ac:dyDescent="0.25">
      <c r="EU62509" s="104"/>
    </row>
    <row r="62510" spans="151:151" ht="14.4" x14ac:dyDescent="0.25">
      <c r="EU62510" s="104"/>
    </row>
    <row r="62511" spans="151:151" ht="14.4" x14ac:dyDescent="0.25">
      <c r="EU62511" s="104"/>
    </row>
    <row r="62512" spans="151:151" ht="14.4" x14ac:dyDescent="0.25">
      <c r="EU62512" s="104"/>
    </row>
    <row r="62513" spans="151:151" ht="14.4" x14ac:dyDescent="0.25">
      <c r="EU62513" s="104"/>
    </row>
    <row r="62514" spans="151:151" ht="14.4" x14ac:dyDescent="0.25">
      <c r="EU62514" s="104"/>
    </row>
    <row r="62515" spans="151:151" ht="14.4" x14ac:dyDescent="0.25">
      <c r="EU62515" s="104"/>
    </row>
    <row r="62516" spans="151:151" ht="14.4" x14ac:dyDescent="0.25">
      <c r="EU62516" s="104"/>
    </row>
    <row r="62517" spans="151:151" ht="14.4" x14ac:dyDescent="0.25">
      <c r="EU62517" s="104"/>
    </row>
    <row r="62518" spans="151:151" ht="14.4" x14ac:dyDescent="0.25">
      <c r="EU62518" s="104"/>
    </row>
    <row r="62519" spans="151:151" ht="14.4" x14ac:dyDescent="0.25">
      <c r="EU62519" s="104"/>
    </row>
    <row r="62520" spans="151:151" ht="14.4" x14ac:dyDescent="0.25">
      <c r="EU62520" s="104"/>
    </row>
    <row r="62521" spans="151:151" ht="14.4" x14ac:dyDescent="0.25">
      <c r="EU62521" s="104"/>
    </row>
    <row r="62522" spans="151:151" ht="14.4" x14ac:dyDescent="0.25">
      <c r="EU62522" s="104"/>
    </row>
    <row r="62523" spans="151:151" ht="14.4" x14ac:dyDescent="0.25">
      <c r="EU62523" s="104"/>
    </row>
    <row r="62524" spans="151:151" ht="14.4" x14ac:dyDescent="0.25">
      <c r="EU62524" s="104"/>
    </row>
    <row r="62525" spans="151:151" ht="14.4" x14ac:dyDescent="0.25">
      <c r="EU62525" s="104"/>
    </row>
    <row r="62526" spans="151:151" ht="14.4" x14ac:dyDescent="0.25">
      <c r="EU62526" s="104"/>
    </row>
    <row r="62527" spans="151:151" ht="14.4" x14ac:dyDescent="0.25">
      <c r="EU62527" s="104"/>
    </row>
    <row r="62528" spans="151:151" ht="14.4" x14ac:dyDescent="0.25">
      <c r="EU62528" s="104"/>
    </row>
    <row r="62529" spans="151:151" ht="14.4" x14ac:dyDescent="0.25">
      <c r="EU62529" s="104"/>
    </row>
    <row r="62530" spans="151:151" ht="14.4" x14ac:dyDescent="0.25">
      <c r="EU62530" s="104"/>
    </row>
    <row r="62531" spans="151:151" ht="14.4" x14ac:dyDescent="0.25">
      <c r="EU62531" s="104"/>
    </row>
    <row r="62532" spans="151:151" ht="14.4" x14ac:dyDescent="0.25">
      <c r="EU62532" s="104"/>
    </row>
    <row r="62533" spans="151:151" ht="14.4" x14ac:dyDescent="0.25">
      <c r="EU62533" s="104"/>
    </row>
    <row r="62534" spans="151:151" ht="14.4" x14ac:dyDescent="0.25">
      <c r="EU62534" s="104"/>
    </row>
    <row r="62535" spans="151:151" ht="14.4" x14ac:dyDescent="0.25">
      <c r="EU62535" s="104"/>
    </row>
    <row r="62536" spans="151:151" ht="14.4" x14ac:dyDescent="0.25">
      <c r="EU62536" s="104"/>
    </row>
    <row r="62537" spans="151:151" ht="14.4" x14ac:dyDescent="0.25">
      <c r="EU62537" s="104"/>
    </row>
    <row r="62538" spans="151:151" ht="14.4" x14ac:dyDescent="0.25">
      <c r="EU62538" s="104"/>
    </row>
    <row r="62539" spans="151:151" ht="14.4" x14ac:dyDescent="0.25">
      <c r="EU62539" s="104"/>
    </row>
    <row r="62540" spans="151:151" ht="14.4" x14ac:dyDescent="0.25">
      <c r="EU62540" s="104"/>
    </row>
    <row r="62541" spans="151:151" ht="14.4" x14ac:dyDescent="0.25">
      <c r="EU62541" s="104"/>
    </row>
    <row r="62542" spans="151:151" ht="14.4" x14ac:dyDescent="0.25">
      <c r="EU62542" s="104"/>
    </row>
    <row r="62543" spans="151:151" ht="14.4" x14ac:dyDescent="0.25">
      <c r="EU62543" s="104"/>
    </row>
    <row r="62544" spans="151:151" ht="14.4" x14ac:dyDescent="0.25">
      <c r="EU62544" s="104"/>
    </row>
    <row r="62545" spans="151:151" ht="14.4" x14ac:dyDescent="0.25">
      <c r="EU62545" s="104"/>
    </row>
    <row r="62546" spans="151:151" ht="14.4" x14ac:dyDescent="0.25">
      <c r="EU62546" s="104"/>
    </row>
    <row r="62547" spans="151:151" ht="14.4" x14ac:dyDescent="0.25">
      <c r="EU62547" s="104"/>
    </row>
    <row r="62548" spans="151:151" ht="14.4" x14ac:dyDescent="0.25">
      <c r="EU62548" s="104"/>
    </row>
    <row r="62549" spans="151:151" ht="14.4" x14ac:dyDescent="0.25">
      <c r="EU62549" s="104"/>
    </row>
    <row r="62550" spans="151:151" ht="14.4" x14ac:dyDescent="0.25">
      <c r="EU62550" s="104"/>
    </row>
    <row r="62551" spans="151:151" ht="14.4" x14ac:dyDescent="0.25">
      <c r="EU62551" s="104"/>
    </row>
    <row r="62552" spans="151:151" ht="14.4" x14ac:dyDescent="0.25">
      <c r="EU62552" s="104"/>
    </row>
    <row r="62553" spans="151:151" ht="14.4" x14ac:dyDescent="0.25">
      <c r="EU62553" s="104"/>
    </row>
    <row r="62554" spans="151:151" ht="14.4" x14ac:dyDescent="0.25">
      <c r="EU62554" s="104"/>
    </row>
    <row r="62555" spans="151:151" ht="14.4" x14ac:dyDescent="0.25">
      <c r="EU62555" s="104"/>
    </row>
    <row r="62556" spans="151:151" ht="14.4" x14ac:dyDescent="0.25">
      <c r="EU62556" s="104"/>
    </row>
    <row r="62557" spans="151:151" ht="14.4" x14ac:dyDescent="0.25">
      <c r="EU62557" s="104"/>
    </row>
    <row r="62558" spans="151:151" ht="14.4" x14ac:dyDescent="0.25">
      <c r="EU62558" s="104"/>
    </row>
    <row r="62559" spans="151:151" ht="14.4" x14ac:dyDescent="0.25">
      <c r="EU62559" s="104"/>
    </row>
    <row r="62560" spans="151:151" ht="14.4" x14ac:dyDescent="0.25">
      <c r="EU62560" s="104"/>
    </row>
    <row r="62561" spans="151:151" ht="14.4" x14ac:dyDescent="0.25">
      <c r="EU62561" s="104"/>
    </row>
    <row r="62562" spans="151:151" ht="14.4" x14ac:dyDescent="0.25">
      <c r="EU62562" s="104"/>
    </row>
    <row r="62563" spans="151:151" ht="14.4" x14ac:dyDescent="0.25">
      <c r="EU62563" s="104"/>
    </row>
    <row r="62564" spans="151:151" ht="14.4" x14ac:dyDescent="0.25">
      <c r="EU62564" s="104"/>
    </row>
    <row r="62565" spans="151:151" ht="14.4" x14ac:dyDescent="0.25">
      <c r="EU62565" s="104"/>
    </row>
    <row r="62566" spans="151:151" ht="14.4" x14ac:dyDescent="0.25">
      <c r="EU62566" s="104"/>
    </row>
    <row r="62567" spans="151:151" ht="14.4" x14ac:dyDescent="0.25">
      <c r="EU62567" s="104"/>
    </row>
    <row r="62568" spans="151:151" ht="14.4" x14ac:dyDescent="0.25">
      <c r="EU62568" s="104"/>
    </row>
    <row r="62569" spans="151:151" ht="14.4" x14ac:dyDescent="0.25">
      <c r="EU62569" s="104"/>
    </row>
    <row r="62570" spans="151:151" ht="14.4" x14ac:dyDescent="0.25">
      <c r="EU62570" s="104"/>
    </row>
    <row r="62571" spans="151:151" ht="14.4" x14ac:dyDescent="0.25">
      <c r="EU62571" s="104"/>
    </row>
    <row r="62572" spans="151:151" ht="14.4" x14ac:dyDescent="0.25">
      <c r="EU62572" s="104"/>
    </row>
    <row r="62573" spans="151:151" ht="14.4" x14ac:dyDescent="0.25">
      <c r="EU62573" s="104"/>
    </row>
    <row r="62574" spans="151:151" ht="14.4" x14ac:dyDescent="0.25">
      <c r="EU62574" s="104"/>
    </row>
    <row r="62575" spans="151:151" ht="14.4" x14ac:dyDescent="0.25">
      <c r="EU62575" s="104"/>
    </row>
    <row r="62576" spans="151:151" ht="14.4" x14ac:dyDescent="0.25">
      <c r="EU62576" s="104"/>
    </row>
    <row r="62577" spans="151:151" ht="14.4" x14ac:dyDescent="0.25">
      <c r="EU62577" s="104"/>
    </row>
    <row r="62578" spans="151:151" ht="14.4" x14ac:dyDescent="0.25">
      <c r="EU62578" s="104"/>
    </row>
    <row r="62579" spans="151:151" ht="14.4" x14ac:dyDescent="0.25">
      <c r="EU62579" s="104"/>
    </row>
    <row r="62580" spans="151:151" ht="14.4" x14ac:dyDescent="0.25">
      <c r="EU62580" s="104"/>
    </row>
    <row r="62581" spans="151:151" ht="14.4" x14ac:dyDescent="0.25">
      <c r="EU62581" s="104"/>
    </row>
    <row r="62582" spans="151:151" ht="14.4" x14ac:dyDescent="0.25">
      <c r="EU62582" s="104"/>
    </row>
    <row r="62583" spans="151:151" ht="14.4" x14ac:dyDescent="0.25">
      <c r="EU62583" s="104"/>
    </row>
    <row r="62584" spans="151:151" ht="14.4" x14ac:dyDescent="0.25">
      <c r="EU62584" s="104"/>
    </row>
    <row r="62585" spans="151:151" ht="14.4" x14ac:dyDescent="0.25">
      <c r="EU62585" s="104"/>
    </row>
    <row r="62586" spans="151:151" ht="14.4" x14ac:dyDescent="0.25">
      <c r="EU62586" s="104"/>
    </row>
    <row r="62587" spans="151:151" ht="14.4" x14ac:dyDescent="0.25">
      <c r="EU62587" s="104"/>
    </row>
    <row r="62588" spans="151:151" ht="14.4" x14ac:dyDescent="0.25">
      <c r="EU62588" s="104"/>
    </row>
    <row r="62589" spans="151:151" ht="14.4" x14ac:dyDescent="0.25">
      <c r="EU62589" s="104"/>
    </row>
    <row r="62590" spans="151:151" ht="14.4" x14ac:dyDescent="0.25">
      <c r="EU62590" s="104"/>
    </row>
    <row r="62591" spans="151:151" ht="14.4" x14ac:dyDescent="0.25">
      <c r="EU62591" s="104"/>
    </row>
    <row r="62592" spans="151:151" ht="14.4" x14ac:dyDescent="0.25">
      <c r="EU62592" s="104"/>
    </row>
    <row r="62593" spans="151:151" ht="14.4" x14ac:dyDescent="0.25">
      <c r="EU62593" s="104"/>
    </row>
    <row r="62594" spans="151:151" ht="14.4" x14ac:dyDescent="0.25">
      <c r="EU62594" s="104"/>
    </row>
    <row r="62595" spans="151:151" ht="14.4" x14ac:dyDescent="0.25">
      <c r="EU62595" s="104"/>
    </row>
    <row r="62596" spans="151:151" ht="14.4" x14ac:dyDescent="0.25">
      <c r="EU62596" s="104"/>
    </row>
    <row r="62597" spans="151:151" ht="14.4" x14ac:dyDescent="0.25">
      <c r="EU62597" s="104"/>
    </row>
    <row r="62598" spans="151:151" ht="14.4" x14ac:dyDescent="0.25">
      <c r="EU62598" s="104"/>
    </row>
    <row r="62599" spans="151:151" ht="14.4" x14ac:dyDescent="0.25">
      <c r="EU62599" s="104"/>
    </row>
    <row r="62600" spans="151:151" ht="14.4" x14ac:dyDescent="0.25">
      <c r="EU62600" s="104"/>
    </row>
    <row r="62601" spans="151:151" ht="14.4" x14ac:dyDescent="0.25">
      <c r="EU62601" s="104"/>
    </row>
    <row r="62602" spans="151:151" ht="14.4" x14ac:dyDescent="0.25">
      <c r="EU62602" s="104"/>
    </row>
    <row r="62603" spans="151:151" ht="14.4" x14ac:dyDescent="0.25">
      <c r="EU62603" s="104"/>
    </row>
    <row r="62604" spans="151:151" ht="14.4" x14ac:dyDescent="0.25">
      <c r="EU62604" s="104"/>
    </row>
    <row r="62605" spans="151:151" ht="14.4" x14ac:dyDescent="0.25">
      <c r="EU62605" s="104"/>
    </row>
    <row r="62606" spans="151:151" ht="14.4" x14ac:dyDescent="0.25">
      <c r="EU62606" s="104"/>
    </row>
    <row r="62607" spans="151:151" ht="14.4" x14ac:dyDescent="0.25">
      <c r="EU62607" s="104"/>
    </row>
    <row r="62608" spans="151:151" ht="14.4" x14ac:dyDescent="0.25">
      <c r="EU62608" s="104"/>
    </row>
    <row r="62609" spans="151:151" ht="14.4" x14ac:dyDescent="0.25">
      <c r="EU62609" s="104"/>
    </row>
    <row r="62610" spans="151:151" ht="14.4" x14ac:dyDescent="0.25">
      <c r="EU62610" s="104"/>
    </row>
    <row r="62611" spans="151:151" ht="14.4" x14ac:dyDescent="0.25">
      <c r="EU62611" s="104"/>
    </row>
    <row r="62612" spans="151:151" ht="14.4" x14ac:dyDescent="0.25">
      <c r="EU62612" s="104"/>
    </row>
    <row r="62613" spans="151:151" ht="14.4" x14ac:dyDescent="0.25">
      <c r="EU62613" s="104"/>
    </row>
    <row r="62614" spans="151:151" ht="14.4" x14ac:dyDescent="0.25">
      <c r="EU62614" s="104"/>
    </row>
    <row r="62615" spans="151:151" ht="14.4" x14ac:dyDescent="0.25">
      <c r="EU62615" s="104"/>
    </row>
    <row r="62616" spans="151:151" ht="14.4" x14ac:dyDescent="0.25">
      <c r="EU62616" s="104"/>
    </row>
    <row r="62617" spans="151:151" ht="14.4" x14ac:dyDescent="0.25">
      <c r="EU62617" s="104"/>
    </row>
    <row r="62618" spans="151:151" ht="14.4" x14ac:dyDescent="0.25">
      <c r="EU62618" s="104"/>
    </row>
    <row r="62619" spans="151:151" ht="14.4" x14ac:dyDescent="0.25">
      <c r="EU62619" s="104"/>
    </row>
    <row r="62620" spans="151:151" ht="14.4" x14ac:dyDescent="0.25">
      <c r="EU62620" s="104"/>
    </row>
    <row r="62621" spans="151:151" ht="14.4" x14ac:dyDescent="0.25">
      <c r="EU62621" s="104"/>
    </row>
    <row r="62622" spans="151:151" ht="14.4" x14ac:dyDescent="0.25">
      <c r="EU62622" s="104"/>
    </row>
    <row r="62623" spans="151:151" ht="14.4" x14ac:dyDescent="0.25">
      <c r="EU62623" s="104"/>
    </row>
    <row r="62624" spans="151:151" ht="14.4" x14ac:dyDescent="0.25">
      <c r="EU62624" s="104"/>
    </row>
    <row r="62625" spans="151:151" ht="14.4" x14ac:dyDescent="0.25">
      <c r="EU62625" s="104"/>
    </row>
    <row r="62626" spans="151:151" ht="14.4" x14ac:dyDescent="0.25">
      <c r="EU62626" s="104"/>
    </row>
    <row r="62627" spans="151:151" ht="14.4" x14ac:dyDescent="0.25">
      <c r="EU62627" s="104"/>
    </row>
    <row r="62628" spans="151:151" ht="14.4" x14ac:dyDescent="0.25">
      <c r="EU62628" s="104"/>
    </row>
    <row r="62629" spans="151:151" ht="14.4" x14ac:dyDescent="0.25">
      <c r="EU62629" s="104"/>
    </row>
    <row r="62630" spans="151:151" ht="14.4" x14ac:dyDescent="0.25">
      <c r="EU62630" s="104"/>
    </row>
    <row r="62631" spans="151:151" ht="14.4" x14ac:dyDescent="0.25">
      <c r="EU62631" s="104"/>
    </row>
    <row r="62632" spans="151:151" ht="14.4" x14ac:dyDescent="0.25">
      <c r="EU62632" s="104"/>
    </row>
    <row r="62633" spans="151:151" ht="14.4" x14ac:dyDescent="0.25">
      <c r="EU62633" s="104"/>
    </row>
    <row r="62634" spans="151:151" ht="14.4" x14ac:dyDescent="0.25">
      <c r="EU62634" s="104"/>
    </row>
    <row r="62635" spans="151:151" ht="14.4" x14ac:dyDescent="0.25">
      <c r="EU62635" s="104"/>
    </row>
    <row r="62636" spans="151:151" ht="14.4" x14ac:dyDescent="0.25">
      <c r="EU62636" s="104"/>
    </row>
    <row r="62637" spans="151:151" ht="14.4" x14ac:dyDescent="0.25">
      <c r="EU62637" s="104"/>
    </row>
    <row r="62638" spans="151:151" ht="14.4" x14ac:dyDescent="0.25">
      <c r="EU62638" s="104"/>
    </row>
    <row r="62639" spans="151:151" ht="14.4" x14ac:dyDescent="0.25">
      <c r="EU62639" s="104"/>
    </row>
    <row r="62640" spans="151:151" ht="14.4" x14ac:dyDescent="0.25">
      <c r="EU62640" s="104"/>
    </row>
    <row r="62641" spans="151:151" ht="14.4" x14ac:dyDescent="0.25">
      <c r="EU62641" s="104"/>
    </row>
    <row r="62642" spans="151:151" ht="14.4" x14ac:dyDescent="0.25">
      <c r="EU62642" s="104"/>
    </row>
    <row r="62643" spans="151:151" ht="14.4" x14ac:dyDescent="0.25">
      <c r="EU62643" s="104"/>
    </row>
    <row r="62644" spans="151:151" ht="14.4" x14ac:dyDescent="0.25">
      <c r="EU62644" s="104"/>
    </row>
    <row r="62645" spans="151:151" ht="14.4" x14ac:dyDescent="0.25">
      <c r="EU62645" s="104"/>
    </row>
    <row r="62646" spans="151:151" ht="14.4" x14ac:dyDescent="0.25">
      <c r="EU62646" s="104"/>
    </row>
    <row r="62647" spans="151:151" ht="14.4" x14ac:dyDescent="0.25">
      <c r="EU62647" s="104"/>
    </row>
    <row r="62648" spans="151:151" ht="14.4" x14ac:dyDescent="0.25">
      <c r="EU62648" s="104"/>
    </row>
    <row r="62649" spans="151:151" ht="14.4" x14ac:dyDescent="0.25">
      <c r="EU62649" s="104"/>
    </row>
    <row r="62650" spans="151:151" ht="14.4" x14ac:dyDescent="0.25">
      <c r="EU62650" s="104"/>
    </row>
    <row r="62651" spans="151:151" ht="14.4" x14ac:dyDescent="0.25">
      <c r="EU62651" s="104"/>
    </row>
    <row r="62652" spans="151:151" ht="14.4" x14ac:dyDescent="0.25">
      <c r="EU62652" s="104"/>
    </row>
    <row r="62653" spans="151:151" ht="14.4" x14ac:dyDescent="0.25">
      <c r="EU62653" s="104"/>
    </row>
    <row r="62654" spans="151:151" ht="14.4" x14ac:dyDescent="0.25">
      <c r="EU62654" s="104"/>
    </row>
    <row r="62655" spans="151:151" ht="14.4" x14ac:dyDescent="0.25">
      <c r="EU62655" s="104"/>
    </row>
    <row r="62656" spans="151:151" ht="14.4" x14ac:dyDescent="0.25">
      <c r="EU62656" s="104"/>
    </row>
    <row r="62657" spans="151:151" ht="14.4" x14ac:dyDescent="0.25">
      <c r="EU62657" s="104"/>
    </row>
    <row r="62658" spans="151:151" ht="14.4" x14ac:dyDescent="0.25">
      <c r="EU62658" s="104"/>
    </row>
    <row r="62659" spans="151:151" ht="14.4" x14ac:dyDescent="0.25">
      <c r="EU62659" s="104"/>
    </row>
    <row r="62660" spans="151:151" ht="14.4" x14ac:dyDescent="0.25">
      <c r="EU62660" s="104"/>
    </row>
    <row r="62661" spans="151:151" ht="14.4" x14ac:dyDescent="0.25">
      <c r="EU62661" s="104"/>
    </row>
    <row r="62662" spans="151:151" ht="14.4" x14ac:dyDescent="0.25">
      <c r="EU62662" s="104"/>
    </row>
    <row r="62663" spans="151:151" ht="14.4" x14ac:dyDescent="0.25">
      <c r="EU62663" s="104"/>
    </row>
    <row r="62664" spans="151:151" ht="14.4" x14ac:dyDescent="0.25">
      <c r="EU62664" s="104"/>
    </row>
    <row r="62665" spans="151:151" ht="14.4" x14ac:dyDescent="0.25">
      <c r="EU62665" s="104"/>
    </row>
    <row r="62666" spans="151:151" ht="14.4" x14ac:dyDescent="0.25">
      <c r="EU62666" s="104"/>
    </row>
    <row r="62667" spans="151:151" ht="14.4" x14ac:dyDescent="0.25">
      <c r="EU62667" s="104"/>
    </row>
    <row r="62668" spans="151:151" ht="14.4" x14ac:dyDescent="0.25">
      <c r="EU62668" s="104"/>
    </row>
    <row r="62669" spans="151:151" ht="14.4" x14ac:dyDescent="0.25">
      <c r="EU62669" s="104"/>
    </row>
    <row r="62670" spans="151:151" ht="14.4" x14ac:dyDescent="0.25">
      <c r="EU62670" s="104"/>
    </row>
    <row r="62671" spans="151:151" ht="14.4" x14ac:dyDescent="0.25">
      <c r="EU62671" s="104"/>
    </row>
    <row r="62672" spans="151:151" ht="14.4" x14ac:dyDescent="0.25">
      <c r="EU62672" s="104"/>
    </row>
    <row r="62673" spans="151:151" ht="14.4" x14ac:dyDescent="0.25">
      <c r="EU62673" s="104"/>
    </row>
    <row r="62674" spans="151:151" ht="14.4" x14ac:dyDescent="0.25">
      <c r="EU62674" s="104"/>
    </row>
    <row r="62675" spans="151:151" ht="14.4" x14ac:dyDescent="0.25">
      <c r="EU62675" s="104"/>
    </row>
    <row r="62676" spans="151:151" ht="14.4" x14ac:dyDescent="0.25">
      <c r="EU62676" s="104"/>
    </row>
    <row r="62677" spans="151:151" ht="14.4" x14ac:dyDescent="0.25">
      <c r="EU62677" s="104"/>
    </row>
    <row r="62678" spans="151:151" ht="14.4" x14ac:dyDescent="0.25">
      <c r="EU62678" s="104"/>
    </row>
    <row r="62679" spans="151:151" ht="14.4" x14ac:dyDescent="0.25">
      <c r="EU62679" s="104"/>
    </row>
    <row r="62680" spans="151:151" ht="14.4" x14ac:dyDescent="0.25">
      <c r="EU62680" s="104"/>
    </row>
    <row r="62681" spans="151:151" ht="14.4" x14ac:dyDescent="0.25">
      <c r="EU62681" s="104"/>
    </row>
    <row r="62682" spans="151:151" ht="14.4" x14ac:dyDescent="0.25">
      <c r="EU62682" s="104"/>
    </row>
    <row r="62683" spans="151:151" ht="14.4" x14ac:dyDescent="0.25">
      <c r="EU62683" s="104"/>
    </row>
    <row r="62684" spans="151:151" ht="14.4" x14ac:dyDescent="0.25">
      <c r="EU62684" s="104"/>
    </row>
    <row r="62685" spans="151:151" ht="14.4" x14ac:dyDescent="0.25">
      <c r="EU62685" s="104"/>
    </row>
    <row r="62686" spans="151:151" ht="14.4" x14ac:dyDescent="0.25">
      <c r="EU62686" s="104"/>
    </row>
    <row r="62687" spans="151:151" ht="14.4" x14ac:dyDescent="0.25">
      <c r="EU62687" s="104"/>
    </row>
    <row r="62688" spans="151:151" ht="14.4" x14ac:dyDescent="0.25">
      <c r="EU62688" s="104"/>
    </row>
    <row r="62689" spans="151:151" ht="14.4" x14ac:dyDescent="0.25">
      <c r="EU62689" s="104"/>
    </row>
    <row r="62690" spans="151:151" ht="14.4" x14ac:dyDescent="0.25">
      <c r="EU62690" s="104"/>
    </row>
    <row r="62691" spans="151:151" ht="14.4" x14ac:dyDescent="0.25">
      <c r="EU62691" s="104"/>
    </row>
    <row r="62692" spans="151:151" ht="14.4" x14ac:dyDescent="0.25">
      <c r="EU62692" s="104"/>
    </row>
    <row r="62693" spans="151:151" ht="14.4" x14ac:dyDescent="0.25">
      <c r="EU62693" s="104"/>
    </row>
    <row r="62694" spans="151:151" ht="14.4" x14ac:dyDescent="0.25">
      <c r="EU62694" s="104"/>
    </row>
    <row r="62695" spans="151:151" ht="14.4" x14ac:dyDescent="0.25">
      <c r="EU62695" s="104"/>
    </row>
    <row r="62696" spans="151:151" ht="14.4" x14ac:dyDescent="0.25">
      <c r="EU62696" s="104"/>
    </row>
    <row r="62697" spans="151:151" ht="14.4" x14ac:dyDescent="0.25">
      <c r="EU62697" s="104"/>
    </row>
    <row r="62698" spans="151:151" ht="14.4" x14ac:dyDescent="0.25">
      <c r="EU62698" s="104"/>
    </row>
    <row r="62699" spans="151:151" ht="14.4" x14ac:dyDescent="0.25">
      <c r="EU62699" s="104"/>
    </row>
    <row r="62700" spans="151:151" ht="14.4" x14ac:dyDescent="0.25">
      <c r="EU62700" s="104"/>
    </row>
    <row r="62701" spans="151:151" ht="14.4" x14ac:dyDescent="0.25">
      <c r="EU62701" s="104"/>
    </row>
    <row r="62702" spans="151:151" ht="14.4" x14ac:dyDescent="0.25">
      <c r="EU62702" s="104"/>
    </row>
    <row r="62703" spans="151:151" ht="14.4" x14ac:dyDescent="0.25">
      <c r="EU62703" s="104"/>
    </row>
    <row r="62704" spans="151:151" ht="14.4" x14ac:dyDescent="0.25">
      <c r="EU62704" s="104"/>
    </row>
    <row r="62705" spans="151:151" ht="14.4" x14ac:dyDescent="0.25">
      <c r="EU62705" s="104"/>
    </row>
    <row r="62706" spans="151:151" ht="14.4" x14ac:dyDescent="0.25">
      <c r="EU62706" s="104"/>
    </row>
    <row r="62707" spans="151:151" ht="14.4" x14ac:dyDescent="0.25">
      <c r="EU62707" s="104"/>
    </row>
    <row r="62708" spans="151:151" ht="14.4" x14ac:dyDescent="0.25">
      <c r="EU62708" s="104"/>
    </row>
    <row r="62709" spans="151:151" ht="14.4" x14ac:dyDescent="0.25">
      <c r="EU62709" s="104"/>
    </row>
    <row r="62710" spans="151:151" ht="14.4" x14ac:dyDescent="0.25">
      <c r="EU62710" s="104"/>
    </row>
    <row r="62711" spans="151:151" ht="14.4" x14ac:dyDescent="0.25">
      <c r="EU62711" s="104"/>
    </row>
    <row r="62712" spans="151:151" ht="14.4" x14ac:dyDescent="0.25">
      <c r="EU62712" s="104"/>
    </row>
    <row r="62713" spans="151:151" ht="14.4" x14ac:dyDescent="0.25">
      <c r="EU62713" s="104"/>
    </row>
    <row r="62714" spans="151:151" ht="14.4" x14ac:dyDescent="0.25">
      <c r="EU62714" s="104"/>
    </row>
    <row r="62715" spans="151:151" ht="14.4" x14ac:dyDescent="0.25">
      <c r="EU62715" s="104"/>
    </row>
    <row r="62716" spans="151:151" ht="14.4" x14ac:dyDescent="0.25">
      <c r="EU62716" s="104"/>
    </row>
    <row r="62717" spans="151:151" ht="14.4" x14ac:dyDescent="0.25">
      <c r="EU62717" s="104"/>
    </row>
    <row r="62718" spans="151:151" ht="14.4" x14ac:dyDescent="0.25">
      <c r="EU62718" s="104"/>
    </row>
    <row r="62719" spans="151:151" ht="14.4" x14ac:dyDescent="0.25">
      <c r="EU62719" s="104"/>
    </row>
    <row r="62720" spans="151:151" ht="14.4" x14ac:dyDescent="0.25">
      <c r="EU62720" s="104"/>
    </row>
    <row r="62721" spans="151:151" ht="14.4" x14ac:dyDescent="0.25">
      <c r="EU62721" s="104"/>
    </row>
    <row r="62722" spans="151:151" ht="14.4" x14ac:dyDescent="0.25">
      <c r="EU62722" s="104"/>
    </row>
    <row r="62723" spans="151:151" ht="14.4" x14ac:dyDescent="0.25">
      <c r="EU62723" s="104"/>
    </row>
    <row r="62724" spans="151:151" ht="14.4" x14ac:dyDescent="0.25">
      <c r="EU62724" s="104"/>
    </row>
    <row r="62725" spans="151:151" ht="14.4" x14ac:dyDescent="0.25">
      <c r="EU62725" s="104"/>
    </row>
    <row r="62726" spans="151:151" ht="14.4" x14ac:dyDescent="0.25">
      <c r="EU62726" s="104"/>
    </row>
    <row r="62727" spans="151:151" ht="14.4" x14ac:dyDescent="0.25">
      <c r="EU62727" s="104"/>
    </row>
    <row r="62728" spans="151:151" ht="14.4" x14ac:dyDescent="0.25">
      <c r="EU62728" s="104"/>
    </row>
    <row r="62729" spans="151:151" ht="14.4" x14ac:dyDescent="0.25">
      <c r="EU62729" s="104"/>
    </row>
    <row r="62730" spans="151:151" ht="14.4" x14ac:dyDescent="0.25">
      <c r="EU62730" s="104"/>
    </row>
    <row r="62731" spans="151:151" ht="14.4" x14ac:dyDescent="0.25">
      <c r="EU62731" s="104"/>
    </row>
    <row r="62732" spans="151:151" ht="14.4" x14ac:dyDescent="0.25">
      <c r="EU62732" s="104"/>
    </row>
    <row r="62733" spans="151:151" ht="14.4" x14ac:dyDescent="0.25">
      <c r="EU62733" s="104"/>
    </row>
    <row r="62734" spans="151:151" ht="14.4" x14ac:dyDescent="0.25">
      <c r="EU62734" s="104"/>
    </row>
    <row r="62735" spans="151:151" ht="14.4" x14ac:dyDescent="0.25">
      <c r="EU62735" s="104"/>
    </row>
    <row r="62736" spans="151:151" ht="14.4" x14ac:dyDescent="0.25">
      <c r="EU62736" s="104"/>
    </row>
    <row r="62737" spans="151:151" ht="14.4" x14ac:dyDescent="0.25">
      <c r="EU62737" s="104"/>
    </row>
    <row r="62738" spans="151:151" ht="14.4" x14ac:dyDescent="0.25">
      <c r="EU62738" s="104"/>
    </row>
    <row r="62739" spans="151:151" ht="14.4" x14ac:dyDescent="0.25">
      <c r="EU62739" s="104"/>
    </row>
    <row r="62740" spans="151:151" ht="14.4" x14ac:dyDescent="0.25">
      <c r="EU62740" s="104"/>
    </row>
    <row r="62741" spans="151:151" ht="14.4" x14ac:dyDescent="0.25">
      <c r="EU62741" s="104"/>
    </row>
    <row r="62742" spans="151:151" ht="14.4" x14ac:dyDescent="0.25">
      <c r="EU62742" s="104"/>
    </row>
    <row r="62743" spans="151:151" ht="14.4" x14ac:dyDescent="0.25">
      <c r="EU62743" s="104"/>
    </row>
    <row r="62744" spans="151:151" ht="14.4" x14ac:dyDescent="0.25">
      <c r="EU62744" s="104"/>
    </row>
    <row r="62745" spans="151:151" ht="14.4" x14ac:dyDescent="0.25">
      <c r="EU62745" s="104"/>
    </row>
    <row r="62746" spans="151:151" ht="14.4" x14ac:dyDescent="0.25">
      <c r="EU62746" s="104"/>
    </row>
    <row r="62747" spans="151:151" ht="14.4" x14ac:dyDescent="0.25">
      <c r="EU62747" s="104"/>
    </row>
    <row r="62748" spans="151:151" ht="14.4" x14ac:dyDescent="0.25">
      <c r="EU62748" s="104"/>
    </row>
    <row r="62749" spans="151:151" ht="14.4" x14ac:dyDescent="0.25">
      <c r="EU62749" s="104"/>
    </row>
    <row r="62750" spans="151:151" ht="14.4" x14ac:dyDescent="0.25">
      <c r="EU62750" s="104"/>
    </row>
    <row r="62751" spans="151:151" ht="14.4" x14ac:dyDescent="0.25">
      <c r="EU62751" s="104"/>
    </row>
    <row r="62752" spans="151:151" ht="14.4" x14ac:dyDescent="0.25">
      <c r="EU62752" s="104"/>
    </row>
    <row r="62753" spans="151:151" ht="14.4" x14ac:dyDescent="0.25">
      <c r="EU62753" s="104"/>
    </row>
    <row r="62754" spans="151:151" ht="14.4" x14ac:dyDescent="0.25">
      <c r="EU62754" s="104"/>
    </row>
    <row r="62755" spans="151:151" ht="14.4" x14ac:dyDescent="0.25">
      <c r="EU62755" s="104"/>
    </row>
    <row r="62756" spans="151:151" ht="14.4" x14ac:dyDescent="0.25">
      <c r="EU62756" s="104"/>
    </row>
    <row r="62757" spans="151:151" ht="14.4" x14ac:dyDescent="0.25">
      <c r="EU62757" s="104"/>
    </row>
    <row r="62758" spans="151:151" ht="14.4" x14ac:dyDescent="0.25">
      <c r="EU62758" s="104"/>
    </row>
    <row r="62759" spans="151:151" ht="14.4" x14ac:dyDescent="0.25">
      <c r="EU62759" s="104"/>
    </row>
    <row r="62760" spans="151:151" ht="14.4" x14ac:dyDescent="0.25">
      <c r="EU62760" s="104"/>
    </row>
    <row r="62761" spans="151:151" ht="14.4" x14ac:dyDescent="0.25">
      <c r="EU62761" s="104"/>
    </row>
    <row r="62762" spans="151:151" ht="14.4" x14ac:dyDescent="0.25">
      <c r="EU62762" s="104"/>
    </row>
    <row r="62763" spans="151:151" ht="14.4" x14ac:dyDescent="0.25">
      <c r="EU62763" s="104"/>
    </row>
    <row r="62764" spans="151:151" ht="14.4" x14ac:dyDescent="0.25">
      <c r="EU62764" s="104"/>
    </row>
    <row r="62765" spans="151:151" ht="14.4" x14ac:dyDescent="0.25">
      <c r="EU62765" s="104"/>
    </row>
    <row r="62766" spans="151:151" ht="14.4" x14ac:dyDescent="0.25">
      <c r="EU62766" s="104"/>
    </row>
    <row r="62767" spans="151:151" ht="14.4" x14ac:dyDescent="0.25">
      <c r="EU62767" s="104"/>
    </row>
    <row r="62768" spans="151:151" ht="14.4" x14ac:dyDescent="0.25">
      <c r="EU62768" s="104"/>
    </row>
    <row r="62769" spans="151:151" ht="14.4" x14ac:dyDescent="0.25">
      <c r="EU62769" s="104"/>
    </row>
    <row r="62770" spans="151:151" ht="14.4" x14ac:dyDescent="0.25">
      <c r="EU62770" s="104"/>
    </row>
    <row r="62771" spans="151:151" ht="14.4" x14ac:dyDescent="0.25">
      <c r="EU62771" s="104"/>
    </row>
    <row r="62772" spans="151:151" ht="14.4" x14ac:dyDescent="0.25">
      <c r="EU62772" s="104"/>
    </row>
    <row r="62773" spans="151:151" ht="14.4" x14ac:dyDescent="0.25">
      <c r="EU62773" s="104"/>
    </row>
    <row r="62774" spans="151:151" ht="14.4" x14ac:dyDescent="0.25">
      <c r="EU62774" s="104"/>
    </row>
    <row r="62775" spans="151:151" ht="14.4" x14ac:dyDescent="0.25">
      <c r="EU62775" s="104"/>
    </row>
    <row r="62776" spans="151:151" ht="14.4" x14ac:dyDescent="0.25">
      <c r="EU62776" s="104"/>
    </row>
    <row r="62777" spans="151:151" ht="14.4" x14ac:dyDescent="0.25">
      <c r="EU62777" s="104"/>
    </row>
    <row r="62778" spans="151:151" ht="14.4" x14ac:dyDescent="0.25">
      <c r="EU62778" s="104"/>
    </row>
    <row r="62779" spans="151:151" ht="14.4" x14ac:dyDescent="0.25">
      <c r="EU62779" s="104"/>
    </row>
    <row r="62780" spans="151:151" ht="14.4" x14ac:dyDescent="0.25">
      <c r="EU62780" s="104"/>
    </row>
    <row r="62781" spans="151:151" ht="14.4" x14ac:dyDescent="0.25">
      <c r="EU62781" s="104"/>
    </row>
    <row r="62782" spans="151:151" ht="14.4" x14ac:dyDescent="0.25">
      <c r="EU62782" s="104"/>
    </row>
    <row r="62783" spans="151:151" ht="14.4" x14ac:dyDescent="0.25">
      <c r="EU62783" s="104"/>
    </row>
    <row r="62784" spans="151:151" ht="14.4" x14ac:dyDescent="0.25">
      <c r="EU62784" s="104"/>
    </row>
    <row r="62785" spans="151:151" ht="14.4" x14ac:dyDescent="0.25">
      <c r="EU62785" s="104"/>
    </row>
    <row r="62786" spans="151:151" ht="14.4" x14ac:dyDescent="0.25">
      <c r="EU62786" s="104"/>
    </row>
    <row r="62787" spans="151:151" ht="14.4" x14ac:dyDescent="0.25">
      <c r="EU62787" s="104"/>
    </row>
    <row r="62788" spans="151:151" ht="14.4" x14ac:dyDescent="0.25">
      <c r="EU62788" s="104"/>
    </row>
    <row r="62789" spans="151:151" ht="14.4" x14ac:dyDescent="0.25">
      <c r="EU62789" s="104"/>
    </row>
    <row r="62790" spans="151:151" ht="14.4" x14ac:dyDescent="0.25">
      <c r="EU62790" s="104"/>
    </row>
    <row r="62791" spans="151:151" ht="14.4" x14ac:dyDescent="0.25">
      <c r="EU62791" s="104"/>
    </row>
    <row r="62792" spans="151:151" ht="14.4" x14ac:dyDescent="0.25">
      <c r="EU62792" s="104"/>
    </row>
    <row r="62793" spans="151:151" ht="14.4" x14ac:dyDescent="0.25">
      <c r="EU62793" s="104"/>
    </row>
    <row r="62794" spans="151:151" ht="14.4" x14ac:dyDescent="0.25">
      <c r="EU62794" s="104"/>
    </row>
    <row r="62795" spans="151:151" ht="14.4" x14ac:dyDescent="0.25">
      <c r="EU62795" s="104"/>
    </row>
    <row r="62796" spans="151:151" ht="14.4" x14ac:dyDescent="0.25">
      <c r="EU62796" s="104"/>
    </row>
    <row r="62797" spans="151:151" ht="14.4" x14ac:dyDescent="0.25">
      <c r="EU62797" s="104"/>
    </row>
    <row r="62798" spans="151:151" ht="14.4" x14ac:dyDescent="0.25">
      <c r="EU62798" s="104"/>
    </row>
    <row r="62799" spans="151:151" ht="14.4" x14ac:dyDescent="0.25">
      <c r="EU62799" s="104"/>
    </row>
    <row r="62800" spans="151:151" ht="14.4" x14ac:dyDescent="0.25">
      <c r="EU62800" s="104"/>
    </row>
    <row r="62801" spans="151:151" ht="14.4" x14ac:dyDescent="0.25">
      <c r="EU62801" s="104"/>
    </row>
    <row r="62802" spans="151:151" ht="14.4" x14ac:dyDescent="0.25">
      <c r="EU62802" s="104"/>
    </row>
    <row r="62803" spans="151:151" ht="14.4" x14ac:dyDescent="0.25">
      <c r="EU62803" s="104"/>
    </row>
    <row r="62804" spans="151:151" ht="14.4" x14ac:dyDescent="0.25">
      <c r="EU62804" s="104"/>
    </row>
    <row r="62805" spans="151:151" ht="14.4" x14ac:dyDescent="0.25">
      <c r="EU62805" s="104"/>
    </row>
    <row r="62806" spans="151:151" ht="14.4" x14ac:dyDescent="0.25">
      <c r="EU62806" s="104"/>
    </row>
    <row r="62807" spans="151:151" ht="14.4" x14ac:dyDescent="0.25">
      <c r="EU62807" s="104"/>
    </row>
    <row r="62808" spans="151:151" ht="14.4" x14ac:dyDescent="0.25">
      <c r="EU62808" s="104"/>
    </row>
    <row r="62809" spans="151:151" ht="14.4" x14ac:dyDescent="0.25">
      <c r="EU62809" s="104"/>
    </row>
    <row r="62810" spans="151:151" ht="14.4" x14ac:dyDescent="0.25">
      <c r="EU62810" s="104"/>
    </row>
    <row r="62811" spans="151:151" ht="14.4" x14ac:dyDescent="0.25">
      <c r="EU62811" s="104"/>
    </row>
    <row r="62812" spans="151:151" ht="14.4" x14ac:dyDescent="0.25">
      <c r="EU62812" s="104"/>
    </row>
    <row r="62813" spans="151:151" ht="14.4" x14ac:dyDescent="0.25">
      <c r="EU62813" s="104"/>
    </row>
    <row r="62814" spans="151:151" ht="14.4" x14ac:dyDescent="0.25">
      <c r="EU62814" s="104"/>
    </row>
    <row r="62815" spans="151:151" ht="14.4" x14ac:dyDescent="0.25">
      <c r="EU62815" s="104"/>
    </row>
    <row r="62816" spans="151:151" ht="14.4" x14ac:dyDescent="0.25">
      <c r="EU62816" s="104"/>
    </row>
    <row r="62817" spans="151:151" ht="14.4" x14ac:dyDescent="0.25">
      <c r="EU62817" s="104"/>
    </row>
    <row r="62818" spans="151:151" ht="14.4" x14ac:dyDescent="0.25">
      <c r="EU62818" s="104"/>
    </row>
    <row r="62819" spans="151:151" ht="14.4" x14ac:dyDescent="0.25">
      <c r="EU62819" s="104"/>
    </row>
    <row r="62820" spans="151:151" ht="14.4" x14ac:dyDescent="0.25">
      <c r="EU62820" s="104"/>
    </row>
    <row r="62821" spans="151:151" ht="14.4" x14ac:dyDescent="0.25">
      <c r="EU62821" s="104"/>
    </row>
    <row r="62822" spans="151:151" ht="14.4" x14ac:dyDescent="0.25">
      <c r="EU62822" s="104"/>
    </row>
    <row r="62823" spans="151:151" ht="14.4" x14ac:dyDescent="0.25">
      <c r="EU62823" s="104"/>
    </row>
    <row r="62824" spans="151:151" ht="14.4" x14ac:dyDescent="0.25">
      <c r="EU62824" s="104"/>
    </row>
    <row r="62825" spans="151:151" ht="14.4" x14ac:dyDescent="0.25">
      <c r="EU62825" s="104"/>
    </row>
    <row r="62826" spans="151:151" ht="14.4" x14ac:dyDescent="0.25">
      <c r="EU62826" s="104"/>
    </row>
    <row r="62827" spans="151:151" ht="14.4" x14ac:dyDescent="0.25">
      <c r="EU62827" s="104"/>
    </row>
    <row r="62828" spans="151:151" ht="14.4" x14ac:dyDescent="0.25">
      <c r="EU62828" s="104"/>
    </row>
    <row r="62829" spans="151:151" ht="14.4" x14ac:dyDescent="0.25">
      <c r="EU62829" s="104"/>
    </row>
    <row r="62830" spans="151:151" ht="14.4" x14ac:dyDescent="0.25">
      <c r="EU62830" s="104"/>
    </row>
    <row r="62831" spans="151:151" ht="14.4" x14ac:dyDescent="0.25">
      <c r="EU62831" s="104"/>
    </row>
    <row r="62832" spans="151:151" ht="14.4" x14ac:dyDescent="0.25">
      <c r="EU62832" s="104"/>
    </row>
    <row r="62833" spans="151:151" ht="14.4" x14ac:dyDescent="0.25">
      <c r="EU62833" s="104"/>
    </row>
    <row r="62834" spans="151:151" ht="14.4" x14ac:dyDescent="0.25">
      <c r="EU62834" s="104"/>
    </row>
    <row r="62835" spans="151:151" ht="14.4" x14ac:dyDescent="0.25">
      <c r="EU62835" s="104"/>
    </row>
    <row r="62836" spans="151:151" ht="14.4" x14ac:dyDescent="0.25">
      <c r="EU62836" s="104"/>
    </row>
    <row r="62837" spans="151:151" ht="14.4" x14ac:dyDescent="0.25">
      <c r="EU62837" s="104"/>
    </row>
    <row r="62838" spans="151:151" ht="14.4" x14ac:dyDescent="0.25">
      <c r="EU62838" s="104"/>
    </row>
    <row r="62839" spans="151:151" ht="14.4" x14ac:dyDescent="0.25">
      <c r="EU62839" s="104"/>
    </row>
    <row r="62840" spans="151:151" ht="14.4" x14ac:dyDescent="0.25">
      <c r="EU62840" s="104"/>
    </row>
    <row r="62841" spans="151:151" ht="14.4" x14ac:dyDescent="0.25">
      <c r="EU62841" s="104"/>
    </row>
    <row r="62842" spans="151:151" ht="14.4" x14ac:dyDescent="0.25">
      <c r="EU62842" s="104"/>
    </row>
    <row r="62843" spans="151:151" ht="14.4" x14ac:dyDescent="0.25">
      <c r="EU62843" s="104"/>
    </row>
    <row r="62844" spans="151:151" ht="14.4" x14ac:dyDescent="0.25">
      <c r="EU62844" s="104"/>
    </row>
    <row r="62845" spans="151:151" ht="14.4" x14ac:dyDescent="0.25">
      <c r="EU62845" s="104"/>
    </row>
    <row r="62846" spans="151:151" ht="14.4" x14ac:dyDescent="0.25">
      <c r="EU62846" s="104"/>
    </row>
    <row r="62847" spans="151:151" ht="14.4" x14ac:dyDescent="0.25">
      <c r="EU62847" s="104"/>
    </row>
    <row r="62848" spans="151:151" ht="14.4" x14ac:dyDescent="0.25">
      <c r="EU62848" s="104"/>
    </row>
    <row r="62849" spans="151:151" ht="14.4" x14ac:dyDescent="0.25">
      <c r="EU62849" s="104"/>
    </row>
    <row r="62850" spans="151:151" ht="14.4" x14ac:dyDescent="0.25">
      <c r="EU62850" s="104"/>
    </row>
    <row r="62851" spans="151:151" ht="14.4" x14ac:dyDescent="0.25">
      <c r="EU62851" s="104"/>
    </row>
    <row r="62852" spans="151:151" ht="14.4" x14ac:dyDescent="0.25">
      <c r="EU62852" s="104"/>
    </row>
    <row r="62853" spans="151:151" ht="14.4" x14ac:dyDescent="0.25">
      <c r="EU62853" s="104"/>
    </row>
    <row r="62854" spans="151:151" ht="14.4" x14ac:dyDescent="0.25">
      <c r="EU62854" s="104"/>
    </row>
    <row r="62855" spans="151:151" ht="14.4" x14ac:dyDescent="0.25">
      <c r="EU62855" s="104"/>
    </row>
    <row r="62856" spans="151:151" ht="14.4" x14ac:dyDescent="0.25">
      <c r="EU62856" s="104"/>
    </row>
    <row r="62857" spans="151:151" ht="14.4" x14ac:dyDescent="0.25">
      <c r="EU62857" s="104"/>
    </row>
    <row r="62858" spans="151:151" ht="14.4" x14ac:dyDescent="0.25">
      <c r="EU62858" s="104"/>
    </row>
    <row r="62859" spans="151:151" ht="14.4" x14ac:dyDescent="0.25">
      <c r="EU62859" s="104"/>
    </row>
    <row r="62860" spans="151:151" ht="14.4" x14ac:dyDescent="0.25">
      <c r="EU62860" s="104"/>
    </row>
    <row r="62861" spans="151:151" ht="14.4" x14ac:dyDescent="0.25">
      <c r="EU62861" s="104"/>
    </row>
    <row r="62862" spans="151:151" ht="14.4" x14ac:dyDescent="0.25">
      <c r="EU62862" s="104"/>
    </row>
    <row r="62863" spans="151:151" ht="14.4" x14ac:dyDescent="0.25">
      <c r="EU62863" s="104"/>
    </row>
    <row r="62864" spans="151:151" ht="14.4" x14ac:dyDescent="0.25">
      <c r="EU62864" s="104"/>
    </row>
    <row r="62865" spans="151:151" ht="14.4" x14ac:dyDescent="0.25">
      <c r="EU62865" s="104"/>
    </row>
    <row r="62866" spans="151:151" ht="14.4" x14ac:dyDescent="0.25">
      <c r="EU62866" s="104"/>
    </row>
    <row r="62867" spans="151:151" ht="14.4" x14ac:dyDescent="0.25">
      <c r="EU62867" s="104"/>
    </row>
    <row r="62868" spans="151:151" ht="14.4" x14ac:dyDescent="0.25">
      <c r="EU62868" s="104"/>
    </row>
    <row r="62869" spans="151:151" ht="14.4" x14ac:dyDescent="0.25">
      <c r="EU62869" s="104"/>
    </row>
    <row r="62870" spans="151:151" ht="14.4" x14ac:dyDescent="0.25">
      <c r="EU62870" s="104"/>
    </row>
    <row r="62871" spans="151:151" ht="14.4" x14ac:dyDescent="0.25">
      <c r="EU62871" s="104"/>
    </row>
    <row r="62872" spans="151:151" ht="14.4" x14ac:dyDescent="0.25">
      <c r="EU62872" s="104"/>
    </row>
    <row r="62873" spans="151:151" ht="14.4" x14ac:dyDescent="0.25">
      <c r="EU62873" s="104"/>
    </row>
    <row r="62874" spans="151:151" ht="14.4" x14ac:dyDescent="0.25">
      <c r="EU62874" s="104"/>
    </row>
    <row r="62875" spans="151:151" ht="14.4" x14ac:dyDescent="0.25">
      <c r="EU62875" s="104"/>
    </row>
    <row r="62876" spans="151:151" ht="14.4" x14ac:dyDescent="0.25">
      <c r="EU62876" s="104"/>
    </row>
    <row r="62877" spans="151:151" ht="14.4" x14ac:dyDescent="0.25">
      <c r="EU62877" s="104"/>
    </row>
    <row r="62878" spans="151:151" ht="14.4" x14ac:dyDescent="0.25">
      <c r="EU62878" s="104"/>
    </row>
    <row r="62879" spans="151:151" ht="14.4" x14ac:dyDescent="0.25">
      <c r="EU62879" s="104"/>
    </row>
    <row r="62880" spans="151:151" ht="14.4" x14ac:dyDescent="0.25">
      <c r="EU62880" s="104"/>
    </row>
    <row r="62881" spans="151:151" ht="14.4" x14ac:dyDescent="0.25">
      <c r="EU62881" s="104"/>
    </row>
    <row r="62882" spans="151:151" ht="14.4" x14ac:dyDescent="0.25">
      <c r="EU62882" s="104"/>
    </row>
    <row r="62883" spans="151:151" ht="14.4" x14ac:dyDescent="0.25">
      <c r="EU62883" s="104"/>
    </row>
    <row r="62884" spans="151:151" ht="14.4" x14ac:dyDescent="0.25">
      <c r="EU62884" s="104"/>
    </row>
    <row r="62885" spans="151:151" ht="14.4" x14ac:dyDescent="0.25">
      <c r="EU62885" s="104"/>
    </row>
    <row r="62886" spans="151:151" ht="14.4" x14ac:dyDescent="0.25">
      <c r="EU62886" s="104"/>
    </row>
    <row r="62887" spans="151:151" ht="14.4" x14ac:dyDescent="0.25">
      <c r="EU62887" s="104"/>
    </row>
    <row r="62888" spans="151:151" ht="14.4" x14ac:dyDescent="0.25">
      <c r="EU62888" s="104"/>
    </row>
    <row r="62889" spans="151:151" ht="14.4" x14ac:dyDescent="0.25">
      <c r="EU62889" s="104"/>
    </row>
    <row r="62890" spans="151:151" ht="14.4" x14ac:dyDescent="0.25">
      <c r="EU62890" s="104"/>
    </row>
    <row r="62891" spans="151:151" ht="14.4" x14ac:dyDescent="0.25">
      <c r="EU62891" s="104"/>
    </row>
    <row r="62892" spans="151:151" ht="14.4" x14ac:dyDescent="0.25">
      <c r="EU62892" s="104"/>
    </row>
    <row r="62893" spans="151:151" ht="14.4" x14ac:dyDescent="0.25">
      <c r="EU62893" s="104"/>
    </row>
    <row r="62894" spans="151:151" ht="14.4" x14ac:dyDescent="0.25">
      <c r="EU62894" s="104"/>
    </row>
    <row r="62895" spans="151:151" ht="14.4" x14ac:dyDescent="0.25">
      <c r="EU62895" s="104"/>
    </row>
    <row r="62896" spans="151:151" ht="14.4" x14ac:dyDescent="0.25">
      <c r="EU62896" s="104"/>
    </row>
    <row r="62897" spans="151:151" ht="14.4" x14ac:dyDescent="0.25">
      <c r="EU62897" s="104"/>
    </row>
    <row r="62898" spans="151:151" ht="14.4" x14ac:dyDescent="0.25">
      <c r="EU62898" s="104"/>
    </row>
    <row r="62899" spans="151:151" ht="14.4" x14ac:dyDescent="0.25">
      <c r="EU62899" s="104"/>
    </row>
    <row r="62900" spans="151:151" ht="14.4" x14ac:dyDescent="0.25">
      <c r="EU62900" s="104"/>
    </row>
    <row r="62901" spans="151:151" ht="14.4" x14ac:dyDescent="0.25">
      <c r="EU62901" s="104"/>
    </row>
    <row r="62902" spans="151:151" ht="14.4" x14ac:dyDescent="0.25">
      <c r="EU62902" s="104"/>
    </row>
    <row r="62903" spans="151:151" ht="14.4" x14ac:dyDescent="0.25">
      <c r="EU62903" s="104"/>
    </row>
    <row r="62904" spans="151:151" ht="14.4" x14ac:dyDescent="0.25">
      <c r="EU62904" s="104"/>
    </row>
    <row r="62905" spans="151:151" ht="14.4" x14ac:dyDescent="0.25">
      <c r="EU62905" s="104"/>
    </row>
    <row r="62906" spans="151:151" ht="14.4" x14ac:dyDescent="0.25">
      <c r="EU62906" s="104"/>
    </row>
    <row r="62907" spans="151:151" ht="14.4" x14ac:dyDescent="0.25">
      <c r="EU62907" s="104"/>
    </row>
    <row r="62908" spans="151:151" ht="14.4" x14ac:dyDescent="0.25">
      <c r="EU62908" s="104"/>
    </row>
    <row r="62909" spans="151:151" ht="14.4" x14ac:dyDescent="0.25">
      <c r="EU62909" s="104"/>
    </row>
    <row r="62910" spans="151:151" ht="14.4" x14ac:dyDescent="0.25">
      <c r="EU62910" s="104"/>
    </row>
    <row r="62911" spans="151:151" ht="14.4" x14ac:dyDescent="0.25">
      <c r="EU62911" s="104"/>
    </row>
    <row r="62912" spans="151:151" ht="14.4" x14ac:dyDescent="0.25">
      <c r="EU62912" s="104"/>
    </row>
    <row r="62913" spans="151:151" ht="14.4" x14ac:dyDescent="0.25">
      <c r="EU62913" s="104"/>
    </row>
    <row r="62914" spans="151:151" ht="14.4" x14ac:dyDescent="0.25">
      <c r="EU62914" s="104"/>
    </row>
    <row r="62915" spans="151:151" ht="14.4" x14ac:dyDescent="0.25">
      <c r="EU62915" s="104"/>
    </row>
    <row r="62916" spans="151:151" ht="14.4" x14ac:dyDescent="0.25">
      <c r="EU62916" s="104"/>
    </row>
    <row r="62917" spans="151:151" ht="14.4" x14ac:dyDescent="0.25">
      <c r="EU62917" s="104"/>
    </row>
    <row r="62918" spans="151:151" ht="14.4" x14ac:dyDescent="0.25">
      <c r="EU62918" s="104"/>
    </row>
    <row r="62919" spans="151:151" ht="14.4" x14ac:dyDescent="0.25">
      <c r="EU62919" s="104"/>
    </row>
    <row r="62920" spans="151:151" ht="14.4" x14ac:dyDescent="0.25">
      <c r="EU62920" s="104"/>
    </row>
    <row r="62921" spans="151:151" ht="14.4" x14ac:dyDescent="0.25">
      <c r="EU62921" s="104"/>
    </row>
    <row r="62922" spans="151:151" ht="14.4" x14ac:dyDescent="0.25">
      <c r="EU62922" s="104"/>
    </row>
    <row r="62923" spans="151:151" ht="14.4" x14ac:dyDescent="0.25">
      <c r="EU62923" s="104"/>
    </row>
    <row r="62924" spans="151:151" ht="14.4" x14ac:dyDescent="0.25">
      <c r="EU62924" s="104"/>
    </row>
    <row r="62925" spans="151:151" ht="14.4" x14ac:dyDescent="0.25">
      <c r="EU62925" s="104"/>
    </row>
    <row r="62926" spans="151:151" ht="14.4" x14ac:dyDescent="0.25">
      <c r="EU62926" s="104"/>
    </row>
    <row r="62927" spans="151:151" ht="14.4" x14ac:dyDescent="0.25">
      <c r="EU62927" s="104"/>
    </row>
    <row r="62928" spans="151:151" ht="14.4" x14ac:dyDescent="0.25">
      <c r="EU62928" s="104"/>
    </row>
    <row r="62929" spans="151:151" ht="14.4" x14ac:dyDescent="0.25">
      <c r="EU62929" s="104"/>
    </row>
    <row r="62930" spans="151:151" ht="14.4" x14ac:dyDescent="0.25">
      <c r="EU62930" s="104"/>
    </row>
    <row r="62931" spans="151:151" ht="14.4" x14ac:dyDescent="0.25">
      <c r="EU62931" s="104"/>
    </row>
    <row r="62932" spans="151:151" ht="14.4" x14ac:dyDescent="0.25">
      <c r="EU62932" s="104"/>
    </row>
    <row r="62933" spans="151:151" ht="14.4" x14ac:dyDescent="0.25">
      <c r="EU62933" s="104"/>
    </row>
    <row r="62934" spans="151:151" ht="14.4" x14ac:dyDescent="0.25">
      <c r="EU62934" s="104"/>
    </row>
    <row r="62935" spans="151:151" ht="14.4" x14ac:dyDescent="0.25">
      <c r="EU62935" s="104"/>
    </row>
    <row r="62936" spans="151:151" ht="14.4" x14ac:dyDescent="0.25">
      <c r="EU62936" s="104"/>
    </row>
    <row r="62937" spans="151:151" ht="14.4" x14ac:dyDescent="0.25">
      <c r="EU62937" s="104"/>
    </row>
    <row r="62938" spans="151:151" ht="14.4" x14ac:dyDescent="0.25">
      <c r="EU62938" s="104"/>
    </row>
    <row r="62939" spans="151:151" ht="14.4" x14ac:dyDescent="0.25">
      <c r="EU62939" s="104"/>
    </row>
    <row r="62940" spans="151:151" ht="14.4" x14ac:dyDescent="0.25">
      <c r="EU62940" s="104"/>
    </row>
    <row r="62941" spans="151:151" ht="14.4" x14ac:dyDescent="0.25">
      <c r="EU62941" s="104"/>
    </row>
    <row r="62942" spans="151:151" ht="14.4" x14ac:dyDescent="0.25">
      <c r="EU62942" s="104"/>
    </row>
    <row r="62943" spans="151:151" ht="14.4" x14ac:dyDescent="0.25">
      <c r="EU62943" s="104"/>
    </row>
    <row r="62944" spans="151:151" ht="14.4" x14ac:dyDescent="0.25">
      <c r="EU62944" s="104"/>
    </row>
    <row r="62945" spans="151:151" ht="14.4" x14ac:dyDescent="0.25">
      <c r="EU62945" s="104"/>
    </row>
    <row r="62946" spans="151:151" ht="14.4" x14ac:dyDescent="0.25">
      <c r="EU62946" s="104"/>
    </row>
    <row r="62947" spans="151:151" ht="14.4" x14ac:dyDescent="0.25">
      <c r="EU62947" s="104"/>
    </row>
    <row r="62948" spans="151:151" ht="14.4" x14ac:dyDescent="0.25">
      <c r="EU62948" s="104"/>
    </row>
    <row r="62949" spans="151:151" ht="14.4" x14ac:dyDescent="0.25">
      <c r="EU62949" s="104"/>
    </row>
    <row r="62950" spans="151:151" ht="14.4" x14ac:dyDescent="0.25">
      <c r="EU62950" s="104"/>
    </row>
    <row r="62951" spans="151:151" ht="14.4" x14ac:dyDescent="0.25">
      <c r="EU62951" s="104"/>
    </row>
    <row r="62952" spans="151:151" ht="14.4" x14ac:dyDescent="0.25">
      <c r="EU62952" s="104"/>
    </row>
    <row r="62953" spans="151:151" ht="14.4" x14ac:dyDescent="0.25">
      <c r="EU62953" s="104"/>
    </row>
    <row r="62954" spans="151:151" ht="14.4" x14ac:dyDescent="0.25">
      <c r="EU62954" s="104"/>
    </row>
    <row r="62955" spans="151:151" ht="14.4" x14ac:dyDescent="0.25">
      <c r="EU62955" s="104"/>
    </row>
    <row r="62956" spans="151:151" ht="14.4" x14ac:dyDescent="0.25">
      <c r="EU62956" s="104"/>
    </row>
    <row r="62957" spans="151:151" ht="14.4" x14ac:dyDescent="0.25">
      <c r="EU62957" s="104"/>
    </row>
    <row r="62958" spans="151:151" ht="14.4" x14ac:dyDescent="0.25">
      <c r="EU62958" s="104"/>
    </row>
    <row r="62959" spans="151:151" ht="14.4" x14ac:dyDescent="0.25">
      <c r="EU62959" s="104"/>
    </row>
    <row r="62960" spans="151:151" ht="14.4" x14ac:dyDescent="0.25">
      <c r="EU62960" s="104"/>
    </row>
    <row r="62961" spans="151:151" ht="14.4" x14ac:dyDescent="0.25">
      <c r="EU62961" s="104"/>
    </row>
    <row r="62962" spans="151:151" ht="14.4" x14ac:dyDescent="0.25">
      <c r="EU62962" s="104"/>
    </row>
    <row r="62963" spans="151:151" ht="14.4" x14ac:dyDescent="0.25">
      <c r="EU62963" s="104"/>
    </row>
    <row r="62964" spans="151:151" ht="14.4" x14ac:dyDescent="0.25">
      <c r="EU62964" s="104"/>
    </row>
    <row r="62965" spans="151:151" ht="14.4" x14ac:dyDescent="0.25">
      <c r="EU62965" s="104"/>
    </row>
    <row r="62966" spans="151:151" ht="14.4" x14ac:dyDescent="0.25">
      <c r="EU62966" s="104"/>
    </row>
    <row r="62967" spans="151:151" ht="14.4" x14ac:dyDescent="0.25">
      <c r="EU62967" s="104"/>
    </row>
    <row r="62968" spans="151:151" ht="14.4" x14ac:dyDescent="0.25">
      <c r="EU62968" s="104"/>
    </row>
    <row r="62969" spans="151:151" ht="14.4" x14ac:dyDescent="0.25">
      <c r="EU62969" s="104"/>
    </row>
    <row r="62970" spans="151:151" ht="14.4" x14ac:dyDescent="0.25">
      <c r="EU62970" s="104"/>
    </row>
    <row r="62971" spans="151:151" ht="14.4" x14ac:dyDescent="0.25">
      <c r="EU62971" s="104"/>
    </row>
    <row r="62972" spans="151:151" ht="14.4" x14ac:dyDescent="0.25">
      <c r="EU62972" s="104"/>
    </row>
    <row r="62973" spans="151:151" ht="14.4" x14ac:dyDescent="0.25">
      <c r="EU62973" s="104"/>
    </row>
    <row r="62974" spans="151:151" ht="14.4" x14ac:dyDescent="0.25">
      <c r="EU62974" s="104"/>
    </row>
    <row r="62975" spans="151:151" ht="14.4" x14ac:dyDescent="0.25">
      <c r="EU62975" s="104"/>
    </row>
    <row r="62976" spans="151:151" ht="14.4" x14ac:dyDescent="0.25">
      <c r="EU62976" s="104"/>
    </row>
    <row r="62977" spans="151:151" ht="14.4" x14ac:dyDescent="0.25">
      <c r="EU62977" s="104"/>
    </row>
    <row r="62978" spans="151:151" ht="14.4" x14ac:dyDescent="0.25">
      <c r="EU62978" s="104"/>
    </row>
    <row r="62979" spans="151:151" ht="14.4" x14ac:dyDescent="0.25">
      <c r="EU62979" s="104"/>
    </row>
    <row r="62980" spans="151:151" ht="14.4" x14ac:dyDescent="0.25">
      <c r="EU62980" s="104"/>
    </row>
    <row r="62981" spans="151:151" ht="14.4" x14ac:dyDescent="0.25">
      <c r="EU62981" s="104"/>
    </row>
    <row r="62982" spans="151:151" ht="14.4" x14ac:dyDescent="0.25">
      <c r="EU62982" s="104"/>
    </row>
    <row r="62983" spans="151:151" ht="14.4" x14ac:dyDescent="0.25">
      <c r="EU62983" s="104"/>
    </row>
    <row r="62984" spans="151:151" ht="14.4" x14ac:dyDescent="0.25">
      <c r="EU62984" s="104"/>
    </row>
    <row r="62985" spans="151:151" ht="14.4" x14ac:dyDescent="0.25">
      <c r="EU62985" s="104"/>
    </row>
    <row r="62986" spans="151:151" ht="14.4" x14ac:dyDescent="0.25">
      <c r="EU62986" s="104"/>
    </row>
    <row r="62987" spans="151:151" ht="14.4" x14ac:dyDescent="0.25">
      <c r="EU62987" s="104"/>
    </row>
    <row r="62988" spans="151:151" ht="14.4" x14ac:dyDescent="0.25">
      <c r="EU62988" s="104"/>
    </row>
    <row r="62989" spans="151:151" ht="14.4" x14ac:dyDescent="0.25">
      <c r="EU62989" s="104"/>
    </row>
    <row r="62990" spans="151:151" ht="14.4" x14ac:dyDescent="0.25">
      <c r="EU62990" s="104"/>
    </row>
    <row r="62991" spans="151:151" ht="14.4" x14ac:dyDescent="0.25">
      <c r="EU62991" s="104"/>
    </row>
    <row r="62992" spans="151:151" ht="14.4" x14ac:dyDescent="0.25">
      <c r="EU62992" s="104"/>
    </row>
    <row r="62993" spans="151:151" ht="14.4" x14ac:dyDescent="0.25">
      <c r="EU62993" s="104"/>
    </row>
    <row r="62994" spans="151:151" ht="14.4" x14ac:dyDescent="0.25">
      <c r="EU62994" s="104"/>
    </row>
    <row r="62995" spans="151:151" ht="14.4" x14ac:dyDescent="0.25">
      <c r="EU62995" s="104"/>
    </row>
    <row r="62996" spans="151:151" ht="14.4" x14ac:dyDescent="0.25">
      <c r="EU62996" s="104"/>
    </row>
    <row r="62997" spans="151:151" ht="14.4" x14ac:dyDescent="0.25">
      <c r="EU62997" s="104"/>
    </row>
    <row r="62998" spans="151:151" ht="14.4" x14ac:dyDescent="0.25">
      <c r="EU62998" s="104"/>
    </row>
    <row r="62999" spans="151:151" ht="14.4" x14ac:dyDescent="0.25">
      <c r="EU62999" s="104"/>
    </row>
    <row r="63000" spans="151:151" ht="14.4" x14ac:dyDescent="0.25">
      <c r="EU63000" s="104"/>
    </row>
    <row r="63001" spans="151:151" ht="14.4" x14ac:dyDescent="0.25">
      <c r="EU63001" s="104"/>
    </row>
    <row r="63002" spans="151:151" ht="14.4" x14ac:dyDescent="0.25">
      <c r="EU63002" s="104"/>
    </row>
    <row r="63003" spans="151:151" ht="14.4" x14ac:dyDescent="0.25">
      <c r="EU63003" s="104"/>
    </row>
    <row r="63004" spans="151:151" ht="14.4" x14ac:dyDescent="0.25">
      <c r="EU63004" s="104"/>
    </row>
    <row r="63005" spans="151:151" ht="14.4" x14ac:dyDescent="0.25">
      <c r="EU63005" s="104"/>
    </row>
    <row r="63006" spans="151:151" ht="14.4" x14ac:dyDescent="0.25">
      <c r="EU63006" s="104"/>
    </row>
    <row r="63007" spans="151:151" ht="14.4" x14ac:dyDescent="0.25">
      <c r="EU63007" s="104"/>
    </row>
    <row r="63008" spans="151:151" ht="14.4" x14ac:dyDescent="0.25">
      <c r="EU63008" s="104"/>
    </row>
    <row r="63009" spans="151:151" ht="14.4" x14ac:dyDescent="0.25">
      <c r="EU63009" s="104"/>
    </row>
    <row r="63010" spans="151:151" ht="14.4" x14ac:dyDescent="0.25">
      <c r="EU63010" s="104"/>
    </row>
    <row r="63011" spans="151:151" ht="14.4" x14ac:dyDescent="0.25">
      <c r="EU63011" s="104"/>
    </row>
    <row r="63012" spans="151:151" ht="14.4" x14ac:dyDescent="0.25">
      <c r="EU63012" s="104"/>
    </row>
    <row r="63013" spans="151:151" ht="14.4" x14ac:dyDescent="0.25">
      <c r="EU63013" s="104"/>
    </row>
    <row r="63014" spans="151:151" ht="14.4" x14ac:dyDescent="0.25">
      <c r="EU63014" s="104"/>
    </row>
    <row r="63015" spans="151:151" ht="14.4" x14ac:dyDescent="0.25">
      <c r="EU63015" s="104"/>
    </row>
    <row r="63016" spans="151:151" ht="14.4" x14ac:dyDescent="0.25">
      <c r="EU63016" s="104"/>
    </row>
    <row r="63017" spans="151:151" ht="14.4" x14ac:dyDescent="0.25">
      <c r="EU63017" s="104"/>
    </row>
    <row r="63018" spans="151:151" ht="14.4" x14ac:dyDescent="0.25">
      <c r="EU63018" s="104"/>
    </row>
    <row r="63019" spans="151:151" ht="14.4" x14ac:dyDescent="0.25">
      <c r="EU63019" s="104"/>
    </row>
    <row r="63020" spans="151:151" ht="14.4" x14ac:dyDescent="0.25">
      <c r="EU63020" s="104"/>
    </row>
    <row r="63021" spans="151:151" ht="14.4" x14ac:dyDescent="0.25">
      <c r="EU63021" s="104"/>
    </row>
    <row r="63022" spans="151:151" ht="14.4" x14ac:dyDescent="0.25">
      <c r="EU63022" s="104"/>
    </row>
    <row r="63023" spans="151:151" ht="14.4" x14ac:dyDescent="0.25">
      <c r="EU63023" s="104"/>
    </row>
    <row r="63024" spans="151:151" ht="14.4" x14ac:dyDescent="0.25">
      <c r="EU63024" s="104"/>
    </row>
    <row r="63025" spans="151:151" ht="14.4" x14ac:dyDescent="0.25">
      <c r="EU63025" s="104"/>
    </row>
    <row r="63026" spans="151:151" ht="14.4" x14ac:dyDescent="0.25">
      <c r="EU63026" s="104"/>
    </row>
    <row r="63027" spans="151:151" ht="14.4" x14ac:dyDescent="0.25">
      <c r="EU63027" s="104"/>
    </row>
    <row r="63028" spans="151:151" ht="14.4" x14ac:dyDescent="0.25">
      <c r="EU63028" s="104"/>
    </row>
    <row r="63029" spans="151:151" ht="14.4" x14ac:dyDescent="0.25">
      <c r="EU63029" s="104"/>
    </row>
    <row r="63030" spans="151:151" ht="14.4" x14ac:dyDescent="0.25">
      <c r="EU63030" s="104"/>
    </row>
    <row r="63031" spans="151:151" ht="14.4" x14ac:dyDescent="0.25">
      <c r="EU63031" s="104"/>
    </row>
    <row r="63032" spans="151:151" ht="14.4" x14ac:dyDescent="0.25">
      <c r="EU63032" s="104"/>
    </row>
    <row r="63033" spans="151:151" ht="14.4" x14ac:dyDescent="0.25">
      <c r="EU63033" s="104"/>
    </row>
    <row r="63034" spans="151:151" ht="14.4" x14ac:dyDescent="0.25">
      <c r="EU63034" s="104"/>
    </row>
    <row r="63035" spans="151:151" ht="14.4" x14ac:dyDescent="0.25">
      <c r="EU63035" s="104"/>
    </row>
    <row r="63036" spans="151:151" ht="14.4" x14ac:dyDescent="0.25">
      <c r="EU63036" s="104"/>
    </row>
    <row r="63037" spans="151:151" ht="14.4" x14ac:dyDescent="0.25">
      <c r="EU63037" s="104"/>
    </row>
    <row r="63038" spans="151:151" ht="14.4" x14ac:dyDescent="0.25">
      <c r="EU63038" s="104"/>
    </row>
    <row r="63039" spans="151:151" ht="14.4" x14ac:dyDescent="0.25">
      <c r="EU63039" s="104"/>
    </row>
    <row r="63040" spans="151:151" ht="14.4" x14ac:dyDescent="0.25">
      <c r="EU63040" s="104"/>
    </row>
    <row r="63041" spans="151:151" ht="14.4" x14ac:dyDescent="0.25">
      <c r="EU63041" s="104"/>
    </row>
    <row r="63042" spans="151:151" ht="14.4" x14ac:dyDescent="0.25">
      <c r="EU63042" s="104"/>
    </row>
    <row r="63043" spans="151:151" ht="14.4" x14ac:dyDescent="0.25">
      <c r="EU63043" s="104"/>
    </row>
    <row r="63044" spans="151:151" ht="14.4" x14ac:dyDescent="0.25">
      <c r="EU63044" s="104"/>
    </row>
    <row r="63045" spans="151:151" ht="14.4" x14ac:dyDescent="0.25">
      <c r="EU63045" s="104"/>
    </row>
    <row r="63046" spans="151:151" ht="14.4" x14ac:dyDescent="0.25">
      <c r="EU63046" s="104"/>
    </row>
    <row r="63047" spans="151:151" ht="14.4" x14ac:dyDescent="0.25">
      <c r="EU63047" s="104"/>
    </row>
    <row r="63048" spans="151:151" ht="14.4" x14ac:dyDescent="0.25">
      <c r="EU63048" s="104"/>
    </row>
    <row r="63049" spans="151:151" ht="14.4" x14ac:dyDescent="0.25">
      <c r="EU63049" s="104"/>
    </row>
    <row r="63050" spans="151:151" ht="14.4" x14ac:dyDescent="0.25">
      <c r="EU63050" s="104"/>
    </row>
    <row r="63051" spans="151:151" ht="14.4" x14ac:dyDescent="0.25">
      <c r="EU63051" s="104"/>
    </row>
    <row r="63052" spans="151:151" ht="14.4" x14ac:dyDescent="0.25">
      <c r="EU63052" s="104"/>
    </row>
    <row r="63053" spans="151:151" ht="14.4" x14ac:dyDescent="0.25">
      <c r="EU63053" s="104"/>
    </row>
    <row r="63054" spans="151:151" ht="14.4" x14ac:dyDescent="0.25">
      <c r="EU63054" s="104"/>
    </row>
    <row r="63055" spans="151:151" ht="14.4" x14ac:dyDescent="0.25">
      <c r="EU63055" s="104"/>
    </row>
    <row r="63056" spans="151:151" ht="14.4" x14ac:dyDescent="0.25">
      <c r="EU63056" s="104"/>
    </row>
    <row r="63057" spans="151:151" ht="14.4" x14ac:dyDescent="0.25">
      <c r="EU63057" s="104"/>
    </row>
    <row r="63058" spans="151:151" ht="14.4" x14ac:dyDescent="0.25">
      <c r="EU63058" s="104"/>
    </row>
    <row r="63059" spans="151:151" ht="14.4" x14ac:dyDescent="0.25">
      <c r="EU63059" s="104"/>
    </row>
    <row r="63060" spans="151:151" ht="14.4" x14ac:dyDescent="0.25">
      <c r="EU63060" s="104"/>
    </row>
    <row r="63061" spans="151:151" ht="14.4" x14ac:dyDescent="0.25">
      <c r="EU63061" s="104"/>
    </row>
    <row r="63062" spans="151:151" ht="14.4" x14ac:dyDescent="0.25">
      <c r="EU63062" s="104"/>
    </row>
    <row r="63063" spans="151:151" ht="14.4" x14ac:dyDescent="0.25">
      <c r="EU63063" s="104"/>
    </row>
    <row r="63064" spans="151:151" ht="14.4" x14ac:dyDescent="0.25">
      <c r="EU63064" s="104"/>
    </row>
    <row r="63065" spans="151:151" ht="14.4" x14ac:dyDescent="0.25">
      <c r="EU63065" s="104"/>
    </row>
    <row r="63066" spans="151:151" ht="14.4" x14ac:dyDescent="0.25">
      <c r="EU63066" s="104"/>
    </row>
    <row r="63067" spans="151:151" ht="14.4" x14ac:dyDescent="0.25">
      <c r="EU63067" s="104"/>
    </row>
    <row r="63068" spans="151:151" ht="14.4" x14ac:dyDescent="0.25">
      <c r="EU63068" s="104"/>
    </row>
    <row r="63069" spans="151:151" ht="14.4" x14ac:dyDescent="0.25">
      <c r="EU63069" s="104"/>
    </row>
    <row r="63070" spans="151:151" ht="14.4" x14ac:dyDescent="0.25">
      <c r="EU63070" s="104"/>
    </row>
    <row r="63071" spans="151:151" ht="14.4" x14ac:dyDescent="0.25">
      <c r="EU63071" s="104"/>
    </row>
    <row r="63072" spans="151:151" ht="14.4" x14ac:dyDescent="0.25">
      <c r="EU63072" s="104"/>
    </row>
    <row r="63073" spans="151:151" ht="14.4" x14ac:dyDescent="0.25">
      <c r="EU63073" s="104"/>
    </row>
    <row r="63074" spans="151:151" ht="14.4" x14ac:dyDescent="0.25">
      <c r="EU63074" s="104"/>
    </row>
    <row r="63075" spans="151:151" ht="14.4" x14ac:dyDescent="0.25">
      <c r="EU63075" s="104"/>
    </row>
    <row r="63076" spans="151:151" ht="14.4" x14ac:dyDescent="0.25">
      <c r="EU63076" s="104"/>
    </row>
    <row r="63077" spans="151:151" ht="14.4" x14ac:dyDescent="0.25">
      <c r="EU63077" s="104"/>
    </row>
    <row r="63078" spans="151:151" ht="14.4" x14ac:dyDescent="0.25">
      <c r="EU63078" s="104"/>
    </row>
    <row r="63079" spans="151:151" ht="14.4" x14ac:dyDescent="0.25">
      <c r="EU63079" s="104"/>
    </row>
    <row r="63080" spans="151:151" ht="14.4" x14ac:dyDescent="0.25">
      <c r="EU63080" s="104"/>
    </row>
    <row r="63081" spans="151:151" ht="14.4" x14ac:dyDescent="0.25">
      <c r="EU63081" s="104"/>
    </row>
    <row r="63082" spans="151:151" ht="14.4" x14ac:dyDescent="0.25">
      <c r="EU63082" s="104"/>
    </row>
    <row r="63083" spans="151:151" ht="14.4" x14ac:dyDescent="0.25">
      <c r="EU63083" s="104"/>
    </row>
    <row r="63084" spans="151:151" ht="14.4" x14ac:dyDescent="0.25">
      <c r="EU63084" s="104"/>
    </row>
    <row r="63085" spans="151:151" ht="14.4" x14ac:dyDescent="0.25">
      <c r="EU63085" s="104"/>
    </row>
    <row r="63086" spans="151:151" ht="14.4" x14ac:dyDescent="0.25">
      <c r="EU63086" s="104"/>
    </row>
    <row r="63087" spans="151:151" ht="14.4" x14ac:dyDescent="0.25">
      <c r="EU63087" s="104"/>
    </row>
    <row r="63088" spans="151:151" ht="14.4" x14ac:dyDescent="0.25">
      <c r="EU63088" s="104"/>
    </row>
    <row r="63089" spans="151:151" ht="14.4" x14ac:dyDescent="0.25">
      <c r="EU63089" s="104"/>
    </row>
    <row r="63090" spans="151:151" ht="14.4" x14ac:dyDescent="0.25">
      <c r="EU63090" s="104"/>
    </row>
    <row r="63091" spans="151:151" ht="14.4" x14ac:dyDescent="0.25">
      <c r="EU63091" s="104"/>
    </row>
    <row r="63092" spans="151:151" ht="14.4" x14ac:dyDescent="0.25">
      <c r="EU63092" s="104"/>
    </row>
    <row r="63093" spans="151:151" ht="14.4" x14ac:dyDescent="0.25">
      <c r="EU63093" s="104"/>
    </row>
    <row r="63094" spans="151:151" ht="14.4" x14ac:dyDescent="0.25">
      <c r="EU63094" s="104"/>
    </row>
    <row r="63095" spans="151:151" ht="14.4" x14ac:dyDescent="0.25">
      <c r="EU63095" s="104"/>
    </row>
    <row r="63096" spans="151:151" ht="14.4" x14ac:dyDescent="0.25">
      <c r="EU63096" s="104"/>
    </row>
    <row r="63097" spans="151:151" ht="14.4" x14ac:dyDescent="0.25">
      <c r="EU63097" s="104"/>
    </row>
    <row r="63098" spans="151:151" ht="14.4" x14ac:dyDescent="0.25">
      <c r="EU63098" s="104"/>
    </row>
    <row r="63099" spans="151:151" ht="14.4" x14ac:dyDescent="0.25">
      <c r="EU63099" s="104"/>
    </row>
    <row r="63100" spans="151:151" ht="14.4" x14ac:dyDescent="0.25">
      <c r="EU63100" s="104"/>
    </row>
    <row r="63101" spans="151:151" ht="14.4" x14ac:dyDescent="0.25">
      <c r="EU63101" s="104"/>
    </row>
    <row r="63102" spans="151:151" ht="14.4" x14ac:dyDescent="0.25">
      <c r="EU63102" s="104"/>
    </row>
    <row r="63103" spans="151:151" ht="14.4" x14ac:dyDescent="0.25">
      <c r="EU63103" s="104"/>
    </row>
    <row r="63104" spans="151:151" ht="14.4" x14ac:dyDescent="0.25">
      <c r="EU63104" s="104"/>
    </row>
    <row r="63105" spans="151:151" ht="14.4" x14ac:dyDescent="0.25">
      <c r="EU63105" s="104"/>
    </row>
    <row r="63106" spans="151:151" ht="14.4" x14ac:dyDescent="0.25">
      <c r="EU63106" s="104"/>
    </row>
    <row r="63107" spans="151:151" ht="14.4" x14ac:dyDescent="0.25">
      <c r="EU63107" s="104"/>
    </row>
    <row r="63108" spans="151:151" ht="14.4" x14ac:dyDescent="0.25">
      <c r="EU63108" s="104"/>
    </row>
    <row r="63109" spans="151:151" ht="14.4" x14ac:dyDescent="0.25">
      <c r="EU63109" s="104"/>
    </row>
    <row r="63110" spans="151:151" ht="14.4" x14ac:dyDescent="0.25">
      <c r="EU63110" s="104"/>
    </row>
    <row r="63111" spans="151:151" ht="14.4" x14ac:dyDescent="0.25">
      <c r="EU63111" s="104"/>
    </row>
    <row r="63112" spans="151:151" ht="14.4" x14ac:dyDescent="0.25">
      <c r="EU63112" s="104"/>
    </row>
    <row r="63113" spans="151:151" ht="14.4" x14ac:dyDescent="0.25">
      <c r="EU63113" s="104"/>
    </row>
    <row r="63114" spans="151:151" ht="14.4" x14ac:dyDescent="0.25">
      <c r="EU63114" s="104"/>
    </row>
    <row r="63115" spans="151:151" ht="14.4" x14ac:dyDescent="0.25">
      <c r="EU63115" s="104"/>
    </row>
    <row r="63116" spans="151:151" ht="14.4" x14ac:dyDescent="0.25">
      <c r="EU63116" s="104"/>
    </row>
    <row r="63117" spans="151:151" ht="14.4" x14ac:dyDescent="0.25">
      <c r="EU63117" s="104"/>
    </row>
    <row r="63118" spans="151:151" ht="14.4" x14ac:dyDescent="0.25">
      <c r="EU63118" s="104"/>
    </row>
    <row r="63119" spans="151:151" ht="14.4" x14ac:dyDescent="0.25">
      <c r="EU63119" s="104"/>
    </row>
    <row r="63120" spans="151:151" ht="14.4" x14ac:dyDescent="0.25">
      <c r="EU63120" s="104"/>
    </row>
    <row r="63121" spans="151:151" ht="14.4" x14ac:dyDescent="0.25">
      <c r="EU63121" s="104"/>
    </row>
    <row r="63122" spans="151:151" ht="14.4" x14ac:dyDescent="0.25">
      <c r="EU63122" s="104"/>
    </row>
    <row r="63123" spans="151:151" ht="14.4" x14ac:dyDescent="0.25">
      <c r="EU63123" s="104"/>
    </row>
    <row r="63124" spans="151:151" ht="14.4" x14ac:dyDescent="0.25">
      <c r="EU63124" s="104"/>
    </row>
    <row r="63125" spans="151:151" ht="14.4" x14ac:dyDescent="0.25">
      <c r="EU63125" s="104"/>
    </row>
    <row r="63126" spans="151:151" ht="14.4" x14ac:dyDescent="0.25">
      <c r="EU63126" s="104"/>
    </row>
    <row r="63127" spans="151:151" ht="14.4" x14ac:dyDescent="0.25">
      <c r="EU63127" s="104"/>
    </row>
    <row r="63128" spans="151:151" ht="14.4" x14ac:dyDescent="0.25">
      <c r="EU63128" s="104"/>
    </row>
    <row r="63129" spans="151:151" ht="14.4" x14ac:dyDescent="0.25">
      <c r="EU63129" s="104"/>
    </row>
    <row r="63130" spans="151:151" ht="14.4" x14ac:dyDescent="0.25">
      <c r="EU63130" s="104"/>
    </row>
    <row r="63131" spans="151:151" ht="14.4" x14ac:dyDescent="0.25">
      <c r="EU63131" s="104"/>
    </row>
    <row r="63132" spans="151:151" ht="14.4" x14ac:dyDescent="0.25">
      <c r="EU63132" s="104"/>
    </row>
    <row r="63133" spans="151:151" ht="14.4" x14ac:dyDescent="0.25">
      <c r="EU63133" s="104"/>
    </row>
    <row r="63134" spans="151:151" ht="14.4" x14ac:dyDescent="0.25">
      <c r="EU63134" s="104"/>
    </row>
    <row r="63135" spans="151:151" ht="14.4" x14ac:dyDescent="0.25">
      <c r="EU63135" s="104"/>
    </row>
    <row r="63136" spans="151:151" ht="14.4" x14ac:dyDescent="0.25">
      <c r="EU63136" s="104"/>
    </row>
    <row r="63137" spans="151:151" ht="14.4" x14ac:dyDescent="0.25">
      <c r="EU63137" s="104"/>
    </row>
    <row r="63138" spans="151:151" ht="14.4" x14ac:dyDescent="0.25">
      <c r="EU63138" s="104"/>
    </row>
    <row r="63139" spans="151:151" ht="14.4" x14ac:dyDescent="0.25">
      <c r="EU63139" s="104"/>
    </row>
    <row r="63140" spans="151:151" ht="14.4" x14ac:dyDescent="0.25">
      <c r="EU63140" s="104"/>
    </row>
    <row r="63141" spans="151:151" ht="14.4" x14ac:dyDescent="0.25">
      <c r="EU63141" s="104"/>
    </row>
    <row r="63142" spans="151:151" ht="14.4" x14ac:dyDescent="0.25">
      <c r="EU63142" s="104"/>
    </row>
    <row r="63143" spans="151:151" ht="14.4" x14ac:dyDescent="0.25">
      <c r="EU63143" s="104"/>
    </row>
    <row r="63144" spans="151:151" ht="14.4" x14ac:dyDescent="0.25">
      <c r="EU63144" s="104"/>
    </row>
    <row r="63145" spans="151:151" ht="14.4" x14ac:dyDescent="0.25">
      <c r="EU63145" s="104"/>
    </row>
    <row r="63146" spans="151:151" ht="14.4" x14ac:dyDescent="0.25">
      <c r="EU63146" s="104"/>
    </row>
    <row r="63147" spans="151:151" ht="14.4" x14ac:dyDescent="0.25">
      <c r="EU63147" s="104"/>
    </row>
    <row r="63148" spans="151:151" ht="14.4" x14ac:dyDescent="0.25">
      <c r="EU63148" s="104"/>
    </row>
    <row r="63149" spans="151:151" ht="14.4" x14ac:dyDescent="0.25">
      <c r="EU63149" s="104"/>
    </row>
    <row r="63150" spans="151:151" ht="14.4" x14ac:dyDescent="0.25">
      <c r="EU63150" s="104"/>
    </row>
    <row r="63151" spans="151:151" ht="14.4" x14ac:dyDescent="0.25">
      <c r="EU63151" s="104"/>
    </row>
    <row r="63152" spans="151:151" ht="14.4" x14ac:dyDescent="0.25">
      <c r="EU63152" s="104"/>
    </row>
    <row r="63153" spans="151:151" ht="14.4" x14ac:dyDescent="0.25">
      <c r="EU63153" s="104"/>
    </row>
    <row r="63154" spans="151:151" ht="14.4" x14ac:dyDescent="0.25">
      <c r="EU63154" s="104"/>
    </row>
    <row r="63155" spans="151:151" ht="14.4" x14ac:dyDescent="0.25">
      <c r="EU63155" s="104"/>
    </row>
    <row r="63156" spans="151:151" ht="14.4" x14ac:dyDescent="0.25">
      <c r="EU63156" s="104"/>
    </row>
    <row r="63157" spans="151:151" ht="14.4" x14ac:dyDescent="0.25">
      <c r="EU63157" s="104"/>
    </row>
    <row r="63158" spans="151:151" ht="14.4" x14ac:dyDescent="0.25">
      <c r="EU63158" s="104"/>
    </row>
    <row r="63159" spans="151:151" ht="14.4" x14ac:dyDescent="0.25">
      <c r="EU63159" s="104"/>
    </row>
    <row r="63160" spans="151:151" ht="14.4" x14ac:dyDescent="0.25">
      <c r="EU63160" s="104"/>
    </row>
    <row r="63161" spans="151:151" ht="14.4" x14ac:dyDescent="0.25">
      <c r="EU63161" s="104"/>
    </row>
    <row r="63162" spans="151:151" ht="14.4" x14ac:dyDescent="0.25">
      <c r="EU63162" s="104"/>
    </row>
    <row r="63163" spans="151:151" ht="14.4" x14ac:dyDescent="0.25">
      <c r="EU63163" s="104"/>
    </row>
    <row r="63164" spans="151:151" ht="14.4" x14ac:dyDescent="0.25">
      <c r="EU63164" s="104"/>
    </row>
    <row r="63165" spans="151:151" ht="14.4" x14ac:dyDescent="0.25">
      <c r="EU63165" s="104"/>
    </row>
    <row r="63166" spans="151:151" ht="14.4" x14ac:dyDescent="0.25">
      <c r="EU63166" s="104"/>
    </row>
    <row r="63167" spans="151:151" ht="14.4" x14ac:dyDescent="0.25">
      <c r="EU63167" s="104"/>
    </row>
    <row r="63168" spans="151:151" ht="14.4" x14ac:dyDescent="0.25">
      <c r="EU63168" s="104"/>
    </row>
    <row r="63169" spans="151:151" ht="14.4" x14ac:dyDescent="0.25">
      <c r="EU63169" s="104"/>
    </row>
    <row r="63170" spans="151:151" ht="14.4" x14ac:dyDescent="0.25">
      <c r="EU63170" s="104"/>
    </row>
    <row r="63171" spans="151:151" ht="14.4" x14ac:dyDescent="0.25">
      <c r="EU63171" s="104"/>
    </row>
    <row r="63172" spans="151:151" ht="14.4" x14ac:dyDescent="0.25">
      <c r="EU63172" s="104"/>
    </row>
    <row r="63173" spans="151:151" ht="14.4" x14ac:dyDescent="0.25">
      <c r="EU63173" s="104"/>
    </row>
    <row r="63174" spans="151:151" ht="14.4" x14ac:dyDescent="0.25">
      <c r="EU63174" s="104"/>
    </row>
    <row r="63175" spans="151:151" ht="14.4" x14ac:dyDescent="0.25">
      <c r="EU63175" s="104"/>
    </row>
    <row r="63176" spans="151:151" ht="14.4" x14ac:dyDescent="0.25">
      <c r="EU63176" s="104"/>
    </row>
    <row r="63177" spans="151:151" ht="14.4" x14ac:dyDescent="0.25">
      <c r="EU63177" s="104"/>
    </row>
    <row r="63178" spans="151:151" ht="14.4" x14ac:dyDescent="0.25">
      <c r="EU63178" s="104"/>
    </row>
    <row r="63179" spans="151:151" ht="14.4" x14ac:dyDescent="0.25">
      <c r="EU63179" s="104"/>
    </row>
    <row r="63180" spans="151:151" ht="14.4" x14ac:dyDescent="0.25">
      <c r="EU63180" s="104"/>
    </row>
    <row r="63181" spans="151:151" ht="14.4" x14ac:dyDescent="0.25">
      <c r="EU63181" s="104"/>
    </row>
    <row r="63182" spans="151:151" ht="14.4" x14ac:dyDescent="0.25">
      <c r="EU63182" s="104"/>
    </row>
    <row r="63183" spans="151:151" ht="14.4" x14ac:dyDescent="0.25">
      <c r="EU63183" s="104"/>
    </row>
    <row r="63184" spans="151:151" ht="14.4" x14ac:dyDescent="0.25">
      <c r="EU63184" s="104"/>
    </row>
    <row r="63185" spans="151:151" ht="14.4" x14ac:dyDescent="0.25">
      <c r="EU63185" s="104"/>
    </row>
    <row r="63186" spans="151:151" ht="14.4" x14ac:dyDescent="0.25">
      <c r="EU63186" s="104"/>
    </row>
    <row r="63187" spans="151:151" ht="14.4" x14ac:dyDescent="0.25">
      <c r="EU63187" s="104"/>
    </row>
    <row r="63188" spans="151:151" ht="14.4" x14ac:dyDescent="0.25">
      <c r="EU63188" s="104"/>
    </row>
    <row r="63189" spans="151:151" ht="14.4" x14ac:dyDescent="0.25">
      <c r="EU63189" s="104"/>
    </row>
    <row r="63190" spans="151:151" ht="14.4" x14ac:dyDescent="0.25">
      <c r="EU63190" s="104"/>
    </row>
    <row r="63191" spans="151:151" ht="14.4" x14ac:dyDescent="0.25">
      <c r="EU63191" s="104"/>
    </row>
    <row r="63192" spans="151:151" ht="14.4" x14ac:dyDescent="0.25">
      <c r="EU63192" s="104"/>
    </row>
    <row r="63193" spans="151:151" ht="14.4" x14ac:dyDescent="0.25">
      <c r="EU63193" s="104"/>
    </row>
    <row r="63194" spans="151:151" ht="14.4" x14ac:dyDescent="0.25">
      <c r="EU63194" s="104"/>
    </row>
    <row r="63195" spans="151:151" ht="14.4" x14ac:dyDescent="0.25">
      <c r="EU63195" s="104"/>
    </row>
    <row r="63196" spans="151:151" ht="14.4" x14ac:dyDescent="0.25">
      <c r="EU63196" s="104"/>
    </row>
    <row r="63197" spans="151:151" ht="14.4" x14ac:dyDescent="0.25">
      <c r="EU63197" s="104"/>
    </row>
    <row r="63198" spans="151:151" ht="14.4" x14ac:dyDescent="0.25">
      <c r="EU63198" s="104"/>
    </row>
    <row r="63199" spans="151:151" ht="14.4" x14ac:dyDescent="0.25">
      <c r="EU63199" s="104"/>
    </row>
    <row r="63200" spans="151:151" ht="14.4" x14ac:dyDescent="0.25">
      <c r="EU63200" s="104"/>
    </row>
    <row r="63201" spans="151:151" ht="14.4" x14ac:dyDescent="0.25">
      <c r="EU63201" s="104"/>
    </row>
    <row r="63202" spans="151:151" ht="14.4" x14ac:dyDescent="0.25">
      <c r="EU63202" s="104"/>
    </row>
    <row r="63203" spans="151:151" ht="14.4" x14ac:dyDescent="0.25">
      <c r="EU63203" s="104"/>
    </row>
    <row r="63204" spans="151:151" ht="14.4" x14ac:dyDescent="0.25">
      <c r="EU63204" s="104"/>
    </row>
    <row r="63205" spans="151:151" ht="14.4" x14ac:dyDescent="0.25">
      <c r="EU63205" s="104"/>
    </row>
    <row r="63206" spans="151:151" ht="14.4" x14ac:dyDescent="0.25">
      <c r="EU63206" s="104"/>
    </row>
    <row r="63207" spans="151:151" ht="14.4" x14ac:dyDescent="0.25">
      <c r="EU63207" s="104"/>
    </row>
    <row r="63208" spans="151:151" ht="14.4" x14ac:dyDescent="0.25">
      <c r="EU63208" s="104"/>
    </row>
    <row r="63209" spans="151:151" ht="14.4" x14ac:dyDescent="0.25">
      <c r="EU63209" s="104"/>
    </row>
    <row r="63210" spans="151:151" ht="14.4" x14ac:dyDescent="0.25">
      <c r="EU63210" s="104"/>
    </row>
    <row r="63211" spans="151:151" ht="14.4" x14ac:dyDescent="0.25">
      <c r="EU63211" s="104"/>
    </row>
    <row r="63212" spans="151:151" ht="14.4" x14ac:dyDescent="0.25">
      <c r="EU63212" s="104"/>
    </row>
    <row r="63213" spans="151:151" ht="14.4" x14ac:dyDescent="0.25">
      <c r="EU63213" s="104"/>
    </row>
    <row r="63214" spans="151:151" ht="14.4" x14ac:dyDescent="0.25">
      <c r="EU63214" s="104"/>
    </row>
    <row r="63215" spans="151:151" ht="14.4" x14ac:dyDescent="0.25">
      <c r="EU63215" s="104"/>
    </row>
    <row r="63216" spans="151:151" ht="14.4" x14ac:dyDescent="0.25">
      <c r="EU63216" s="104"/>
    </row>
    <row r="63217" spans="151:151" ht="14.4" x14ac:dyDescent="0.25">
      <c r="EU63217" s="104"/>
    </row>
    <row r="63218" spans="151:151" ht="14.4" x14ac:dyDescent="0.25">
      <c r="EU63218" s="104"/>
    </row>
    <row r="63219" spans="151:151" ht="14.4" x14ac:dyDescent="0.25">
      <c r="EU63219" s="104"/>
    </row>
    <row r="63220" spans="151:151" ht="14.4" x14ac:dyDescent="0.25">
      <c r="EU63220" s="104"/>
    </row>
    <row r="63221" spans="151:151" ht="14.4" x14ac:dyDescent="0.25">
      <c r="EU63221" s="104"/>
    </row>
    <row r="63222" spans="151:151" ht="14.4" x14ac:dyDescent="0.25">
      <c r="EU63222" s="104"/>
    </row>
    <row r="63223" spans="151:151" ht="14.4" x14ac:dyDescent="0.25">
      <c r="EU63223" s="104"/>
    </row>
    <row r="63224" spans="151:151" ht="14.4" x14ac:dyDescent="0.25">
      <c r="EU63224" s="104"/>
    </row>
    <row r="63225" spans="151:151" ht="14.4" x14ac:dyDescent="0.25">
      <c r="EU63225" s="104"/>
    </row>
    <row r="63226" spans="151:151" ht="14.4" x14ac:dyDescent="0.25">
      <c r="EU63226" s="104"/>
    </row>
    <row r="63227" spans="151:151" ht="14.4" x14ac:dyDescent="0.25">
      <c r="EU63227" s="104"/>
    </row>
    <row r="63228" spans="151:151" ht="14.4" x14ac:dyDescent="0.25">
      <c r="EU63228" s="104"/>
    </row>
    <row r="63229" spans="151:151" ht="14.4" x14ac:dyDescent="0.25">
      <c r="EU63229" s="104"/>
    </row>
    <row r="63230" spans="151:151" ht="14.4" x14ac:dyDescent="0.25">
      <c r="EU63230" s="104"/>
    </row>
    <row r="63231" spans="151:151" ht="14.4" x14ac:dyDescent="0.25">
      <c r="EU63231" s="104"/>
    </row>
    <row r="63232" spans="151:151" ht="14.4" x14ac:dyDescent="0.25">
      <c r="EU63232" s="104"/>
    </row>
    <row r="63233" spans="151:151" ht="14.4" x14ac:dyDescent="0.25">
      <c r="EU63233" s="104"/>
    </row>
    <row r="63234" spans="151:151" ht="14.4" x14ac:dyDescent="0.25">
      <c r="EU63234" s="104"/>
    </row>
    <row r="63235" spans="151:151" ht="14.4" x14ac:dyDescent="0.25">
      <c r="EU63235" s="104"/>
    </row>
    <row r="63236" spans="151:151" ht="14.4" x14ac:dyDescent="0.25">
      <c r="EU63236" s="104"/>
    </row>
    <row r="63237" spans="151:151" ht="14.4" x14ac:dyDescent="0.25">
      <c r="EU63237" s="104"/>
    </row>
    <row r="63238" spans="151:151" ht="14.4" x14ac:dyDescent="0.25">
      <c r="EU63238" s="104"/>
    </row>
    <row r="63239" spans="151:151" ht="14.4" x14ac:dyDescent="0.25">
      <c r="EU63239" s="104"/>
    </row>
    <row r="63240" spans="151:151" ht="14.4" x14ac:dyDescent="0.25">
      <c r="EU63240" s="104"/>
    </row>
    <row r="63241" spans="151:151" ht="14.4" x14ac:dyDescent="0.25">
      <c r="EU63241" s="104"/>
    </row>
    <row r="63242" spans="151:151" ht="14.4" x14ac:dyDescent="0.25">
      <c r="EU63242" s="104"/>
    </row>
    <row r="63243" spans="151:151" ht="14.4" x14ac:dyDescent="0.25">
      <c r="EU63243" s="104"/>
    </row>
    <row r="63244" spans="151:151" ht="14.4" x14ac:dyDescent="0.25">
      <c r="EU63244" s="104"/>
    </row>
    <row r="63245" spans="151:151" ht="14.4" x14ac:dyDescent="0.25">
      <c r="EU63245" s="104"/>
    </row>
    <row r="63246" spans="151:151" ht="14.4" x14ac:dyDescent="0.25">
      <c r="EU63246" s="104"/>
    </row>
    <row r="63247" spans="151:151" ht="14.4" x14ac:dyDescent="0.25">
      <c r="EU63247" s="104"/>
    </row>
    <row r="63248" spans="151:151" ht="14.4" x14ac:dyDescent="0.25">
      <c r="EU63248" s="104"/>
    </row>
    <row r="63249" spans="151:151" ht="14.4" x14ac:dyDescent="0.25">
      <c r="EU63249" s="104"/>
    </row>
    <row r="63250" spans="151:151" ht="14.4" x14ac:dyDescent="0.25">
      <c r="EU63250" s="104"/>
    </row>
    <row r="63251" spans="151:151" ht="14.4" x14ac:dyDescent="0.25">
      <c r="EU63251" s="104"/>
    </row>
    <row r="63252" spans="151:151" ht="14.4" x14ac:dyDescent="0.25">
      <c r="EU63252" s="104"/>
    </row>
    <row r="63253" spans="151:151" ht="14.4" x14ac:dyDescent="0.25">
      <c r="EU63253" s="104"/>
    </row>
    <row r="63254" spans="151:151" ht="14.4" x14ac:dyDescent="0.25">
      <c r="EU63254" s="104"/>
    </row>
    <row r="63255" spans="151:151" ht="14.4" x14ac:dyDescent="0.25">
      <c r="EU63255" s="104"/>
    </row>
    <row r="63256" spans="151:151" ht="14.4" x14ac:dyDescent="0.25">
      <c r="EU63256" s="104"/>
    </row>
    <row r="63257" spans="151:151" ht="14.4" x14ac:dyDescent="0.25">
      <c r="EU63257" s="104"/>
    </row>
    <row r="63258" spans="151:151" ht="14.4" x14ac:dyDescent="0.25">
      <c r="EU63258" s="104"/>
    </row>
    <row r="63259" spans="151:151" ht="14.4" x14ac:dyDescent="0.25">
      <c r="EU63259" s="104"/>
    </row>
    <row r="63260" spans="151:151" ht="14.4" x14ac:dyDescent="0.25">
      <c r="EU63260" s="104"/>
    </row>
    <row r="63261" spans="151:151" ht="14.4" x14ac:dyDescent="0.25">
      <c r="EU63261" s="104"/>
    </row>
    <row r="63262" spans="151:151" ht="14.4" x14ac:dyDescent="0.25">
      <c r="EU63262" s="104"/>
    </row>
    <row r="63263" spans="151:151" ht="14.4" x14ac:dyDescent="0.25">
      <c r="EU63263" s="104"/>
    </row>
    <row r="63264" spans="151:151" ht="14.4" x14ac:dyDescent="0.25">
      <c r="EU63264" s="104"/>
    </row>
    <row r="63265" spans="151:151" ht="14.4" x14ac:dyDescent="0.25">
      <c r="EU63265" s="104"/>
    </row>
    <row r="63266" spans="151:151" ht="14.4" x14ac:dyDescent="0.25">
      <c r="EU63266" s="104"/>
    </row>
    <row r="63267" spans="151:151" ht="14.4" x14ac:dyDescent="0.25">
      <c r="EU63267" s="104"/>
    </row>
    <row r="63268" spans="151:151" ht="14.4" x14ac:dyDescent="0.25">
      <c r="EU63268" s="104"/>
    </row>
    <row r="63269" spans="151:151" ht="14.4" x14ac:dyDescent="0.25">
      <c r="EU63269" s="104"/>
    </row>
    <row r="63270" spans="151:151" ht="14.4" x14ac:dyDescent="0.25">
      <c r="EU63270" s="104"/>
    </row>
    <row r="63271" spans="151:151" ht="14.4" x14ac:dyDescent="0.25">
      <c r="EU63271" s="104"/>
    </row>
    <row r="63272" spans="151:151" ht="14.4" x14ac:dyDescent="0.25">
      <c r="EU63272" s="104"/>
    </row>
    <row r="63273" spans="151:151" ht="14.4" x14ac:dyDescent="0.25">
      <c r="EU63273" s="104"/>
    </row>
    <row r="63274" spans="151:151" ht="14.4" x14ac:dyDescent="0.25">
      <c r="EU63274" s="104"/>
    </row>
    <row r="63275" spans="151:151" ht="14.4" x14ac:dyDescent="0.25">
      <c r="EU63275" s="104"/>
    </row>
    <row r="63276" spans="151:151" ht="14.4" x14ac:dyDescent="0.25">
      <c r="EU63276" s="104"/>
    </row>
    <row r="63277" spans="151:151" ht="14.4" x14ac:dyDescent="0.25">
      <c r="EU63277" s="104"/>
    </row>
    <row r="63278" spans="151:151" ht="14.4" x14ac:dyDescent="0.25">
      <c r="EU63278" s="104"/>
    </row>
    <row r="63279" spans="151:151" ht="14.4" x14ac:dyDescent="0.25">
      <c r="EU63279" s="104"/>
    </row>
    <row r="63280" spans="151:151" ht="14.4" x14ac:dyDescent="0.25">
      <c r="EU63280" s="104"/>
    </row>
    <row r="63281" spans="151:151" ht="14.4" x14ac:dyDescent="0.25">
      <c r="EU63281" s="104"/>
    </row>
    <row r="63282" spans="151:151" ht="14.4" x14ac:dyDescent="0.25">
      <c r="EU63282" s="104"/>
    </row>
    <row r="63283" spans="151:151" ht="14.4" x14ac:dyDescent="0.25">
      <c r="EU63283" s="104"/>
    </row>
    <row r="63284" spans="151:151" ht="14.4" x14ac:dyDescent="0.25">
      <c r="EU63284" s="104"/>
    </row>
    <row r="63285" spans="151:151" ht="14.4" x14ac:dyDescent="0.25">
      <c r="EU63285" s="104"/>
    </row>
    <row r="63286" spans="151:151" ht="14.4" x14ac:dyDescent="0.25">
      <c r="EU63286" s="104"/>
    </row>
    <row r="63287" spans="151:151" ht="14.4" x14ac:dyDescent="0.25">
      <c r="EU63287" s="104"/>
    </row>
    <row r="63288" spans="151:151" ht="14.4" x14ac:dyDescent="0.25">
      <c r="EU63288" s="104"/>
    </row>
    <row r="63289" spans="151:151" ht="14.4" x14ac:dyDescent="0.25">
      <c r="EU63289" s="104"/>
    </row>
    <row r="63290" spans="151:151" ht="14.4" x14ac:dyDescent="0.25">
      <c r="EU63290" s="104"/>
    </row>
    <row r="63291" spans="151:151" ht="14.4" x14ac:dyDescent="0.25">
      <c r="EU63291" s="104"/>
    </row>
    <row r="63292" spans="151:151" ht="14.4" x14ac:dyDescent="0.25">
      <c r="EU63292" s="104"/>
    </row>
    <row r="63293" spans="151:151" ht="14.4" x14ac:dyDescent="0.25">
      <c r="EU63293" s="104"/>
    </row>
    <row r="63294" spans="151:151" ht="14.4" x14ac:dyDescent="0.25">
      <c r="EU63294" s="104"/>
    </row>
    <row r="63295" spans="151:151" ht="14.4" x14ac:dyDescent="0.25">
      <c r="EU63295" s="104"/>
    </row>
    <row r="63296" spans="151:151" ht="14.4" x14ac:dyDescent="0.25">
      <c r="EU63296" s="104"/>
    </row>
    <row r="63297" spans="151:151" ht="14.4" x14ac:dyDescent="0.25">
      <c r="EU63297" s="104"/>
    </row>
    <row r="63298" spans="151:151" ht="14.4" x14ac:dyDescent="0.25">
      <c r="EU63298" s="104"/>
    </row>
    <row r="63299" spans="151:151" ht="14.4" x14ac:dyDescent="0.25">
      <c r="EU63299" s="104"/>
    </row>
    <row r="63300" spans="151:151" ht="14.4" x14ac:dyDescent="0.25">
      <c r="EU63300" s="104"/>
    </row>
    <row r="63301" spans="151:151" ht="14.4" x14ac:dyDescent="0.25">
      <c r="EU63301" s="104"/>
    </row>
    <row r="63302" spans="151:151" ht="14.4" x14ac:dyDescent="0.25">
      <c r="EU63302" s="104"/>
    </row>
    <row r="63303" spans="151:151" ht="14.4" x14ac:dyDescent="0.25">
      <c r="EU63303" s="104"/>
    </row>
    <row r="63304" spans="151:151" ht="14.4" x14ac:dyDescent="0.25">
      <c r="EU63304" s="104"/>
    </row>
    <row r="63305" spans="151:151" ht="14.4" x14ac:dyDescent="0.25">
      <c r="EU63305" s="104"/>
    </row>
    <row r="63306" spans="151:151" ht="14.4" x14ac:dyDescent="0.25">
      <c r="EU63306" s="104"/>
    </row>
    <row r="63307" spans="151:151" ht="14.4" x14ac:dyDescent="0.25">
      <c r="EU63307" s="104"/>
    </row>
    <row r="63308" spans="151:151" ht="14.4" x14ac:dyDescent="0.25">
      <c r="EU63308" s="104"/>
    </row>
    <row r="63309" spans="151:151" ht="14.4" x14ac:dyDescent="0.25">
      <c r="EU63309" s="104"/>
    </row>
    <row r="63310" spans="151:151" ht="14.4" x14ac:dyDescent="0.25">
      <c r="EU63310" s="104"/>
    </row>
    <row r="63311" spans="151:151" ht="14.4" x14ac:dyDescent="0.25">
      <c r="EU63311" s="104"/>
    </row>
    <row r="63312" spans="151:151" ht="14.4" x14ac:dyDescent="0.25">
      <c r="EU63312" s="104"/>
    </row>
    <row r="63313" spans="151:151" ht="14.4" x14ac:dyDescent="0.25">
      <c r="EU63313" s="104"/>
    </row>
    <row r="63314" spans="151:151" ht="14.4" x14ac:dyDescent="0.25">
      <c r="EU63314" s="104"/>
    </row>
    <row r="63315" spans="151:151" ht="14.4" x14ac:dyDescent="0.25">
      <c r="EU63315" s="104"/>
    </row>
    <row r="63316" spans="151:151" ht="14.4" x14ac:dyDescent="0.25">
      <c r="EU63316" s="104"/>
    </row>
    <row r="63317" spans="151:151" ht="14.4" x14ac:dyDescent="0.25">
      <c r="EU63317" s="104"/>
    </row>
    <row r="63318" spans="151:151" ht="14.4" x14ac:dyDescent="0.25">
      <c r="EU63318" s="104"/>
    </row>
    <row r="63319" spans="151:151" ht="14.4" x14ac:dyDescent="0.25">
      <c r="EU63319" s="104"/>
    </row>
    <row r="63320" spans="151:151" ht="14.4" x14ac:dyDescent="0.25">
      <c r="EU63320" s="104"/>
    </row>
    <row r="63321" spans="151:151" ht="14.4" x14ac:dyDescent="0.25">
      <c r="EU63321" s="104"/>
    </row>
    <row r="63322" spans="151:151" ht="14.4" x14ac:dyDescent="0.25">
      <c r="EU63322" s="104"/>
    </row>
    <row r="63323" spans="151:151" ht="14.4" x14ac:dyDescent="0.25">
      <c r="EU63323" s="104"/>
    </row>
    <row r="63324" spans="151:151" ht="14.4" x14ac:dyDescent="0.25">
      <c r="EU63324" s="104"/>
    </row>
    <row r="63325" spans="151:151" ht="14.4" x14ac:dyDescent="0.25">
      <c r="EU63325" s="104"/>
    </row>
    <row r="63326" spans="151:151" ht="14.4" x14ac:dyDescent="0.25">
      <c r="EU63326" s="104"/>
    </row>
    <row r="63327" spans="151:151" ht="14.4" x14ac:dyDescent="0.25">
      <c r="EU63327" s="104"/>
    </row>
    <row r="63328" spans="151:151" ht="14.4" x14ac:dyDescent="0.25">
      <c r="EU63328" s="104"/>
    </row>
    <row r="63329" spans="151:151" ht="14.4" x14ac:dyDescent="0.25">
      <c r="EU63329" s="104"/>
    </row>
    <row r="63330" spans="151:151" ht="14.4" x14ac:dyDescent="0.25">
      <c r="EU63330" s="104"/>
    </row>
    <row r="63331" spans="151:151" ht="14.4" x14ac:dyDescent="0.25">
      <c r="EU63331" s="104"/>
    </row>
    <row r="63332" spans="151:151" ht="14.4" x14ac:dyDescent="0.25">
      <c r="EU63332" s="104"/>
    </row>
    <row r="63333" spans="151:151" ht="14.4" x14ac:dyDescent="0.25">
      <c r="EU63333" s="104"/>
    </row>
    <row r="63334" spans="151:151" ht="14.4" x14ac:dyDescent="0.25">
      <c r="EU63334" s="104"/>
    </row>
    <row r="63335" spans="151:151" ht="14.4" x14ac:dyDescent="0.25">
      <c r="EU63335" s="104"/>
    </row>
    <row r="63336" spans="151:151" ht="14.4" x14ac:dyDescent="0.25">
      <c r="EU63336" s="104"/>
    </row>
    <row r="63337" spans="151:151" ht="14.4" x14ac:dyDescent="0.25">
      <c r="EU63337" s="104"/>
    </row>
    <row r="63338" spans="151:151" ht="14.4" x14ac:dyDescent="0.25">
      <c r="EU63338" s="104"/>
    </row>
    <row r="63339" spans="151:151" ht="14.4" x14ac:dyDescent="0.25">
      <c r="EU63339" s="104"/>
    </row>
    <row r="63340" spans="151:151" ht="14.4" x14ac:dyDescent="0.25">
      <c r="EU63340" s="104"/>
    </row>
    <row r="63341" spans="151:151" ht="14.4" x14ac:dyDescent="0.25">
      <c r="EU63341" s="104"/>
    </row>
    <row r="63342" spans="151:151" ht="14.4" x14ac:dyDescent="0.25">
      <c r="EU63342" s="104"/>
    </row>
    <row r="63343" spans="151:151" ht="14.4" x14ac:dyDescent="0.25">
      <c r="EU63343" s="104"/>
    </row>
    <row r="63344" spans="151:151" ht="14.4" x14ac:dyDescent="0.25">
      <c r="EU63344" s="104"/>
    </row>
    <row r="63345" spans="151:151" ht="14.4" x14ac:dyDescent="0.25">
      <c r="EU63345" s="104"/>
    </row>
    <row r="63346" spans="151:151" ht="14.4" x14ac:dyDescent="0.25">
      <c r="EU63346" s="104"/>
    </row>
    <row r="63347" spans="151:151" ht="14.4" x14ac:dyDescent="0.25">
      <c r="EU63347" s="104"/>
    </row>
    <row r="63348" spans="151:151" ht="14.4" x14ac:dyDescent="0.25">
      <c r="EU63348" s="104"/>
    </row>
    <row r="63349" spans="151:151" ht="14.4" x14ac:dyDescent="0.25">
      <c r="EU63349" s="104"/>
    </row>
    <row r="63350" spans="151:151" ht="14.4" x14ac:dyDescent="0.25">
      <c r="EU63350" s="104"/>
    </row>
    <row r="63351" spans="151:151" ht="14.4" x14ac:dyDescent="0.25">
      <c r="EU63351" s="104"/>
    </row>
    <row r="63352" spans="151:151" ht="14.4" x14ac:dyDescent="0.25">
      <c r="EU63352" s="104"/>
    </row>
    <row r="63353" spans="151:151" ht="14.4" x14ac:dyDescent="0.25">
      <c r="EU63353" s="104"/>
    </row>
    <row r="63354" spans="151:151" ht="14.4" x14ac:dyDescent="0.25">
      <c r="EU63354" s="104"/>
    </row>
    <row r="63355" spans="151:151" ht="14.4" x14ac:dyDescent="0.25">
      <c r="EU63355" s="104"/>
    </row>
    <row r="63356" spans="151:151" ht="14.4" x14ac:dyDescent="0.25">
      <c r="EU63356" s="104"/>
    </row>
    <row r="63357" spans="151:151" ht="14.4" x14ac:dyDescent="0.25">
      <c r="EU63357" s="104"/>
    </row>
    <row r="63358" spans="151:151" ht="14.4" x14ac:dyDescent="0.25">
      <c r="EU63358" s="104"/>
    </row>
    <row r="63359" spans="151:151" ht="14.4" x14ac:dyDescent="0.25">
      <c r="EU63359" s="104"/>
    </row>
    <row r="63360" spans="151:151" ht="14.4" x14ac:dyDescent="0.25">
      <c r="EU63360" s="104"/>
    </row>
    <row r="63361" spans="151:151" ht="14.4" x14ac:dyDescent="0.25">
      <c r="EU63361" s="104"/>
    </row>
    <row r="63362" spans="151:151" ht="14.4" x14ac:dyDescent="0.25">
      <c r="EU63362" s="104"/>
    </row>
    <row r="63363" spans="151:151" ht="14.4" x14ac:dyDescent="0.25">
      <c r="EU63363" s="104"/>
    </row>
    <row r="63364" spans="151:151" ht="14.4" x14ac:dyDescent="0.25">
      <c r="EU63364" s="104"/>
    </row>
    <row r="63365" spans="151:151" ht="14.4" x14ac:dyDescent="0.25">
      <c r="EU63365" s="104"/>
    </row>
    <row r="63366" spans="151:151" ht="14.4" x14ac:dyDescent="0.25">
      <c r="EU63366" s="104"/>
    </row>
    <row r="63367" spans="151:151" ht="14.4" x14ac:dyDescent="0.25">
      <c r="EU63367" s="104"/>
    </row>
    <row r="63368" spans="151:151" ht="14.4" x14ac:dyDescent="0.25">
      <c r="EU63368" s="104"/>
    </row>
    <row r="63369" spans="151:151" ht="14.4" x14ac:dyDescent="0.25">
      <c r="EU63369" s="104"/>
    </row>
    <row r="63370" spans="151:151" ht="14.4" x14ac:dyDescent="0.25">
      <c r="EU63370" s="104"/>
    </row>
    <row r="63371" spans="151:151" ht="14.4" x14ac:dyDescent="0.25">
      <c r="EU63371" s="104"/>
    </row>
    <row r="63372" spans="151:151" ht="14.4" x14ac:dyDescent="0.25">
      <c r="EU63372" s="104"/>
    </row>
    <row r="63373" spans="151:151" ht="14.4" x14ac:dyDescent="0.25">
      <c r="EU63373" s="104"/>
    </row>
    <row r="63374" spans="151:151" ht="14.4" x14ac:dyDescent="0.25">
      <c r="EU63374" s="104"/>
    </row>
    <row r="63375" spans="151:151" ht="14.4" x14ac:dyDescent="0.25">
      <c r="EU63375" s="104"/>
    </row>
    <row r="63376" spans="151:151" ht="14.4" x14ac:dyDescent="0.25">
      <c r="EU63376" s="104"/>
    </row>
    <row r="63377" spans="151:151" ht="14.4" x14ac:dyDescent="0.25">
      <c r="EU63377" s="104"/>
    </row>
    <row r="63378" spans="151:151" ht="14.4" x14ac:dyDescent="0.25">
      <c r="EU63378" s="104"/>
    </row>
    <row r="63379" spans="151:151" ht="14.4" x14ac:dyDescent="0.25">
      <c r="EU63379" s="104"/>
    </row>
    <row r="63380" spans="151:151" ht="14.4" x14ac:dyDescent="0.25">
      <c r="EU63380" s="104"/>
    </row>
    <row r="63381" spans="151:151" ht="14.4" x14ac:dyDescent="0.25">
      <c r="EU63381" s="104"/>
    </row>
    <row r="63382" spans="151:151" ht="14.4" x14ac:dyDescent="0.25">
      <c r="EU63382" s="104"/>
    </row>
    <row r="63383" spans="151:151" ht="14.4" x14ac:dyDescent="0.25">
      <c r="EU63383" s="104"/>
    </row>
    <row r="63384" spans="151:151" ht="14.4" x14ac:dyDescent="0.25">
      <c r="EU63384" s="104"/>
    </row>
    <row r="63385" spans="151:151" ht="14.4" x14ac:dyDescent="0.25">
      <c r="EU63385" s="104"/>
    </row>
    <row r="63386" spans="151:151" ht="14.4" x14ac:dyDescent="0.25">
      <c r="EU63386" s="104"/>
    </row>
    <row r="63387" spans="151:151" ht="14.4" x14ac:dyDescent="0.25">
      <c r="EU63387" s="104"/>
    </row>
    <row r="63388" spans="151:151" ht="14.4" x14ac:dyDescent="0.25">
      <c r="EU63388" s="104"/>
    </row>
    <row r="63389" spans="151:151" ht="14.4" x14ac:dyDescent="0.25">
      <c r="EU63389" s="104"/>
    </row>
    <row r="63390" spans="151:151" ht="14.4" x14ac:dyDescent="0.25">
      <c r="EU63390" s="104"/>
    </row>
    <row r="63391" spans="151:151" ht="14.4" x14ac:dyDescent="0.25">
      <c r="EU63391" s="104"/>
    </row>
    <row r="63392" spans="151:151" ht="14.4" x14ac:dyDescent="0.25">
      <c r="EU63392" s="104"/>
    </row>
    <row r="63393" spans="151:151" ht="14.4" x14ac:dyDescent="0.25">
      <c r="EU63393" s="104"/>
    </row>
    <row r="63394" spans="151:151" ht="14.4" x14ac:dyDescent="0.25">
      <c r="EU63394" s="104"/>
    </row>
    <row r="63395" spans="151:151" ht="14.4" x14ac:dyDescent="0.25">
      <c r="EU63395" s="104"/>
    </row>
    <row r="63396" spans="151:151" ht="14.4" x14ac:dyDescent="0.25">
      <c r="EU63396" s="104"/>
    </row>
    <row r="63397" spans="151:151" ht="14.4" x14ac:dyDescent="0.25">
      <c r="EU63397" s="104"/>
    </row>
    <row r="63398" spans="151:151" ht="14.4" x14ac:dyDescent="0.25">
      <c r="EU63398" s="104"/>
    </row>
    <row r="63399" spans="151:151" ht="14.4" x14ac:dyDescent="0.25">
      <c r="EU63399" s="104"/>
    </row>
    <row r="63400" spans="151:151" ht="14.4" x14ac:dyDescent="0.25">
      <c r="EU63400" s="104"/>
    </row>
    <row r="63401" spans="151:151" ht="14.4" x14ac:dyDescent="0.25">
      <c r="EU63401" s="104"/>
    </row>
    <row r="63402" spans="151:151" ht="14.4" x14ac:dyDescent="0.25">
      <c r="EU63402" s="104"/>
    </row>
    <row r="63403" spans="151:151" ht="14.4" x14ac:dyDescent="0.25">
      <c r="EU63403" s="104"/>
    </row>
    <row r="63404" spans="151:151" ht="14.4" x14ac:dyDescent="0.25">
      <c r="EU63404" s="104"/>
    </row>
    <row r="63405" spans="151:151" ht="14.4" x14ac:dyDescent="0.25">
      <c r="EU63405" s="104"/>
    </row>
    <row r="63406" spans="151:151" ht="14.4" x14ac:dyDescent="0.25">
      <c r="EU63406" s="104"/>
    </row>
    <row r="63407" spans="151:151" ht="14.4" x14ac:dyDescent="0.25">
      <c r="EU63407" s="104"/>
    </row>
    <row r="63408" spans="151:151" ht="14.4" x14ac:dyDescent="0.25">
      <c r="EU63408" s="104"/>
    </row>
    <row r="63409" spans="151:151" ht="14.4" x14ac:dyDescent="0.25">
      <c r="EU63409" s="104"/>
    </row>
    <row r="63410" spans="151:151" ht="14.4" x14ac:dyDescent="0.25">
      <c r="EU63410" s="104"/>
    </row>
    <row r="63411" spans="151:151" ht="14.4" x14ac:dyDescent="0.25">
      <c r="EU63411" s="104"/>
    </row>
    <row r="63412" spans="151:151" ht="14.4" x14ac:dyDescent="0.25">
      <c r="EU63412" s="104"/>
    </row>
    <row r="63413" spans="151:151" ht="14.4" x14ac:dyDescent="0.25">
      <c r="EU63413" s="104"/>
    </row>
    <row r="63414" spans="151:151" ht="14.4" x14ac:dyDescent="0.25">
      <c r="EU63414" s="104"/>
    </row>
    <row r="63415" spans="151:151" ht="14.4" x14ac:dyDescent="0.25">
      <c r="EU63415" s="104"/>
    </row>
    <row r="63416" spans="151:151" ht="14.4" x14ac:dyDescent="0.25">
      <c r="EU63416" s="104"/>
    </row>
    <row r="63417" spans="151:151" ht="14.4" x14ac:dyDescent="0.25">
      <c r="EU63417" s="104"/>
    </row>
    <row r="63418" spans="151:151" ht="14.4" x14ac:dyDescent="0.25">
      <c r="EU63418" s="104"/>
    </row>
    <row r="63419" spans="151:151" ht="14.4" x14ac:dyDescent="0.25">
      <c r="EU63419" s="104"/>
    </row>
    <row r="63420" spans="151:151" ht="14.4" x14ac:dyDescent="0.25">
      <c r="EU63420" s="104"/>
    </row>
    <row r="63421" spans="151:151" ht="14.4" x14ac:dyDescent="0.25">
      <c r="EU63421" s="104"/>
    </row>
    <row r="63422" spans="151:151" ht="14.4" x14ac:dyDescent="0.25">
      <c r="EU63422" s="104"/>
    </row>
    <row r="63423" spans="151:151" ht="14.4" x14ac:dyDescent="0.25">
      <c r="EU63423" s="104"/>
    </row>
    <row r="63424" spans="151:151" ht="14.4" x14ac:dyDescent="0.25">
      <c r="EU63424" s="104"/>
    </row>
    <row r="63425" spans="151:151" ht="14.4" x14ac:dyDescent="0.25">
      <c r="EU63425" s="104"/>
    </row>
    <row r="63426" spans="151:151" ht="14.4" x14ac:dyDescent="0.25">
      <c r="EU63426" s="104"/>
    </row>
    <row r="63427" spans="151:151" ht="14.4" x14ac:dyDescent="0.25">
      <c r="EU63427" s="104"/>
    </row>
    <row r="63428" spans="151:151" ht="14.4" x14ac:dyDescent="0.25">
      <c r="EU63428" s="104"/>
    </row>
    <row r="63429" spans="151:151" ht="14.4" x14ac:dyDescent="0.25">
      <c r="EU63429" s="104"/>
    </row>
    <row r="63430" spans="151:151" ht="14.4" x14ac:dyDescent="0.25">
      <c r="EU63430" s="104"/>
    </row>
    <row r="63431" spans="151:151" ht="14.4" x14ac:dyDescent="0.25">
      <c r="EU63431" s="104"/>
    </row>
    <row r="63432" spans="151:151" ht="14.4" x14ac:dyDescent="0.25">
      <c r="EU63432" s="104"/>
    </row>
    <row r="63433" spans="151:151" ht="14.4" x14ac:dyDescent="0.25">
      <c r="EU63433" s="104"/>
    </row>
    <row r="63434" spans="151:151" ht="14.4" x14ac:dyDescent="0.25">
      <c r="EU63434" s="104"/>
    </row>
    <row r="63435" spans="151:151" ht="14.4" x14ac:dyDescent="0.25">
      <c r="EU63435" s="104"/>
    </row>
    <row r="63436" spans="151:151" ht="14.4" x14ac:dyDescent="0.25">
      <c r="EU63436" s="104"/>
    </row>
    <row r="63437" spans="151:151" ht="14.4" x14ac:dyDescent="0.25">
      <c r="EU63437" s="104"/>
    </row>
    <row r="63438" spans="151:151" ht="14.4" x14ac:dyDescent="0.25">
      <c r="EU63438" s="104"/>
    </row>
    <row r="63439" spans="151:151" ht="14.4" x14ac:dyDescent="0.25">
      <c r="EU63439" s="104"/>
    </row>
    <row r="63440" spans="151:151" ht="14.4" x14ac:dyDescent="0.25">
      <c r="EU63440" s="104"/>
    </row>
    <row r="63441" spans="151:151" ht="14.4" x14ac:dyDescent="0.25">
      <c r="EU63441" s="104"/>
    </row>
    <row r="63442" spans="151:151" ht="14.4" x14ac:dyDescent="0.25">
      <c r="EU63442" s="104"/>
    </row>
    <row r="63443" spans="151:151" ht="14.4" x14ac:dyDescent="0.25">
      <c r="EU63443" s="104"/>
    </row>
    <row r="63444" spans="151:151" ht="14.4" x14ac:dyDescent="0.25">
      <c r="EU63444" s="104"/>
    </row>
    <row r="63445" spans="151:151" ht="14.4" x14ac:dyDescent="0.25">
      <c r="EU63445" s="104"/>
    </row>
    <row r="63446" spans="151:151" ht="14.4" x14ac:dyDescent="0.25">
      <c r="EU63446" s="104"/>
    </row>
    <row r="63447" spans="151:151" ht="14.4" x14ac:dyDescent="0.25">
      <c r="EU63447" s="104"/>
    </row>
    <row r="63448" spans="151:151" ht="14.4" x14ac:dyDescent="0.25">
      <c r="EU63448" s="104"/>
    </row>
    <row r="63449" spans="151:151" ht="14.4" x14ac:dyDescent="0.25">
      <c r="EU63449" s="104"/>
    </row>
    <row r="63450" spans="151:151" ht="14.4" x14ac:dyDescent="0.25">
      <c r="EU63450" s="104"/>
    </row>
    <row r="63451" spans="151:151" ht="14.4" x14ac:dyDescent="0.25">
      <c r="EU63451" s="104"/>
    </row>
    <row r="63452" spans="151:151" ht="14.4" x14ac:dyDescent="0.25">
      <c r="EU63452" s="104"/>
    </row>
    <row r="63453" spans="151:151" ht="14.4" x14ac:dyDescent="0.25">
      <c r="EU63453" s="104"/>
    </row>
    <row r="63454" spans="151:151" ht="14.4" x14ac:dyDescent="0.25">
      <c r="EU63454" s="104"/>
    </row>
    <row r="63455" spans="151:151" ht="14.4" x14ac:dyDescent="0.25">
      <c r="EU63455" s="104"/>
    </row>
    <row r="63456" spans="151:151" ht="14.4" x14ac:dyDescent="0.25">
      <c r="EU63456" s="104"/>
    </row>
    <row r="63457" spans="151:151" ht="14.4" x14ac:dyDescent="0.25">
      <c r="EU63457" s="104"/>
    </row>
    <row r="63458" spans="151:151" ht="14.4" x14ac:dyDescent="0.25">
      <c r="EU63458" s="104"/>
    </row>
    <row r="63459" spans="151:151" ht="14.4" x14ac:dyDescent="0.25">
      <c r="EU63459" s="104"/>
    </row>
    <row r="63460" spans="151:151" ht="14.4" x14ac:dyDescent="0.25">
      <c r="EU63460" s="104"/>
    </row>
    <row r="63461" spans="151:151" ht="14.4" x14ac:dyDescent="0.25">
      <c r="EU63461" s="104"/>
    </row>
    <row r="63462" spans="151:151" ht="14.4" x14ac:dyDescent="0.25">
      <c r="EU63462" s="104"/>
    </row>
    <row r="63463" spans="151:151" ht="14.4" x14ac:dyDescent="0.25">
      <c r="EU63463" s="104"/>
    </row>
    <row r="63464" spans="151:151" ht="14.4" x14ac:dyDescent="0.25">
      <c r="EU63464" s="104"/>
    </row>
    <row r="63465" spans="151:151" ht="14.4" x14ac:dyDescent="0.25">
      <c r="EU63465" s="104"/>
    </row>
    <row r="63466" spans="151:151" ht="14.4" x14ac:dyDescent="0.25">
      <c r="EU63466" s="104"/>
    </row>
    <row r="63467" spans="151:151" ht="14.4" x14ac:dyDescent="0.25">
      <c r="EU63467" s="104"/>
    </row>
    <row r="63468" spans="151:151" ht="14.4" x14ac:dyDescent="0.25">
      <c r="EU63468" s="104"/>
    </row>
    <row r="63469" spans="151:151" ht="14.4" x14ac:dyDescent="0.25">
      <c r="EU63469" s="104"/>
    </row>
    <row r="63470" spans="151:151" ht="14.4" x14ac:dyDescent="0.25">
      <c r="EU63470" s="104"/>
    </row>
    <row r="63471" spans="151:151" ht="14.4" x14ac:dyDescent="0.25">
      <c r="EU63471" s="104"/>
    </row>
    <row r="63472" spans="151:151" ht="14.4" x14ac:dyDescent="0.25">
      <c r="EU63472" s="104"/>
    </row>
    <row r="63473" spans="151:151" ht="14.4" x14ac:dyDescent="0.25">
      <c r="EU63473" s="104"/>
    </row>
    <row r="63474" spans="151:151" ht="14.4" x14ac:dyDescent="0.25">
      <c r="EU63474" s="104"/>
    </row>
    <row r="63475" spans="151:151" ht="14.4" x14ac:dyDescent="0.25">
      <c r="EU63475" s="104"/>
    </row>
    <row r="63476" spans="151:151" ht="14.4" x14ac:dyDescent="0.25">
      <c r="EU63476" s="104"/>
    </row>
    <row r="63477" spans="151:151" ht="14.4" x14ac:dyDescent="0.25">
      <c r="EU63477" s="104"/>
    </row>
    <row r="63478" spans="151:151" ht="14.4" x14ac:dyDescent="0.25">
      <c r="EU63478" s="104"/>
    </row>
    <row r="63479" spans="151:151" ht="14.4" x14ac:dyDescent="0.25">
      <c r="EU63479" s="104"/>
    </row>
    <row r="63480" spans="151:151" ht="14.4" x14ac:dyDescent="0.25">
      <c r="EU63480" s="104"/>
    </row>
    <row r="63481" spans="151:151" ht="14.4" x14ac:dyDescent="0.25">
      <c r="EU63481" s="104"/>
    </row>
    <row r="63482" spans="151:151" ht="14.4" x14ac:dyDescent="0.25">
      <c r="EU63482" s="104"/>
    </row>
    <row r="63483" spans="151:151" ht="14.4" x14ac:dyDescent="0.25">
      <c r="EU63483" s="104"/>
    </row>
    <row r="63484" spans="151:151" ht="14.4" x14ac:dyDescent="0.25">
      <c r="EU63484" s="104"/>
    </row>
    <row r="63485" spans="151:151" ht="14.4" x14ac:dyDescent="0.25">
      <c r="EU63485" s="104"/>
    </row>
    <row r="63486" spans="151:151" ht="14.4" x14ac:dyDescent="0.25">
      <c r="EU63486" s="104"/>
    </row>
    <row r="63487" spans="151:151" ht="14.4" x14ac:dyDescent="0.25">
      <c r="EU63487" s="104"/>
    </row>
    <row r="63488" spans="151:151" ht="14.4" x14ac:dyDescent="0.25">
      <c r="EU63488" s="104"/>
    </row>
    <row r="63489" spans="151:151" ht="14.4" x14ac:dyDescent="0.25">
      <c r="EU63489" s="104"/>
    </row>
    <row r="63490" spans="151:151" ht="14.4" x14ac:dyDescent="0.25">
      <c r="EU63490" s="104"/>
    </row>
    <row r="63491" spans="151:151" ht="14.4" x14ac:dyDescent="0.25">
      <c r="EU63491" s="104"/>
    </row>
    <row r="63492" spans="151:151" ht="14.4" x14ac:dyDescent="0.25">
      <c r="EU63492" s="104"/>
    </row>
    <row r="63493" spans="151:151" ht="14.4" x14ac:dyDescent="0.25">
      <c r="EU63493" s="104"/>
    </row>
    <row r="63494" spans="151:151" ht="14.4" x14ac:dyDescent="0.25">
      <c r="EU63494" s="104"/>
    </row>
    <row r="63495" spans="151:151" ht="14.4" x14ac:dyDescent="0.25">
      <c r="EU63495" s="104"/>
    </row>
    <row r="63496" spans="151:151" ht="14.4" x14ac:dyDescent="0.25">
      <c r="EU63496" s="104"/>
    </row>
    <row r="63497" spans="151:151" ht="14.4" x14ac:dyDescent="0.25">
      <c r="EU63497" s="104"/>
    </row>
    <row r="63498" spans="151:151" ht="14.4" x14ac:dyDescent="0.25">
      <c r="EU63498" s="104"/>
    </row>
    <row r="63499" spans="151:151" ht="14.4" x14ac:dyDescent="0.25">
      <c r="EU63499" s="104"/>
    </row>
    <row r="63500" spans="151:151" ht="14.4" x14ac:dyDescent="0.25">
      <c r="EU63500" s="104"/>
    </row>
    <row r="63501" spans="151:151" ht="14.4" x14ac:dyDescent="0.25">
      <c r="EU63501" s="104"/>
    </row>
    <row r="63502" spans="151:151" ht="14.4" x14ac:dyDescent="0.25">
      <c r="EU63502" s="104"/>
    </row>
    <row r="63503" spans="151:151" ht="14.4" x14ac:dyDescent="0.25">
      <c r="EU63503" s="104"/>
    </row>
    <row r="63504" spans="151:151" ht="14.4" x14ac:dyDescent="0.25">
      <c r="EU63504" s="104"/>
    </row>
    <row r="63505" spans="151:151" ht="14.4" x14ac:dyDescent="0.25">
      <c r="EU63505" s="104"/>
    </row>
    <row r="63506" spans="151:151" ht="14.4" x14ac:dyDescent="0.25">
      <c r="EU63506" s="104"/>
    </row>
    <row r="63507" spans="151:151" ht="14.4" x14ac:dyDescent="0.25">
      <c r="EU63507" s="104"/>
    </row>
    <row r="63508" spans="151:151" ht="14.4" x14ac:dyDescent="0.25">
      <c r="EU63508" s="104"/>
    </row>
    <row r="63509" spans="151:151" ht="14.4" x14ac:dyDescent="0.25">
      <c r="EU63509" s="104"/>
    </row>
    <row r="63510" spans="151:151" ht="14.4" x14ac:dyDescent="0.25">
      <c r="EU63510" s="104"/>
    </row>
    <row r="63511" spans="151:151" ht="14.4" x14ac:dyDescent="0.25">
      <c r="EU63511" s="104"/>
    </row>
    <row r="63512" spans="151:151" ht="14.4" x14ac:dyDescent="0.25">
      <c r="EU63512" s="104"/>
    </row>
    <row r="63513" spans="151:151" ht="14.4" x14ac:dyDescent="0.25">
      <c r="EU63513" s="104"/>
    </row>
    <row r="63514" spans="151:151" ht="14.4" x14ac:dyDescent="0.25">
      <c r="EU63514" s="104"/>
    </row>
    <row r="63515" spans="151:151" ht="14.4" x14ac:dyDescent="0.25">
      <c r="EU63515" s="104"/>
    </row>
    <row r="63516" spans="151:151" ht="14.4" x14ac:dyDescent="0.25">
      <c r="EU63516" s="104"/>
    </row>
    <row r="63517" spans="151:151" ht="14.4" x14ac:dyDescent="0.25">
      <c r="EU63517" s="104"/>
    </row>
    <row r="63518" spans="151:151" ht="14.4" x14ac:dyDescent="0.25">
      <c r="EU63518" s="104"/>
    </row>
    <row r="63519" spans="151:151" ht="14.4" x14ac:dyDescent="0.25">
      <c r="EU63519" s="104"/>
    </row>
    <row r="63520" spans="151:151" ht="14.4" x14ac:dyDescent="0.25">
      <c r="EU63520" s="104"/>
    </row>
    <row r="63521" spans="151:151" ht="14.4" x14ac:dyDescent="0.25">
      <c r="EU63521" s="104"/>
    </row>
    <row r="63522" spans="151:151" ht="14.4" x14ac:dyDescent="0.25">
      <c r="EU63522" s="104"/>
    </row>
    <row r="63523" spans="151:151" ht="14.4" x14ac:dyDescent="0.25">
      <c r="EU63523" s="104"/>
    </row>
    <row r="63524" spans="151:151" ht="14.4" x14ac:dyDescent="0.25">
      <c r="EU63524" s="104"/>
    </row>
    <row r="63525" spans="151:151" ht="14.4" x14ac:dyDescent="0.25">
      <c r="EU63525" s="104"/>
    </row>
    <row r="63526" spans="151:151" ht="14.4" x14ac:dyDescent="0.25">
      <c r="EU63526" s="104"/>
    </row>
    <row r="63527" spans="151:151" ht="14.4" x14ac:dyDescent="0.25">
      <c r="EU63527" s="104"/>
    </row>
    <row r="63528" spans="151:151" ht="14.4" x14ac:dyDescent="0.25">
      <c r="EU63528" s="104"/>
    </row>
    <row r="63529" spans="151:151" ht="14.4" x14ac:dyDescent="0.25">
      <c r="EU63529" s="104"/>
    </row>
    <row r="63530" spans="151:151" ht="14.4" x14ac:dyDescent="0.25">
      <c r="EU63530" s="104"/>
    </row>
    <row r="63531" spans="151:151" ht="14.4" x14ac:dyDescent="0.25">
      <c r="EU63531" s="104"/>
    </row>
    <row r="63532" spans="151:151" ht="14.4" x14ac:dyDescent="0.25">
      <c r="EU63532" s="104"/>
    </row>
    <row r="63533" spans="151:151" ht="14.4" x14ac:dyDescent="0.25">
      <c r="EU63533" s="104"/>
    </row>
    <row r="63534" spans="151:151" ht="14.4" x14ac:dyDescent="0.25">
      <c r="EU63534" s="104"/>
    </row>
    <row r="63535" spans="151:151" ht="14.4" x14ac:dyDescent="0.25">
      <c r="EU63535" s="104"/>
    </row>
    <row r="63536" spans="151:151" ht="14.4" x14ac:dyDescent="0.25">
      <c r="EU63536" s="104"/>
    </row>
    <row r="63537" spans="151:151" ht="14.4" x14ac:dyDescent="0.25">
      <c r="EU63537" s="104"/>
    </row>
    <row r="63538" spans="151:151" ht="14.4" x14ac:dyDescent="0.25">
      <c r="EU63538" s="104"/>
    </row>
    <row r="63539" spans="151:151" ht="14.4" x14ac:dyDescent="0.25">
      <c r="EU63539" s="104"/>
    </row>
    <row r="63540" spans="151:151" ht="14.4" x14ac:dyDescent="0.25">
      <c r="EU63540" s="104"/>
    </row>
    <row r="63541" spans="151:151" ht="14.4" x14ac:dyDescent="0.25">
      <c r="EU63541" s="104"/>
    </row>
    <row r="63542" spans="151:151" ht="14.4" x14ac:dyDescent="0.25">
      <c r="EU63542" s="104"/>
    </row>
    <row r="63543" spans="151:151" ht="14.4" x14ac:dyDescent="0.25">
      <c r="EU63543" s="104"/>
    </row>
    <row r="63544" spans="151:151" ht="14.4" x14ac:dyDescent="0.25">
      <c r="EU63544" s="104"/>
    </row>
    <row r="63545" spans="151:151" ht="14.4" x14ac:dyDescent="0.25">
      <c r="EU63545" s="104"/>
    </row>
    <row r="63546" spans="151:151" ht="14.4" x14ac:dyDescent="0.25">
      <c r="EU63546" s="104"/>
    </row>
    <row r="63547" spans="151:151" ht="14.4" x14ac:dyDescent="0.25">
      <c r="EU63547" s="104"/>
    </row>
    <row r="63548" spans="151:151" ht="14.4" x14ac:dyDescent="0.25">
      <c r="EU63548" s="104"/>
    </row>
    <row r="63549" spans="151:151" ht="14.4" x14ac:dyDescent="0.25">
      <c r="EU63549" s="104"/>
    </row>
    <row r="63550" spans="151:151" ht="14.4" x14ac:dyDescent="0.25">
      <c r="EU63550" s="104"/>
    </row>
    <row r="63551" spans="151:151" ht="14.4" x14ac:dyDescent="0.25">
      <c r="EU63551" s="104"/>
    </row>
    <row r="63552" spans="151:151" ht="14.4" x14ac:dyDescent="0.25">
      <c r="EU63552" s="104"/>
    </row>
    <row r="63553" spans="151:151" ht="14.4" x14ac:dyDescent="0.25">
      <c r="EU63553" s="104"/>
    </row>
    <row r="63554" spans="151:151" ht="14.4" x14ac:dyDescent="0.25">
      <c r="EU63554" s="104"/>
    </row>
    <row r="63555" spans="151:151" ht="14.4" x14ac:dyDescent="0.25">
      <c r="EU63555" s="104"/>
    </row>
    <row r="63556" spans="151:151" ht="14.4" x14ac:dyDescent="0.25">
      <c r="EU63556" s="104"/>
    </row>
    <row r="63557" spans="151:151" ht="14.4" x14ac:dyDescent="0.25">
      <c r="EU63557" s="104"/>
    </row>
    <row r="63558" spans="151:151" ht="14.4" x14ac:dyDescent="0.25">
      <c r="EU63558" s="104"/>
    </row>
    <row r="63559" spans="151:151" ht="14.4" x14ac:dyDescent="0.25">
      <c r="EU63559" s="104"/>
    </row>
    <row r="63560" spans="151:151" ht="14.4" x14ac:dyDescent="0.25">
      <c r="EU63560" s="104"/>
    </row>
    <row r="63561" spans="151:151" ht="14.4" x14ac:dyDescent="0.25">
      <c r="EU63561" s="104"/>
    </row>
    <row r="63562" spans="151:151" ht="14.4" x14ac:dyDescent="0.25">
      <c r="EU63562" s="104"/>
    </row>
    <row r="63563" spans="151:151" ht="14.4" x14ac:dyDescent="0.25">
      <c r="EU63563" s="104"/>
    </row>
    <row r="63564" spans="151:151" ht="14.4" x14ac:dyDescent="0.25">
      <c r="EU63564" s="104"/>
    </row>
    <row r="63565" spans="151:151" ht="14.4" x14ac:dyDescent="0.25">
      <c r="EU63565" s="104"/>
    </row>
    <row r="63566" spans="151:151" ht="14.4" x14ac:dyDescent="0.25">
      <c r="EU63566" s="104"/>
    </row>
    <row r="63567" spans="151:151" ht="14.4" x14ac:dyDescent="0.25">
      <c r="EU63567" s="104"/>
    </row>
    <row r="63568" spans="151:151" ht="14.4" x14ac:dyDescent="0.25">
      <c r="EU63568" s="104"/>
    </row>
    <row r="63569" spans="151:151" ht="14.4" x14ac:dyDescent="0.25">
      <c r="EU63569" s="104"/>
    </row>
    <row r="63570" spans="151:151" ht="14.4" x14ac:dyDescent="0.25">
      <c r="EU63570" s="104"/>
    </row>
    <row r="63571" spans="151:151" ht="14.4" x14ac:dyDescent="0.25">
      <c r="EU63571" s="104"/>
    </row>
    <row r="63572" spans="151:151" ht="14.4" x14ac:dyDescent="0.25">
      <c r="EU63572" s="104"/>
    </row>
    <row r="63573" spans="151:151" ht="14.4" x14ac:dyDescent="0.25">
      <c r="EU63573" s="104"/>
    </row>
    <row r="63574" spans="151:151" ht="14.4" x14ac:dyDescent="0.25">
      <c r="EU63574" s="104"/>
    </row>
    <row r="63575" spans="151:151" ht="14.4" x14ac:dyDescent="0.25">
      <c r="EU63575" s="104"/>
    </row>
    <row r="63576" spans="151:151" ht="14.4" x14ac:dyDescent="0.25">
      <c r="EU63576" s="104"/>
    </row>
    <row r="63577" spans="151:151" ht="14.4" x14ac:dyDescent="0.25">
      <c r="EU63577" s="104"/>
    </row>
    <row r="63578" spans="151:151" ht="14.4" x14ac:dyDescent="0.25">
      <c r="EU63578" s="104"/>
    </row>
    <row r="63579" spans="151:151" ht="14.4" x14ac:dyDescent="0.25">
      <c r="EU63579" s="104"/>
    </row>
    <row r="63580" spans="151:151" ht="14.4" x14ac:dyDescent="0.25">
      <c r="EU63580" s="104"/>
    </row>
    <row r="63581" spans="151:151" ht="14.4" x14ac:dyDescent="0.25">
      <c r="EU63581" s="104"/>
    </row>
    <row r="63582" spans="151:151" ht="14.4" x14ac:dyDescent="0.25">
      <c r="EU63582" s="104"/>
    </row>
    <row r="63583" spans="151:151" ht="14.4" x14ac:dyDescent="0.25">
      <c r="EU63583" s="104"/>
    </row>
    <row r="63584" spans="151:151" ht="14.4" x14ac:dyDescent="0.25">
      <c r="EU63584" s="104"/>
    </row>
    <row r="63585" spans="151:151" ht="14.4" x14ac:dyDescent="0.25">
      <c r="EU63585" s="104"/>
    </row>
    <row r="63586" spans="151:151" ht="14.4" x14ac:dyDescent="0.25">
      <c r="EU63586" s="104"/>
    </row>
    <row r="63587" spans="151:151" ht="14.4" x14ac:dyDescent="0.25">
      <c r="EU63587" s="104"/>
    </row>
    <row r="63588" spans="151:151" ht="14.4" x14ac:dyDescent="0.25">
      <c r="EU63588" s="104"/>
    </row>
    <row r="63589" spans="151:151" ht="14.4" x14ac:dyDescent="0.25">
      <c r="EU63589" s="104"/>
    </row>
    <row r="63590" spans="151:151" ht="14.4" x14ac:dyDescent="0.25">
      <c r="EU63590" s="104"/>
    </row>
    <row r="63591" spans="151:151" ht="14.4" x14ac:dyDescent="0.25">
      <c r="EU63591" s="104"/>
    </row>
    <row r="63592" spans="151:151" ht="14.4" x14ac:dyDescent="0.25">
      <c r="EU63592" s="104"/>
    </row>
    <row r="63593" spans="151:151" ht="14.4" x14ac:dyDescent="0.25">
      <c r="EU63593" s="104"/>
    </row>
    <row r="63594" spans="151:151" ht="14.4" x14ac:dyDescent="0.25">
      <c r="EU63594" s="104"/>
    </row>
    <row r="63595" spans="151:151" ht="14.4" x14ac:dyDescent="0.25">
      <c r="EU63595" s="104"/>
    </row>
    <row r="63596" spans="151:151" ht="14.4" x14ac:dyDescent="0.25">
      <c r="EU63596" s="104"/>
    </row>
    <row r="63597" spans="151:151" ht="14.4" x14ac:dyDescent="0.25">
      <c r="EU63597" s="104"/>
    </row>
    <row r="63598" spans="151:151" ht="14.4" x14ac:dyDescent="0.25">
      <c r="EU63598" s="104"/>
    </row>
    <row r="63599" spans="151:151" ht="14.4" x14ac:dyDescent="0.25">
      <c r="EU63599" s="104"/>
    </row>
    <row r="63600" spans="151:151" ht="14.4" x14ac:dyDescent="0.25">
      <c r="EU63600" s="104"/>
    </row>
    <row r="63601" spans="151:151" ht="14.4" x14ac:dyDescent="0.25">
      <c r="EU63601" s="104"/>
    </row>
    <row r="63602" spans="151:151" ht="14.4" x14ac:dyDescent="0.25">
      <c r="EU63602" s="104"/>
    </row>
    <row r="63603" spans="151:151" ht="14.4" x14ac:dyDescent="0.25">
      <c r="EU63603" s="104"/>
    </row>
    <row r="63604" spans="151:151" ht="14.4" x14ac:dyDescent="0.25">
      <c r="EU63604" s="104"/>
    </row>
    <row r="63605" spans="151:151" ht="14.4" x14ac:dyDescent="0.25">
      <c r="EU63605" s="104"/>
    </row>
    <row r="63606" spans="151:151" ht="14.4" x14ac:dyDescent="0.25">
      <c r="EU63606" s="104"/>
    </row>
    <row r="63607" spans="151:151" ht="14.4" x14ac:dyDescent="0.25">
      <c r="EU63607" s="104"/>
    </row>
    <row r="63608" spans="151:151" ht="14.4" x14ac:dyDescent="0.25">
      <c r="EU63608" s="104"/>
    </row>
    <row r="63609" spans="151:151" ht="14.4" x14ac:dyDescent="0.25">
      <c r="EU63609" s="104"/>
    </row>
    <row r="63610" spans="151:151" ht="14.4" x14ac:dyDescent="0.25">
      <c r="EU63610" s="104"/>
    </row>
    <row r="63611" spans="151:151" ht="14.4" x14ac:dyDescent="0.25">
      <c r="EU63611" s="104"/>
    </row>
    <row r="63612" spans="151:151" ht="14.4" x14ac:dyDescent="0.25">
      <c r="EU63612" s="104"/>
    </row>
    <row r="63613" spans="151:151" ht="14.4" x14ac:dyDescent="0.25">
      <c r="EU63613" s="104"/>
    </row>
    <row r="63614" spans="151:151" ht="14.4" x14ac:dyDescent="0.25">
      <c r="EU63614" s="104"/>
    </row>
    <row r="63615" spans="151:151" ht="14.4" x14ac:dyDescent="0.25">
      <c r="EU63615" s="104"/>
    </row>
    <row r="63616" spans="151:151" ht="14.4" x14ac:dyDescent="0.25">
      <c r="EU63616" s="104"/>
    </row>
    <row r="63617" spans="151:151" ht="14.4" x14ac:dyDescent="0.25">
      <c r="EU63617" s="104"/>
    </row>
    <row r="63618" spans="151:151" ht="14.4" x14ac:dyDescent="0.25">
      <c r="EU63618" s="104"/>
    </row>
    <row r="63619" spans="151:151" ht="14.4" x14ac:dyDescent="0.25">
      <c r="EU63619" s="104"/>
    </row>
    <row r="63620" spans="151:151" ht="14.4" x14ac:dyDescent="0.25">
      <c r="EU63620" s="104"/>
    </row>
    <row r="63621" spans="151:151" ht="14.4" x14ac:dyDescent="0.25">
      <c r="EU63621" s="104"/>
    </row>
    <row r="63622" spans="151:151" ht="14.4" x14ac:dyDescent="0.25">
      <c r="EU63622" s="104"/>
    </row>
    <row r="63623" spans="151:151" ht="14.4" x14ac:dyDescent="0.25">
      <c r="EU63623" s="104"/>
    </row>
    <row r="63624" spans="151:151" ht="14.4" x14ac:dyDescent="0.25">
      <c r="EU63624" s="104"/>
    </row>
    <row r="63625" spans="151:151" ht="14.4" x14ac:dyDescent="0.25">
      <c r="EU63625" s="104"/>
    </row>
    <row r="63626" spans="151:151" ht="14.4" x14ac:dyDescent="0.25">
      <c r="EU63626" s="104"/>
    </row>
    <row r="63627" spans="151:151" ht="14.4" x14ac:dyDescent="0.25">
      <c r="EU63627" s="104"/>
    </row>
    <row r="63628" spans="151:151" ht="14.4" x14ac:dyDescent="0.25">
      <c r="EU63628" s="104"/>
    </row>
    <row r="63629" spans="151:151" ht="14.4" x14ac:dyDescent="0.25">
      <c r="EU63629" s="104"/>
    </row>
    <row r="63630" spans="151:151" ht="14.4" x14ac:dyDescent="0.25">
      <c r="EU63630" s="104"/>
    </row>
    <row r="63631" spans="151:151" ht="14.4" x14ac:dyDescent="0.25">
      <c r="EU63631" s="104"/>
    </row>
    <row r="63632" spans="151:151" ht="14.4" x14ac:dyDescent="0.25">
      <c r="EU63632" s="104"/>
    </row>
    <row r="63633" spans="151:151" ht="14.4" x14ac:dyDescent="0.25">
      <c r="EU63633" s="104"/>
    </row>
    <row r="63634" spans="151:151" ht="14.4" x14ac:dyDescent="0.25">
      <c r="EU63634" s="104"/>
    </row>
    <row r="63635" spans="151:151" ht="14.4" x14ac:dyDescent="0.25">
      <c r="EU63635" s="104"/>
    </row>
    <row r="63636" spans="151:151" ht="14.4" x14ac:dyDescent="0.25">
      <c r="EU63636" s="104"/>
    </row>
    <row r="63637" spans="151:151" ht="14.4" x14ac:dyDescent="0.25">
      <c r="EU63637" s="104"/>
    </row>
    <row r="63638" spans="151:151" ht="14.4" x14ac:dyDescent="0.25">
      <c r="EU63638" s="104"/>
    </row>
    <row r="63639" spans="151:151" ht="14.4" x14ac:dyDescent="0.25">
      <c r="EU63639" s="104"/>
    </row>
    <row r="63640" spans="151:151" ht="14.4" x14ac:dyDescent="0.25">
      <c r="EU63640" s="104"/>
    </row>
    <row r="63641" spans="151:151" ht="14.4" x14ac:dyDescent="0.25">
      <c r="EU63641" s="104"/>
    </row>
    <row r="63642" spans="151:151" ht="14.4" x14ac:dyDescent="0.25">
      <c r="EU63642" s="104"/>
    </row>
    <row r="63643" spans="151:151" ht="14.4" x14ac:dyDescent="0.25">
      <c r="EU63643" s="104"/>
    </row>
    <row r="63644" spans="151:151" ht="14.4" x14ac:dyDescent="0.25">
      <c r="EU63644" s="104"/>
    </row>
    <row r="63645" spans="151:151" ht="14.4" x14ac:dyDescent="0.25">
      <c r="EU63645" s="104"/>
    </row>
    <row r="63646" spans="151:151" ht="14.4" x14ac:dyDescent="0.25">
      <c r="EU63646" s="104"/>
    </row>
    <row r="63647" spans="151:151" ht="14.4" x14ac:dyDescent="0.25">
      <c r="EU63647" s="104"/>
    </row>
    <row r="63648" spans="151:151" ht="14.4" x14ac:dyDescent="0.25">
      <c r="EU63648" s="104"/>
    </row>
    <row r="63649" spans="151:151" ht="14.4" x14ac:dyDescent="0.25">
      <c r="EU63649" s="104"/>
    </row>
    <row r="63650" spans="151:151" ht="14.4" x14ac:dyDescent="0.25">
      <c r="EU63650" s="104"/>
    </row>
    <row r="63651" spans="151:151" ht="14.4" x14ac:dyDescent="0.25">
      <c r="EU63651" s="104"/>
    </row>
    <row r="63652" spans="151:151" ht="14.4" x14ac:dyDescent="0.25">
      <c r="EU63652" s="104"/>
    </row>
    <row r="63653" spans="151:151" ht="14.4" x14ac:dyDescent="0.25">
      <c r="EU63653" s="104"/>
    </row>
    <row r="63654" spans="151:151" ht="14.4" x14ac:dyDescent="0.25">
      <c r="EU63654" s="104"/>
    </row>
    <row r="63655" spans="151:151" ht="14.4" x14ac:dyDescent="0.25">
      <c r="EU63655" s="104"/>
    </row>
    <row r="63656" spans="151:151" ht="14.4" x14ac:dyDescent="0.25">
      <c r="EU63656" s="104"/>
    </row>
    <row r="63657" spans="151:151" ht="14.4" x14ac:dyDescent="0.25">
      <c r="EU63657" s="104"/>
    </row>
    <row r="63658" spans="151:151" ht="14.4" x14ac:dyDescent="0.25">
      <c r="EU63658" s="104"/>
    </row>
    <row r="63659" spans="151:151" ht="14.4" x14ac:dyDescent="0.25">
      <c r="EU63659" s="104"/>
    </row>
    <row r="63660" spans="151:151" ht="14.4" x14ac:dyDescent="0.25">
      <c r="EU63660" s="104"/>
    </row>
    <row r="63661" spans="151:151" ht="14.4" x14ac:dyDescent="0.25">
      <c r="EU63661" s="104"/>
    </row>
    <row r="63662" spans="151:151" ht="14.4" x14ac:dyDescent="0.25">
      <c r="EU63662" s="104"/>
    </row>
    <row r="63663" spans="151:151" ht="14.4" x14ac:dyDescent="0.25">
      <c r="EU63663" s="104"/>
    </row>
    <row r="63664" spans="151:151" ht="14.4" x14ac:dyDescent="0.25">
      <c r="EU63664" s="104"/>
    </row>
    <row r="63665" spans="151:151" ht="14.4" x14ac:dyDescent="0.25">
      <c r="EU63665" s="104"/>
    </row>
    <row r="63666" spans="151:151" ht="14.4" x14ac:dyDescent="0.25">
      <c r="EU63666" s="104"/>
    </row>
    <row r="63667" spans="151:151" ht="14.4" x14ac:dyDescent="0.25">
      <c r="EU63667" s="104"/>
    </row>
    <row r="63668" spans="151:151" ht="14.4" x14ac:dyDescent="0.25">
      <c r="EU63668" s="104"/>
    </row>
    <row r="63669" spans="151:151" ht="14.4" x14ac:dyDescent="0.25">
      <c r="EU63669" s="104"/>
    </row>
    <row r="63670" spans="151:151" ht="14.4" x14ac:dyDescent="0.25">
      <c r="EU63670" s="104"/>
    </row>
    <row r="63671" spans="151:151" ht="14.4" x14ac:dyDescent="0.25">
      <c r="EU63671" s="104"/>
    </row>
    <row r="63672" spans="151:151" ht="14.4" x14ac:dyDescent="0.25">
      <c r="EU63672" s="104"/>
    </row>
    <row r="63673" spans="151:151" ht="14.4" x14ac:dyDescent="0.25">
      <c r="EU63673" s="104"/>
    </row>
    <row r="63674" spans="151:151" ht="14.4" x14ac:dyDescent="0.25">
      <c r="EU63674" s="104"/>
    </row>
    <row r="63675" spans="151:151" ht="14.4" x14ac:dyDescent="0.25">
      <c r="EU63675" s="104"/>
    </row>
    <row r="63676" spans="151:151" ht="14.4" x14ac:dyDescent="0.25">
      <c r="EU63676" s="104"/>
    </row>
    <row r="63677" spans="151:151" ht="14.4" x14ac:dyDescent="0.25">
      <c r="EU63677" s="104"/>
    </row>
    <row r="63678" spans="151:151" ht="14.4" x14ac:dyDescent="0.25">
      <c r="EU63678" s="104"/>
    </row>
    <row r="63679" spans="151:151" ht="14.4" x14ac:dyDescent="0.25">
      <c r="EU63679" s="104"/>
    </row>
    <row r="63680" spans="151:151" ht="14.4" x14ac:dyDescent="0.25">
      <c r="EU63680" s="104"/>
    </row>
    <row r="63681" spans="151:151" ht="14.4" x14ac:dyDescent="0.25">
      <c r="EU63681" s="104"/>
    </row>
    <row r="63682" spans="151:151" ht="14.4" x14ac:dyDescent="0.25">
      <c r="EU63682" s="104"/>
    </row>
    <row r="63683" spans="151:151" ht="14.4" x14ac:dyDescent="0.25">
      <c r="EU63683" s="104"/>
    </row>
    <row r="63684" spans="151:151" ht="14.4" x14ac:dyDescent="0.25">
      <c r="EU63684" s="104"/>
    </row>
    <row r="63685" spans="151:151" ht="14.4" x14ac:dyDescent="0.25">
      <c r="EU63685" s="104"/>
    </row>
    <row r="63686" spans="151:151" ht="14.4" x14ac:dyDescent="0.25">
      <c r="EU63686" s="104"/>
    </row>
    <row r="63687" spans="151:151" ht="14.4" x14ac:dyDescent="0.25">
      <c r="EU63687" s="104"/>
    </row>
    <row r="63688" spans="151:151" ht="14.4" x14ac:dyDescent="0.25">
      <c r="EU63688" s="104"/>
    </row>
    <row r="63689" spans="151:151" ht="14.4" x14ac:dyDescent="0.25">
      <c r="EU63689" s="104"/>
    </row>
    <row r="63690" spans="151:151" ht="14.4" x14ac:dyDescent="0.25">
      <c r="EU63690" s="104"/>
    </row>
    <row r="63691" spans="151:151" ht="14.4" x14ac:dyDescent="0.25">
      <c r="EU63691" s="104"/>
    </row>
    <row r="63692" spans="151:151" ht="14.4" x14ac:dyDescent="0.25">
      <c r="EU63692" s="104"/>
    </row>
    <row r="63693" spans="151:151" ht="14.4" x14ac:dyDescent="0.25">
      <c r="EU63693" s="104"/>
    </row>
    <row r="63694" spans="151:151" ht="14.4" x14ac:dyDescent="0.25">
      <c r="EU63694" s="104"/>
    </row>
    <row r="63695" spans="151:151" ht="14.4" x14ac:dyDescent="0.25">
      <c r="EU63695" s="104"/>
    </row>
    <row r="63696" spans="151:151" ht="14.4" x14ac:dyDescent="0.25">
      <c r="EU63696" s="104"/>
    </row>
    <row r="63697" spans="151:151" ht="14.4" x14ac:dyDescent="0.25">
      <c r="EU63697" s="104"/>
    </row>
    <row r="63698" spans="151:151" ht="14.4" x14ac:dyDescent="0.25">
      <c r="EU63698" s="104"/>
    </row>
    <row r="63699" spans="151:151" ht="14.4" x14ac:dyDescent="0.25">
      <c r="EU63699" s="104"/>
    </row>
    <row r="63700" spans="151:151" ht="14.4" x14ac:dyDescent="0.25">
      <c r="EU63700" s="104"/>
    </row>
    <row r="63701" spans="151:151" ht="14.4" x14ac:dyDescent="0.25">
      <c r="EU63701" s="104"/>
    </row>
    <row r="63702" spans="151:151" ht="14.4" x14ac:dyDescent="0.25">
      <c r="EU63702" s="104"/>
    </row>
    <row r="63703" spans="151:151" ht="14.4" x14ac:dyDescent="0.25">
      <c r="EU63703" s="104"/>
    </row>
    <row r="63704" spans="151:151" ht="14.4" x14ac:dyDescent="0.25">
      <c r="EU63704" s="104"/>
    </row>
    <row r="63705" spans="151:151" ht="14.4" x14ac:dyDescent="0.25">
      <c r="EU63705" s="104"/>
    </row>
    <row r="63706" spans="151:151" ht="14.4" x14ac:dyDescent="0.25">
      <c r="EU63706" s="104"/>
    </row>
    <row r="63707" spans="151:151" ht="14.4" x14ac:dyDescent="0.25">
      <c r="EU63707" s="104"/>
    </row>
    <row r="63708" spans="151:151" ht="14.4" x14ac:dyDescent="0.25">
      <c r="EU63708" s="104"/>
    </row>
    <row r="63709" spans="151:151" ht="14.4" x14ac:dyDescent="0.25">
      <c r="EU63709" s="104"/>
    </row>
    <row r="63710" spans="151:151" ht="14.4" x14ac:dyDescent="0.25">
      <c r="EU63710" s="104"/>
    </row>
    <row r="63711" spans="151:151" ht="14.4" x14ac:dyDescent="0.25">
      <c r="EU63711" s="104"/>
    </row>
    <row r="63712" spans="151:151" ht="14.4" x14ac:dyDescent="0.25">
      <c r="EU63712" s="104"/>
    </row>
    <row r="63713" spans="151:151" ht="14.4" x14ac:dyDescent="0.25">
      <c r="EU63713" s="104"/>
    </row>
    <row r="63714" spans="151:151" ht="14.4" x14ac:dyDescent="0.25">
      <c r="EU63714" s="104"/>
    </row>
    <row r="63715" spans="151:151" ht="14.4" x14ac:dyDescent="0.25">
      <c r="EU63715" s="104"/>
    </row>
    <row r="63716" spans="151:151" ht="14.4" x14ac:dyDescent="0.25">
      <c r="EU63716" s="104"/>
    </row>
    <row r="63717" spans="151:151" ht="14.4" x14ac:dyDescent="0.25">
      <c r="EU63717" s="104"/>
    </row>
    <row r="63718" spans="151:151" ht="14.4" x14ac:dyDescent="0.25">
      <c r="EU63718" s="104"/>
    </row>
    <row r="63719" spans="151:151" ht="14.4" x14ac:dyDescent="0.25">
      <c r="EU63719" s="104"/>
    </row>
    <row r="63720" spans="151:151" ht="14.4" x14ac:dyDescent="0.25">
      <c r="EU63720" s="104"/>
    </row>
    <row r="63721" spans="151:151" ht="14.4" x14ac:dyDescent="0.25">
      <c r="EU63721" s="104"/>
    </row>
    <row r="63722" spans="151:151" ht="14.4" x14ac:dyDescent="0.25">
      <c r="EU63722" s="104"/>
    </row>
    <row r="63723" spans="151:151" ht="14.4" x14ac:dyDescent="0.25">
      <c r="EU63723" s="104"/>
    </row>
    <row r="63724" spans="151:151" ht="14.4" x14ac:dyDescent="0.25">
      <c r="EU63724" s="104"/>
    </row>
    <row r="63725" spans="151:151" ht="14.4" x14ac:dyDescent="0.25">
      <c r="EU63725" s="104"/>
    </row>
    <row r="63726" spans="151:151" ht="14.4" x14ac:dyDescent="0.25">
      <c r="EU63726" s="104"/>
    </row>
    <row r="63727" spans="151:151" ht="14.4" x14ac:dyDescent="0.25">
      <c r="EU63727" s="104"/>
    </row>
    <row r="63728" spans="151:151" ht="14.4" x14ac:dyDescent="0.25">
      <c r="EU63728" s="104"/>
    </row>
    <row r="63729" spans="151:151" ht="14.4" x14ac:dyDescent="0.25">
      <c r="EU63729" s="104"/>
    </row>
    <row r="63730" spans="151:151" ht="14.4" x14ac:dyDescent="0.25">
      <c r="EU63730" s="104"/>
    </row>
    <row r="63731" spans="151:151" ht="14.4" x14ac:dyDescent="0.25">
      <c r="EU63731" s="104"/>
    </row>
    <row r="63732" spans="151:151" ht="14.4" x14ac:dyDescent="0.25">
      <c r="EU63732" s="104"/>
    </row>
    <row r="63733" spans="151:151" ht="14.4" x14ac:dyDescent="0.25">
      <c r="EU63733" s="104"/>
    </row>
    <row r="63734" spans="151:151" ht="14.4" x14ac:dyDescent="0.25">
      <c r="EU63734" s="104"/>
    </row>
    <row r="63735" spans="151:151" ht="14.4" x14ac:dyDescent="0.25">
      <c r="EU63735" s="104"/>
    </row>
    <row r="63736" spans="151:151" ht="14.4" x14ac:dyDescent="0.25">
      <c r="EU63736" s="104"/>
    </row>
    <row r="63737" spans="151:151" ht="14.4" x14ac:dyDescent="0.25">
      <c r="EU63737" s="104"/>
    </row>
    <row r="63738" spans="151:151" ht="14.4" x14ac:dyDescent="0.25">
      <c r="EU63738" s="104"/>
    </row>
    <row r="63739" spans="151:151" ht="14.4" x14ac:dyDescent="0.25">
      <c r="EU63739" s="104"/>
    </row>
    <row r="63740" spans="151:151" ht="14.4" x14ac:dyDescent="0.25">
      <c r="EU63740" s="104"/>
    </row>
    <row r="63741" spans="151:151" ht="14.4" x14ac:dyDescent="0.25">
      <c r="EU63741" s="104"/>
    </row>
    <row r="63742" spans="151:151" ht="14.4" x14ac:dyDescent="0.25">
      <c r="EU63742" s="104"/>
    </row>
    <row r="63743" spans="151:151" ht="14.4" x14ac:dyDescent="0.25">
      <c r="EU63743" s="104"/>
    </row>
    <row r="63744" spans="151:151" ht="14.4" x14ac:dyDescent="0.25">
      <c r="EU63744" s="104"/>
    </row>
    <row r="63745" spans="151:151" ht="14.4" x14ac:dyDescent="0.25">
      <c r="EU63745" s="104"/>
    </row>
    <row r="63746" spans="151:151" ht="14.4" x14ac:dyDescent="0.25">
      <c r="EU63746" s="104"/>
    </row>
    <row r="63747" spans="151:151" ht="14.4" x14ac:dyDescent="0.25">
      <c r="EU63747" s="104"/>
    </row>
    <row r="63748" spans="151:151" ht="14.4" x14ac:dyDescent="0.25">
      <c r="EU63748" s="104"/>
    </row>
    <row r="63749" spans="151:151" ht="14.4" x14ac:dyDescent="0.25">
      <c r="EU63749" s="104"/>
    </row>
    <row r="63750" spans="151:151" ht="14.4" x14ac:dyDescent="0.25">
      <c r="EU63750" s="104"/>
    </row>
    <row r="63751" spans="151:151" ht="14.4" x14ac:dyDescent="0.25">
      <c r="EU63751" s="104"/>
    </row>
    <row r="63752" spans="151:151" ht="14.4" x14ac:dyDescent="0.25">
      <c r="EU63752" s="104"/>
    </row>
    <row r="63753" spans="151:151" ht="14.4" x14ac:dyDescent="0.25">
      <c r="EU63753" s="104"/>
    </row>
    <row r="63754" spans="151:151" ht="14.4" x14ac:dyDescent="0.25">
      <c r="EU63754" s="104"/>
    </row>
    <row r="63755" spans="151:151" ht="14.4" x14ac:dyDescent="0.25">
      <c r="EU63755" s="104"/>
    </row>
    <row r="63756" spans="151:151" ht="14.4" x14ac:dyDescent="0.25">
      <c r="EU63756" s="104"/>
    </row>
    <row r="63757" spans="151:151" ht="14.4" x14ac:dyDescent="0.25">
      <c r="EU63757" s="104"/>
    </row>
    <row r="63758" spans="151:151" ht="14.4" x14ac:dyDescent="0.25">
      <c r="EU63758" s="104"/>
    </row>
    <row r="63759" spans="151:151" ht="14.4" x14ac:dyDescent="0.25">
      <c r="EU63759" s="104"/>
    </row>
    <row r="63760" spans="151:151" ht="14.4" x14ac:dyDescent="0.25">
      <c r="EU63760" s="104"/>
    </row>
    <row r="63761" spans="151:151" ht="14.4" x14ac:dyDescent="0.25">
      <c r="EU63761" s="104"/>
    </row>
    <row r="63762" spans="151:151" ht="14.4" x14ac:dyDescent="0.25">
      <c r="EU63762" s="104"/>
    </row>
    <row r="63763" spans="151:151" ht="14.4" x14ac:dyDescent="0.25">
      <c r="EU63763" s="104"/>
    </row>
    <row r="63764" spans="151:151" ht="14.4" x14ac:dyDescent="0.25">
      <c r="EU63764" s="104"/>
    </row>
    <row r="63765" spans="151:151" ht="14.4" x14ac:dyDescent="0.25">
      <c r="EU63765" s="104"/>
    </row>
    <row r="63766" spans="151:151" ht="14.4" x14ac:dyDescent="0.25">
      <c r="EU63766" s="104"/>
    </row>
    <row r="63767" spans="151:151" ht="14.4" x14ac:dyDescent="0.25">
      <c r="EU63767" s="104"/>
    </row>
    <row r="63768" spans="151:151" ht="14.4" x14ac:dyDescent="0.25">
      <c r="EU63768" s="104"/>
    </row>
    <row r="63769" spans="151:151" ht="14.4" x14ac:dyDescent="0.25">
      <c r="EU63769" s="104"/>
    </row>
    <row r="63770" spans="151:151" ht="14.4" x14ac:dyDescent="0.25">
      <c r="EU63770" s="104"/>
    </row>
    <row r="63771" spans="151:151" ht="14.4" x14ac:dyDescent="0.25">
      <c r="EU63771" s="104"/>
    </row>
    <row r="63772" spans="151:151" ht="14.4" x14ac:dyDescent="0.25">
      <c r="EU63772" s="104"/>
    </row>
    <row r="63773" spans="151:151" ht="14.4" x14ac:dyDescent="0.25">
      <c r="EU63773" s="104"/>
    </row>
    <row r="63774" spans="151:151" ht="14.4" x14ac:dyDescent="0.25">
      <c r="EU63774" s="104"/>
    </row>
    <row r="63775" spans="151:151" ht="14.4" x14ac:dyDescent="0.25">
      <c r="EU63775" s="104"/>
    </row>
    <row r="63776" spans="151:151" ht="14.4" x14ac:dyDescent="0.25">
      <c r="EU63776" s="104"/>
    </row>
    <row r="63777" spans="151:151" ht="14.4" x14ac:dyDescent="0.25">
      <c r="EU63777" s="104"/>
    </row>
    <row r="63778" spans="151:151" ht="14.4" x14ac:dyDescent="0.25">
      <c r="EU63778" s="104"/>
    </row>
    <row r="63779" spans="151:151" ht="14.4" x14ac:dyDescent="0.25">
      <c r="EU63779" s="104"/>
    </row>
    <row r="63780" spans="151:151" ht="14.4" x14ac:dyDescent="0.25">
      <c r="EU63780" s="104"/>
    </row>
    <row r="63781" spans="151:151" ht="14.4" x14ac:dyDescent="0.25">
      <c r="EU63781" s="104"/>
    </row>
    <row r="63782" spans="151:151" ht="14.4" x14ac:dyDescent="0.25">
      <c r="EU63782" s="104"/>
    </row>
    <row r="63783" spans="151:151" ht="14.4" x14ac:dyDescent="0.25">
      <c r="EU63783" s="104"/>
    </row>
    <row r="63784" spans="151:151" ht="14.4" x14ac:dyDescent="0.25">
      <c r="EU63784" s="104"/>
    </row>
    <row r="63785" spans="151:151" ht="14.4" x14ac:dyDescent="0.25">
      <c r="EU63785" s="104"/>
    </row>
    <row r="63786" spans="151:151" ht="14.4" x14ac:dyDescent="0.25">
      <c r="EU63786" s="104"/>
    </row>
    <row r="63787" spans="151:151" ht="14.4" x14ac:dyDescent="0.25">
      <c r="EU63787" s="104"/>
    </row>
    <row r="63788" spans="151:151" ht="14.4" x14ac:dyDescent="0.25">
      <c r="EU63788" s="104"/>
    </row>
    <row r="63789" spans="151:151" ht="14.4" x14ac:dyDescent="0.25">
      <c r="EU63789" s="104"/>
    </row>
    <row r="63790" spans="151:151" ht="14.4" x14ac:dyDescent="0.25">
      <c r="EU63790" s="104"/>
    </row>
    <row r="63791" spans="151:151" ht="14.4" x14ac:dyDescent="0.25">
      <c r="EU63791" s="104"/>
    </row>
    <row r="63792" spans="151:151" ht="14.4" x14ac:dyDescent="0.25">
      <c r="EU63792" s="104"/>
    </row>
    <row r="63793" spans="151:151" ht="14.4" x14ac:dyDescent="0.25">
      <c r="EU63793" s="104"/>
    </row>
    <row r="63794" spans="151:151" ht="14.4" x14ac:dyDescent="0.25">
      <c r="EU63794" s="104"/>
    </row>
    <row r="63795" spans="151:151" ht="14.4" x14ac:dyDescent="0.25">
      <c r="EU63795" s="104"/>
    </row>
    <row r="63796" spans="151:151" ht="14.4" x14ac:dyDescent="0.25">
      <c r="EU63796" s="104"/>
    </row>
    <row r="63797" spans="151:151" ht="14.4" x14ac:dyDescent="0.25">
      <c r="EU63797" s="104"/>
    </row>
    <row r="63798" spans="151:151" ht="14.4" x14ac:dyDescent="0.25">
      <c r="EU63798" s="104"/>
    </row>
    <row r="63799" spans="151:151" ht="14.4" x14ac:dyDescent="0.25">
      <c r="EU63799" s="104"/>
    </row>
    <row r="63800" spans="151:151" ht="14.4" x14ac:dyDescent="0.25">
      <c r="EU63800" s="104"/>
    </row>
    <row r="63801" spans="151:151" ht="14.4" x14ac:dyDescent="0.25">
      <c r="EU63801" s="104"/>
    </row>
    <row r="63802" spans="151:151" ht="14.4" x14ac:dyDescent="0.25">
      <c r="EU63802" s="104"/>
    </row>
    <row r="63803" spans="151:151" ht="14.4" x14ac:dyDescent="0.25">
      <c r="EU63803" s="104"/>
    </row>
    <row r="63804" spans="151:151" ht="14.4" x14ac:dyDescent="0.25">
      <c r="EU63804" s="104"/>
    </row>
    <row r="63805" spans="151:151" ht="14.4" x14ac:dyDescent="0.25">
      <c r="EU63805" s="104"/>
    </row>
    <row r="63806" spans="151:151" ht="14.4" x14ac:dyDescent="0.25">
      <c r="EU63806" s="104"/>
    </row>
    <row r="63807" spans="151:151" ht="14.4" x14ac:dyDescent="0.25">
      <c r="EU63807" s="104"/>
    </row>
    <row r="63808" spans="151:151" ht="14.4" x14ac:dyDescent="0.25">
      <c r="EU63808" s="104"/>
    </row>
    <row r="63809" spans="151:151" ht="14.4" x14ac:dyDescent="0.25">
      <c r="EU63809" s="104"/>
    </row>
    <row r="63810" spans="151:151" ht="14.4" x14ac:dyDescent="0.25">
      <c r="EU63810" s="104"/>
    </row>
    <row r="63811" spans="151:151" ht="14.4" x14ac:dyDescent="0.25">
      <c r="EU63811" s="104"/>
    </row>
    <row r="63812" spans="151:151" ht="14.4" x14ac:dyDescent="0.25">
      <c r="EU63812" s="104"/>
    </row>
    <row r="63813" spans="151:151" ht="14.4" x14ac:dyDescent="0.25">
      <c r="EU63813" s="104"/>
    </row>
    <row r="63814" spans="151:151" ht="14.4" x14ac:dyDescent="0.25">
      <c r="EU63814" s="104"/>
    </row>
    <row r="63815" spans="151:151" ht="14.4" x14ac:dyDescent="0.25">
      <c r="EU63815" s="104"/>
    </row>
    <row r="63816" spans="151:151" ht="14.4" x14ac:dyDescent="0.25">
      <c r="EU63816" s="104"/>
    </row>
    <row r="63817" spans="151:151" ht="14.4" x14ac:dyDescent="0.25">
      <c r="EU63817" s="104"/>
    </row>
    <row r="63818" spans="151:151" ht="14.4" x14ac:dyDescent="0.25">
      <c r="EU63818" s="104"/>
    </row>
    <row r="63819" spans="151:151" ht="14.4" x14ac:dyDescent="0.25">
      <c r="EU63819" s="104"/>
    </row>
    <row r="63820" spans="151:151" ht="14.4" x14ac:dyDescent="0.25">
      <c r="EU63820" s="104"/>
    </row>
    <row r="63821" spans="151:151" ht="14.4" x14ac:dyDescent="0.25">
      <c r="EU63821" s="104"/>
    </row>
    <row r="63822" spans="151:151" ht="14.4" x14ac:dyDescent="0.25">
      <c r="EU63822" s="104"/>
    </row>
    <row r="63823" spans="151:151" ht="14.4" x14ac:dyDescent="0.25">
      <c r="EU63823" s="104"/>
    </row>
    <row r="63824" spans="151:151" ht="14.4" x14ac:dyDescent="0.25">
      <c r="EU63824" s="104"/>
    </row>
    <row r="63825" spans="151:151" ht="14.4" x14ac:dyDescent="0.25">
      <c r="EU63825" s="104"/>
    </row>
    <row r="63826" spans="151:151" ht="14.4" x14ac:dyDescent="0.25">
      <c r="EU63826" s="104"/>
    </row>
    <row r="63827" spans="151:151" ht="14.4" x14ac:dyDescent="0.25">
      <c r="EU63827" s="104"/>
    </row>
    <row r="63828" spans="151:151" ht="14.4" x14ac:dyDescent="0.25">
      <c r="EU63828" s="104"/>
    </row>
    <row r="63829" spans="151:151" ht="14.4" x14ac:dyDescent="0.25">
      <c r="EU63829" s="104"/>
    </row>
    <row r="63830" spans="151:151" ht="14.4" x14ac:dyDescent="0.25">
      <c r="EU63830" s="104"/>
    </row>
    <row r="63831" spans="151:151" ht="14.4" x14ac:dyDescent="0.25">
      <c r="EU63831" s="104"/>
    </row>
    <row r="63832" spans="151:151" ht="14.4" x14ac:dyDescent="0.25">
      <c r="EU63832" s="104"/>
    </row>
    <row r="63833" spans="151:151" ht="14.4" x14ac:dyDescent="0.25">
      <c r="EU63833" s="104"/>
    </row>
    <row r="63834" spans="151:151" ht="14.4" x14ac:dyDescent="0.25">
      <c r="EU63834" s="104"/>
    </row>
    <row r="63835" spans="151:151" ht="14.4" x14ac:dyDescent="0.25">
      <c r="EU63835" s="104"/>
    </row>
    <row r="63836" spans="151:151" ht="14.4" x14ac:dyDescent="0.25">
      <c r="EU63836" s="104"/>
    </row>
    <row r="63837" spans="151:151" ht="14.4" x14ac:dyDescent="0.25">
      <c r="EU63837" s="104"/>
    </row>
    <row r="63838" spans="151:151" ht="14.4" x14ac:dyDescent="0.25">
      <c r="EU63838" s="104"/>
    </row>
    <row r="63839" spans="151:151" ht="14.4" x14ac:dyDescent="0.25">
      <c r="EU63839" s="104"/>
    </row>
    <row r="63840" spans="151:151" ht="14.4" x14ac:dyDescent="0.25">
      <c r="EU63840" s="104"/>
    </row>
    <row r="63841" spans="151:151" ht="14.4" x14ac:dyDescent="0.25">
      <c r="EU63841" s="104"/>
    </row>
    <row r="63842" spans="151:151" ht="14.4" x14ac:dyDescent="0.25">
      <c r="EU63842" s="104"/>
    </row>
    <row r="63843" spans="151:151" ht="14.4" x14ac:dyDescent="0.25">
      <c r="EU63843" s="104"/>
    </row>
    <row r="63844" spans="151:151" ht="14.4" x14ac:dyDescent="0.25">
      <c r="EU63844" s="104"/>
    </row>
    <row r="63845" spans="151:151" ht="14.4" x14ac:dyDescent="0.25">
      <c r="EU63845" s="104"/>
    </row>
    <row r="63846" spans="151:151" ht="14.4" x14ac:dyDescent="0.25">
      <c r="EU63846" s="104"/>
    </row>
    <row r="63847" spans="151:151" ht="14.4" x14ac:dyDescent="0.25">
      <c r="EU63847" s="104"/>
    </row>
    <row r="63848" spans="151:151" ht="14.4" x14ac:dyDescent="0.25">
      <c r="EU63848" s="104"/>
    </row>
    <row r="63849" spans="151:151" ht="14.4" x14ac:dyDescent="0.25">
      <c r="EU63849" s="104"/>
    </row>
    <row r="63850" spans="151:151" ht="14.4" x14ac:dyDescent="0.25">
      <c r="EU63850" s="104"/>
    </row>
    <row r="63851" spans="151:151" ht="14.4" x14ac:dyDescent="0.25">
      <c r="EU63851" s="104"/>
    </row>
    <row r="63852" spans="151:151" ht="14.4" x14ac:dyDescent="0.25">
      <c r="EU63852" s="104"/>
    </row>
    <row r="63853" spans="151:151" ht="14.4" x14ac:dyDescent="0.25">
      <c r="EU63853" s="104"/>
    </row>
    <row r="63854" spans="151:151" ht="14.4" x14ac:dyDescent="0.25">
      <c r="EU63854" s="104"/>
    </row>
    <row r="63855" spans="151:151" ht="14.4" x14ac:dyDescent="0.25">
      <c r="EU63855" s="104"/>
    </row>
    <row r="63856" spans="151:151" ht="14.4" x14ac:dyDescent="0.25">
      <c r="EU63856" s="104"/>
    </row>
    <row r="63857" spans="151:151" ht="14.4" x14ac:dyDescent="0.25">
      <c r="EU63857" s="104"/>
    </row>
    <row r="63858" spans="151:151" ht="14.4" x14ac:dyDescent="0.25">
      <c r="EU63858" s="104"/>
    </row>
    <row r="63859" spans="151:151" ht="14.4" x14ac:dyDescent="0.25">
      <c r="EU63859" s="104"/>
    </row>
    <row r="63860" spans="151:151" ht="14.4" x14ac:dyDescent="0.25">
      <c r="EU63860" s="104"/>
    </row>
    <row r="63861" spans="151:151" ht="14.4" x14ac:dyDescent="0.25">
      <c r="EU63861" s="104"/>
    </row>
    <row r="63862" spans="151:151" ht="14.4" x14ac:dyDescent="0.25">
      <c r="EU63862" s="104"/>
    </row>
    <row r="63863" spans="151:151" ht="14.4" x14ac:dyDescent="0.25">
      <c r="EU63863" s="104"/>
    </row>
    <row r="63864" spans="151:151" ht="14.4" x14ac:dyDescent="0.25">
      <c r="EU63864" s="104"/>
    </row>
    <row r="63865" spans="151:151" ht="14.4" x14ac:dyDescent="0.25">
      <c r="EU63865" s="104"/>
    </row>
    <row r="63866" spans="151:151" ht="14.4" x14ac:dyDescent="0.25">
      <c r="EU63866" s="104"/>
    </row>
    <row r="63867" spans="151:151" ht="14.4" x14ac:dyDescent="0.25">
      <c r="EU63867" s="104"/>
    </row>
    <row r="63868" spans="151:151" ht="14.4" x14ac:dyDescent="0.25">
      <c r="EU63868" s="104"/>
    </row>
    <row r="63869" spans="151:151" ht="14.4" x14ac:dyDescent="0.25">
      <c r="EU63869" s="104"/>
    </row>
    <row r="63870" spans="151:151" ht="14.4" x14ac:dyDescent="0.25">
      <c r="EU63870" s="104"/>
    </row>
    <row r="63871" spans="151:151" ht="14.4" x14ac:dyDescent="0.25">
      <c r="EU63871" s="104"/>
    </row>
    <row r="63872" spans="151:151" ht="14.4" x14ac:dyDescent="0.25">
      <c r="EU63872" s="104"/>
    </row>
    <row r="63873" spans="151:151" ht="14.4" x14ac:dyDescent="0.25">
      <c r="EU63873" s="104"/>
    </row>
    <row r="63874" spans="151:151" ht="14.4" x14ac:dyDescent="0.25">
      <c r="EU63874" s="104"/>
    </row>
    <row r="63875" spans="151:151" ht="14.4" x14ac:dyDescent="0.25">
      <c r="EU63875" s="104"/>
    </row>
    <row r="63876" spans="151:151" ht="14.4" x14ac:dyDescent="0.25">
      <c r="EU63876" s="104"/>
    </row>
    <row r="63877" spans="151:151" ht="14.4" x14ac:dyDescent="0.25">
      <c r="EU63877" s="104"/>
    </row>
    <row r="63878" spans="151:151" ht="14.4" x14ac:dyDescent="0.25">
      <c r="EU63878" s="104"/>
    </row>
    <row r="63879" spans="151:151" ht="14.4" x14ac:dyDescent="0.25">
      <c r="EU63879" s="104"/>
    </row>
    <row r="63880" spans="151:151" ht="14.4" x14ac:dyDescent="0.25">
      <c r="EU63880" s="104"/>
    </row>
    <row r="63881" spans="151:151" ht="14.4" x14ac:dyDescent="0.25">
      <c r="EU63881" s="104"/>
    </row>
    <row r="63882" spans="151:151" ht="14.4" x14ac:dyDescent="0.25">
      <c r="EU63882" s="104"/>
    </row>
    <row r="63883" spans="151:151" ht="14.4" x14ac:dyDescent="0.25">
      <c r="EU63883" s="104"/>
    </row>
    <row r="63884" spans="151:151" ht="14.4" x14ac:dyDescent="0.25">
      <c r="EU63884" s="104"/>
    </row>
    <row r="63885" spans="151:151" ht="14.4" x14ac:dyDescent="0.25">
      <c r="EU63885" s="104"/>
    </row>
    <row r="63886" spans="151:151" ht="14.4" x14ac:dyDescent="0.25">
      <c r="EU63886" s="104"/>
    </row>
    <row r="63887" spans="151:151" ht="14.4" x14ac:dyDescent="0.25">
      <c r="EU63887" s="104"/>
    </row>
    <row r="63888" spans="151:151" ht="14.4" x14ac:dyDescent="0.25">
      <c r="EU63888" s="104"/>
    </row>
    <row r="63889" spans="151:151" ht="14.4" x14ac:dyDescent="0.25">
      <c r="EU63889" s="104"/>
    </row>
    <row r="63890" spans="151:151" ht="14.4" x14ac:dyDescent="0.25">
      <c r="EU63890" s="104"/>
    </row>
    <row r="63891" spans="151:151" ht="14.4" x14ac:dyDescent="0.25">
      <c r="EU63891" s="104"/>
    </row>
    <row r="63892" spans="151:151" ht="14.4" x14ac:dyDescent="0.25">
      <c r="EU63892" s="104"/>
    </row>
    <row r="63893" spans="151:151" ht="14.4" x14ac:dyDescent="0.25">
      <c r="EU63893" s="104"/>
    </row>
    <row r="63894" spans="151:151" ht="14.4" x14ac:dyDescent="0.25">
      <c r="EU63894" s="104"/>
    </row>
    <row r="63895" spans="151:151" ht="14.4" x14ac:dyDescent="0.25">
      <c r="EU63895" s="104"/>
    </row>
    <row r="63896" spans="151:151" ht="14.4" x14ac:dyDescent="0.25">
      <c r="EU63896" s="104"/>
    </row>
    <row r="63897" spans="151:151" ht="14.4" x14ac:dyDescent="0.25">
      <c r="EU63897" s="104"/>
    </row>
    <row r="63898" spans="151:151" ht="14.4" x14ac:dyDescent="0.25">
      <c r="EU63898" s="104"/>
    </row>
    <row r="63899" spans="151:151" ht="14.4" x14ac:dyDescent="0.25">
      <c r="EU63899" s="104"/>
    </row>
    <row r="63900" spans="151:151" ht="14.4" x14ac:dyDescent="0.25">
      <c r="EU63900" s="104"/>
    </row>
    <row r="63901" spans="151:151" ht="14.4" x14ac:dyDescent="0.25">
      <c r="EU63901" s="104"/>
    </row>
    <row r="63902" spans="151:151" ht="14.4" x14ac:dyDescent="0.25">
      <c r="EU63902" s="104"/>
    </row>
    <row r="63903" spans="151:151" ht="14.4" x14ac:dyDescent="0.25">
      <c r="EU63903" s="104"/>
    </row>
    <row r="63904" spans="151:151" ht="14.4" x14ac:dyDescent="0.25">
      <c r="EU63904" s="104"/>
    </row>
    <row r="63905" spans="151:151" ht="14.4" x14ac:dyDescent="0.25">
      <c r="EU63905" s="104"/>
    </row>
    <row r="63906" spans="151:151" ht="14.4" x14ac:dyDescent="0.25">
      <c r="EU63906" s="104"/>
    </row>
    <row r="63907" spans="151:151" ht="14.4" x14ac:dyDescent="0.25">
      <c r="EU63907" s="104"/>
    </row>
    <row r="63908" spans="151:151" ht="14.4" x14ac:dyDescent="0.25">
      <c r="EU63908" s="104"/>
    </row>
    <row r="63909" spans="151:151" ht="14.4" x14ac:dyDescent="0.25">
      <c r="EU63909" s="104"/>
    </row>
    <row r="63910" spans="151:151" ht="14.4" x14ac:dyDescent="0.25">
      <c r="EU63910" s="104"/>
    </row>
    <row r="63911" spans="151:151" ht="14.4" x14ac:dyDescent="0.25">
      <c r="EU63911" s="104"/>
    </row>
    <row r="63912" spans="151:151" ht="14.4" x14ac:dyDescent="0.25">
      <c r="EU63912" s="104"/>
    </row>
    <row r="63913" spans="151:151" ht="14.4" x14ac:dyDescent="0.25">
      <c r="EU63913" s="104"/>
    </row>
    <row r="63914" spans="151:151" ht="14.4" x14ac:dyDescent="0.25">
      <c r="EU63914" s="104"/>
    </row>
    <row r="63915" spans="151:151" ht="14.4" x14ac:dyDescent="0.25">
      <c r="EU63915" s="104"/>
    </row>
    <row r="63916" spans="151:151" ht="14.4" x14ac:dyDescent="0.25">
      <c r="EU63916" s="104"/>
    </row>
    <row r="63917" spans="151:151" ht="14.4" x14ac:dyDescent="0.25">
      <c r="EU63917" s="104"/>
    </row>
    <row r="63918" spans="151:151" ht="14.4" x14ac:dyDescent="0.25">
      <c r="EU63918" s="104"/>
    </row>
    <row r="63919" spans="151:151" ht="14.4" x14ac:dyDescent="0.25">
      <c r="EU63919" s="104"/>
    </row>
    <row r="63920" spans="151:151" ht="14.4" x14ac:dyDescent="0.25">
      <c r="EU63920" s="104"/>
    </row>
    <row r="63921" spans="151:151" ht="14.4" x14ac:dyDescent="0.25">
      <c r="EU63921" s="104"/>
    </row>
    <row r="63922" spans="151:151" ht="14.4" x14ac:dyDescent="0.25">
      <c r="EU63922" s="104"/>
    </row>
    <row r="63923" spans="151:151" ht="14.4" x14ac:dyDescent="0.25">
      <c r="EU63923" s="104"/>
    </row>
    <row r="63924" spans="151:151" ht="14.4" x14ac:dyDescent="0.25">
      <c r="EU63924" s="104"/>
    </row>
    <row r="63925" spans="151:151" ht="14.4" x14ac:dyDescent="0.25">
      <c r="EU63925" s="104"/>
    </row>
    <row r="63926" spans="151:151" ht="14.4" x14ac:dyDescent="0.25">
      <c r="EU63926" s="104"/>
    </row>
    <row r="63927" spans="151:151" ht="14.4" x14ac:dyDescent="0.25">
      <c r="EU63927" s="104"/>
    </row>
    <row r="63928" spans="151:151" ht="14.4" x14ac:dyDescent="0.25">
      <c r="EU63928" s="104"/>
    </row>
    <row r="63929" spans="151:151" ht="14.4" x14ac:dyDescent="0.25">
      <c r="EU63929" s="104"/>
    </row>
    <row r="63930" spans="151:151" ht="14.4" x14ac:dyDescent="0.25">
      <c r="EU63930" s="104"/>
    </row>
    <row r="63931" spans="151:151" ht="14.4" x14ac:dyDescent="0.25">
      <c r="EU63931" s="104"/>
    </row>
    <row r="63932" spans="151:151" ht="14.4" x14ac:dyDescent="0.25">
      <c r="EU63932" s="104"/>
    </row>
    <row r="63933" spans="151:151" ht="14.4" x14ac:dyDescent="0.25">
      <c r="EU63933" s="104"/>
    </row>
    <row r="63934" spans="151:151" ht="14.4" x14ac:dyDescent="0.25">
      <c r="EU63934" s="104"/>
    </row>
    <row r="63935" spans="151:151" ht="14.4" x14ac:dyDescent="0.25">
      <c r="EU63935" s="104"/>
    </row>
    <row r="63936" spans="151:151" ht="14.4" x14ac:dyDescent="0.25">
      <c r="EU63936" s="104"/>
    </row>
    <row r="63937" spans="151:151" ht="14.4" x14ac:dyDescent="0.25">
      <c r="EU63937" s="104"/>
    </row>
    <row r="63938" spans="151:151" ht="14.4" x14ac:dyDescent="0.25">
      <c r="EU63938" s="104"/>
    </row>
    <row r="63939" spans="151:151" ht="14.4" x14ac:dyDescent="0.25">
      <c r="EU63939" s="104"/>
    </row>
    <row r="63940" spans="151:151" ht="14.4" x14ac:dyDescent="0.25">
      <c r="EU63940" s="104"/>
    </row>
    <row r="63941" spans="151:151" ht="14.4" x14ac:dyDescent="0.25">
      <c r="EU63941" s="104"/>
    </row>
    <row r="63942" spans="151:151" ht="14.4" x14ac:dyDescent="0.25">
      <c r="EU63942" s="104"/>
    </row>
    <row r="63943" spans="151:151" ht="14.4" x14ac:dyDescent="0.25">
      <c r="EU63943" s="104"/>
    </row>
    <row r="63944" spans="151:151" ht="14.4" x14ac:dyDescent="0.25">
      <c r="EU63944" s="104"/>
    </row>
    <row r="63945" spans="151:151" ht="14.4" x14ac:dyDescent="0.25">
      <c r="EU63945" s="104"/>
    </row>
    <row r="63946" spans="151:151" ht="14.4" x14ac:dyDescent="0.25">
      <c r="EU63946" s="104"/>
    </row>
    <row r="63947" spans="151:151" ht="14.4" x14ac:dyDescent="0.25">
      <c r="EU63947" s="104"/>
    </row>
    <row r="63948" spans="151:151" ht="14.4" x14ac:dyDescent="0.25">
      <c r="EU63948" s="104"/>
    </row>
    <row r="63949" spans="151:151" ht="14.4" x14ac:dyDescent="0.25">
      <c r="EU63949" s="104"/>
    </row>
    <row r="63950" spans="151:151" ht="14.4" x14ac:dyDescent="0.25">
      <c r="EU63950" s="104"/>
    </row>
    <row r="63951" spans="151:151" ht="14.4" x14ac:dyDescent="0.25">
      <c r="EU63951" s="104"/>
    </row>
    <row r="63952" spans="151:151" ht="14.4" x14ac:dyDescent="0.25">
      <c r="EU63952" s="104"/>
    </row>
    <row r="63953" spans="151:151" ht="14.4" x14ac:dyDescent="0.25">
      <c r="EU63953" s="104"/>
    </row>
    <row r="63954" spans="151:151" ht="14.4" x14ac:dyDescent="0.25">
      <c r="EU63954" s="104"/>
    </row>
    <row r="63955" spans="151:151" ht="14.4" x14ac:dyDescent="0.25">
      <c r="EU63955" s="104"/>
    </row>
    <row r="63956" spans="151:151" ht="14.4" x14ac:dyDescent="0.25">
      <c r="EU63956" s="104"/>
    </row>
    <row r="63957" spans="151:151" ht="14.4" x14ac:dyDescent="0.25">
      <c r="EU63957" s="104"/>
    </row>
    <row r="63958" spans="151:151" ht="14.4" x14ac:dyDescent="0.25">
      <c r="EU63958" s="104"/>
    </row>
    <row r="63959" spans="151:151" ht="14.4" x14ac:dyDescent="0.25">
      <c r="EU63959" s="104"/>
    </row>
    <row r="63960" spans="151:151" ht="14.4" x14ac:dyDescent="0.25">
      <c r="EU63960" s="104"/>
    </row>
    <row r="63961" spans="151:151" ht="14.4" x14ac:dyDescent="0.25">
      <c r="EU63961" s="104"/>
    </row>
    <row r="63962" spans="151:151" ht="14.4" x14ac:dyDescent="0.25">
      <c r="EU63962" s="104"/>
    </row>
    <row r="63963" spans="151:151" ht="14.4" x14ac:dyDescent="0.25">
      <c r="EU63963" s="104"/>
    </row>
    <row r="63964" spans="151:151" ht="14.4" x14ac:dyDescent="0.25">
      <c r="EU63964" s="104"/>
    </row>
    <row r="63965" spans="151:151" ht="14.4" x14ac:dyDescent="0.25">
      <c r="EU63965" s="104"/>
    </row>
    <row r="63966" spans="151:151" ht="14.4" x14ac:dyDescent="0.25">
      <c r="EU63966" s="104"/>
    </row>
    <row r="63967" spans="151:151" ht="14.4" x14ac:dyDescent="0.25">
      <c r="EU63967" s="104"/>
    </row>
    <row r="63968" spans="151:151" ht="14.4" x14ac:dyDescent="0.25">
      <c r="EU63968" s="104"/>
    </row>
    <row r="63969" spans="151:151" ht="14.4" x14ac:dyDescent="0.25">
      <c r="EU63969" s="104"/>
    </row>
    <row r="63970" spans="151:151" ht="14.4" x14ac:dyDescent="0.25">
      <c r="EU63970" s="104"/>
    </row>
    <row r="63971" spans="151:151" ht="14.4" x14ac:dyDescent="0.25">
      <c r="EU63971" s="104"/>
    </row>
    <row r="63972" spans="151:151" ht="14.4" x14ac:dyDescent="0.25">
      <c r="EU63972" s="104"/>
    </row>
    <row r="63973" spans="151:151" ht="14.4" x14ac:dyDescent="0.25">
      <c r="EU63973" s="104"/>
    </row>
    <row r="63974" spans="151:151" ht="14.4" x14ac:dyDescent="0.25">
      <c r="EU63974" s="104"/>
    </row>
    <row r="63975" spans="151:151" ht="14.4" x14ac:dyDescent="0.25">
      <c r="EU63975" s="104"/>
    </row>
    <row r="63976" spans="151:151" ht="14.4" x14ac:dyDescent="0.25">
      <c r="EU63976" s="104"/>
    </row>
    <row r="63977" spans="151:151" ht="14.4" x14ac:dyDescent="0.25">
      <c r="EU63977" s="104"/>
    </row>
    <row r="63978" spans="151:151" ht="14.4" x14ac:dyDescent="0.25">
      <c r="EU63978" s="104"/>
    </row>
    <row r="63979" spans="151:151" ht="14.4" x14ac:dyDescent="0.25">
      <c r="EU63979" s="104"/>
    </row>
    <row r="63980" spans="151:151" ht="14.4" x14ac:dyDescent="0.25">
      <c r="EU63980" s="104"/>
    </row>
    <row r="63981" spans="151:151" ht="14.4" x14ac:dyDescent="0.25">
      <c r="EU63981" s="104"/>
    </row>
    <row r="63982" spans="151:151" ht="14.4" x14ac:dyDescent="0.25">
      <c r="EU63982" s="104"/>
    </row>
    <row r="63983" spans="151:151" ht="14.4" x14ac:dyDescent="0.25">
      <c r="EU63983" s="104"/>
    </row>
    <row r="63984" spans="151:151" ht="14.4" x14ac:dyDescent="0.25">
      <c r="EU63984" s="104"/>
    </row>
    <row r="63985" spans="151:151" ht="14.4" x14ac:dyDescent="0.25">
      <c r="EU63985" s="104"/>
    </row>
    <row r="63986" spans="151:151" ht="14.4" x14ac:dyDescent="0.25">
      <c r="EU63986" s="104"/>
    </row>
    <row r="63987" spans="151:151" ht="14.4" x14ac:dyDescent="0.25">
      <c r="EU63987" s="104"/>
    </row>
    <row r="63988" spans="151:151" ht="14.4" x14ac:dyDescent="0.25">
      <c r="EU63988" s="104"/>
    </row>
    <row r="63989" spans="151:151" ht="14.4" x14ac:dyDescent="0.25">
      <c r="EU63989" s="104"/>
    </row>
    <row r="63990" spans="151:151" ht="14.4" x14ac:dyDescent="0.25">
      <c r="EU63990" s="104"/>
    </row>
    <row r="63991" spans="151:151" ht="14.4" x14ac:dyDescent="0.25">
      <c r="EU63991" s="104"/>
    </row>
    <row r="63992" spans="151:151" ht="14.4" x14ac:dyDescent="0.25">
      <c r="EU63992" s="104"/>
    </row>
    <row r="63993" spans="151:151" ht="14.4" x14ac:dyDescent="0.25">
      <c r="EU63993" s="104"/>
    </row>
    <row r="63994" spans="151:151" ht="14.4" x14ac:dyDescent="0.25">
      <c r="EU63994" s="104"/>
    </row>
    <row r="63995" spans="151:151" ht="14.4" x14ac:dyDescent="0.25">
      <c r="EU63995" s="104"/>
    </row>
    <row r="63996" spans="151:151" ht="14.4" x14ac:dyDescent="0.25">
      <c r="EU63996" s="104"/>
    </row>
    <row r="63997" spans="151:151" ht="14.4" x14ac:dyDescent="0.25">
      <c r="EU63997" s="104"/>
    </row>
    <row r="63998" spans="151:151" ht="14.4" x14ac:dyDescent="0.25">
      <c r="EU63998" s="104"/>
    </row>
    <row r="63999" spans="151:151" ht="14.4" x14ac:dyDescent="0.25">
      <c r="EU63999" s="104"/>
    </row>
    <row r="64000" spans="151:151" ht="14.4" x14ac:dyDescent="0.25">
      <c r="EU64000" s="104"/>
    </row>
    <row r="64001" spans="151:151" ht="14.4" x14ac:dyDescent="0.25">
      <c r="EU64001" s="104"/>
    </row>
    <row r="64002" spans="151:151" ht="14.4" x14ac:dyDescent="0.25">
      <c r="EU64002" s="104"/>
    </row>
    <row r="64003" spans="151:151" ht="14.4" x14ac:dyDescent="0.25">
      <c r="EU64003" s="104"/>
    </row>
    <row r="64004" spans="151:151" ht="14.4" x14ac:dyDescent="0.25">
      <c r="EU64004" s="104"/>
    </row>
    <row r="64005" spans="151:151" ht="14.4" x14ac:dyDescent="0.25">
      <c r="EU64005" s="104"/>
    </row>
    <row r="64006" spans="151:151" ht="14.4" x14ac:dyDescent="0.25">
      <c r="EU64006" s="104"/>
    </row>
    <row r="64007" spans="151:151" ht="14.4" x14ac:dyDescent="0.25">
      <c r="EU64007" s="104"/>
    </row>
    <row r="64008" spans="151:151" ht="14.4" x14ac:dyDescent="0.25">
      <c r="EU64008" s="104"/>
    </row>
    <row r="64009" spans="151:151" ht="14.4" x14ac:dyDescent="0.25">
      <c r="EU64009" s="104"/>
    </row>
    <row r="64010" spans="151:151" ht="14.4" x14ac:dyDescent="0.25">
      <c r="EU64010" s="104"/>
    </row>
    <row r="64011" spans="151:151" ht="14.4" x14ac:dyDescent="0.25">
      <c r="EU64011" s="104"/>
    </row>
    <row r="64012" spans="151:151" ht="14.4" x14ac:dyDescent="0.25">
      <c r="EU64012" s="104"/>
    </row>
    <row r="64013" spans="151:151" ht="14.4" x14ac:dyDescent="0.25">
      <c r="EU64013" s="104"/>
    </row>
    <row r="64014" spans="151:151" ht="14.4" x14ac:dyDescent="0.25">
      <c r="EU64014" s="104"/>
    </row>
    <row r="64015" spans="151:151" ht="14.4" x14ac:dyDescent="0.25">
      <c r="EU64015" s="104"/>
    </row>
    <row r="64016" spans="151:151" ht="14.4" x14ac:dyDescent="0.25">
      <c r="EU64016" s="104"/>
    </row>
    <row r="64017" spans="151:151" ht="14.4" x14ac:dyDescent="0.25">
      <c r="EU64017" s="104"/>
    </row>
    <row r="64018" spans="151:151" ht="14.4" x14ac:dyDescent="0.25">
      <c r="EU64018" s="104"/>
    </row>
    <row r="64019" spans="151:151" ht="14.4" x14ac:dyDescent="0.25">
      <c r="EU64019" s="104"/>
    </row>
    <row r="64020" spans="151:151" ht="14.4" x14ac:dyDescent="0.25">
      <c r="EU64020" s="104"/>
    </row>
    <row r="64021" spans="151:151" ht="14.4" x14ac:dyDescent="0.25">
      <c r="EU64021" s="104"/>
    </row>
    <row r="64022" spans="151:151" ht="14.4" x14ac:dyDescent="0.25">
      <c r="EU64022" s="104"/>
    </row>
    <row r="64023" spans="151:151" ht="14.4" x14ac:dyDescent="0.25">
      <c r="EU64023" s="104"/>
    </row>
    <row r="64024" spans="151:151" ht="14.4" x14ac:dyDescent="0.25">
      <c r="EU64024" s="104"/>
    </row>
    <row r="64025" spans="151:151" ht="14.4" x14ac:dyDescent="0.25">
      <c r="EU64025" s="104"/>
    </row>
    <row r="64026" spans="151:151" ht="14.4" x14ac:dyDescent="0.25">
      <c r="EU64026" s="104"/>
    </row>
    <row r="64027" spans="151:151" ht="14.4" x14ac:dyDescent="0.25">
      <c r="EU64027" s="104"/>
    </row>
    <row r="64028" spans="151:151" ht="14.4" x14ac:dyDescent="0.25">
      <c r="EU64028" s="104"/>
    </row>
    <row r="64029" spans="151:151" ht="14.4" x14ac:dyDescent="0.25">
      <c r="EU64029" s="104"/>
    </row>
    <row r="64030" spans="151:151" ht="14.4" x14ac:dyDescent="0.25">
      <c r="EU64030" s="104"/>
    </row>
    <row r="64031" spans="151:151" ht="14.4" x14ac:dyDescent="0.25">
      <c r="EU64031" s="104"/>
    </row>
    <row r="64032" spans="151:151" ht="14.4" x14ac:dyDescent="0.25">
      <c r="EU64032" s="104"/>
    </row>
    <row r="64033" spans="151:151" ht="14.4" x14ac:dyDescent="0.25">
      <c r="EU64033" s="104"/>
    </row>
    <row r="64034" spans="151:151" ht="14.4" x14ac:dyDescent="0.25">
      <c r="EU64034" s="104"/>
    </row>
    <row r="64035" spans="151:151" ht="14.4" x14ac:dyDescent="0.25">
      <c r="EU64035" s="104"/>
    </row>
    <row r="64036" spans="151:151" ht="14.4" x14ac:dyDescent="0.25">
      <c r="EU64036" s="104"/>
    </row>
    <row r="64037" spans="151:151" ht="14.4" x14ac:dyDescent="0.25">
      <c r="EU64037" s="104"/>
    </row>
    <row r="64038" spans="151:151" ht="14.4" x14ac:dyDescent="0.25">
      <c r="EU64038" s="104"/>
    </row>
    <row r="64039" spans="151:151" ht="14.4" x14ac:dyDescent="0.25">
      <c r="EU64039" s="104"/>
    </row>
    <row r="64040" spans="151:151" ht="14.4" x14ac:dyDescent="0.25">
      <c r="EU64040" s="104"/>
    </row>
    <row r="64041" spans="151:151" ht="14.4" x14ac:dyDescent="0.25">
      <c r="EU64041" s="104"/>
    </row>
    <row r="64042" spans="151:151" ht="14.4" x14ac:dyDescent="0.25">
      <c r="EU64042" s="104"/>
    </row>
    <row r="64043" spans="151:151" ht="14.4" x14ac:dyDescent="0.25">
      <c r="EU64043" s="104"/>
    </row>
    <row r="64044" spans="151:151" ht="14.4" x14ac:dyDescent="0.25">
      <c r="EU64044" s="104"/>
    </row>
    <row r="64045" spans="151:151" ht="14.4" x14ac:dyDescent="0.25">
      <c r="EU64045" s="104"/>
    </row>
    <row r="64046" spans="151:151" ht="14.4" x14ac:dyDescent="0.25">
      <c r="EU64046" s="104"/>
    </row>
    <row r="64047" spans="151:151" ht="14.4" x14ac:dyDescent="0.25">
      <c r="EU64047" s="104"/>
    </row>
    <row r="64048" spans="151:151" ht="14.4" x14ac:dyDescent="0.25">
      <c r="EU64048" s="104"/>
    </row>
    <row r="64049" spans="151:151" ht="14.4" x14ac:dyDescent="0.25">
      <c r="EU64049" s="104"/>
    </row>
    <row r="64050" spans="151:151" ht="14.4" x14ac:dyDescent="0.25">
      <c r="EU64050" s="104"/>
    </row>
    <row r="64051" spans="151:151" ht="14.4" x14ac:dyDescent="0.25">
      <c r="EU64051" s="104"/>
    </row>
    <row r="64052" spans="151:151" ht="14.4" x14ac:dyDescent="0.25">
      <c r="EU64052" s="104"/>
    </row>
    <row r="64053" spans="151:151" ht="14.4" x14ac:dyDescent="0.25">
      <c r="EU64053" s="104"/>
    </row>
    <row r="64054" spans="151:151" ht="14.4" x14ac:dyDescent="0.25">
      <c r="EU64054" s="104"/>
    </row>
    <row r="64055" spans="151:151" ht="14.4" x14ac:dyDescent="0.25">
      <c r="EU64055" s="104"/>
    </row>
    <row r="64056" spans="151:151" ht="14.4" x14ac:dyDescent="0.25">
      <c r="EU64056" s="104"/>
    </row>
    <row r="64057" spans="151:151" ht="14.4" x14ac:dyDescent="0.25">
      <c r="EU64057" s="104"/>
    </row>
    <row r="64058" spans="151:151" ht="14.4" x14ac:dyDescent="0.25">
      <c r="EU64058" s="104"/>
    </row>
    <row r="64059" spans="151:151" ht="14.4" x14ac:dyDescent="0.25">
      <c r="EU64059" s="104"/>
    </row>
    <row r="64060" spans="151:151" ht="14.4" x14ac:dyDescent="0.25">
      <c r="EU64060" s="104"/>
    </row>
    <row r="64061" spans="151:151" ht="14.4" x14ac:dyDescent="0.25">
      <c r="EU64061" s="104"/>
    </row>
    <row r="64062" spans="151:151" ht="14.4" x14ac:dyDescent="0.25">
      <c r="EU64062" s="104"/>
    </row>
    <row r="64063" spans="151:151" ht="14.4" x14ac:dyDescent="0.25">
      <c r="EU64063" s="104"/>
    </row>
    <row r="64064" spans="151:151" ht="14.4" x14ac:dyDescent="0.25">
      <c r="EU64064" s="104"/>
    </row>
    <row r="64065" spans="151:151" ht="14.4" x14ac:dyDescent="0.25">
      <c r="EU64065" s="104"/>
    </row>
    <row r="64066" spans="151:151" ht="14.4" x14ac:dyDescent="0.25">
      <c r="EU64066" s="104"/>
    </row>
    <row r="64067" spans="151:151" ht="14.4" x14ac:dyDescent="0.25">
      <c r="EU64067" s="104"/>
    </row>
    <row r="64068" spans="151:151" ht="14.4" x14ac:dyDescent="0.25">
      <c r="EU64068" s="104"/>
    </row>
    <row r="64069" spans="151:151" ht="14.4" x14ac:dyDescent="0.25">
      <c r="EU64069" s="104"/>
    </row>
    <row r="64070" spans="151:151" ht="14.4" x14ac:dyDescent="0.25">
      <c r="EU64070" s="104"/>
    </row>
    <row r="64071" spans="151:151" ht="14.4" x14ac:dyDescent="0.25">
      <c r="EU64071" s="104"/>
    </row>
    <row r="64072" spans="151:151" ht="14.4" x14ac:dyDescent="0.25">
      <c r="EU64072" s="104"/>
    </row>
    <row r="64073" spans="151:151" ht="14.4" x14ac:dyDescent="0.25">
      <c r="EU64073" s="104"/>
    </row>
    <row r="64074" spans="151:151" ht="14.4" x14ac:dyDescent="0.25">
      <c r="EU64074" s="104"/>
    </row>
    <row r="64075" spans="151:151" ht="14.4" x14ac:dyDescent="0.25">
      <c r="EU64075" s="104"/>
    </row>
    <row r="64076" spans="151:151" ht="14.4" x14ac:dyDescent="0.25">
      <c r="EU64076" s="104"/>
    </row>
    <row r="64077" spans="151:151" ht="14.4" x14ac:dyDescent="0.25">
      <c r="EU64077" s="104"/>
    </row>
    <row r="64078" spans="151:151" ht="14.4" x14ac:dyDescent="0.25">
      <c r="EU64078" s="104"/>
    </row>
    <row r="64079" spans="151:151" ht="14.4" x14ac:dyDescent="0.25">
      <c r="EU64079" s="104"/>
    </row>
    <row r="64080" spans="151:151" ht="14.4" x14ac:dyDescent="0.25">
      <c r="EU64080" s="104"/>
    </row>
    <row r="64081" spans="151:151" ht="14.4" x14ac:dyDescent="0.25">
      <c r="EU64081" s="104"/>
    </row>
    <row r="64082" spans="151:151" ht="14.4" x14ac:dyDescent="0.25">
      <c r="EU64082" s="104"/>
    </row>
    <row r="64083" spans="151:151" ht="14.4" x14ac:dyDescent="0.25">
      <c r="EU64083" s="104"/>
    </row>
    <row r="64084" spans="151:151" ht="14.4" x14ac:dyDescent="0.25">
      <c r="EU64084" s="104"/>
    </row>
    <row r="64085" spans="151:151" ht="14.4" x14ac:dyDescent="0.25">
      <c r="EU64085" s="104"/>
    </row>
    <row r="64086" spans="151:151" ht="14.4" x14ac:dyDescent="0.25">
      <c r="EU64086" s="104"/>
    </row>
    <row r="64087" spans="151:151" ht="14.4" x14ac:dyDescent="0.25">
      <c r="EU64087" s="104"/>
    </row>
    <row r="64088" spans="151:151" ht="14.4" x14ac:dyDescent="0.25">
      <c r="EU64088" s="104"/>
    </row>
    <row r="64089" spans="151:151" ht="14.4" x14ac:dyDescent="0.25">
      <c r="EU64089" s="104"/>
    </row>
    <row r="64090" spans="151:151" ht="14.4" x14ac:dyDescent="0.25">
      <c r="EU64090" s="104"/>
    </row>
    <row r="64091" spans="151:151" ht="14.4" x14ac:dyDescent="0.25">
      <c r="EU64091" s="104"/>
    </row>
    <row r="64092" spans="151:151" ht="14.4" x14ac:dyDescent="0.25">
      <c r="EU64092" s="104"/>
    </row>
    <row r="64093" spans="151:151" ht="14.4" x14ac:dyDescent="0.25">
      <c r="EU64093" s="104"/>
    </row>
    <row r="64094" spans="151:151" ht="14.4" x14ac:dyDescent="0.25">
      <c r="EU64094" s="104"/>
    </row>
    <row r="64095" spans="151:151" ht="14.4" x14ac:dyDescent="0.25">
      <c r="EU64095" s="104"/>
    </row>
    <row r="64096" spans="151:151" ht="14.4" x14ac:dyDescent="0.25">
      <c r="EU64096" s="104"/>
    </row>
    <row r="64097" spans="151:151" ht="14.4" x14ac:dyDescent="0.25">
      <c r="EU64097" s="104"/>
    </row>
    <row r="64098" spans="151:151" ht="14.4" x14ac:dyDescent="0.25">
      <c r="EU64098" s="104"/>
    </row>
    <row r="64099" spans="151:151" ht="14.4" x14ac:dyDescent="0.25">
      <c r="EU64099" s="104"/>
    </row>
    <row r="64100" spans="151:151" ht="14.4" x14ac:dyDescent="0.25">
      <c r="EU64100" s="104"/>
    </row>
    <row r="64101" spans="151:151" ht="14.4" x14ac:dyDescent="0.25">
      <c r="EU64101" s="104"/>
    </row>
    <row r="64102" spans="151:151" ht="14.4" x14ac:dyDescent="0.25">
      <c r="EU64102" s="104"/>
    </row>
    <row r="64103" spans="151:151" ht="14.4" x14ac:dyDescent="0.25">
      <c r="EU64103" s="104"/>
    </row>
    <row r="64104" spans="151:151" ht="14.4" x14ac:dyDescent="0.25">
      <c r="EU64104" s="104"/>
    </row>
    <row r="64105" spans="151:151" ht="14.4" x14ac:dyDescent="0.25">
      <c r="EU64105" s="104"/>
    </row>
    <row r="64106" spans="151:151" ht="14.4" x14ac:dyDescent="0.25">
      <c r="EU64106" s="104"/>
    </row>
    <row r="64107" spans="151:151" ht="14.4" x14ac:dyDescent="0.25">
      <c r="EU64107" s="104"/>
    </row>
    <row r="64108" spans="151:151" ht="14.4" x14ac:dyDescent="0.25">
      <c r="EU64108" s="104"/>
    </row>
    <row r="64109" spans="151:151" ht="14.4" x14ac:dyDescent="0.25">
      <c r="EU64109" s="104"/>
    </row>
    <row r="64110" spans="151:151" ht="14.4" x14ac:dyDescent="0.25">
      <c r="EU64110" s="104"/>
    </row>
    <row r="64111" spans="151:151" ht="14.4" x14ac:dyDescent="0.25">
      <c r="EU64111" s="104"/>
    </row>
    <row r="64112" spans="151:151" ht="14.4" x14ac:dyDescent="0.25">
      <c r="EU64112" s="104"/>
    </row>
    <row r="64113" spans="151:151" ht="14.4" x14ac:dyDescent="0.25">
      <c r="EU64113" s="104"/>
    </row>
    <row r="64114" spans="151:151" ht="14.4" x14ac:dyDescent="0.25">
      <c r="EU64114" s="104"/>
    </row>
    <row r="64115" spans="151:151" ht="14.4" x14ac:dyDescent="0.25">
      <c r="EU64115" s="104"/>
    </row>
    <row r="64116" spans="151:151" ht="14.4" x14ac:dyDescent="0.25">
      <c r="EU64116" s="104"/>
    </row>
    <row r="64117" spans="151:151" ht="14.4" x14ac:dyDescent="0.25">
      <c r="EU64117" s="104"/>
    </row>
    <row r="64118" spans="151:151" ht="14.4" x14ac:dyDescent="0.25">
      <c r="EU64118" s="104"/>
    </row>
    <row r="64119" spans="151:151" ht="14.4" x14ac:dyDescent="0.25">
      <c r="EU64119" s="104"/>
    </row>
    <row r="64120" spans="151:151" ht="14.4" x14ac:dyDescent="0.25">
      <c r="EU64120" s="104"/>
    </row>
    <row r="64121" spans="151:151" ht="14.4" x14ac:dyDescent="0.25">
      <c r="EU64121" s="104"/>
    </row>
    <row r="64122" spans="151:151" ht="14.4" x14ac:dyDescent="0.25">
      <c r="EU64122" s="104"/>
    </row>
    <row r="64123" spans="151:151" ht="14.4" x14ac:dyDescent="0.25">
      <c r="EU64123" s="104"/>
    </row>
    <row r="64124" spans="151:151" ht="14.4" x14ac:dyDescent="0.25">
      <c r="EU64124" s="104"/>
    </row>
    <row r="64125" spans="151:151" ht="14.4" x14ac:dyDescent="0.25">
      <c r="EU64125" s="104"/>
    </row>
    <row r="64126" spans="151:151" ht="14.4" x14ac:dyDescent="0.25">
      <c r="EU64126" s="104"/>
    </row>
    <row r="64127" spans="151:151" ht="14.4" x14ac:dyDescent="0.25">
      <c r="EU64127" s="104"/>
    </row>
    <row r="64128" spans="151:151" ht="14.4" x14ac:dyDescent="0.25">
      <c r="EU64128" s="104"/>
    </row>
    <row r="64129" spans="151:151" ht="14.4" x14ac:dyDescent="0.25">
      <c r="EU64129" s="104"/>
    </row>
    <row r="64130" spans="151:151" ht="14.4" x14ac:dyDescent="0.25">
      <c r="EU64130" s="104"/>
    </row>
    <row r="64131" spans="151:151" ht="14.4" x14ac:dyDescent="0.25">
      <c r="EU64131" s="104"/>
    </row>
    <row r="64132" spans="151:151" ht="14.4" x14ac:dyDescent="0.25">
      <c r="EU64132" s="104"/>
    </row>
    <row r="64133" spans="151:151" ht="14.4" x14ac:dyDescent="0.25">
      <c r="EU64133" s="104"/>
    </row>
    <row r="64134" spans="151:151" ht="14.4" x14ac:dyDescent="0.25">
      <c r="EU64134" s="104"/>
    </row>
    <row r="64135" spans="151:151" ht="14.4" x14ac:dyDescent="0.25">
      <c r="EU64135" s="104"/>
    </row>
    <row r="64136" spans="151:151" ht="14.4" x14ac:dyDescent="0.25">
      <c r="EU64136" s="104"/>
    </row>
    <row r="64137" spans="151:151" ht="14.4" x14ac:dyDescent="0.25">
      <c r="EU64137" s="104"/>
    </row>
    <row r="64138" spans="151:151" ht="14.4" x14ac:dyDescent="0.25">
      <c r="EU64138" s="104"/>
    </row>
    <row r="64139" spans="151:151" ht="14.4" x14ac:dyDescent="0.25">
      <c r="EU64139" s="104"/>
    </row>
    <row r="64140" spans="151:151" ht="14.4" x14ac:dyDescent="0.25">
      <c r="EU64140" s="104"/>
    </row>
    <row r="64141" spans="151:151" ht="14.4" x14ac:dyDescent="0.25">
      <c r="EU64141" s="104"/>
    </row>
    <row r="64142" spans="151:151" ht="14.4" x14ac:dyDescent="0.25">
      <c r="EU64142" s="104"/>
    </row>
    <row r="64143" spans="151:151" ht="14.4" x14ac:dyDescent="0.25">
      <c r="EU64143" s="104"/>
    </row>
    <row r="64144" spans="151:151" ht="14.4" x14ac:dyDescent="0.25">
      <c r="EU64144" s="104"/>
    </row>
    <row r="64145" spans="151:151" ht="14.4" x14ac:dyDescent="0.25">
      <c r="EU64145" s="104"/>
    </row>
    <row r="64146" spans="151:151" ht="14.4" x14ac:dyDescent="0.25">
      <c r="EU64146" s="104"/>
    </row>
    <row r="64147" spans="151:151" ht="14.4" x14ac:dyDescent="0.25">
      <c r="EU64147" s="104"/>
    </row>
    <row r="64148" spans="151:151" ht="14.4" x14ac:dyDescent="0.25">
      <c r="EU64148" s="104"/>
    </row>
    <row r="64149" spans="151:151" ht="14.4" x14ac:dyDescent="0.25">
      <c r="EU64149" s="104"/>
    </row>
    <row r="64150" spans="151:151" ht="14.4" x14ac:dyDescent="0.25">
      <c r="EU64150" s="104"/>
    </row>
    <row r="64151" spans="151:151" ht="14.4" x14ac:dyDescent="0.25">
      <c r="EU64151" s="104"/>
    </row>
    <row r="64152" spans="151:151" ht="14.4" x14ac:dyDescent="0.25">
      <c r="EU64152" s="104"/>
    </row>
    <row r="64153" spans="151:151" ht="14.4" x14ac:dyDescent="0.25">
      <c r="EU64153" s="104"/>
    </row>
    <row r="64154" spans="151:151" ht="14.4" x14ac:dyDescent="0.25">
      <c r="EU64154" s="104"/>
    </row>
    <row r="64155" spans="151:151" ht="14.4" x14ac:dyDescent="0.25">
      <c r="EU64155" s="104"/>
    </row>
    <row r="64156" spans="151:151" ht="14.4" x14ac:dyDescent="0.25">
      <c r="EU64156" s="104"/>
    </row>
    <row r="64157" spans="151:151" ht="14.4" x14ac:dyDescent="0.25">
      <c r="EU64157" s="104"/>
    </row>
    <row r="64158" spans="151:151" ht="14.4" x14ac:dyDescent="0.25">
      <c r="EU64158" s="104"/>
    </row>
    <row r="64159" spans="151:151" ht="14.4" x14ac:dyDescent="0.25">
      <c r="EU64159" s="104"/>
    </row>
    <row r="64160" spans="151:151" ht="14.4" x14ac:dyDescent="0.25">
      <c r="EU64160" s="104"/>
    </row>
    <row r="64161" spans="151:151" ht="14.4" x14ac:dyDescent="0.25">
      <c r="EU64161" s="104"/>
    </row>
    <row r="64162" spans="151:151" ht="14.4" x14ac:dyDescent="0.25">
      <c r="EU64162" s="104"/>
    </row>
    <row r="64163" spans="151:151" ht="14.4" x14ac:dyDescent="0.25">
      <c r="EU64163" s="104"/>
    </row>
    <row r="64164" spans="151:151" ht="14.4" x14ac:dyDescent="0.25">
      <c r="EU64164" s="104"/>
    </row>
    <row r="64165" spans="151:151" ht="14.4" x14ac:dyDescent="0.25">
      <c r="EU64165" s="104"/>
    </row>
    <row r="64166" spans="151:151" ht="14.4" x14ac:dyDescent="0.25">
      <c r="EU64166" s="104"/>
    </row>
    <row r="64167" spans="151:151" ht="14.4" x14ac:dyDescent="0.25">
      <c r="EU64167" s="104"/>
    </row>
    <row r="64168" spans="151:151" ht="14.4" x14ac:dyDescent="0.25">
      <c r="EU64168" s="104"/>
    </row>
    <row r="64169" spans="151:151" ht="14.4" x14ac:dyDescent="0.25">
      <c r="EU64169" s="104"/>
    </row>
    <row r="64170" spans="151:151" ht="14.4" x14ac:dyDescent="0.25">
      <c r="EU64170" s="104"/>
    </row>
    <row r="64171" spans="151:151" ht="14.4" x14ac:dyDescent="0.25">
      <c r="EU64171" s="104"/>
    </row>
    <row r="64172" spans="151:151" ht="14.4" x14ac:dyDescent="0.25">
      <c r="EU64172" s="104"/>
    </row>
    <row r="64173" spans="151:151" ht="14.4" x14ac:dyDescent="0.25">
      <c r="EU64173" s="104"/>
    </row>
    <row r="64174" spans="151:151" ht="14.4" x14ac:dyDescent="0.25">
      <c r="EU64174" s="104"/>
    </row>
    <row r="64175" spans="151:151" ht="14.4" x14ac:dyDescent="0.25">
      <c r="EU64175" s="104"/>
    </row>
    <row r="64176" spans="151:151" ht="14.4" x14ac:dyDescent="0.25">
      <c r="EU64176" s="104"/>
    </row>
    <row r="64177" spans="151:151" ht="14.4" x14ac:dyDescent="0.25">
      <c r="EU64177" s="104"/>
    </row>
    <row r="64178" spans="151:151" ht="14.4" x14ac:dyDescent="0.25">
      <c r="EU64178" s="104"/>
    </row>
    <row r="64179" spans="151:151" ht="14.4" x14ac:dyDescent="0.25">
      <c r="EU64179" s="104"/>
    </row>
    <row r="64180" spans="151:151" ht="14.4" x14ac:dyDescent="0.25">
      <c r="EU64180" s="104"/>
    </row>
    <row r="64181" spans="151:151" ht="14.4" x14ac:dyDescent="0.25">
      <c r="EU64181" s="104"/>
    </row>
    <row r="64182" spans="151:151" ht="14.4" x14ac:dyDescent="0.25">
      <c r="EU64182" s="104"/>
    </row>
    <row r="64183" spans="151:151" ht="14.4" x14ac:dyDescent="0.25">
      <c r="EU64183" s="104"/>
    </row>
    <row r="64184" spans="151:151" ht="14.4" x14ac:dyDescent="0.25">
      <c r="EU64184" s="104"/>
    </row>
    <row r="64185" spans="151:151" ht="14.4" x14ac:dyDescent="0.25">
      <c r="EU64185" s="104"/>
    </row>
    <row r="64186" spans="151:151" ht="14.4" x14ac:dyDescent="0.25">
      <c r="EU64186" s="104"/>
    </row>
    <row r="64187" spans="151:151" ht="14.4" x14ac:dyDescent="0.25">
      <c r="EU64187" s="104"/>
    </row>
    <row r="64188" spans="151:151" ht="14.4" x14ac:dyDescent="0.25">
      <c r="EU64188" s="104"/>
    </row>
    <row r="64189" spans="151:151" ht="14.4" x14ac:dyDescent="0.25">
      <c r="EU64189" s="104"/>
    </row>
    <row r="64190" spans="151:151" ht="14.4" x14ac:dyDescent="0.25">
      <c r="EU64190" s="104"/>
    </row>
    <row r="64191" spans="151:151" ht="14.4" x14ac:dyDescent="0.25">
      <c r="EU64191" s="104"/>
    </row>
    <row r="64192" spans="151:151" ht="14.4" x14ac:dyDescent="0.25">
      <c r="EU64192" s="104"/>
    </row>
    <row r="64193" spans="151:151" ht="14.4" x14ac:dyDescent="0.25">
      <c r="EU64193" s="104"/>
    </row>
    <row r="64194" spans="151:151" ht="14.4" x14ac:dyDescent="0.25">
      <c r="EU64194" s="104"/>
    </row>
    <row r="64195" spans="151:151" ht="14.4" x14ac:dyDescent="0.25">
      <c r="EU64195" s="104"/>
    </row>
    <row r="64196" spans="151:151" ht="14.4" x14ac:dyDescent="0.25">
      <c r="EU64196" s="104"/>
    </row>
    <row r="64197" spans="151:151" ht="14.4" x14ac:dyDescent="0.25">
      <c r="EU64197" s="104"/>
    </row>
    <row r="64198" spans="151:151" ht="14.4" x14ac:dyDescent="0.25">
      <c r="EU64198" s="104"/>
    </row>
    <row r="64199" spans="151:151" ht="14.4" x14ac:dyDescent="0.25">
      <c r="EU64199" s="104"/>
    </row>
    <row r="64200" spans="151:151" ht="14.4" x14ac:dyDescent="0.25">
      <c r="EU64200" s="104"/>
    </row>
    <row r="64201" spans="151:151" ht="14.4" x14ac:dyDescent="0.25">
      <c r="EU64201" s="104"/>
    </row>
    <row r="64202" spans="151:151" ht="14.4" x14ac:dyDescent="0.25">
      <c r="EU64202" s="104"/>
    </row>
    <row r="64203" spans="151:151" ht="14.4" x14ac:dyDescent="0.25">
      <c r="EU64203" s="104"/>
    </row>
    <row r="64204" spans="151:151" ht="14.4" x14ac:dyDescent="0.25">
      <c r="EU64204" s="104"/>
    </row>
    <row r="64205" spans="151:151" ht="14.4" x14ac:dyDescent="0.25">
      <c r="EU64205" s="104"/>
    </row>
    <row r="64206" spans="151:151" ht="14.4" x14ac:dyDescent="0.25">
      <c r="EU64206" s="104"/>
    </row>
    <row r="64207" spans="151:151" ht="14.4" x14ac:dyDescent="0.25">
      <c r="EU64207" s="104"/>
    </row>
    <row r="64208" spans="151:151" ht="14.4" x14ac:dyDescent="0.25">
      <c r="EU64208" s="104"/>
    </row>
    <row r="64209" spans="151:151" ht="14.4" x14ac:dyDescent="0.25">
      <c r="EU64209" s="104"/>
    </row>
    <row r="64210" spans="151:151" ht="14.4" x14ac:dyDescent="0.25">
      <c r="EU64210" s="104"/>
    </row>
    <row r="64211" spans="151:151" ht="14.4" x14ac:dyDescent="0.25">
      <c r="EU64211" s="104"/>
    </row>
    <row r="64212" spans="151:151" ht="14.4" x14ac:dyDescent="0.25">
      <c r="EU64212" s="104"/>
    </row>
    <row r="64213" spans="151:151" ht="14.4" x14ac:dyDescent="0.25">
      <c r="EU64213" s="104"/>
    </row>
    <row r="64214" spans="151:151" ht="14.4" x14ac:dyDescent="0.25">
      <c r="EU64214" s="104"/>
    </row>
    <row r="64215" spans="151:151" ht="14.4" x14ac:dyDescent="0.25">
      <c r="EU64215" s="104"/>
    </row>
    <row r="64216" spans="151:151" ht="14.4" x14ac:dyDescent="0.25">
      <c r="EU64216" s="104"/>
    </row>
    <row r="64217" spans="151:151" ht="14.4" x14ac:dyDescent="0.25">
      <c r="EU64217" s="104"/>
    </row>
    <row r="64218" spans="151:151" ht="14.4" x14ac:dyDescent="0.25">
      <c r="EU64218" s="104"/>
    </row>
    <row r="64219" spans="151:151" ht="14.4" x14ac:dyDescent="0.25">
      <c r="EU64219" s="104"/>
    </row>
    <row r="64220" spans="151:151" ht="14.4" x14ac:dyDescent="0.25">
      <c r="EU64220" s="104"/>
    </row>
    <row r="64221" spans="151:151" ht="14.4" x14ac:dyDescent="0.25">
      <c r="EU64221" s="104"/>
    </row>
    <row r="64222" spans="151:151" ht="14.4" x14ac:dyDescent="0.25">
      <c r="EU64222" s="104"/>
    </row>
    <row r="64223" spans="151:151" ht="14.4" x14ac:dyDescent="0.25">
      <c r="EU64223" s="104"/>
    </row>
    <row r="64224" spans="151:151" ht="14.4" x14ac:dyDescent="0.25">
      <c r="EU64224" s="104"/>
    </row>
    <row r="64225" spans="151:151" ht="14.4" x14ac:dyDescent="0.25">
      <c r="EU64225" s="104"/>
    </row>
    <row r="64226" spans="151:151" ht="14.4" x14ac:dyDescent="0.25">
      <c r="EU64226" s="104"/>
    </row>
    <row r="64227" spans="151:151" ht="14.4" x14ac:dyDescent="0.25">
      <c r="EU64227" s="104"/>
    </row>
    <row r="64228" spans="151:151" ht="14.4" x14ac:dyDescent="0.25">
      <c r="EU64228" s="104"/>
    </row>
    <row r="64229" spans="151:151" ht="14.4" x14ac:dyDescent="0.25">
      <c r="EU64229" s="104"/>
    </row>
    <row r="64230" spans="151:151" ht="14.4" x14ac:dyDescent="0.25">
      <c r="EU64230" s="104"/>
    </row>
    <row r="64231" spans="151:151" ht="14.4" x14ac:dyDescent="0.25">
      <c r="EU64231" s="104"/>
    </row>
    <row r="64232" spans="151:151" ht="14.4" x14ac:dyDescent="0.25">
      <c r="EU64232" s="104"/>
    </row>
    <row r="64233" spans="151:151" ht="14.4" x14ac:dyDescent="0.25">
      <c r="EU64233" s="104"/>
    </row>
    <row r="64234" spans="151:151" ht="14.4" x14ac:dyDescent="0.25">
      <c r="EU64234" s="104"/>
    </row>
    <row r="64235" spans="151:151" ht="14.4" x14ac:dyDescent="0.25">
      <c r="EU64235" s="104"/>
    </row>
    <row r="64236" spans="151:151" ht="14.4" x14ac:dyDescent="0.25">
      <c r="EU64236" s="104"/>
    </row>
    <row r="64237" spans="151:151" ht="14.4" x14ac:dyDescent="0.25">
      <c r="EU64237" s="104"/>
    </row>
    <row r="64238" spans="151:151" ht="14.4" x14ac:dyDescent="0.25">
      <c r="EU64238" s="104"/>
    </row>
    <row r="64239" spans="151:151" ht="14.4" x14ac:dyDescent="0.25">
      <c r="EU64239" s="104"/>
    </row>
    <row r="64240" spans="151:151" ht="14.4" x14ac:dyDescent="0.25">
      <c r="EU64240" s="104"/>
    </row>
    <row r="64241" spans="151:151" ht="14.4" x14ac:dyDescent="0.25">
      <c r="EU64241" s="104"/>
    </row>
    <row r="64242" spans="151:151" ht="14.4" x14ac:dyDescent="0.25">
      <c r="EU64242" s="104"/>
    </row>
    <row r="64243" spans="151:151" ht="14.4" x14ac:dyDescent="0.25">
      <c r="EU64243" s="104"/>
    </row>
    <row r="64244" spans="151:151" ht="14.4" x14ac:dyDescent="0.25">
      <c r="EU64244" s="104"/>
    </row>
    <row r="64245" spans="151:151" ht="14.4" x14ac:dyDescent="0.25">
      <c r="EU64245" s="104"/>
    </row>
    <row r="64246" spans="151:151" ht="14.4" x14ac:dyDescent="0.25">
      <c r="EU64246" s="104"/>
    </row>
    <row r="64247" spans="151:151" ht="14.4" x14ac:dyDescent="0.25">
      <c r="EU64247" s="104"/>
    </row>
    <row r="64248" spans="151:151" ht="14.4" x14ac:dyDescent="0.25">
      <c r="EU64248" s="104"/>
    </row>
    <row r="64249" spans="151:151" ht="14.4" x14ac:dyDescent="0.25">
      <c r="EU64249" s="104"/>
    </row>
    <row r="64250" spans="151:151" ht="14.4" x14ac:dyDescent="0.25">
      <c r="EU64250" s="104"/>
    </row>
    <row r="64251" spans="151:151" ht="14.4" x14ac:dyDescent="0.25">
      <c r="EU64251" s="104"/>
    </row>
    <row r="64252" spans="151:151" ht="14.4" x14ac:dyDescent="0.25">
      <c r="EU64252" s="104"/>
    </row>
    <row r="64253" spans="151:151" ht="14.4" x14ac:dyDescent="0.25">
      <c r="EU64253" s="104"/>
    </row>
    <row r="64254" spans="151:151" ht="14.4" x14ac:dyDescent="0.25">
      <c r="EU64254" s="104"/>
    </row>
    <row r="64255" spans="151:151" ht="14.4" x14ac:dyDescent="0.25">
      <c r="EU64255" s="104"/>
    </row>
    <row r="64256" spans="151:151" ht="14.4" x14ac:dyDescent="0.25">
      <c r="EU64256" s="104"/>
    </row>
    <row r="64257" spans="151:151" ht="14.4" x14ac:dyDescent="0.25">
      <c r="EU64257" s="104"/>
    </row>
    <row r="64258" spans="151:151" ht="14.4" x14ac:dyDescent="0.25">
      <c r="EU64258" s="104"/>
    </row>
    <row r="64259" spans="151:151" ht="14.4" x14ac:dyDescent="0.25">
      <c r="EU64259" s="104"/>
    </row>
    <row r="64260" spans="151:151" ht="14.4" x14ac:dyDescent="0.25">
      <c r="EU64260" s="104"/>
    </row>
    <row r="64261" spans="151:151" ht="14.4" x14ac:dyDescent="0.25">
      <c r="EU64261" s="104"/>
    </row>
    <row r="64262" spans="151:151" ht="14.4" x14ac:dyDescent="0.25">
      <c r="EU64262" s="104"/>
    </row>
    <row r="64263" spans="151:151" ht="14.4" x14ac:dyDescent="0.25">
      <c r="EU64263" s="104"/>
    </row>
    <row r="64264" spans="151:151" ht="14.4" x14ac:dyDescent="0.25">
      <c r="EU64264" s="104"/>
    </row>
    <row r="64265" spans="151:151" ht="14.4" x14ac:dyDescent="0.25">
      <c r="EU64265" s="104"/>
    </row>
    <row r="64266" spans="151:151" ht="14.4" x14ac:dyDescent="0.25">
      <c r="EU64266" s="104"/>
    </row>
    <row r="64267" spans="151:151" ht="14.4" x14ac:dyDescent="0.25">
      <c r="EU64267" s="104"/>
    </row>
    <row r="64268" spans="151:151" ht="14.4" x14ac:dyDescent="0.25">
      <c r="EU64268" s="104"/>
    </row>
    <row r="64269" spans="151:151" ht="14.4" x14ac:dyDescent="0.25">
      <c r="EU64269" s="104"/>
    </row>
    <row r="64270" spans="151:151" ht="14.4" x14ac:dyDescent="0.25">
      <c r="EU64270" s="104"/>
    </row>
    <row r="64271" spans="151:151" ht="14.4" x14ac:dyDescent="0.25">
      <c r="EU64271" s="104"/>
    </row>
    <row r="64272" spans="151:151" ht="14.4" x14ac:dyDescent="0.25">
      <c r="EU64272" s="104"/>
    </row>
    <row r="64273" spans="151:151" ht="14.4" x14ac:dyDescent="0.25">
      <c r="EU64273" s="104"/>
    </row>
    <row r="64274" spans="151:151" ht="14.4" x14ac:dyDescent="0.25">
      <c r="EU64274" s="104"/>
    </row>
    <row r="64275" spans="151:151" ht="14.4" x14ac:dyDescent="0.25">
      <c r="EU64275" s="104"/>
    </row>
    <row r="64276" spans="151:151" ht="14.4" x14ac:dyDescent="0.25">
      <c r="EU64276" s="104"/>
    </row>
    <row r="64277" spans="151:151" ht="14.4" x14ac:dyDescent="0.25">
      <c r="EU64277" s="104"/>
    </row>
    <row r="64278" spans="151:151" ht="14.4" x14ac:dyDescent="0.25">
      <c r="EU64278" s="104"/>
    </row>
    <row r="64279" spans="151:151" ht="14.4" x14ac:dyDescent="0.25">
      <c r="EU64279" s="104"/>
    </row>
    <row r="64280" spans="151:151" ht="14.4" x14ac:dyDescent="0.25">
      <c r="EU64280" s="104"/>
    </row>
    <row r="64281" spans="151:151" ht="14.4" x14ac:dyDescent="0.25">
      <c r="EU64281" s="104"/>
    </row>
    <row r="64282" spans="151:151" ht="14.4" x14ac:dyDescent="0.25">
      <c r="EU64282" s="104"/>
    </row>
    <row r="64283" spans="151:151" ht="14.4" x14ac:dyDescent="0.25">
      <c r="EU64283" s="104"/>
    </row>
    <row r="64284" spans="151:151" ht="14.4" x14ac:dyDescent="0.25">
      <c r="EU64284" s="104"/>
    </row>
    <row r="64285" spans="151:151" ht="14.4" x14ac:dyDescent="0.25">
      <c r="EU64285" s="104"/>
    </row>
    <row r="64286" spans="151:151" ht="14.4" x14ac:dyDescent="0.25">
      <c r="EU64286" s="104"/>
    </row>
    <row r="64287" spans="151:151" ht="14.4" x14ac:dyDescent="0.25">
      <c r="EU64287" s="104"/>
    </row>
    <row r="64288" spans="151:151" ht="14.4" x14ac:dyDescent="0.25">
      <c r="EU64288" s="104"/>
    </row>
    <row r="64289" spans="151:151" ht="14.4" x14ac:dyDescent="0.25">
      <c r="EU64289" s="104"/>
    </row>
    <row r="64290" spans="151:151" ht="14.4" x14ac:dyDescent="0.25">
      <c r="EU64290" s="104"/>
    </row>
    <row r="64291" spans="151:151" ht="14.4" x14ac:dyDescent="0.25">
      <c r="EU64291" s="104"/>
    </row>
    <row r="64292" spans="151:151" ht="14.4" x14ac:dyDescent="0.25">
      <c r="EU64292" s="104"/>
    </row>
    <row r="64293" spans="151:151" ht="14.4" x14ac:dyDescent="0.25">
      <c r="EU64293" s="104"/>
    </row>
    <row r="64294" spans="151:151" ht="14.4" x14ac:dyDescent="0.25">
      <c r="EU64294" s="104"/>
    </row>
    <row r="64295" spans="151:151" ht="14.4" x14ac:dyDescent="0.25">
      <c r="EU64295" s="104"/>
    </row>
    <row r="64296" spans="151:151" ht="14.4" x14ac:dyDescent="0.25">
      <c r="EU64296" s="104"/>
    </row>
    <row r="64297" spans="151:151" ht="14.4" x14ac:dyDescent="0.25">
      <c r="EU64297" s="104"/>
    </row>
    <row r="64298" spans="151:151" ht="14.4" x14ac:dyDescent="0.25">
      <c r="EU64298" s="104"/>
    </row>
    <row r="64299" spans="151:151" ht="14.4" x14ac:dyDescent="0.25">
      <c r="EU64299" s="104"/>
    </row>
    <row r="64300" spans="151:151" ht="14.4" x14ac:dyDescent="0.25">
      <c r="EU64300" s="104"/>
    </row>
    <row r="64301" spans="151:151" ht="14.4" x14ac:dyDescent="0.25">
      <c r="EU64301" s="104"/>
    </row>
    <row r="64302" spans="151:151" ht="14.4" x14ac:dyDescent="0.25">
      <c r="EU64302" s="104"/>
    </row>
    <row r="64303" spans="151:151" ht="14.4" x14ac:dyDescent="0.25">
      <c r="EU64303" s="104"/>
    </row>
    <row r="64304" spans="151:151" ht="14.4" x14ac:dyDescent="0.25">
      <c r="EU64304" s="104"/>
    </row>
    <row r="64305" spans="151:151" ht="14.4" x14ac:dyDescent="0.25">
      <c r="EU64305" s="104"/>
    </row>
    <row r="64306" spans="151:151" ht="14.4" x14ac:dyDescent="0.25">
      <c r="EU64306" s="104"/>
    </row>
    <row r="64307" spans="151:151" ht="14.4" x14ac:dyDescent="0.25">
      <c r="EU64307" s="104"/>
    </row>
    <row r="64308" spans="151:151" ht="14.4" x14ac:dyDescent="0.25">
      <c r="EU64308" s="104"/>
    </row>
    <row r="64309" spans="151:151" ht="14.4" x14ac:dyDescent="0.25">
      <c r="EU64309" s="104"/>
    </row>
    <row r="64310" spans="151:151" ht="14.4" x14ac:dyDescent="0.25">
      <c r="EU64310" s="104"/>
    </row>
    <row r="64311" spans="151:151" ht="14.4" x14ac:dyDescent="0.25">
      <c r="EU64311" s="104"/>
    </row>
    <row r="64312" spans="151:151" ht="14.4" x14ac:dyDescent="0.25">
      <c r="EU64312" s="104"/>
    </row>
    <row r="64313" spans="151:151" ht="14.4" x14ac:dyDescent="0.25">
      <c r="EU64313" s="104"/>
    </row>
    <row r="64314" spans="151:151" ht="14.4" x14ac:dyDescent="0.25">
      <c r="EU64314" s="104"/>
    </row>
    <row r="64315" spans="151:151" ht="14.4" x14ac:dyDescent="0.25">
      <c r="EU64315" s="104"/>
    </row>
    <row r="64316" spans="151:151" ht="14.4" x14ac:dyDescent="0.25">
      <c r="EU64316" s="104"/>
    </row>
    <row r="64317" spans="151:151" ht="14.4" x14ac:dyDescent="0.25">
      <c r="EU64317" s="104"/>
    </row>
    <row r="64318" spans="151:151" ht="14.4" x14ac:dyDescent="0.25">
      <c r="EU64318" s="104"/>
    </row>
    <row r="64319" spans="151:151" ht="14.4" x14ac:dyDescent="0.25">
      <c r="EU64319" s="104"/>
    </row>
    <row r="64320" spans="151:151" ht="14.4" x14ac:dyDescent="0.25">
      <c r="EU64320" s="104"/>
    </row>
    <row r="64321" spans="151:151" ht="14.4" x14ac:dyDescent="0.25">
      <c r="EU64321" s="104"/>
    </row>
    <row r="64322" spans="151:151" ht="14.4" x14ac:dyDescent="0.25">
      <c r="EU64322" s="104"/>
    </row>
    <row r="64323" spans="151:151" ht="14.4" x14ac:dyDescent="0.25">
      <c r="EU64323" s="104"/>
    </row>
    <row r="64324" spans="151:151" ht="14.4" x14ac:dyDescent="0.25">
      <c r="EU64324" s="104"/>
    </row>
    <row r="64325" spans="151:151" ht="14.4" x14ac:dyDescent="0.25">
      <c r="EU64325" s="104"/>
    </row>
    <row r="64326" spans="151:151" ht="14.4" x14ac:dyDescent="0.25">
      <c r="EU64326" s="104"/>
    </row>
    <row r="64327" spans="151:151" ht="14.4" x14ac:dyDescent="0.25">
      <c r="EU64327" s="104"/>
    </row>
    <row r="64328" spans="151:151" ht="14.4" x14ac:dyDescent="0.25">
      <c r="EU64328" s="104"/>
    </row>
    <row r="64329" spans="151:151" ht="14.4" x14ac:dyDescent="0.25">
      <c r="EU64329" s="104"/>
    </row>
    <row r="64330" spans="151:151" ht="14.4" x14ac:dyDescent="0.25">
      <c r="EU64330" s="104"/>
    </row>
    <row r="64331" spans="151:151" ht="14.4" x14ac:dyDescent="0.25">
      <c r="EU64331" s="104"/>
    </row>
    <row r="64332" spans="151:151" ht="14.4" x14ac:dyDescent="0.25">
      <c r="EU64332" s="104"/>
    </row>
    <row r="64333" spans="151:151" ht="14.4" x14ac:dyDescent="0.25">
      <c r="EU64333" s="104"/>
    </row>
    <row r="64334" spans="151:151" ht="14.4" x14ac:dyDescent="0.25">
      <c r="EU64334" s="104"/>
    </row>
    <row r="64335" spans="151:151" ht="14.4" x14ac:dyDescent="0.25">
      <c r="EU64335" s="104"/>
    </row>
    <row r="64336" spans="151:151" ht="14.4" x14ac:dyDescent="0.25">
      <c r="EU64336" s="104"/>
    </row>
    <row r="64337" spans="151:151" ht="14.4" x14ac:dyDescent="0.25">
      <c r="EU64337" s="104"/>
    </row>
    <row r="64338" spans="151:151" ht="14.4" x14ac:dyDescent="0.25">
      <c r="EU64338" s="104"/>
    </row>
    <row r="64339" spans="151:151" ht="14.4" x14ac:dyDescent="0.25">
      <c r="EU64339" s="104"/>
    </row>
    <row r="64340" spans="151:151" ht="14.4" x14ac:dyDescent="0.25">
      <c r="EU64340" s="104"/>
    </row>
    <row r="64341" spans="151:151" ht="14.4" x14ac:dyDescent="0.25">
      <c r="EU64341" s="104"/>
    </row>
    <row r="64342" spans="151:151" ht="14.4" x14ac:dyDescent="0.25">
      <c r="EU64342" s="104"/>
    </row>
    <row r="64343" spans="151:151" ht="14.4" x14ac:dyDescent="0.25">
      <c r="EU64343" s="104"/>
    </row>
    <row r="64344" spans="151:151" ht="14.4" x14ac:dyDescent="0.25">
      <c r="EU64344" s="104"/>
    </row>
    <row r="64345" spans="151:151" ht="14.4" x14ac:dyDescent="0.25">
      <c r="EU64345" s="104"/>
    </row>
    <row r="64346" spans="151:151" ht="14.4" x14ac:dyDescent="0.25">
      <c r="EU64346" s="104"/>
    </row>
    <row r="64347" spans="151:151" ht="14.4" x14ac:dyDescent="0.25">
      <c r="EU64347" s="104"/>
    </row>
    <row r="64348" spans="151:151" ht="14.4" x14ac:dyDescent="0.25">
      <c r="EU64348" s="104"/>
    </row>
    <row r="64349" spans="151:151" ht="14.4" x14ac:dyDescent="0.25">
      <c r="EU64349" s="104"/>
    </row>
    <row r="64350" spans="151:151" ht="14.4" x14ac:dyDescent="0.25">
      <c r="EU64350" s="104"/>
    </row>
    <row r="64351" spans="151:151" ht="14.4" x14ac:dyDescent="0.25">
      <c r="EU64351" s="104"/>
    </row>
    <row r="64352" spans="151:151" ht="14.4" x14ac:dyDescent="0.25">
      <c r="EU64352" s="104"/>
    </row>
    <row r="64353" spans="151:151" ht="14.4" x14ac:dyDescent="0.25">
      <c r="EU64353" s="104"/>
    </row>
    <row r="64354" spans="151:151" ht="14.4" x14ac:dyDescent="0.25">
      <c r="EU64354" s="104"/>
    </row>
    <row r="64355" spans="151:151" ht="14.4" x14ac:dyDescent="0.25">
      <c r="EU64355" s="104"/>
    </row>
    <row r="64356" spans="151:151" ht="14.4" x14ac:dyDescent="0.25">
      <c r="EU64356" s="104"/>
    </row>
    <row r="64357" spans="151:151" ht="14.4" x14ac:dyDescent="0.25">
      <c r="EU64357" s="104"/>
    </row>
    <row r="64358" spans="151:151" ht="14.4" x14ac:dyDescent="0.25">
      <c r="EU64358" s="104"/>
    </row>
    <row r="64359" spans="151:151" ht="14.4" x14ac:dyDescent="0.25">
      <c r="EU64359" s="104"/>
    </row>
    <row r="64360" spans="151:151" ht="14.4" x14ac:dyDescent="0.25">
      <c r="EU64360" s="104"/>
    </row>
    <row r="64361" spans="151:151" ht="14.4" x14ac:dyDescent="0.25">
      <c r="EU64361" s="104"/>
    </row>
    <row r="64362" spans="151:151" ht="14.4" x14ac:dyDescent="0.25">
      <c r="EU64362" s="104"/>
    </row>
    <row r="64363" spans="151:151" ht="14.4" x14ac:dyDescent="0.25">
      <c r="EU64363" s="104"/>
    </row>
    <row r="64364" spans="151:151" ht="14.4" x14ac:dyDescent="0.25">
      <c r="EU64364" s="104"/>
    </row>
    <row r="64365" spans="151:151" ht="14.4" x14ac:dyDescent="0.25">
      <c r="EU64365" s="104"/>
    </row>
    <row r="64366" spans="151:151" ht="14.4" x14ac:dyDescent="0.25">
      <c r="EU64366" s="104"/>
    </row>
    <row r="64367" spans="151:151" ht="14.4" x14ac:dyDescent="0.25">
      <c r="EU64367" s="104"/>
    </row>
    <row r="64368" spans="151:151" ht="14.4" x14ac:dyDescent="0.25">
      <c r="EU64368" s="104"/>
    </row>
    <row r="64369" spans="151:151" ht="14.4" x14ac:dyDescent="0.25">
      <c r="EU64369" s="104"/>
    </row>
    <row r="64370" spans="151:151" ht="14.4" x14ac:dyDescent="0.25">
      <c r="EU64370" s="104"/>
    </row>
    <row r="64371" spans="151:151" ht="14.4" x14ac:dyDescent="0.25">
      <c r="EU64371" s="104"/>
    </row>
    <row r="64372" spans="151:151" ht="14.4" x14ac:dyDescent="0.25">
      <c r="EU64372" s="104"/>
    </row>
    <row r="64373" spans="151:151" ht="14.4" x14ac:dyDescent="0.25">
      <c r="EU64373" s="104"/>
    </row>
    <row r="64374" spans="151:151" ht="14.4" x14ac:dyDescent="0.25">
      <c r="EU64374" s="104"/>
    </row>
    <row r="64375" spans="151:151" ht="14.4" x14ac:dyDescent="0.25">
      <c r="EU64375" s="104"/>
    </row>
    <row r="64376" spans="151:151" ht="14.4" x14ac:dyDescent="0.25">
      <c r="EU64376" s="104"/>
    </row>
    <row r="64377" spans="151:151" ht="14.4" x14ac:dyDescent="0.25">
      <c r="EU64377" s="104"/>
    </row>
    <row r="64378" spans="151:151" ht="14.4" x14ac:dyDescent="0.25">
      <c r="EU64378" s="104"/>
    </row>
    <row r="64379" spans="151:151" ht="14.4" x14ac:dyDescent="0.25">
      <c r="EU64379" s="104"/>
    </row>
    <row r="64380" spans="151:151" ht="14.4" x14ac:dyDescent="0.25">
      <c r="EU64380" s="104"/>
    </row>
    <row r="64381" spans="151:151" ht="14.4" x14ac:dyDescent="0.25">
      <c r="EU64381" s="104"/>
    </row>
    <row r="64382" spans="151:151" ht="14.4" x14ac:dyDescent="0.25">
      <c r="EU64382" s="104"/>
    </row>
    <row r="64383" spans="151:151" ht="14.4" x14ac:dyDescent="0.25">
      <c r="EU64383" s="104"/>
    </row>
    <row r="64384" spans="151:151" ht="14.4" x14ac:dyDescent="0.25">
      <c r="EU64384" s="104"/>
    </row>
    <row r="64385" spans="151:151" ht="14.4" x14ac:dyDescent="0.25">
      <c r="EU64385" s="104"/>
    </row>
    <row r="64386" spans="151:151" ht="14.4" x14ac:dyDescent="0.25">
      <c r="EU64386" s="104"/>
    </row>
    <row r="64387" spans="151:151" ht="14.4" x14ac:dyDescent="0.25">
      <c r="EU64387" s="104"/>
    </row>
    <row r="64388" spans="151:151" ht="14.4" x14ac:dyDescent="0.25">
      <c r="EU64388" s="104"/>
    </row>
    <row r="64389" spans="151:151" ht="14.4" x14ac:dyDescent="0.25">
      <c r="EU64389" s="104"/>
    </row>
    <row r="64390" spans="151:151" ht="14.4" x14ac:dyDescent="0.25">
      <c r="EU64390" s="104"/>
    </row>
    <row r="64391" spans="151:151" ht="14.4" x14ac:dyDescent="0.25">
      <c r="EU64391" s="104"/>
    </row>
    <row r="64392" spans="151:151" ht="14.4" x14ac:dyDescent="0.25">
      <c r="EU64392" s="104"/>
    </row>
    <row r="64393" spans="151:151" ht="14.4" x14ac:dyDescent="0.25">
      <c r="EU64393" s="104"/>
    </row>
    <row r="64394" spans="151:151" ht="14.4" x14ac:dyDescent="0.25">
      <c r="EU64394" s="104"/>
    </row>
    <row r="64395" spans="151:151" ht="14.4" x14ac:dyDescent="0.25">
      <c r="EU64395" s="104"/>
    </row>
    <row r="64396" spans="151:151" ht="14.4" x14ac:dyDescent="0.25">
      <c r="EU64396" s="104"/>
    </row>
    <row r="64397" spans="151:151" ht="14.4" x14ac:dyDescent="0.25">
      <c r="EU64397" s="104"/>
    </row>
    <row r="64398" spans="151:151" ht="14.4" x14ac:dyDescent="0.25">
      <c r="EU64398" s="104"/>
    </row>
    <row r="64399" spans="151:151" ht="14.4" x14ac:dyDescent="0.25">
      <c r="EU64399" s="104"/>
    </row>
    <row r="64400" spans="151:151" ht="14.4" x14ac:dyDescent="0.25">
      <c r="EU64400" s="104"/>
    </row>
    <row r="64401" spans="151:151" ht="14.4" x14ac:dyDescent="0.25">
      <c r="EU64401" s="104"/>
    </row>
    <row r="64402" spans="151:151" ht="14.4" x14ac:dyDescent="0.25">
      <c r="EU64402" s="104"/>
    </row>
    <row r="64403" spans="151:151" ht="14.4" x14ac:dyDescent="0.25">
      <c r="EU64403" s="104"/>
    </row>
    <row r="64404" spans="151:151" ht="14.4" x14ac:dyDescent="0.25">
      <c r="EU64404" s="104"/>
    </row>
    <row r="64405" spans="151:151" ht="14.4" x14ac:dyDescent="0.25">
      <c r="EU64405" s="104"/>
    </row>
    <row r="64406" spans="151:151" ht="14.4" x14ac:dyDescent="0.25">
      <c r="EU64406" s="104"/>
    </row>
    <row r="64407" spans="151:151" ht="14.4" x14ac:dyDescent="0.25">
      <c r="EU64407" s="104"/>
    </row>
    <row r="64408" spans="151:151" ht="14.4" x14ac:dyDescent="0.25">
      <c r="EU64408" s="104"/>
    </row>
    <row r="64409" spans="151:151" ht="14.4" x14ac:dyDescent="0.25">
      <c r="EU64409" s="104"/>
    </row>
    <row r="64410" spans="151:151" ht="14.4" x14ac:dyDescent="0.25">
      <c r="EU64410" s="104"/>
    </row>
    <row r="64411" spans="151:151" ht="14.4" x14ac:dyDescent="0.25">
      <c r="EU64411" s="104"/>
    </row>
    <row r="64412" spans="151:151" ht="14.4" x14ac:dyDescent="0.25">
      <c r="EU64412" s="104"/>
    </row>
    <row r="64413" spans="151:151" ht="14.4" x14ac:dyDescent="0.25">
      <c r="EU64413" s="104"/>
    </row>
    <row r="64414" spans="151:151" ht="14.4" x14ac:dyDescent="0.25">
      <c r="EU64414" s="104"/>
    </row>
    <row r="64415" spans="151:151" ht="14.4" x14ac:dyDescent="0.25">
      <c r="EU64415" s="104"/>
    </row>
    <row r="64416" spans="151:151" ht="14.4" x14ac:dyDescent="0.25">
      <c r="EU64416" s="104"/>
    </row>
    <row r="64417" spans="151:151" ht="14.4" x14ac:dyDescent="0.25">
      <c r="EU64417" s="104"/>
    </row>
    <row r="64418" spans="151:151" ht="14.4" x14ac:dyDescent="0.25">
      <c r="EU64418" s="104"/>
    </row>
    <row r="64419" spans="151:151" ht="14.4" x14ac:dyDescent="0.25">
      <c r="EU64419" s="104"/>
    </row>
    <row r="64420" spans="151:151" ht="14.4" x14ac:dyDescent="0.25">
      <c r="EU64420" s="104"/>
    </row>
    <row r="64421" spans="151:151" ht="14.4" x14ac:dyDescent="0.25">
      <c r="EU64421" s="104"/>
    </row>
    <row r="64422" spans="151:151" ht="14.4" x14ac:dyDescent="0.25">
      <c r="EU64422" s="104"/>
    </row>
    <row r="64423" spans="151:151" ht="14.4" x14ac:dyDescent="0.25">
      <c r="EU64423" s="104"/>
    </row>
    <row r="64424" spans="151:151" ht="14.4" x14ac:dyDescent="0.25">
      <c r="EU64424" s="104"/>
    </row>
    <row r="64425" spans="151:151" ht="14.4" x14ac:dyDescent="0.25">
      <c r="EU64425" s="104"/>
    </row>
    <row r="64426" spans="151:151" ht="14.4" x14ac:dyDescent="0.25">
      <c r="EU64426" s="104"/>
    </row>
    <row r="64427" spans="151:151" ht="14.4" x14ac:dyDescent="0.25">
      <c r="EU64427" s="104"/>
    </row>
    <row r="64428" spans="151:151" ht="14.4" x14ac:dyDescent="0.25">
      <c r="EU64428" s="104"/>
    </row>
    <row r="64429" spans="151:151" ht="14.4" x14ac:dyDescent="0.25">
      <c r="EU64429" s="104"/>
    </row>
    <row r="64430" spans="151:151" ht="14.4" x14ac:dyDescent="0.25">
      <c r="EU64430" s="104"/>
    </row>
    <row r="64431" spans="151:151" ht="14.4" x14ac:dyDescent="0.25">
      <c r="EU64431" s="104"/>
    </row>
    <row r="64432" spans="151:151" ht="14.4" x14ac:dyDescent="0.25">
      <c r="EU64432" s="104"/>
    </row>
    <row r="64433" spans="151:151" ht="14.4" x14ac:dyDescent="0.25">
      <c r="EU64433" s="104"/>
    </row>
    <row r="64434" spans="151:151" ht="14.4" x14ac:dyDescent="0.25">
      <c r="EU64434" s="104"/>
    </row>
    <row r="64435" spans="151:151" ht="14.4" x14ac:dyDescent="0.25">
      <c r="EU64435" s="104"/>
    </row>
    <row r="64436" spans="151:151" ht="14.4" x14ac:dyDescent="0.25">
      <c r="EU64436" s="104"/>
    </row>
    <row r="64437" spans="151:151" ht="14.4" x14ac:dyDescent="0.25">
      <c r="EU64437" s="104"/>
    </row>
    <row r="64438" spans="151:151" ht="14.4" x14ac:dyDescent="0.25">
      <c r="EU64438" s="104"/>
    </row>
    <row r="64439" spans="151:151" ht="14.4" x14ac:dyDescent="0.25">
      <c r="EU64439" s="104"/>
    </row>
    <row r="64440" spans="151:151" ht="14.4" x14ac:dyDescent="0.25">
      <c r="EU64440" s="104"/>
    </row>
    <row r="64441" spans="151:151" ht="14.4" x14ac:dyDescent="0.25">
      <c r="EU64441" s="104"/>
    </row>
    <row r="64442" spans="151:151" ht="14.4" x14ac:dyDescent="0.25">
      <c r="EU64442" s="104"/>
    </row>
    <row r="64443" spans="151:151" ht="14.4" x14ac:dyDescent="0.25">
      <c r="EU64443" s="104"/>
    </row>
    <row r="64444" spans="151:151" ht="14.4" x14ac:dyDescent="0.25">
      <c r="EU64444" s="104"/>
    </row>
    <row r="64445" spans="151:151" ht="14.4" x14ac:dyDescent="0.25">
      <c r="EU64445" s="104"/>
    </row>
    <row r="64446" spans="151:151" ht="14.4" x14ac:dyDescent="0.25">
      <c r="EU64446" s="104"/>
    </row>
    <row r="64447" spans="151:151" ht="14.4" x14ac:dyDescent="0.25">
      <c r="EU64447" s="104"/>
    </row>
    <row r="64448" spans="151:151" ht="14.4" x14ac:dyDescent="0.25">
      <c r="EU64448" s="104"/>
    </row>
    <row r="64449" spans="151:151" ht="14.4" x14ac:dyDescent="0.25">
      <c r="EU64449" s="104"/>
    </row>
    <row r="64450" spans="151:151" ht="14.4" x14ac:dyDescent="0.25">
      <c r="EU64450" s="104"/>
    </row>
    <row r="64451" spans="151:151" ht="14.4" x14ac:dyDescent="0.25">
      <c r="EU64451" s="104"/>
    </row>
    <row r="64452" spans="151:151" ht="14.4" x14ac:dyDescent="0.25">
      <c r="EU64452" s="104"/>
    </row>
    <row r="64453" spans="151:151" ht="14.4" x14ac:dyDescent="0.25">
      <c r="EU64453" s="104"/>
    </row>
    <row r="64454" spans="151:151" ht="14.4" x14ac:dyDescent="0.25">
      <c r="EU64454" s="104"/>
    </row>
    <row r="64455" spans="151:151" ht="14.4" x14ac:dyDescent="0.25">
      <c r="EU64455" s="104"/>
    </row>
    <row r="64456" spans="151:151" ht="14.4" x14ac:dyDescent="0.25">
      <c r="EU64456" s="104"/>
    </row>
    <row r="64457" spans="151:151" ht="14.4" x14ac:dyDescent="0.25">
      <c r="EU64457" s="104"/>
    </row>
    <row r="64458" spans="151:151" ht="14.4" x14ac:dyDescent="0.25">
      <c r="EU64458" s="104"/>
    </row>
    <row r="64459" spans="151:151" ht="14.4" x14ac:dyDescent="0.25">
      <c r="EU64459" s="104"/>
    </row>
    <row r="64460" spans="151:151" ht="14.4" x14ac:dyDescent="0.25">
      <c r="EU64460" s="104"/>
    </row>
    <row r="64461" spans="151:151" ht="14.4" x14ac:dyDescent="0.25">
      <c r="EU64461" s="104"/>
    </row>
    <row r="64462" spans="151:151" ht="14.4" x14ac:dyDescent="0.25">
      <c r="EU64462" s="104"/>
    </row>
    <row r="64463" spans="151:151" ht="14.4" x14ac:dyDescent="0.25">
      <c r="EU64463" s="104"/>
    </row>
    <row r="64464" spans="151:151" ht="14.4" x14ac:dyDescent="0.25">
      <c r="EU64464" s="104"/>
    </row>
    <row r="64465" spans="151:151" ht="14.4" x14ac:dyDescent="0.25">
      <c r="EU64465" s="104"/>
    </row>
    <row r="64466" spans="151:151" ht="14.4" x14ac:dyDescent="0.25">
      <c r="EU64466" s="104"/>
    </row>
    <row r="64467" spans="151:151" ht="14.4" x14ac:dyDescent="0.25">
      <c r="EU64467" s="104"/>
    </row>
    <row r="64468" spans="151:151" ht="14.4" x14ac:dyDescent="0.25">
      <c r="EU64468" s="104"/>
    </row>
    <row r="64469" spans="151:151" ht="14.4" x14ac:dyDescent="0.25">
      <c r="EU64469" s="104"/>
    </row>
    <row r="64470" spans="151:151" ht="14.4" x14ac:dyDescent="0.25">
      <c r="EU64470" s="104"/>
    </row>
    <row r="64471" spans="151:151" ht="14.4" x14ac:dyDescent="0.25">
      <c r="EU64471" s="104"/>
    </row>
    <row r="64472" spans="151:151" ht="14.4" x14ac:dyDescent="0.25">
      <c r="EU64472" s="104"/>
    </row>
    <row r="64473" spans="151:151" ht="14.4" x14ac:dyDescent="0.25">
      <c r="EU64473" s="104"/>
    </row>
    <row r="64474" spans="151:151" ht="14.4" x14ac:dyDescent="0.25">
      <c r="EU64474" s="104"/>
    </row>
    <row r="64475" spans="151:151" ht="14.4" x14ac:dyDescent="0.25">
      <c r="EU64475" s="104"/>
    </row>
    <row r="64476" spans="151:151" ht="14.4" x14ac:dyDescent="0.25">
      <c r="EU64476" s="104"/>
    </row>
    <row r="64477" spans="151:151" ht="14.4" x14ac:dyDescent="0.25">
      <c r="EU64477" s="104"/>
    </row>
    <row r="64478" spans="151:151" ht="14.4" x14ac:dyDescent="0.25">
      <c r="EU64478" s="104"/>
    </row>
    <row r="64479" spans="151:151" ht="14.4" x14ac:dyDescent="0.25">
      <c r="EU64479" s="104"/>
    </row>
    <row r="64480" spans="151:151" ht="14.4" x14ac:dyDescent="0.25">
      <c r="EU64480" s="104"/>
    </row>
    <row r="64481" spans="151:151" ht="14.4" x14ac:dyDescent="0.25">
      <c r="EU64481" s="104"/>
    </row>
    <row r="64482" spans="151:151" ht="14.4" x14ac:dyDescent="0.25">
      <c r="EU64482" s="104"/>
    </row>
    <row r="64483" spans="151:151" ht="14.4" x14ac:dyDescent="0.25">
      <c r="EU64483" s="104"/>
    </row>
    <row r="64484" spans="151:151" ht="14.4" x14ac:dyDescent="0.25">
      <c r="EU64484" s="104"/>
    </row>
    <row r="64485" spans="151:151" ht="14.4" x14ac:dyDescent="0.25">
      <c r="EU64485" s="104"/>
    </row>
    <row r="64486" spans="151:151" ht="14.4" x14ac:dyDescent="0.25">
      <c r="EU64486" s="104"/>
    </row>
    <row r="64487" spans="151:151" ht="14.4" x14ac:dyDescent="0.25">
      <c r="EU64487" s="104"/>
    </row>
    <row r="64488" spans="151:151" ht="14.4" x14ac:dyDescent="0.25">
      <c r="EU64488" s="104"/>
    </row>
    <row r="64489" spans="151:151" ht="14.4" x14ac:dyDescent="0.25">
      <c r="EU64489" s="104"/>
    </row>
    <row r="64490" spans="151:151" ht="14.4" x14ac:dyDescent="0.25">
      <c r="EU64490" s="104"/>
    </row>
    <row r="64491" spans="151:151" ht="14.4" x14ac:dyDescent="0.25">
      <c r="EU64491" s="104"/>
    </row>
    <row r="64492" spans="151:151" ht="14.4" x14ac:dyDescent="0.25">
      <c r="EU64492" s="104"/>
    </row>
    <row r="64493" spans="151:151" ht="14.4" x14ac:dyDescent="0.25">
      <c r="EU64493" s="104"/>
    </row>
    <row r="64494" spans="151:151" ht="14.4" x14ac:dyDescent="0.25">
      <c r="EU64494" s="104"/>
    </row>
    <row r="64495" spans="151:151" ht="14.4" x14ac:dyDescent="0.25">
      <c r="EU64495" s="104"/>
    </row>
    <row r="64496" spans="151:151" ht="14.4" x14ac:dyDescent="0.25">
      <c r="EU64496" s="104"/>
    </row>
    <row r="64497" spans="151:151" ht="14.4" x14ac:dyDescent="0.25">
      <c r="EU64497" s="104"/>
    </row>
    <row r="64498" spans="151:151" ht="14.4" x14ac:dyDescent="0.25">
      <c r="EU64498" s="104"/>
    </row>
    <row r="64499" spans="151:151" ht="14.4" x14ac:dyDescent="0.25">
      <c r="EU64499" s="104"/>
    </row>
    <row r="64500" spans="151:151" ht="14.4" x14ac:dyDescent="0.25">
      <c r="EU64500" s="104"/>
    </row>
    <row r="64501" spans="151:151" ht="14.4" x14ac:dyDescent="0.25">
      <c r="EU64501" s="104"/>
    </row>
    <row r="64502" spans="151:151" ht="14.4" x14ac:dyDescent="0.25">
      <c r="EU64502" s="104"/>
    </row>
    <row r="64503" spans="151:151" ht="14.4" x14ac:dyDescent="0.25">
      <c r="EU64503" s="104"/>
    </row>
    <row r="64504" spans="151:151" ht="14.4" x14ac:dyDescent="0.25">
      <c r="EU64504" s="104"/>
    </row>
    <row r="64505" spans="151:151" ht="14.4" x14ac:dyDescent="0.25">
      <c r="EU64505" s="104"/>
    </row>
    <row r="64506" spans="151:151" ht="14.4" x14ac:dyDescent="0.25">
      <c r="EU64506" s="104"/>
    </row>
    <row r="64507" spans="151:151" ht="14.4" x14ac:dyDescent="0.25">
      <c r="EU64507" s="104"/>
    </row>
    <row r="64508" spans="151:151" ht="14.4" x14ac:dyDescent="0.25">
      <c r="EU64508" s="104"/>
    </row>
    <row r="64509" spans="151:151" ht="14.4" x14ac:dyDescent="0.25">
      <c r="EU64509" s="104"/>
    </row>
    <row r="64510" spans="151:151" ht="14.4" x14ac:dyDescent="0.25">
      <c r="EU64510" s="104"/>
    </row>
    <row r="64511" spans="151:151" ht="14.4" x14ac:dyDescent="0.25">
      <c r="EU64511" s="104"/>
    </row>
    <row r="64512" spans="151:151" ht="14.4" x14ac:dyDescent="0.25">
      <c r="EU64512" s="104"/>
    </row>
    <row r="64513" spans="151:151" ht="14.4" x14ac:dyDescent="0.25">
      <c r="EU64513" s="104"/>
    </row>
    <row r="64514" spans="151:151" ht="14.4" x14ac:dyDescent="0.25">
      <c r="EU64514" s="104"/>
    </row>
    <row r="64515" spans="151:151" ht="14.4" x14ac:dyDescent="0.25">
      <c r="EU64515" s="104"/>
    </row>
    <row r="64516" spans="151:151" ht="14.4" x14ac:dyDescent="0.25">
      <c r="EU64516" s="104"/>
    </row>
    <row r="64517" spans="151:151" ht="14.4" x14ac:dyDescent="0.25">
      <c r="EU64517" s="104"/>
    </row>
    <row r="64518" spans="151:151" ht="14.4" x14ac:dyDescent="0.25">
      <c r="EU64518" s="104"/>
    </row>
    <row r="64519" spans="151:151" ht="14.4" x14ac:dyDescent="0.25">
      <c r="EU64519" s="104"/>
    </row>
    <row r="64520" spans="151:151" ht="14.4" x14ac:dyDescent="0.25">
      <c r="EU64520" s="104"/>
    </row>
    <row r="64521" spans="151:151" ht="14.4" x14ac:dyDescent="0.25">
      <c r="EU64521" s="104"/>
    </row>
    <row r="64522" spans="151:151" ht="14.4" x14ac:dyDescent="0.25">
      <c r="EU64522" s="104"/>
    </row>
    <row r="64523" spans="151:151" ht="14.4" x14ac:dyDescent="0.25">
      <c r="EU64523" s="104"/>
    </row>
    <row r="64524" spans="151:151" ht="14.4" x14ac:dyDescent="0.25">
      <c r="EU64524" s="104"/>
    </row>
    <row r="64525" spans="151:151" ht="14.4" x14ac:dyDescent="0.25">
      <c r="EU64525" s="104"/>
    </row>
    <row r="64526" spans="151:151" ht="14.4" x14ac:dyDescent="0.25">
      <c r="EU64526" s="104"/>
    </row>
    <row r="64527" spans="151:151" ht="14.4" x14ac:dyDescent="0.25">
      <c r="EU64527" s="104"/>
    </row>
    <row r="64528" spans="151:151" ht="14.4" x14ac:dyDescent="0.25">
      <c r="EU64528" s="104"/>
    </row>
    <row r="64529" spans="151:151" ht="14.4" x14ac:dyDescent="0.25">
      <c r="EU64529" s="104"/>
    </row>
    <row r="64530" spans="151:151" ht="14.4" x14ac:dyDescent="0.25">
      <c r="EU64530" s="104"/>
    </row>
    <row r="64531" spans="151:151" ht="14.4" x14ac:dyDescent="0.25">
      <c r="EU64531" s="104"/>
    </row>
    <row r="64532" spans="151:151" ht="14.4" x14ac:dyDescent="0.25">
      <c r="EU64532" s="104"/>
    </row>
    <row r="64533" spans="151:151" ht="14.4" x14ac:dyDescent="0.25">
      <c r="EU64533" s="104"/>
    </row>
    <row r="64534" spans="151:151" ht="14.4" x14ac:dyDescent="0.25">
      <c r="EU64534" s="104"/>
    </row>
    <row r="64535" spans="151:151" ht="14.4" x14ac:dyDescent="0.25">
      <c r="EU64535" s="104"/>
    </row>
    <row r="64536" spans="151:151" ht="14.4" x14ac:dyDescent="0.25">
      <c r="EU64536" s="104"/>
    </row>
    <row r="64537" spans="151:151" ht="14.4" x14ac:dyDescent="0.25">
      <c r="EU64537" s="104"/>
    </row>
    <row r="64538" spans="151:151" ht="14.4" x14ac:dyDescent="0.25">
      <c r="EU64538" s="104"/>
    </row>
    <row r="64539" spans="151:151" ht="14.4" x14ac:dyDescent="0.25">
      <c r="EU64539" s="104"/>
    </row>
    <row r="64540" spans="151:151" ht="14.4" x14ac:dyDescent="0.25">
      <c r="EU64540" s="104"/>
    </row>
    <row r="64541" spans="151:151" ht="14.4" x14ac:dyDescent="0.25">
      <c r="EU64541" s="104"/>
    </row>
    <row r="64542" spans="151:151" ht="14.4" x14ac:dyDescent="0.25">
      <c r="EU64542" s="104"/>
    </row>
    <row r="64543" spans="151:151" ht="14.4" x14ac:dyDescent="0.25">
      <c r="EU64543" s="104"/>
    </row>
    <row r="64544" spans="151:151" ht="14.4" x14ac:dyDescent="0.25">
      <c r="EU64544" s="104"/>
    </row>
    <row r="64545" spans="151:151" ht="14.4" x14ac:dyDescent="0.25">
      <c r="EU64545" s="104"/>
    </row>
    <row r="64546" spans="151:151" ht="14.4" x14ac:dyDescent="0.25">
      <c r="EU64546" s="104"/>
    </row>
    <row r="64547" spans="151:151" ht="14.4" x14ac:dyDescent="0.25">
      <c r="EU64547" s="104"/>
    </row>
    <row r="64548" spans="151:151" ht="14.4" x14ac:dyDescent="0.25">
      <c r="EU64548" s="104"/>
    </row>
    <row r="64549" spans="151:151" ht="14.4" x14ac:dyDescent="0.25">
      <c r="EU64549" s="104"/>
    </row>
    <row r="64550" spans="151:151" ht="14.4" x14ac:dyDescent="0.25">
      <c r="EU64550" s="104"/>
    </row>
    <row r="64551" spans="151:151" ht="14.4" x14ac:dyDescent="0.25">
      <c r="EU64551" s="104"/>
    </row>
    <row r="64552" spans="151:151" ht="14.4" x14ac:dyDescent="0.25">
      <c r="EU64552" s="104"/>
    </row>
    <row r="64553" spans="151:151" ht="14.4" x14ac:dyDescent="0.25">
      <c r="EU64553" s="104"/>
    </row>
    <row r="64554" spans="151:151" ht="14.4" x14ac:dyDescent="0.25">
      <c r="EU64554" s="104"/>
    </row>
    <row r="64555" spans="151:151" ht="14.4" x14ac:dyDescent="0.25">
      <c r="EU64555" s="104"/>
    </row>
    <row r="64556" spans="151:151" ht="14.4" x14ac:dyDescent="0.25">
      <c r="EU64556" s="104"/>
    </row>
    <row r="64557" spans="151:151" ht="14.4" x14ac:dyDescent="0.25">
      <c r="EU64557" s="104"/>
    </row>
    <row r="64558" spans="151:151" ht="14.4" x14ac:dyDescent="0.25">
      <c r="EU64558" s="104"/>
    </row>
    <row r="64559" spans="151:151" ht="14.4" x14ac:dyDescent="0.25">
      <c r="EU64559" s="104"/>
    </row>
    <row r="64560" spans="151:151" ht="14.4" x14ac:dyDescent="0.25">
      <c r="EU64560" s="104"/>
    </row>
    <row r="64561" spans="151:151" ht="14.4" x14ac:dyDescent="0.25">
      <c r="EU64561" s="104"/>
    </row>
    <row r="64562" spans="151:151" ht="14.4" x14ac:dyDescent="0.25">
      <c r="EU64562" s="104"/>
    </row>
    <row r="64563" spans="151:151" ht="14.4" x14ac:dyDescent="0.25">
      <c r="EU64563" s="104"/>
    </row>
    <row r="64564" spans="151:151" ht="14.4" x14ac:dyDescent="0.25">
      <c r="EU64564" s="104"/>
    </row>
    <row r="64565" spans="151:151" ht="14.4" x14ac:dyDescent="0.25">
      <c r="EU64565" s="104"/>
    </row>
    <row r="64566" spans="151:151" ht="14.4" x14ac:dyDescent="0.25">
      <c r="EU64566" s="104"/>
    </row>
    <row r="64567" spans="151:151" ht="14.4" x14ac:dyDescent="0.25">
      <c r="EU64567" s="104"/>
    </row>
    <row r="64568" spans="151:151" ht="14.4" x14ac:dyDescent="0.25">
      <c r="EU64568" s="104"/>
    </row>
    <row r="64569" spans="151:151" ht="14.4" x14ac:dyDescent="0.25">
      <c r="EU64569" s="104"/>
    </row>
    <row r="64570" spans="151:151" ht="14.4" x14ac:dyDescent="0.25">
      <c r="EU64570" s="104"/>
    </row>
    <row r="64571" spans="151:151" ht="14.4" x14ac:dyDescent="0.25">
      <c r="EU64571" s="104"/>
    </row>
    <row r="64572" spans="151:151" ht="14.4" x14ac:dyDescent="0.25">
      <c r="EU64572" s="104"/>
    </row>
    <row r="64573" spans="151:151" ht="14.4" x14ac:dyDescent="0.25">
      <c r="EU64573" s="104"/>
    </row>
    <row r="64574" spans="151:151" ht="14.4" x14ac:dyDescent="0.25">
      <c r="EU64574" s="104"/>
    </row>
    <row r="64575" spans="151:151" ht="14.4" x14ac:dyDescent="0.25">
      <c r="EU64575" s="104"/>
    </row>
    <row r="64576" spans="151:151" ht="14.4" x14ac:dyDescent="0.25">
      <c r="EU64576" s="104"/>
    </row>
    <row r="64577" spans="151:151" ht="14.4" x14ac:dyDescent="0.25">
      <c r="EU64577" s="104"/>
    </row>
    <row r="64578" spans="151:151" ht="14.4" x14ac:dyDescent="0.25">
      <c r="EU64578" s="104"/>
    </row>
    <row r="64579" spans="151:151" ht="14.4" x14ac:dyDescent="0.25">
      <c r="EU64579" s="104"/>
    </row>
    <row r="64580" spans="151:151" ht="14.4" x14ac:dyDescent="0.25">
      <c r="EU64580" s="104"/>
    </row>
    <row r="64581" spans="151:151" ht="14.4" x14ac:dyDescent="0.25">
      <c r="EU64581" s="104"/>
    </row>
    <row r="64582" spans="151:151" ht="14.4" x14ac:dyDescent="0.25">
      <c r="EU64582" s="104"/>
    </row>
    <row r="64583" spans="151:151" ht="14.4" x14ac:dyDescent="0.25">
      <c r="EU64583" s="104"/>
    </row>
    <row r="64584" spans="151:151" ht="14.4" x14ac:dyDescent="0.25">
      <c r="EU64584" s="104"/>
    </row>
    <row r="64585" spans="151:151" ht="14.4" x14ac:dyDescent="0.25">
      <c r="EU64585" s="104"/>
    </row>
    <row r="64586" spans="151:151" ht="14.4" x14ac:dyDescent="0.25">
      <c r="EU64586" s="104"/>
    </row>
    <row r="64587" spans="151:151" ht="14.4" x14ac:dyDescent="0.25">
      <c r="EU64587" s="104"/>
    </row>
    <row r="64588" spans="151:151" ht="14.4" x14ac:dyDescent="0.25">
      <c r="EU64588" s="104"/>
    </row>
    <row r="64589" spans="151:151" ht="14.4" x14ac:dyDescent="0.25">
      <c r="EU64589" s="104"/>
    </row>
    <row r="64590" spans="151:151" ht="14.4" x14ac:dyDescent="0.25">
      <c r="EU64590" s="104"/>
    </row>
    <row r="64591" spans="151:151" ht="14.4" x14ac:dyDescent="0.25">
      <c r="EU64591" s="104"/>
    </row>
    <row r="64592" spans="151:151" ht="14.4" x14ac:dyDescent="0.25">
      <c r="EU64592" s="104"/>
    </row>
    <row r="64593" spans="151:151" ht="14.4" x14ac:dyDescent="0.25">
      <c r="EU64593" s="104"/>
    </row>
    <row r="64594" spans="151:151" ht="14.4" x14ac:dyDescent="0.25">
      <c r="EU64594" s="104"/>
    </row>
    <row r="64595" spans="151:151" ht="14.4" x14ac:dyDescent="0.25">
      <c r="EU64595" s="104"/>
    </row>
    <row r="64596" spans="151:151" ht="14.4" x14ac:dyDescent="0.25">
      <c r="EU64596" s="104"/>
    </row>
    <row r="64597" spans="151:151" ht="14.4" x14ac:dyDescent="0.25">
      <c r="EU64597" s="104"/>
    </row>
    <row r="64598" spans="151:151" ht="14.4" x14ac:dyDescent="0.25">
      <c r="EU64598" s="104"/>
    </row>
    <row r="64599" spans="151:151" ht="14.4" x14ac:dyDescent="0.25">
      <c r="EU64599" s="104"/>
    </row>
    <row r="64600" spans="151:151" ht="14.4" x14ac:dyDescent="0.25">
      <c r="EU64600" s="104"/>
    </row>
    <row r="64601" spans="151:151" ht="14.4" x14ac:dyDescent="0.25">
      <c r="EU64601" s="104"/>
    </row>
    <row r="64602" spans="151:151" ht="14.4" x14ac:dyDescent="0.25">
      <c r="EU64602" s="104"/>
    </row>
    <row r="64603" spans="151:151" ht="14.4" x14ac:dyDescent="0.25">
      <c r="EU64603" s="104"/>
    </row>
    <row r="64604" spans="151:151" ht="14.4" x14ac:dyDescent="0.25">
      <c r="EU64604" s="104"/>
    </row>
    <row r="64605" spans="151:151" ht="14.4" x14ac:dyDescent="0.25">
      <c r="EU64605" s="104"/>
    </row>
    <row r="64606" spans="151:151" ht="14.4" x14ac:dyDescent="0.25">
      <c r="EU64606" s="104"/>
    </row>
    <row r="64607" spans="151:151" ht="14.4" x14ac:dyDescent="0.25">
      <c r="EU64607" s="104"/>
    </row>
    <row r="64608" spans="151:151" ht="14.4" x14ac:dyDescent="0.25">
      <c r="EU64608" s="104"/>
    </row>
    <row r="64609" spans="151:151" ht="14.4" x14ac:dyDescent="0.25">
      <c r="EU64609" s="104"/>
    </row>
    <row r="64610" spans="151:151" ht="14.4" x14ac:dyDescent="0.25">
      <c r="EU64610" s="104"/>
    </row>
    <row r="64611" spans="151:151" ht="14.4" x14ac:dyDescent="0.25">
      <c r="EU64611" s="104"/>
    </row>
    <row r="64612" spans="151:151" ht="14.4" x14ac:dyDescent="0.25">
      <c r="EU64612" s="104"/>
    </row>
    <row r="64613" spans="151:151" ht="14.4" x14ac:dyDescent="0.25">
      <c r="EU64613" s="104"/>
    </row>
    <row r="64614" spans="151:151" ht="14.4" x14ac:dyDescent="0.25">
      <c r="EU64614" s="104"/>
    </row>
    <row r="64615" spans="151:151" ht="14.4" x14ac:dyDescent="0.25">
      <c r="EU64615" s="104"/>
    </row>
    <row r="64616" spans="151:151" ht="14.4" x14ac:dyDescent="0.25">
      <c r="EU64616" s="104"/>
    </row>
    <row r="64617" spans="151:151" ht="14.4" x14ac:dyDescent="0.25">
      <c r="EU64617" s="104"/>
    </row>
    <row r="64618" spans="151:151" ht="14.4" x14ac:dyDescent="0.25">
      <c r="EU64618" s="104"/>
    </row>
    <row r="64619" spans="151:151" ht="14.4" x14ac:dyDescent="0.25">
      <c r="EU64619" s="104"/>
    </row>
    <row r="64620" spans="151:151" ht="14.4" x14ac:dyDescent="0.25">
      <c r="EU64620" s="104"/>
    </row>
    <row r="64621" spans="151:151" ht="14.4" x14ac:dyDescent="0.25">
      <c r="EU64621" s="104"/>
    </row>
    <row r="64622" spans="151:151" ht="14.4" x14ac:dyDescent="0.25">
      <c r="EU64622" s="104"/>
    </row>
    <row r="64623" spans="151:151" ht="14.4" x14ac:dyDescent="0.25">
      <c r="EU64623" s="104"/>
    </row>
    <row r="64624" spans="151:151" ht="14.4" x14ac:dyDescent="0.25">
      <c r="EU64624" s="104"/>
    </row>
    <row r="64625" spans="151:151" ht="14.4" x14ac:dyDescent="0.25">
      <c r="EU64625" s="104"/>
    </row>
    <row r="64626" spans="151:151" ht="14.4" x14ac:dyDescent="0.25">
      <c r="EU64626" s="104"/>
    </row>
    <row r="64627" spans="151:151" ht="14.4" x14ac:dyDescent="0.25">
      <c r="EU64627" s="104"/>
    </row>
    <row r="64628" spans="151:151" ht="14.4" x14ac:dyDescent="0.25">
      <c r="EU64628" s="104"/>
    </row>
    <row r="64629" spans="151:151" ht="14.4" x14ac:dyDescent="0.25">
      <c r="EU64629" s="104"/>
    </row>
    <row r="64630" spans="151:151" ht="14.4" x14ac:dyDescent="0.25">
      <c r="EU64630" s="104"/>
    </row>
    <row r="64631" spans="151:151" ht="14.4" x14ac:dyDescent="0.25">
      <c r="EU64631" s="104"/>
    </row>
    <row r="64632" spans="151:151" ht="14.4" x14ac:dyDescent="0.25">
      <c r="EU64632" s="104"/>
    </row>
    <row r="64633" spans="151:151" ht="14.4" x14ac:dyDescent="0.25">
      <c r="EU64633" s="104"/>
    </row>
    <row r="64634" spans="151:151" ht="14.4" x14ac:dyDescent="0.25">
      <c r="EU64634" s="104"/>
    </row>
    <row r="64635" spans="151:151" ht="14.4" x14ac:dyDescent="0.25">
      <c r="EU64635" s="104"/>
    </row>
    <row r="64636" spans="151:151" ht="14.4" x14ac:dyDescent="0.25">
      <c r="EU64636" s="104"/>
    </row>
    <row r="64637" spans="151:151" ht="14.4" x14ac:dyDescent="0.25">
      <c r="EU64637" s="104"/>
    </row>
    <row r="64638" spans="151:151" ht="14.4" x14ac:dyDescent="0.25">
      <c r="EU64638" s="104"/>
    </row>
    <row r="64639" spans="151:151" ht="14.4" x14ac:dyDescent="0.25">
      <c r="EU64639" s="104"/>
    </row>
    <row r="64640" spans="151:151" ht="14.4" x14ac:dyDescent="0.25">
      <c r="EU64640" s="104"/>
    </row>
    <row r="64641" spans="151:151" ht="14.4" x14ac:dyDescent="0.25">
      <c r="EU64641" s="104"/>
    </row>
    <row r="64642" spans="151:151" ht="14.4" x14ac:dyDescent="0.25">
      <c r="EU64642" s="104"/>
    </row>
    <row r="64643" spans="151:151" ht="14.4" x14ac:dyDescent="0.25">
      <c r="EU64643" s="104"/>
    </row>
    <row r="64644" spans="151:151" ht="14.4" x14ac:dyDescent="0.25">
      <c r="EU64644" s="104"/>
    </row>
    <row r="64645" spans="151:151" ht="14.4" x14ac:dyDescent="0.25">
      <c r="EU64645" s="104"/>
    </row>
    <row r="64646" spans="151:151" ht="14.4" x14ac:dyDescent="0.25">
      <c r="EU64646" s="104"/>
    </row>
    <row r="64647" spans="151:151" ht="14.4" x14ac:dyDescent="0.25">
      <c r="EU64647" s="104"/>
    </row>
    <row r="64648" spans="151:151" ht="14.4" x14ac:dyDescent="0.25">
      <c r="EU64648" s="104"/>
    </row>
    <row r="64649" spans="151:151" ht="14.4" x14ac:dyDescent="0.25">
      <c r="EU64649" s="104"/>
    </row>
    <row r="64650" spans="151:151" ht="14.4" x14ac:dyDescent="0.25">
      <c r="EU64650" s="104"/>
    </row>
    <row r="64651" spans="151:151" ht="14.4" x14ac:dyDescent="0.25">
      <c r="EU64651" s="104"/>
    </row>
    <row r="64652" spans="151:151" ht="14.4" x14ac:dyDescent="0.25">
      <c r="EU64652" s="104"/>
    </row>
    <row r="64653" spans="151:151" ht="14.4" x14ac:dyDescent="0.25">
      <c r="EU64653" s="104"/>
    </row>
    <row r="64654" spans="151:151" ht="14.4" x14ac:dyDescent="0.25">
      <c r="EU64654" s="104"/>
    </row>
    <row r="64655" spans="151:151" ht="14.4" x14ac:dyDescent="0.25">
      <c r="EU64655" s="104"/>
    </row>
    <row r="64656" spans="151:151" ht="14.4" x14ac:dyDescent="0.25">
      <c r="EU64656" s="104"/>
    </row>
    <row r="64657" spans="151:151" ht="14.4" x14ac:dyDescent="0.25">
      <c r="EU64657" s="104"/>
    </row>
    <row r="64658" spans="151:151" ht="14.4" x14ac:dyDescent="0.25">
      <c r="EU64658" s="104"/>
    </row>
    <row r="64659" spans="151:151" ht="14.4" x14ac:dyDescent="0.25">
      <c r="EU64659" s="104"/>
    </row>
    <row r="64660" spans="151:151" ht="14.4" x14ac:dyDescent="0.25">
      <c r="EU64660" s="104"/>
    </row>
    <row r="64661" spans="151:151" ht="14.4" x14ac:dyDescent="0.25">
      <c r="EU64661" s="104"/>
    </row>
    <row r="64662" spans="151:151" ht="14.4" x14ac:dyDescent="0.25">
      <c r="EU64662" s="104"/>
    </row>
    <row r="64663" spans="151:151" ht="14.4" x14ac:dyDescent="0.25">
      <c r="EU64663" s="104"/>
    </row>
    <row r="64664" spans="151:151" ht="14.4" x14ac:dyDescent="0.25">
      <c r="EU64664" s="104"/>
    </row>
    <row r="64665" spans="151:151" ht="14.4" x14ac:dyDescent="0.25">
      <c r="EU64665" s="104"/>
    </row>
    <row r="64666" spans="151:151" ht="14.4" x14ac:dyDescent="0.25">
      <c r="EU64666" s="104"/>
    </row>
    <row r="64667" spans="151:151" ht="14.4" x14ac:dyDescent="0.25">
      <c r="EU64667" s="104"/>
    </row>
    <row r="64668" spans="151:151" ht="14.4" x14ac:dyDescent="0.25">
      <c r="EU64668" s="104"/>
    </row>
    <row r="64669" spans="151:151" ht="14.4" x14ac:dyDescent="0.25">
      <c r="EU64669" s="104"/>
    </row>
    <row r="64670" spans="151:151" ht="14.4" x14ac:dyDescent="0.25">
      <c r="EU64670" s="104"/>
    </row>
    <row r="64671" spans="151:151" ht="14.4" x14ac:dyDescent="0.25">
      <c r="EU64671" s="104"/>
    </row>
    <row r="64672" spans="151:151" ht="14.4" x14ac:dyDescent="0.25">
      <c r="EU64672" s="104"/>
    </row>
    <row r="64673" spans="151:151" ht="14.4" x14ac:dyDescent="0.25">
      <c r="EU64673" s="104"/>
    </row>
    <row r="64674" spans="151:151" ht="14.4" x14ac:dyDescent="0.25">
      <c r="EU64674" s="104"/>
    </row>
    <row r="64675" spans="151:151" ht="14.4" x14ac:dyDescent="0.25">
      <c r="EU64675" s="104"/>
    </row>
    <row r="64676" spans="151:151" ht="14.4" x14ac:dyDescent="0.25">
      <c r="EU64676" s="104"/>
    </row>
    <row r="64677" spans="151:151" ht="14.4" x14ac:dyDescent="0.25">
      <c r="EU64677" s="104"/>
    </row>
    <row r="64678" spans="151:151" ht="14.4" x14ac:dyDescent="0.25">
      <c r="EU64678" s="104"/>
    </row>
    <row r="64679" spans="151:151" ht="14.4" x14ac:dyDescent="0.25">
      <c r="EU64679" s="104"/>
    </row>
    <row r="64680" spans="151:151" ht="14.4" x14ac:dyDescent="0.25">
      <c r="EU64680" s="104"/>
    </row>
    <row r="64681" spans="151:151" ht="14.4" x14ac:dyDescent="0.25">
      <c r="EU64681" s="104"/>
    </row>
    <row r="64682" spans="151:151" ht="14.4" x14ac:dyDescent="0.25">
      <c r="EU64682" s="104"/>
    </row>
    <row r="64683" spans="151:151" ht="14.4" x14ac:dyDescent="0.25">
      <c r="EU64683" s="104"/>
    </row>
    <row r="64684" spans="151:151" ht="14.4" x14ac:dyDescent="0.25">
      <c r="EU64684" s="104"/>
    </row>
    <row r="64685" spans="151:151" ht="14.4" x14ac:dyDescent="0.25">
      <c r="EU64685" s="104"/>
    </row>
    <row r="64686" spans="151:151" ht="14.4" x14ac:dyDescent="0.25">
      <c r="EU64686" s="104"/>
    </row>
    <row r="64687" spans="151:151" ht="14.4" x14ac:dyDescent="0.25">
      <c r="EU64687" s="104"/>
    </row>
    <row r="64688" spans="151:151" ht="14.4" x14ac:dyDescent="0.25">
      <c r="EU64688" s="104"/>
    </row>
    <row r="64689" spans="151:151" ht="14.4" x14ac:dyDescent="0.25">
      <c r="EU64689" s="104"/>
    </row>
    <row r="64690" spans="151:151" ht="14.4" x14ac:dyDescent="0.25">
      <c r="EU64690" s="104"/>
    </row>
    <row r="64691" spans="151:151" ht="14.4" x14ac:dyDescent="0.25">
      <c r="EU64691" s="104"/>
    </row>
    <row r="64692" spans="151:151" ht="14.4" x14ac:dyDescent="0.25">
      <c r="EU64692" s="104"/>
    </row>
    <row r="64693" spans="151:151" ht="14.4" x14ac:dyDescent="0.25">
      <c r="EU64693" s="104"/>
    </row>
    <row r="64694" spans="151:151" ht="14.4" x14ac:dyDescent="0.25">
      <c r="EU64694" s="104"/>
    </row>
    <row r="64695" spans="151:151" ht="14.4" x14ac:dyDescent="0.25">
      <c r="EU64695" s="104"/>
    </row>
    <row r="64696" spans="151:151" ht="14.4" x14ac:dyDescent="0.25">
      <c r="EU64696" s="104"/>
    </row>
    <row r="64697" spans="151:151" ht="14.4" x14ac:dyDescent="0.25">
      <c r="EU64697" s="104"/>
    </row>
    <row r="64698" spans="151:151" ht="14.4" x14ac:dyDescent="0.25">
      <c r="EU64698" s="104"/>
    </row>
    <row r="64699" spans="151:151" ht="14.4" x14ac:dyDescent="0.25">
      <c r="EU64699" s="104"/>
    </row>
    <row r="64700" spans="151:151" ht="14.4" x14ac:dyDescent="0.25">
      <c r="EU64700" s="104"/>
    </row>
    <row r="64701" spans="151:151" ht="14.4" x14ac:dyDescent="0.25">
      <c r="EU64701" s="104"/>
    </row>
    <row r="64702" spans="151:151" ht="14.4" x14ac:dyDescent="0.25">
      <c r="EU64702" s="104"/>
    </row>
    <row r="64703" spans="151:151" ht="14.4" x14ac:dyDescent="0.25">
      <c r="EU64703" s="104"/>
    </row>
    <row r="64704" spans="151:151" ht="14.4" x14ac:dyDescent="0.25">
      <c r="EU64704" s="104"/>
    </row>
    <row r="64705" spans="151:151" ht="14.4" x14ac:dyDescent="0.25">
      <c r="EU64705" s="104"/>
    </row>
    <row r="64706" spans="151:151" ht="14.4" x14ac:dyDescent="0.25">
      <c r="EU64706" s="104"/>
    </row>
    <row r="64707" spans="151:151" ht="14.4" x14ac:dyDescent="0.25">
      <c r="EU64707" s="104"/>
    </row>
    <row r="64708" spans="151:151" ht="14.4" x14ac:dyDescent="0.25">
      <c r="EU64708" s="104"/>
    </row>
    <row r="64709" spans="151:151" ht="14.4" x14ac:dyDescent="0.25">
      <c r="EU64709" s="104"/>
    </row>
    <row r="64710" spans="151:151" ht="14.4" x14ac:dyDescent="0.25">
      <c r="EU64710" s="104"/>
    </row>
    <row r="64711" spans="151:151" ht="14.4" x14ac:dyDescent="0.25">
      <c r="EU64711" s="104"/>
    </row>
    <row r="64712" spans="151:151" ht="14.4" x14ac:dyDescent="0.25">
      <c r="EU64712" s="104"/>
    </row>
    <row r="64713" spans="151:151" ht="14.4" x14ac:dyDescent="0.25">
      <c r="EU64713" s="104"/>
    </row>
    <row r="64714" spans="151:151" ht="14.4" x14ac:dyDescent="0.25">
      <c r="EU64714" s="104"/>
    </row>
    <row r="64715" spans="151:151" ht="14.4" x14ac:dyDescent="0.25">
      <c r="EU64715" s="104"/>
    </row>
    <row r="64716" spans="151:151" ht="14.4" x14ac:dyDescent="0.25">
      <c r="EU64716" s="104"/>
    </row>
    <row r="64717" spans="151:151" ht="14.4" x14ac:dyDescent="0.25">
      <c r="EU64717" s="104"/>
    </row>
    <row r="64718" spans="151:151" ht="14.4" x14ac:dyDescent="0.25">
      <c r="EU64718" s="104"/>
    </row>
    <row r="64719" spans="151:151" ht="14.4" x14ac:dyDescent="0.25">
      <c r="EU64719" s="104"/>
    </row>
    <row r="64720" spans="151:151" ht="14.4" x14ac:dyDescent="0.25">
      <c r="EU64720" s="104"/>
    </row>
    <row r="64721" spans="151:151" ht="14.4" x14ac:dyDescent="0.25">
      <c r="EU64721" s="104"/>
    </row>
    <row r="64722" spans="151:151" ht="14.4" x14ac:dyDescent="0.25">
      <c r="EU64722" s="104"/>
    </row>
    <row r="64723" spans="151:151" ht="14.4" x14ac:dyDescent="0.25">
      <c r="EU64723" s="104"/>
    </row>
    <row r="64724" spans="151:151" ht="14.4" x14ac:dyDescent="0.25">
      <c r="EU64724" s="104"/>
    </row>
    <row r="64725" spans="151:151" ht="14.4" x14ac:dyDescent="0.25">
      <c r="EU64725" s="104"/>
    </row>
    <row r="64726" spans="151:151" ht="14.4" x14ac:dyDescent="0.25">
      <c r="EU64726" s="104"/>
    </row>
    <row r="64727" spans="151:151" ht="14.4" x14ac:dyDescent="0.25">
      <c r="EU64727" s="104"/>
    </row>
    <row r="64728" spans="151:151" ht="14.4" x14ac:dyDescent="0.25">
      <c r="EU64728" s="104"/>
    </row>
    <row r="64729" spans="151:151" ht="14.4" x14ac:dyDescent="0.25">
      <c r="EU64729" s="104"/>
    </row>
    <row r="64730" spans="151:151" ht="14.4" x14ac:dyDescent="0.25">
      <c r="EU64730" s="104"/>
    </row>
    <row r="64731" spans="151:151" ht="14.4" x14ac:dyDescent="0.25">
      <c r="EU64731" s="104"/>
    </row>
    <row r="64732" spans="151:151" ht="14.4" x14ac:dyDescent="0.25">
      <c r="EU64732" s="104"/>
    </row>
    <row r="64733" spans="151:151" ht="14.4" x14ac:dyDescent="0.25">
      <c r="EU64733" s="104"/>
    </row>
    <row r="64734" spans="151:151" ht="14.4" x14ac:dyDescent="0.25">
      <c r="EU64734" s="104"/>
    </row>
    <row r="64735" spans="151:151" ht="14.4" x14ac:dyDescent="0.25">
      <c r="EU64735" s="104"/>
    </row>
    <row r="64736" spans="151:151" ht="14.4" x14ac:dyDescent="0.25">
      <c r="EU64736" s="104"/>
    </row>
    <row r="64737" spans="151:151" ht="14.4" x14ac:dyDescent="0.25">
      <c r="EU64737" s="104"/>
    </row>
    <row r="64738" spans="151:151" ht="14.4" x14ac:dyDescent="0.25">
      <c r="EU64738" s="104"/>
    </row>
    <row r="64739" spans="151:151" ht="14.4" x14ac:dyDescent="0.25">
      <c r="EU64739" s="104"/>
    </row>
    <row r="64740" spans="151:151" ht="14.4" x14ac:dyDescent="0.25">
      <c r="EU64740" s="104"/>
    </row>
    <row r="64741" spans="151:151" ht="14.4" x14ac:dyDescent="0.25">
      <c r="EU64741" s="104"/>
    </row>
    <row r="64742" spans="151:151" ht="14.4" x14ac:dyDescent="0.25">
      <c r="EU64742" s="104"/>
    </row>
    <row r="64743" spans="151:151" ht="14.4" x14ac:dyDescent="0.25">
      <c r="EU64743" s="104"/>
    </row>
    <row r="64744" spans="151:151" ht="14.4" x14ac:dyDescent="0.25">
      <c r="EU64744" s="104"/>
    </row>
    <row r="64745" spans="151:151" ht="14.4" x14ac:dyDescent="0.25">
      <c r="EU64745" s="104"/>
    </row>
    <row r="64746" spans="151:151" ht="14.4" x14ac:dyDescent="0.25">
      <c r="EU64746" s="104"/>
    </row>
    <row r="64747" spans="151:151" ht="14.4" x14ac:dyDescent="0.25">
      <c r="EU64747" s="104"/>
    </row>
    <row r="64748" spans="151:151" ht="14.4" x14ac:dyDescent="0.25">
      <c r="EU64748" s="104"/>
    </row>
    <row r="64749" spans="151:151" ht="14.4" x14ac:dyDescent="0.25">
      <c r="EU64749" s="104"/>
    </row>
    <row r="64750" spans="151:151" ht="14.4" x14ac:dyDescent="0.25">
      <c r="EU64750" s="104"/>
    </row>
    <row r="64751" spans="151:151" ht="14.4" x14ac:dyDescent="0.25">
      <c r="EU64751" s="104"/>
    </row>
    <row r="64752" spans="151:151" ht="14.4" x14ac:dyDescent="0.25">
      <c r="EU64752" s="104"/>
    </row>
    <row r="64753" spans="151:151" ht="14.4" x14ac:dyDescent="0.25">
      <c r="EU64753" s="104"/>
    </row>
    <row r="64754" spans="151:151" ht="14.4" x14ac:dyDescent="0.25">
      <c r="EU64754" s="104"/>
    </row>
    <row r="64755" spans="151:151" ht="14.4" x14ac:dyDescent="0.25">
      <c r="EU64755" s="104"/>
    </row>
    <row r="64756" spans="151:151" ht="14.4" x14ac:dyDescent="0.25">
      <c r="EU64756" s="104"/>
    </row>
    <row r="64757" spans="151:151" ht="14.4" x14ac:dyDescent="0.25">
      <c r="EU64757" s="104"/>
    </row>
    <row r="64758" spans="151:151" ht="14.4" x14ac:dyDescent="0.25">
      <c r="EU64758" s="104"/>
    </row>
    <row r="64759" spans="151:151" ht="14.4" x14ac:dyDescent="0.25">
      <c r="EU64759" s="104"/>
    </row>
    <row r="64760" spans="151:151" ht="14.4" x14ac:dyDescent="0.25">
      <c r="EU64760" s="104"/>
    </row>
    <row r="64761" spans="151:151" ht="14.4" x14ac:dyDescent="0.25">
      <c r="EU64761" s="104"/>
    </row>
    <row r="64762" spans="151:151" ht="14.4" x14ac:dyDescent="0.25">
      <c r="EU64762" s="104"/>
    </row>
    <row r="64763" spans="151:151" ht="14.4" x14ac:dyDescent="0.25">
      <c r="EU64763" s="104"/>
    </row>
    <row r="64764" spans="151:151" ht="14.4" x14ac:dyDescent="0.25">
      <c r="EU64764" s="104"/>
    </row>
    <row r="64765" spans="151:151" ht="14.4" x14ac:dyDescent="0.25">
      <c r="EU64765" s="104"/>
    </row>
    <row r="64766" spans="151:151" ht="14.4" x14ac:dyDescent="0.25">
      <c r="EU64766" s="104"/>
    </row>
    <row r="64767" spans="151:151" ht="14.4" x14ac:dyDescent="0.25">
      <c r="EU64767" s="104"/>
    </row>
    <row r="64768" spans="151:151" ht="14.4" x14ac:dyDescent="0.25">
      <c r="EU64768" s="104"/>
    </row>
    <row r="64769" spans="151:151" ht="14.4" x14ac:dyDescent="0.25">
      <c r="EU64769" s="104"/>
    </row>
    <row r="64770" spans="151:151" ht="14.4" x14ac:dyDescent="0.25">
      <c r="EU64770" s="104"/>
    </row>
    <row r="64771" spans="151:151" ht="14.4" x14ac:dyDescent="0.25">
      <c r="EU64771" s="104"/>
    </row>
    <row r="64772" spans="151:151" ht="14.4" x14ac:dyDescent="0.25">
      <c r="EU64772" s="104"/>
    </row>
    <row r="64773" spans="151:151" ht="14.4" x14ac:dyDescent="0.25">
      <c r="EU64773" s="104"/>
    </row>
    <row r="64774" spans="151:151" ht="14.4" x14ac:dyDescent="0.25">
      <c r="EU64774" s="104"/>
    </row>
    <row r="64775" spans="151:151" ht="14.4" x14ac:dyDescent="0.25">
      <c r="EU64775" s="104"/>
    </row>
    <row r="64776" spans="151:151" ht="14.4" x14ac:dyDescent="0.25">
      <c r="EU64776" s="104"/>
    </row>
    <row r="64777" spans="151:151" ht="14.4" x14ac:dyDescent="0.25">
      <c r="EU64777" s="104"/>
    </row>
    <row r="64778" spans="151:151" ht="14.4" x14ac:dyDescent="0.25">
      <c r="EU64778" s="104"/>
    </row>
    <row r="64779" spans="151:151" ht="14.4" x14ac:dyDescent="0.25">
      <c r="EU64779" s="104"/>
    </row>
    <row r="64780" spans="151:151" ht="14.4" x14ac:dyDescent="0.25">
      <c r="EU64780" s="104"/>
    </row>
    <row r="64781" spans="151:151" ht="14.4" x14ac:dyDescent="0.25">
      <c r="EU64781" s="104"/>
    </row>
    <row r="64782" spans="151:151" ht="14.4" x14ac:dyDescent="0.25">
      <c r="EU64782" s="104"/>
    </row>
    <row r="64783" spans="151:151" ht="14.4" x14ac:dyDescent="0.25">
      <c r="EU64783" s="104"/>
    </row>
    <row r="64784" spans="151:151" ht="14.4" x14ac:dyDescent="0.25">
      <c r="EU64784" s="104"/>
    </row>
    <row r="64785" spans="151:151" ht="14.4" x14ac:dyDescent="0.25">
      <c r="EU64785" s="104"/>
    </row>
    <row r="64786" spans="151:151" ht="14.4" x14ac:dyDescent="0.25">
      <c r="EU64786" s="104"/>
    </row>
    <row r="64787" spans="151:151" ht="14.4" x14ac:dyDescent="0.25">
      <c r="EU64787" s="104"/>
    </row>
    <row r="64788" spans="151:151" ht="14.4" x14ac:dyDescent="0.25">
      <c r="EU64788" s="104"/>
    </row>
    <row r="64789" spans="151:151" ht="14.4" x14ac:dyDescent="0.25">
      <c r="EU64789" s="104"/>
    </row>
    <row r="64790" spans="151:151" ht="14.4" x14ac:dyDescent="0.25">
      <c r="EU64790" s="104"/>
    </row>
    <row r="64791" spans="151:151" ht="14.4" x14ac:dyDescent="0.25">
      <c r="EU64791" s="104"/>
    </row>
    <row r="64792" spans="151:151" ht="14.4" x14ac:dyDescent="0.25">
      <c r="EU64792" s="104"/>
    </row>
    <row r="64793" spans="151:151" ht="14.4" x14ac:dyDescent="0.25">
      <c r="EU64793" s="104"/>
    </row>
    <row r="64794" spans="151:151" ht="14.4" x14ac:dyDescent="0.25">
      <c r="EU64794" s="104"/>
    </row>
    <row r="64795" spans="151:151" ht="14.4" x14ac:dyDescent="0.25">
      <c r="EU64795" s="104"/>
    </row>
    <row r="64796" spans="151:151" ht="14.4" x14ac:dyDescent="0.25">
      <c r="EU64796" s="104"/>
    </row>
    <row r="64797" spans="151:151" ht="14.4" x14ac:dyDescent="0.25">
      <c r="EU64797" s="104"/>
    </row>
    <row r="64798" spans="151:151" ht="14.4" x14ac:dyDescent="0.25">
      <c r="EU64798" s="104"/>
    </row>
    <row r="64799" spans="151:151" ht="14.4" x14ac:dyDescent="0.25">
      <c r="EU64799" s="104"/>
    </row>
    <row r="64800" spans="151:151" ht="14.4" x14ac:dyDescent="0.25">
      <c r="EU64800" s="104"/>
    </row>
    <row r="64801" spans="151:151" ht="14.4" x14ac:dyDescent="0.25">
      <c r="EU64801" s="104"/>
    </row>
    <row r="64802" spans="151:151" ht="14.4" x14ac:dyDescent="0.25">
      <c r="EU64802" s="104"/>
    </row>
    <row r="64803" spans="151:151" ht="14.4" x14ac:dyDescent="0.25">
      <c r="EU64803" s="104"/>
    </row>
    <row r="64804" spans="151:151" ht="14.4" x14ac:dyDescent="0.25">
      <c r="EU64804" s="104"/>
    </row>
    <row r="64805" spans="151:151" ht="14.4" x14ac:dyDescent="0.25">
      <c r="EU64805" s="104"/>
    </row>
    <row r="64806" spans="151:151" ht="14.4" x14ac:dyDescent="0.25">
      <c r="EU64806" s="104"/>
    </row>
    <row r="64807" spans="151:151" ht="14.4" x14ac:dyDescent="0.25">
      <c r="EU64807" s="104"/>
    </row>
    <row r="64808" spans="151:151" ht="14.4" x14ac:dyDescent="0.25">
      <c r="EU64808" s="104"/>
    </row>
    <row r="64809" spans="151:151" ht="14.4" x14ac:dyDescent="0.25">
      <c r="EU64809" s="104"/>
    </row>
    <row r="64810" spans="151:151" ht="14.4" x14ac:dyDescent="0.25">
      <c r="EU64810" s="104"/>
    </row>
    <row r="64811" spans="151:151" ht="14.4" x14ac:dyDescent="0.25">
      <c r="EU64811" s="104"/>
    </row>
    <row r="64812" spans="151:151" ht="14.4" x14ac:dyDescent="0.25">
      <c r="EU64812" s="104"/>
    </row>
    <row r="64813" spans="151:151" ht="14.4" x14ac:dyDescent="0.25">
      <c r="EU64813" s="104"/>
    </row>
    <row r="64814" spans="151:151" ht="14.4" x14ac:dyDescent="0.25">
      <c r="EU64814" s="104"/>
    </row>
    <row r="64815" spans="151:151" ht="14.4" x14ac:dyDescent="0.25">
      <c r="EU64815" s="104"/>
    </row>
    <row r="64816" spans="151:151" ht="14.4" x14ac:dyDescent="0.25">
      <c r="EU64816" s="104"/>
    </row>
    <row r="64817" spans="151:151" ht="14.4" x14ac:dyDescent="0.25">
      <c r="EU64817" s="104"/>
    </row>
    <row r="64818" spans="151:151" ht="14.4" x14ac:dyDescent="0.25">
      <c r="EU64818" s="104"/>
    </row>
    <row r="64819" spans="151:151" ht="14.4" x14ac:dyDescent="0.25">
      <c r="EU64819" s="104"/>
    </row>
    <row r="64820" spans="151:151" ht="14.4" x14ac:dyDescent="0.25">
      <c r="EU64820" s="104"/>
    </row>
    <row r="64821" spans="151:151" ht="14.4" x14ac:dyDescent="0.25">
      <c r="EU64821" s="104"/>
    </row>
    <row r="64822" spans="151:151" ht="14.4" x14ac:dyDescent="0.25">
      <c r="EU64822" s="104"/>
    </row>
    <row r="64823" spans="151:151" ht="14.4" x14ac:dyDescent="0.25">
      <c r="EU64823" s="104"/>
    </row>
    <row r="64824" spans="151:151" ht="14.4" x14ac:dyDescent="0.25">
      <c r="EU64824" s="104"/>
    </row>
    <row r="64825" spans="151:151" ht="14.4" x14ac:dyDescent="0.25">
      <c r="EU64825" s="104"/>
    </row>
    <row r="64826" spans="151:151" ht="14.4" x14ac:dyDescent="0.25">
      <c r="EU64826" s="104"/>
    </row>
    <row r="64827" spans="151:151" ht="14.4" x14ac:dyDescent="0.25">
      <c r="EU64827" s="104"/>
    </row>
    <row r="64828" spans="151:151" ht="14.4" x14ac:dyDescent="0.25">
      <c r="EU64828" s="104"/>
    </row>
    <row r="64829" spans="151:151" ht="14.4" x14ac:dyDescent="0.25">
      <c r="EU64829" s="104"/>
    </row>
    <row r="64830" spans="151:151" ht="14.4" x14ac:dyDescent="0.25">
      <c r="EU64830" s="104"/>
    </row>
    <row r="64831" spans="151:151" ht="14.4" x14ac:dyDescent="0.25">
      <c r="EU64831" s="104"/>
    </row>
    <row r="64832" spans="151:151" ht="14.4" x14ac:dyDescent="0.25">
      <c r="EU64832" s="104"/>
    </row>
    <row r="64833" spans="151:151" ht="14.4" x14ac:dyDescent="0.25">
      <c r="EU64833" s="104"/>
    </row>
    <row r="64834" spans="151:151" ht="14.4" x14ac:dyDescent="0.25">
      <c r="EU64834" s="104"/>
    </row>
    <row r="64835" spans="151:151" ht="14.4" x14ac:dyDescent="0.25">
      <c r="EU64835" s="104"/>
    </row>
    <row r="64836" spans="151:151" ht="14.4" x14ac:dyDescent="0.25">
      <c r="EU64836" s="104"/>
    </row>
    <row r="64837" spans="151:151" ht="14.4" x14ac:dyDescent="0.25">
      <c r="EU64837" s="104"/>
    </row>
    <row r="64838" spans="151:151" ht="14.4" x14ac:dyDescent="0.25">
      <c r="EU64838" s="104"/>
    </row>
    <row r="64839" spans="151:151" ht="14.4" x14ac:dyDescent="0.25">
      <c r="EU64839" s="104"/>
    </row>
    <row r="64840" spans="151:151" ht="14.4" x14ac:dyDescent="0.25">
      <c r="EU64840" s="104"/>
    </row>
    <row r="64841" spans="151:151" ht="14.4" x14ac:dyDescent="0.25">
      <c r="EU64841" s="104"/>
    </row>
    <row r="64842" spans="151:151" ht="14.4" x14ac:dyDescent="0.25">
      <c r="EU64842" s="104"/>
    </row>
    <row r="64843" spans="151:151" ht="14.4" x14ac:dyDescent="0.25">
      <c r="EU64843" s="104"/>
    </row>
    <row r="64844" spans="151:151" ht="14.4" x14ac:dyDescent="0.25">
      <c r="EU64844" s="104"/>
    </row>
    <row r="64845" spans="151:151" ht="14.4" x14ac:dyDescent="0.25">
      <c r="EU64845" s="104"/>
    </row>
    <row r="64846" spans="151:151" ht="14.4" x14ac:dyDescent="0.25">
      <c r="EU64846" s="104"/>
    </row>
    <row r="64847" spans="151:151" ht="14.4" x14ac:dyDescent="0.25">
      <c r="EU64847" s="104"/>
    </row>
    <row r="64848" spans="151:151" ht="14.4" x14ac:dyDescent="0.25">
      <c r="EU64848" s="104"/>
    </row>
    <row r="64849" spans="151:151" ht="14.4" x14ac:dyDescent="0.25">
      <c r="EU64849" s="104"/>
    </row>
    <row r="64850" spans="151:151" ht="14.4" x14ac:dyDescent="0.25">
      <c r="EU64850" s="104"/>
    </row>
    <row r="64851" spans="151:151" ht="14.4" x14ac:dyDescent="0.25">
      <c r="EU64851" s="104"/>
    </row>
    <row r="64852" spans="151:151" ht="14.4" x14ac:dyDescent="0.25">
      <c r="EU64852" s="104"/>
    </row>
    <row r="64853" spans="151:151" ht="14.4" x14ac:dyDescent="0.25">
      <c r="EU64853" s="104"/>
    </row>
    <row r="64854" spans="151:151" ht="14.4" x14ac:dyDescent="0.25">
      <c r="EU64854" s="104"/>
    </row>
    <row r="64855" spans="151:151" ht="14.4" x14ac:dyDescent="0.25">
      <c r="EU64855" s="104"/>
    </row>
    <row r="64856" spans="151:151" ht="14.4" x14ac:dyDescent="0.25">
      <c r="EU64856" s="104"/>
    </row>
    <row r="64857" spans="151:151" ht="14.4" x14ac:dyDescent="0.25">
      <c r="EU64857" s="104"/>
    </row>
    <row r="64858" spans="151:151" ht="14.4" x14ac:dyDescent="0.25">
      <c r="EU64858" s="104"/>
    </row>
    <row r="64859" spans="151:151" ht="14.4" x14ac:dyDescent="0.25">
      <c r="EU64859" s="104"/>
    </row>
    <row r="64860" spans="151:151" ht="14.4" x14ac:dyDescent="0.25">
      <c r="EU64860" s="104"/>
    </row>
    <row r="64861" spans="151:151" ht="14.4" x14ac:dyDescent="0.25">
      <c r="EU64861" s="104"/>
    </row>
    <row r="64862" spans="151:151" ht="14.4" x14ac:dyDescent="0.25">
      <c r="EU64862" s="104"/>
    </row>
    <row r="64863" spans="151:151" ht="14.4" x14ac:dyDescent="0.25">
      <c r="EU64863" s="104"/>
    </row>
    <row r="64864" spans="151:151" ht="14.4" x14ac:dyDescent="0.25">
      <c r="EU64864" s="104"/>
    </row>
    <row r="64865" spans="151:151" ht="14.4" x14ac:dyDescent="0.25">
      <c r="EU64865" s="104"/>
    </row>
    <row r="64866" spans="151:151" ht="14.4" x14ac:dyDescent="0.25">
      <c r="EU64866" s="104"/>
    </row>
    <row r="64867" spans="151:151" ht="14.4" x14ac:dyDescent="0.25">
      <c r="EU64867" s="104"/>
    </row>
    <row r="64868" spans="151:151" ht="14.4" x14ac:dyDescent="0.25">
      <c r="EU64868" s="104"/>
    </row>
    <row r="64869" spans="151:151" ht="14.4" x14ac:dyDescent="0.25">
      <c r="EU64869" s="104"/>
    </row>
    <row r="64870" spans="151:151" ht="14.4" x14ac:dyDescent="0.25">
      <c r="EU64870" s="104"/>
    </row>
    <row r="64871" spans="151:151" ht="14.4" x14ac:dyDescent="0.25">
      <c r="EU64871" s="104"/>
    </row>
    <row r="64872" spans="151:151" ht="14.4" x14ac:dyDescent="0.25">
      <c r="EU64872" s="104"/>
    </row>
    <row r="64873" spans="151:151" ht="14.4" x14ac:dyDescent="0.25">
      <c r="EU64873" s="104"/>
    </row>
    <row r="64874" spans="151:151" ht="14.4" x14ac:dyDescent="0.25">
      <c r="EU64874" s="104"/>
    </row>
    <row r="64875" spans="151:151" ht="14.4" x14ac:dyDescent="0.25">
      <c r="EU64875" s="104"/>
    </row>
    <row r="64876" spans="151:151" ht="14.4" x14ac:dyDescent="0.25">
      <c r="EU64876" s="104"/>
    </row>
    <row r="64877" spans="151:151" ht="14.4" x14ac:dyDescent="0.25">
      <c r="EU64877" s="104"/>
    </row>
    <row r="64878" spans="151:151" ht="14.4" x14ac:dyDescent="0.25">
      <c r="EU64878" s="104"/>
    </row>
    <row r="64879" spans="151:151" ht="14.4" x14ac:dyDescent="0.25">
      <c r="EU64879" s="104"/>
    </row>
    <row r="64880" spans="151:151" ht="14.4" x14ac:dyDescent="0.25">
      <c r="EU64880" s="104"/>
    </row>
    <row r="64881" spans="151:151" ht="14.4" x14ac:dyDescent="0.25">
      <c r="EU64881" s="104"/>
    </row>
    <row r="64882" spans="151:151" ht="14.4" x14ac:dyDescent="0.25">
      <c r="EU64882" s="104"/>
    </row>
    <row r="64883" spans="151:151" ht="14.4" x14ac:dyDescent="0.25">
      <c r="EU64883" s="104"/>
    </row>
    <row r="64884" spans="151:151" ht="14.4" x14ac:dyDescent="0.25">
      <c r="EU64884" s="104"/>
    </row>
    <row r="64885" spans="151:151" ht="14.4" x14ac:dyDescent="0.25">
      <c r="EU64885" s="104"/>
    </row>
    <row r="64886" spans="151:151" ht="14.4" x14ac:dyDescent="0.25">
      <c r="EU64886" s="104"/>
    </row>
    <row r="64887" spans="151:151" ht="14.4" x14ac:dyDescent="0.25">
      <c r="EU64887" s="104"/>
    </row>
    <row r="64888" spans="151:151" ht="14.4" x14ac:dyDescent="0.25">
      <c r="EU64888" s="104"/>
    </row>
    <row r="64889" spans="151:151" ht="14.4" x14ac:dyDescent="0.25">
      <c r="EU64889" s="104"/>
    </row>
    <row r="64890" spans="151:151" ht="14.4" x14ac:dyDescent="0.25">
      <c r="EU64890" s="104"/>
    </row>
    <row r="64891" spans="151:151" ht="14.4" x14ac:dyDescent="0.25">
      <c r="EU64891" s="104"/>
    </row>
    <row r="64892" spans="151:151" ht="14.4" x14ac:dyDescent="0.25">
      <c r="EU64892" s="104"/>
    </row>
    <row r="64893" spans="151:151" ht="14.4" x14ac:dyDescent="0.25">
      <c r="EU64893" s="104"/>
    </row>
    <row r="64894" spans="151:151" ht="14.4" x14ac:dyDescent="0.25">
      <c r="EU64894" s="104"/>
    </row>
    <row r="64895" spans="151:151" ht="14.4" x14ac:dyDescent="0.25">
      <c r="EU64895" s="104"/>
    </row>
    <row r="64896" spans="151:151" ht="14.4" x14ac:dyDescent="0.25">
      <c r="EU64896" s="104"/>
    </row>
    <row r="64897" spans="151:151" ht="14.4" x14ac:dyDescent="0.25">
      <c r="EU64897" s="104"/>
    </row>
    <row r="64898" spans="151:151" ht="14.4" x14ac:dyDescent="0.25">
      <c r="EU64898" s="104"/>
    </row>
    <row r="64899" spans="151:151" ht="14.4" x14ac:dyDescent="0.25">
      <c r="EU64899" s="104"/>
    </row>
    <row r="64900" spans="151:151" ht="14.4" x14ac:dyDescent="0.25">
      <c r="EU64900" s="104"/>
    </row>
    <row r="64901" spans="151:151" ht="14.4" x14ac:dyDescent="0.25">
      <c r="EU64901" s="104"/>
    </row>
    <row r="64902" spans="151:151" ht="14.4" x14ac:dyDescent="0.25">
      <c r="EU64902" s="104"/>
    </row>
    <row r="64903" spans="151:151" ht="14.4" x14ac:dyDescent="0.25">
      <c r="EU64903" s="104"/>
    </row>
    <row r="64904" spans="151:151" ht="14.4" x14ac:dyDescent="0.25">
      <c r="EU64904" s="104"/>
    </row>
    <row r="64905" spans="151:151" ht="14.4" x14ac:dyDescent="0.25">
      <c r="EU64905" s="104"/>
    </row>
    <row r="64906" spans="151:151" ht="14.4" x14ac:dyDescent="0.25">
      <c r="EU64906" s="104"/>
    </row>
    <row r="64907" spans="151:151" ht="14.4" x14ac:dyDescent="0.25">
      <c r="EU64907" s="104"/>
    </row>
    <row r="64908" spans="151:151" ht="14.4" x14ac:dyDescent="0.25">
      <c r="EU64908" s="104"/>
    </row>
    <row r="64909" spans="151:151" ht="14.4" x14ac:dyDescent="0.25">
      <c r="EU64909" s="104"/>
    </row>
    <row r="64910" spans="151:151" ht="14.4" x14ac:dyDescent="0.25">
      <c r="EU64910" s="104"/>
    </row>
    <row r="64911" spans="151:151" ht="14.4" x14ac:dyDescent="0.25">
      <c r="EU64911" s="104"/>
    </row>
    <row r="64912" spans="151:151" ht="14.4" x14ac:dyDescent="0.25">
      <c r="EU64912" s="104"/>
    </row>
    <row r="64913" spans="151:151" ht="14.4" x14ac:dyDescent="0.25">
      <c r="EU64913" s="104"/>
    </row>
    <row r="64914" spans="151:151" ht="14.4" x14ac:dyDescent="0.25">
      <c r="EU64914" s="104"/>
    </row>
    <row r="64915" spans="151:151" ht="14.4" x14ac:dyDescent="0.25">
      <c r="EU64915" s="104"/>
    </row>
    <row r="64916" spans="151:151" ht="14.4" x14ac:dyDescent="0.25">
      <c r="EU64916" s="104"/>
    </row>
    <row r="64917" spans="151:151" ht="14.4" x14ac:dyDescent="0.25">
      <c r="EU64917" s="104"/>
    </row>
    <row r="64918" spans="151:151" ht="14.4" x14ac:dyDescent="0.25">
      <c r="EU64918" s="104"/>
    </row>
    <row r="64919" spans="151:151" ht="14.4" x14ac:dyDescent="0.25">
      <c r="EU64919" s="104"/>
    </row>
    <row r="64920" spans="151:151" ht="14.4" x14ac:dyDescent="0.25">
      <c r="EU64920" s="104"/>
    </row>
    <row r="64921" spans="151:151" ht="14.4" x14ac:dyDescent="0.25">
      <c r="EU64921" s="104"/>
    </row>
    <row r="64922" spans="151:151" ht="14.4" x14ac:dyDescent="0.25">
      <c r="EU64922" s="104"/>
    </row>
    <row r="64923" spans="151:151" ht="14.4" x14ac:dyDescent="0.25">
      <c r="EU64923" s="104"/>
    </row>
    <row r="64924" spans="151:151" ht="14.4" x14ac:dyDescent="0.25">
      <c r="EU64924" s="104"/>
    </row>
    <row r="64925" spans="151:151" ht="14.4" x14ac:dyDescent="0.25">
      <c r="EU64925" s="104"/>
    </row>
    <row r="64926" spans="151:151" ht="14.4" x14ac:dyDescent="0.25">
      <c r="EU64926" s="104"/>
    </row>
    <row r="64927" spans="151:151" ht="14.4" x14ac:dyDescent="0.25">
      <c r="EU64927" s="104"/>
    </row>
    <row r="64928" spans="151:151" ht="14.4" x14ac:dyDescent="0.25">
      <c r="EU64928" s="104"/>
    </row>
    <row r="64929" spans="151:151" ht="14.4" x14ac:dyDescent="0.25">
      <c r="EU64929" s="104"/>
    </row>
    <row r="64930" spans="151:151" ht="14.4" x14ac:dyDescent="0.25">
      <c r="EU64930" s="104"/>
    </row>
    <row r="64931" spans="151:151" ht="14.4" x14ac:dyDescent="0.25">
      <c r="EU64931" s="104"/>
    </row>
    <row r="64932" spans="151:151" ht="14.4" x14ac:dyDescent="0.25">
      <c r="EU64932" s="104"/>
    </row>
    <row r="64933" spans="151:151" ht="14.4" x14ac:dyDescent="0.25">
      <c r="EU64933" s="104"/>
    </row>
    <row r="64934" spans="151:151" ht="14.4" x14ac:dyDescent="0.25">
      <c r="EU64934" s="104"/>
    </row>
    <row r="64935" spans="151:151" ht="14.4" x14ac:dyDescent="0.25">
      <c r="EU64935" s="104"/>
    </row>
    <row r="64936" spans="151:151" ht="14.4" x14ac:dyDescent="0.25">
      <c r="EU64936" s="104"/>
    </row>
    <row r="64937" spans="151:151" ht="14.4" x14ac:dyDescent="0.25">
      <c r="EU64937" s="104"/>
    </row>
    <row r="64938" spans="151:151" ht="14.4" x14ac:dyDescent="0.25">
      <c r="EU64938" s="104"/>
    </row>
    <row r="64939" spans="151:151" ht="14.4" x14ac:dyDescent="0.25">
      <c r="EU64939" s="104"/>
    </row>
    <row r="64940" spans="151:151" ht="14.4" x14ac:dyDescent="0.25">
      <c r="EU64940" s="104"/>
    </row>
    <row r="64941" spans="151:151" ht="14.4" x14ac:dyDescent="0.25">
      <c r="EU64941" s="104"/>
    </row>
    <row r="64942" spans="151:151" ht="14.4" x14ac:dyDescent="0.25">
      <c r="EU64942" s="104"/>
    </row>
    <row r="64943" spans="151:151" ht="14.4" x14ac:dyDescent="0.25">
      <c r="EU64943" s="104"/>
    </row>
    <row r="64944" spans="151:151" ht="14.4" x14ac:dyDescent="0.25">
      <c r="EU64944" s="104"/>
    </row>
    <row r="64945" spans="151:151" ht="14.4" x14ac:dyDescent="0.25">
      <c r="EU64945" s="104"/>
    </row>
    <row r="64946" spans="151:151" ht="14.4" x14ac:dyDescent="0.25">
      <c r="EU64946" s="104"/>
    </row>
    <row r="64947" spans="151:151" ht="14.4" x14ac:dyDescent="0.25">
      <c r="EU64947" s="104"/>
    </row>
    <row r="64948" spans="151:151" ht="14.4" x14ac:dyDescent="0.25">
      <c r="EU64948" s="104"/>
    </row>
    <row r="64949" spans="151:151" ht="14.4" x14ac:dyDescent="0.25">
      <c r="EU64949" s="104"/>
    </row>
    <row r="64950" spans="151:151" ht="14.4" x14ac:dyDescent="0.25">
      <c r="EU64950" s="104"/>
    </row>
    <row r="64951" spans="151:151" ht="14.4" x14ac:dyDescent="0.25">
      <c r="EU64951" s="104"/>
    </row>
    <row r="64952" spans="151:151" ht="14.4" x14ac:dyDescent="0.25">
      <c r="EU64952" s="104"/>
    </row>
    <row r="64953" spans="151:151" ht="14.4" x14ac:dyDescent="0.25">
      <c r="EU64953" s="104"/>
    </row>
    <row r="64954" spans="151:151" ht="14.4" x14ac:dyDescent="0.25">
      <c r="EU64954" s="104"/>
    </row>
    <row r="64955" spans="151:151" ht="14.4" x14ac:dyDescent="0.25">
      <c r="EU64955" s="104"/>
    </row>
    <row r="64956" spans="151:151" ht="14.4" x14ac:dyDescent="0.25">
      <c r="EU64956" s="104"/>
    </row>
    <row r="64957" spans="151:151" ht="14.4" x14ac:dyDescent="0.25">
      <c r="EU64957" s="104"/>
    </row>
    <row r="64958" spans="151:151" ht="14.4" x14ac:dyDescent="0.25">
      <c r="EU64958" s="104"/>
    </row>
    <row r="64959" spans="151:151" ht="14.4" x14ac:dyDescent="0.25">
      <c r="EU64959" s="104"/>
    </row>
    <row r="64960" spans="151:151" ht="14.4" x14ac:dyDescent="0.25">
      <c r="EU64960" s="104"/>
    </row>
    <row r="64961" spans="151:151" ht="14.4" x14ac:dyDescent="0.25">
      <c r="EU64961" s="104"/>
    </row>
    <row r="64962" spans="151:151" ht="14.4" x14ac:dyDescent="0.25">
      <c r="EU64962" s="104"/>
    </row>
    <row r="64963" spans="151:151" ht="14.4" x14ac:dyDescent="0.25">
      <c r="EU64963" s="104"/>
    </row>
    <row r="64964" spans="151:151" ht="14.4" x14ac:dyDescent="0.25">
      <c r="EU64964" s="104"/>
    </row>
    <row r="64965" spans="151:151" ht="14.4" x14ac:dyDescent="0.25">
      <c r="EU64965" s="104"/>
    </row>
    <row r="64966" spans="151:151" ht="14.4" x14ac:dyDescent="0.25">
      <c r="EU64966" s="104"/>
    </row>
    <row r="64967" spans="151:151" ht="14.4" x14ac:dyDescent="0.25">
      <c r="EU64967" s="104"/>
    </row>
    <row r="64968" spans="151:151" ht="14.4" x14ac:dyDescent="0.25">
      <c r="EU64968" s="104"/>
    </row>
    <row r="64969" spans="151:151" ht="14.4" x14ac:dyDescent="0.25">
      <c r="EU64969" s="104"/>
    </row>
    <row r="64970" spans="151:151" ht="14.4" x14ac:dyDescent="0.25">
      <c r="EU64970" s="104"/>
    </row>
    <row r="64971" spans="151:151" ht="14.4" x14ac:dyDescent="0.25">
      <c r="EU64971" s="104"/>
    </row>
    <row r="64972" spans="151:151" ht="14.4" x14ac:dyDescent="0.25">
      <c r="EU64972" s="104"/>
    </row>
    <row r="64973" spans="151:151" ht="14.4" x14ac:dyDescent="0.25">
      <c r="EU64973" s="104"/>
    </row>
    <row r="64974" spans="151:151" ht="14.4" x14ac:dyDescent="0.25">
      <c r="EU64974" s="104"/>
    </row>
    <row r="64975" spans="151:151" ht="14.4" x14ac:dyDescent="0.25">
      <c r="EU64975" s="104"/>
    </row>
    <row r="64976" spans="151:151" ht="14.4" x14ac:dyDescent="0.25">
      <c r="EU64976" s="104"/>
    </row>
    <row r="64977" spans="151:151" ht="14.4" x14ac:dyDescent="0.25">
      <c r="EU64977" s="104"/>
    </row>
    <row r="64978" spans="151:151" ht="14.4" x14ac:dyDescent="0.25">
      <c r="EU64978" s="104"/>
    </row>
    <row r="64979" spans="151:151" ht="14.4" x14ac:dyDescent="0.25">
      <c r="EU64979" s="104"/>
    </row>
    <row r="64980" spans="151:151" ht="14.4" x14ac:dyDescent="0.25">
      <c r="EU64980" s="104"/>
    </row>
    <row r="64981" spans="151:151" ht="14.4" x14ac:dyDescent="0.25">
      <c r="EU64981" s="104"/>
    </row>
    <row r="64982" spans="151:151" ht="14.4" x14ac:dyDescent="0.25">
      <c r="EU64982" s="104"/>
    </row>
    <row r="64983" spans="151:151" ht="14.4" x14ac:dyDescent="0.25">
      <c r="EU64983" s="104"/>
    </row>
    <row r="64984" spans="151:151" ht="14.4" x14ac:dyDescent="0.25">
      <c r="EU64984" s="104"/>
    </row>
    <row r="64985" spans="151:151" ht="14.4" x14ac:dyDescent="0.25">
      <c r="EU64985" s="104"/>
    </row>
    <row r="64986" spans="151:151" ht="14.4" x14ac:dyDescent="0.25">
      <c r="EU64986" s="104"/>
    </row>
    <row r="64987" spans="151:151" ht="14.4" x14ac:dyDescent="0.25">
      <c r="EU64987" s="104"/>
    </row>
    <row r="64988" spans="151:151" ht="14.4" x14ac:dyDescent="0.25">
      <c r="EU64988" s="104"/>
    </row>
    <row r="64989" spans="151:151" ht="14.4" x14ac:dyDescent="0.25">
      <c r="EU64989" s="104"/>
    </row>
    <row r="64990" spans="151:151" ht="14.4" x14ac:dyDescent="0.25">
      <c r="EU64990" s="104"/>
    </row>
    <row r="64991" spans="151:151" ht="14.4" x14ac:dyDescent="0.25">
      <c r="EU64991" s="104"/>
    </row>
    <row r="64992" spans="151:151" ht="14.4" x14ac:dyDescent="0.25">
      <c r="EU64992" s="104"/>
    </row>
    <row r="64993" spans="151:151" ht="14.4" x14ac:dyDescent="0.25">
      <c r="EU64993" s="104"/>
    </row>
    <row r="64994" spans="151:151" ht="14.4" x14ac:dyDescent="0.25">
      <c r="EU64994" s="104"/>
    </row>
    <row r="64995" spans="151:151" ht="14.4" x14ac:dyDescent="0.25">
      <c r="EU64995" s="104"/>
    </row>
    <row r="64996" spans="151:151" ht="14.4" x14ac:dyDescent="0.25">
      <c r="EU64996" s="104"/>
    </row>
    <row r="64997" spans="151:151" ht="14.4" x14ac:dyDescent="0.25">
      <c r="EU64997" s="104"/>
    </row>
    <row r="64998" spans="151:151" ht="14.4" x14ac:dyDescent="0.25">
      <c r="EU64998" s="104"/>
    </row>
    <row r="64999" spans="151:151" ht="14.4" x14ac:dyDescent="0.25">
      <c r="EU64999" s="104"/>
    </row>
    <row r="65000" spans="151:151" ht="14.4" x14ac:dyDescent="0.25">
      <c r="EU65000" s="104"/>
    </row>
    <row r="65001" spans="151:151" ht="14.4" x14ac:dyDescent="0.25">
      <c r="EU65001" s="104"/>
    </row>
    <row r="65002" spans="151:151" ht="14.4" x14ac:dyDescent="0.25">
      <c r="EU65002" s="104"/>
    </row>
    <row r="65003" spans="151:151" ht="14.4" x14ac:dyDescent="0.25">
      <c r="EU65003" s="104"/>
    </row>
    <row r="65004" spans="151:151" ht="14.4" x14ac:dyDescent="0.25">
      <c r="EU65004" s="104"/>
    </row>
    <row r="65005" spans="151:151" ht="14.4" x14ac:dyDescent="0.25">
      <c r="EU65005" s="104"/>
    </row>
    <row r="65006" spans="151:151" ht="14.4" x14ac:dyDescent="0.25">
      <c r="EU65006" s="104"/>
    </row>
    <row r="65007" spans="151:151" ht="14.4" x14ac:dyDescent="0.25">
      <c r="EU65007" s="104"/>
    </row>
    <row r="65008" spans="151:151" ht="14.4" x14ac:dyDescent="0.25">
      <c r="EU65008" s="104"/>
    </row>
    <row r="65009" spans="151:151" ht="14.4" x14ac:dyDescent="0.25">
      <c r="EU65009" s="104"/>
    </row>
    <row r="65010" spans="151:151" ht="14.4" x14ac:dyDescent="0.25">
      <c r="EU65010" s="104"/>
    </row>
    <row r="65011" spans="151:151" ht="14.4" x14ac:dyDescent="0.25">
      <c r="EU65011" s="104"/>
    </row>
    <row r="65012" spans="151:151" ht="14.4" x14ac:dyDescent="0.25">
      <c r="EU65012" s="104"/>
    </row>
    <row r="65013" spans="151:151" ht="14.4" x14ac:dyDescent="0.25">
      <c r="EU65013" s="104"/>
    </row>
    <row r="65014" spans="151:151" ht="14.4" x14ac:dyDescent="0.25">
      <c r="EU65014" s="104"/>
    </row>
    <row r="65015" spans="151:151" ht="14.4" x14ac:dyDescent="0.25">
      <c r="EU65015" s="104"/>
    </row>
    <row r="65016" spans="151:151" ht="14.4" x14ac:dyDescent="0.25">
      <c r="EU65016" s="104"/>
    </row>
    <row r="65017" spans="151:151" ht="14.4" x14ac:dyDescent="0.25">
      <c r="EU65017" s="104"/>
    </row>
    <row r="65018" spans="151:151" ht="14.4" x14ac:dyDescent="0.25">
      <c r="EU65018" s="104"/>
    </row>
    <row r="65019" spans="151:151" ht="14.4" x14ac:dyDescent="0.25">
      <c r="EU65019" s="104"/>
    </row>
    <row r="65020" spans="151:151" ht="14.4" x14ac:dyDescent="0.25">
      <c r="EU65020" s="104"/>
    </row>
    <row r="65021" spans="151:151" ht="14.4" x14ac:dyDescent="0.25">
      <c r="EU65021" s="104"/>
    </row>
    <row r="65022" spans="151:151" ht="14.4" x14ac:dyDescent="0.25">
      <c r="EU65022" s="104"/>
    </row>
    <row r="65023" spans="151:151" ht="14.4" x14ac:dyDescent="0.25">
      <c r="EU65023" s="104"/>
    </row>
    <row r="65024" spans="151:151" ht="14.4" x14ac:dyDescent="0.25">
      <c r="EU65024" s="104"/>
    </row>
    <row r="65025" spans="151:151" ht="14.4" x14ac:dyDescent="0.25">
      <c r="EU65025" s="104"/>
    </row>
    <row r="65026" spans="151:151" ht="14.4" x14ac:dyDescent="0.25">
      <c r="EU65026" s="104"/>
    </row>
    <row r="65027" spans="151:151" ht="14.4" x14ac:dyDescent="0.25">
      <c r="EU65027" s="104"/>
    </row>
    <row r="65028" spans="151:151" ht="14.4" x14ac:dyDescent="0.25">
      <c r="EU65028" s="104"/>
    </row>
    <row r="65029" spans="151:151" ht="14.4" x14ac:dyDescent="0.25">
      <c r="EU65029" s="104"/>
    </row>
    <row r="65030" spans="151:151" ht="14.4" x14ac:dyDescent="0.25">
      <c r="EU65030" s="104"/>
    </row>
    <row r="65031" spans="151:151" ht="14.4" x14ac:dyDescent="0.25">
      <c r="EU65031" s="104"/>
    </row>
    <row r="65032" spans="151:151" ht="14.4" x14ac:dyDescent="0.25">
      <c r="EU65032" s="104"/>
    </row>
    <row r="65033" spans="151:151" ht="14.4" x14ac:dyDescent="0.25">
      <c r="EU65033" s="104"/>
    </row>
    <row r="65034" spans="151:151" ht="14.4" x14ac:dyDescent="0.25">
      <c r="EU65034" s="104"/>
    </row>
    <row r="65035" spans="151:151" ht="14.4" x14ac:dyDescent="0.25">
      <c r="EU65035" s="104"/>
    </row>
    <row r="65036" spans="151:151" ht="14.4" x14ac:dyDescent="0.25">
      <c r="EU65036" s="104"/>
    </row>
    <row r="65037" spans="151:151" ht="14.4" x14ac:dyDescent="0.25">
      <c r="EU65037" s="104"/>
    </row>
    <row r="65038" spans="151:151" ht="14.4" x14ac:dyDescent="0.25">
      <c r="EU65038" s="104"/>
    </row>
    <row r="65039" spans="151:151" ht="14.4" x14ac:dyDescent="0.25">
      <c r="EU65039" s="104"/>
    </row>
    <row r="65040" spans="151:151" ht="14.4" x14ac:dyDescent="0.25">
      <c r="EU65040" s="104"/>
    </row>
    <row r="65041" spans="151:151" ht="14.4" x14ac:dyDescent="0.25">
      <c r="EU65041" s="104"/>
    </row>
    <row r="65042" spans="151:151" ht="14.4" x14ac:dyDescent="0.25">
      <c r="EU65042" s="104"/>
    </row>
    <row r="65043" spans="151:151" ht="14.4" x14ac:dyDescent="0.25">
      <c r="EU65043" s="104"/>
    </row>
    <row r="65044" spans="151:151" ht="14.4" x14ac:dyDescent="0.25">
      <c r="EU65044" s="104"/>
    </row>
    <row r="65045" spans="151:151" ht="14.4" x14ac:dyDescent="0.25">
      <c r="EU65045" s="104"/>
    </row>
    <row r="65046" spans="151:151" ht="14.4" x14ac:dyDescent="0.25">
      <c r="EU65046" s="104"/>
    </row>
    <row r="65047" spans="151:151" ht="14.4" x14ac:dyDescent="0.25">
      <c r="EU65047" s="104"/>
    </row>
    <row r="65048" spans="151:151" ht="14.4" x14ac:dyDescent="0.25">
      <c r="EU65048" s="104"/>
    </row>
    <row r="65049" spans="151:151" ht="14.4" x14ac:dyDescent="0.25">
      <c r="EU65049" s="104"/>
    </row>
    <row r="65050" spans="151:151" ht="14.4" x14ac:dyDescent="0.25">
      <c r="EU65050" s="104"/>
    </row>
    <row r="65051" spans="151:151" ht="14.4" x14ac:dyDescent="0.25">
      <c r="EU65051" s="104"/>
    </row>
    <row r="65052" spans="151:151" ht="14.4" x14ac:dyDescent="0.25">
      <c r="EU65052" s="104"/>
    </row>
    <row r="65053" spans="151:151" ht="14.4" x14ac:dyDescent="0.25">
      <c r="EU65053" s="104"/>
    </row>
    <row r="65054" spans="151:151" ht="14.4" x14ac:dyDescent="0.25">
      <c r="EU65054" s="104"/>
    </row>
    <row r="65055" spans="151:151" ht="14.4" x14ac:dyDescent="0.25">
      <c r="EU65055" s="104"/>
    </row>
    <row r="65056" spans="151:151" ht="14.4" x14ac:dyDescent="0.25">
      <c r="EU65056" s="104"/>
    </row>
    <row r="65057" spans="151:151" ht="14.4" x14ac:dyDescent="0.25">
      <c r="EU65057" s="104"/>
    </row>
    <row r="65058" spans="151:151" ht="14.4" x14ac:dyDescent="0.25">
      <c r="EU65058" s="104"/>
    </row>
    <row r="65059" spans="151:151" ht="14.4" x14ac:dyDescent="0.25">
      <c r="EU65059" s="104"/>
    </row>
    <row r="65060" spans="151:151" ht="14.4" x14ac:dyDescent="0.25">
      <c r="EU65060" s="104"/>
    </row>
    <row r="65061" spans="151:151" ht="14.4" x14ac:dyDescent="0.25">
      <c r="EU65061" s="104"/>
    </row>
    <row r="65062" spans="151:151" ht="14.4" x14ac:dyDescent="0.25">
      <c r="EU65062" s="104"/>
    </row>
    <row r="65063" spans="151:151" ht="14.4" x14ac:dyDescent="0.25">
      <c r="EU65063" s="104"/>
    </row>
    <row r="65064" spans="151:151" ht="14.4" x14ac:dyDescent="0.25">
      <c r="EU65064" s="104"/>
    </row>
    <row r="65065" spans="151:151" ht="14.4" x14ac:dyDescent="0.25">
      <c r="EU65065" s="104"/>
    </row>
    <row r="65066" spans="151:151" ht="14.4" x14ac:dyDescent="0.25">
      <c r="EU65066" s="104"/>
    </row>
    <row r="65067" spans="151:151" ht="14.4" x14ac:dyDescent="0.25">
      <c r="EU65067" s="104"/>
    </row>
    <row r="65068" spans="151:151" ht="14.4" x14ac:dyDescent="0.25">
      <c r="EU65068" s="104"/>
    </row>
    <row r="65069" spans="151:151" ht="14.4" x14ac:dyDescent="0.25">
      <c r="EU65069" s="104"/>
    </row>
    <row r="65070" spans="151:151" ht="14.4" x14ac:dyDescent="0.25">
      <c r="EU65070" s="104"/>
    </row>
    <row r="65071" spans="151:151" ht="14.4" x14ac:dyDescent="0.25">
      <c r="EU65071" s="104"/>
    </row>
    <row r="65072" spans="151:151" ht="14.4" x14ac:dyDescent="0.25">
      <c r="EU65072" s="104"/>
    </row>
    <row r="65073" spans="151:151" ht="14.4" x14ac:dyDescent="0.25">
      <c r="EU65073" s="104"/>
    </row>
    <row r="65074" spans="151:151" ht="14.4" x14ac:dyDescent="0.25">
      <c r="EU65074" s="104"/>
    </row>
    <row r="65075" spans="151:151" ht="14.4" x14ac:dyDescent="0.25">
      <c r="EU65075" s="104"/>
    </row>
    <row r="65076" spans="151:151" ht="14.4" x14ac:dyDescent="0.25">
      <c r="EU65076" s="104"/>
    </row>
    <row r="65077" spans="151:151" ht="14.4" x14ac:dyDescent="0.25">
      <c r="EU65077" s="104"/>
    </row>
    <row r="65078" spans="151:151" ht="14.4" x14ac:dyDescent="0.25">
      <c r="EU65078" s="104"/>
    </row>
    <row r="65079" spans="151:151" ht="14.4" x14ac:dyDescent="0.25">
      <c r="EU65079" s="104"/>
    </row>
    <row r="65080" spans="151:151" ht="14.4" x14ac:dyDescent="0.25">
      <c r="EU65080" s="104"/>
    </row>
    <row r="65081" spans="151:151" ht="14.4" x14ac:dyDescent="0.25">
      <c r="EU65081" s="104"/>
    </row>
    <row r="65082" spans="151:151" ht="14.4" x14ac:dyDescent="0.25">
      <c r="EU65082" s="104"/>
    </row>
    <row r="65083" spans="151:151" ht="14.4" x14ac:dyDescent="0.25">
      <c r="EU65083" s="104"/>
    </row>
    <row r="65084" spans="151:151" ht="14.4" x14ac:dyDescent="0.25">
      <c r="EU65084" s="104"/>
    </row>
    <row r="65085" spans="151:151" ht="14.4" x14ac:dyDescent="0.25">
      <c r="EU65085" s="104"/>
    </row>
    <row r="65086" spans="151:151" ht="14.4" x14ac:dyDescent="0.25">
      <c r="EU65086" s="104"/>
    </row>
    <row r="65087" spans="151:151" ht="14.4" x14ac:dyDescent="0.25">
      <c r="EU65087" s="104"/>
    </row>
    <row r="65088" spans="151:151" ht="14.4" x14ac:dyDescent="0.25">
      <c r="EU65088" s="104"/>
    </row>
    <row r="65089" spans="151:151" ht="14.4" x14ac:dyDescent="0.25">
      <c r="EU65089" s="104"/>
    </row>
    <row r="65090" spans="151:151" ht="14.4" x14ac:dyDescent="0.25">
      <c r="EU65090" s="104"/>
    </row>
    <row r="65091" spans="151:151" ht="14.4" x14ac:dyDescent="0.25">
      <c r="EU65091" s="104"/>
    </row>
    <row r="65092" spans="151:151" ht="14.4" x14ac:dyDescent="0.25">
      <c r="EU65092" s="104"/>
    </row>
    <row r="65093" spans="151:151" ht="14.4" x14ac:dyDescent="0.25">
      <c r="EU65093" s="104"/>
    </row>
    <row r="65094" spans="151:151" ht="14.4" x14ac:dyDescent="0.25">
      <c r="EU65094" s="104"/>
    </row>
    <row r="65095" spans="151:151" ht="14.4" x14ac:dyDescent="0.25">
      <c r="EU65095" s="104"/>
    </row>
    <row r="65096" spans="151:151" ht="14.4" x14ac:dyDescent="0.25">
      <c r="EU65096" s="104"/>
    </row>
    <row r="65097" spans="151:151" ht="14.4" x14ac:dyDescent="0.25">
      <c r="EU65097" s="104"/>
    </row>
    <row r="65098" spans="151:151" ht="14.4" x14ac:dyDescent="0.25">
      <c r="EU65098" s="104"/>
    </row>
    <row r="65099" spans="151:151" ht="14.4" x14ac:dyDescent="0.25">
      <c r="EU65099" s="104"/>
    </row>
    <row r="65100" spans="151:151" ht="14.4" x14ac:dyDescent="0.25">
      <c r="EU65100" s="104"/>
    </row>
    <row r="65101" spans="151:151" ht="14.4" x14ac:dyDescent="0.25">
      <c r="EU65101" s="104"/>
    </row>
    <row r="65102" spans="151:151" ht="14.4" x14ac:dyDescent="0.25">
      <c r="EU65102" s="104"/>
    </row>
    <row r="65103" spans="151:151" ht="14.4" x14ac:dyDescent="0.25">
      <c r="EU65103" s="104"/>
    </row>
    <row r="65104" spans="151:151" ht="14.4" x14ac:dyDescent="0.25">
      <c r="EU65104" s="104"/>
    </row>
    <row r="65105" spans="151:151" ht="14.4" x14ac:dyDescent="0.25">
      <c r="EU65105" s="104"/>
    </row>
    <row r="65106" spans="151:151" ht="14.4" x14ac:dyDescent="0.25">
      <c r="EU65106" s="104"/>
    </row>
    <row r="65107" spans="151:151" ht="14.4" x14ac:dyDescent="0.25">
      <c r="EU65107" s="104"/>
    </row>
    <row r="65108" spans="151:151" ht="14.4" x14ac:dyDescent="0.25">
      <c r="EU65108" s="104"/>
    </row>
    <row r="65109" spans="151:151" ht="14.4" x14ac:dyDescent="0.25">
      <c r="EU65109" s="104"/>
    </row>
    <row r="65110" spans="151:151" ht="14.4" x14ac:dyDescent="0.25">
      <c r="EU65110" s="104"/>
    </row>
    <row r="65111" spans="151:151" ht="14.4" x14ac:dyDescent="0.25">
      <c r="EU65111" s="104"/>
    </row>
    <row r="65112" spans="151:151" ht="14.4" x14ac:dyDescent="0.25">
      <c r="EU65112" s="104"/>
    </row>
    <row r="65113" spans="151:151" ht="14.4" x14ac:dyDescent="0.25">
      <c r="EU65113" s="104"/>
    </row>
    <row r="65114" spans="151:151" ht="14.4" x14ac:dyDescent="0.25">
      <c r="EU65114" s="104"/>
    </row>
    <row r="65115" spans="151:151" ht="14.4" x14ac:dyDescent="0.25">
      <c r="EU65115" s="104"/>
    </row>
    <row r="65116" spans="151:151" ht="14.4" x14ac:dyDescent="0.25">
      <c r="EU65116" s="104"/>
    </row>
    <row r="65117" spans="151:151" ht="14.4" x14ac:dyDescent="0.25">
      <c r="EU65117" s="104"/>
    </row>
    <row r="65118" spans="151:151" ht="14.4" x14ac:dyDescent="0.25">
      <c r="EU65118" s="104"/>
    </row>
    <row r="65119" spans="151:151" ht="14.4" x14ac:dyDescent="0.25">
      <c r="EU65119" s="104"/>
    </row>
    <row r="65120" spans="151:151" ht="14.4" x14ac:dyDescent="0.25">
      <c r="EU65120" s="104"/>
    </row>
    <row r="65121" spans="151:151" ht="14.4" x14ac:dyDescent="0.25">
      <c r="EU65121" s="104"/>
    </row>
    <row r="65122" spans="151:151" ht="14.4" x14ac:dyDescent="0.25">
      <c r="EU65122" s="104"/>
    </row>
    <row r="65123" spans="151:151" ht="14.4" x14ac:dyDescent="0.25">
      <c r="EU65123" s="104"/>
    </row>
    <row r="65124" spans="151:151" ht="14.4" x14ac:dyDescent="0.25">
      <c r="EU65124" s="104"/>
    </row>
    <row r="65125" spans="151:151" ht="14.4" x14ac:dyDescent="0.25">
      <c r="EU65125" s="104"/>
    </row>
    <row r="65126" spans="151:151" ht="14.4" x14ac:dyDescent="0.25">
      <c r="EU65126" s="104"/>
    </row>
    <row r="65127" spans="151:151" ht="14.4" x14ac:dyDescent="0.25">
      <c r="EU65127" s="104"/>
    </row>
    <row r="65128" spans="151:151" ht="14.4" x14ac:dyDescent="0.25">
      <c r="EU65128" s="104"/>
    </row>
    <row r="65129" spans="151:151" ht="14.4" x14ac:dyDescent="0.25">
      <c r="EU65129" s="104"/>
    </row>
    <row r="65130" spans="151:151" ht="14.4" x14ac:dyDescent="0.25">
      <c r="EU65130" s="104"/>
    </row>
    <row r="65131" spans="151:151" ht="14.4" x14ac:dyDescent="0.25">
      <c r="EU65131" s="104"/>
    </row>
    <row r="65132" spans="151:151" ht="14.4" x14ac:dyDescent="0.25">
      <c r="EU65132" s="104"/>
    </row>
    <row r="65133" spans="151:151" ht="14.4" x14ac:dyDescent="0.25">
      <c r="EU65133" s="104"/>
    </row>
    <row r="65134" spans="151:151" ht="14.4" x14ac:dyDescent="0.25">
      <c r="EU65134" s="104"/>
    </row>
    <row r="65135" spans="151:151" ht="14.4" x14ac:dyDescent="0.25">
      <c r="EU65135" s="104"/>
    </row>
    <row r="65136" spans="151:151" ht="14.4" x14ac:dyDescent="0.25">
      <c r="EU65136" s="104"/>
    </row>
    <row r="65137" spans="151:151" ht="14.4" x14ac:dyDescent="0.25">
      <c r="EU65137" s="104"/>
    </row>
    <row r="65138" spans="151:151" ht="14.4" x14ac:dyDescent="0.25">
      <c r="EU65138" s="104"/>
    </row>
    <row r="65139" spans="151:151" ht="14.4" x14ac:dyDescent="0.25">
      <c r="EU65139" s="104"/>
    </row>
    <row r="65140" spans="151:151" ht="14.4" x14ac:dyDescent="0.25">
      <c r="EU65140" s="104"/>
    </row>
    <row r="65141" spans="151:151" ht="14.4" x14ac:dyDescent="0.25">
      <c r="EU65141" s="104"/>
    </row>
    <row r="65142" spans="151:151" ht="14.4" x14ac:dyDescent="0.25">
      <c r="EU65142" s="104"/>
    </row>
    <row r="65143" spans="151:151" ht="14.4" x14ac:dyDescent="0.25">
      <c r="EU65143" s="104"/>
    </row>
    <row r="65144" spans="151:151" ht="14.4" x14ac:dyDescent="0.25">
      <c r="EU65144" s="104"/>
    </row>
    <row r="65145" spans="151:151" ht="14.4" x14ac:dyDescent="0.25">
      <c r="EU65145" s="104"/>
    </row>
    <row r="65146" spans="151:151" ht="14.4" x14ac:dyDescent="0.25">
      <c r="EU65146" s="104"/>
    </row>
    <row r="65147" spans="151:151" ht="14.4" x14ac:dyDescent="0.25">
      <c r="EU65147" s="104"/>
    </row>
    <row r="65148" spans="151:151" ht="14.4" x14ac:dyDescent="0.25">
      <c r="EU65148" s="104"/>
    </row>
    <row r="65149" spans="151:151" ht="14.4" x14ac:dyDescent="0.25">
      <c r="EU65149" s="104"/>
    </row>
    <row r="65150" spans="151:151" ht="14.4" x14ac:dyDescent="0.25">
      <c r="EU65150" s="104"/>
    </row>
    <row r="65151" spans="151:151" ht="14.4" x14ac:dyDescent="0.25">
      <c r="EU65151" s="104"/>
    </row>
    <row r="65152" spans="151:151" ht="14.4" x14ac:dyDescent="0.25">
      <c r="EU65152" s="104"/>
    </row>
    <row r="65153" spans="151:151" ht="14.4" x14ac:dyDescent="0.25">
      <c r="EU65153" s="104"/>
    </row>
    <row r="65154" spans="151:151" ht="14.4" x14ac:dyDescent="0.25">
      <c r="EU65154" s="104"/>
    </row>
    <row r="65155" spans="151:151" ht="14.4" x14ac:dyDescent="0.25">
      <c r="EU65155" s="104"/>
    </row>
    <row r="65156" spans="151:151" ht="14.4" x14ac:dyDescent="0.25">
      <c r="EU65156" s="104"/>
    </row>
    <row r="65157" spans="151:151" ht="14.4" x14ac:dyDescent="0.25">
      <c r="EU65157" s="104"/>
    </row>
    <row r="65158" spans="151:151" ht="14.4" x14ac:dyDescent="0.25">
      <c r="EU65158" s="104"/>
    </row>
    <row r="65159" spans="151:151" ht="14.4" x14ac:dyDescent="0.25">
      <c r="EU65159" s="104"/>
    </row>
    <row r="65160" spans="151:151" ht="14.4" x14ac:dyDescent="0.25">
      <c r="EU65160" s="104"/>
    </row>
    <row r="65161" spans="151:151" ht="14.4" x14ac:dyDescent="0.25">
      <c r="EU65161" s="104"/>
    </row>
    <row r="65162" spans="151:151" ht="14.4" x14ac:dyDescent="0.25">
      <c r="EU65162" s="104"/>
    </row>
    <row r="65163" spans="151:151" ht="14.4" x14ac:dyDescent="0.25">
      <c r="EU65163" s="104"/>
    </row>
    <row r="65164" spans="151:151" ht="14.4" x14ac:dyDescent="0.25">
      <c r="EU65164" s="104"/>
    </row>
    <row r="65165" spans="151:151" ht="14.4" x14ac:dyDescent="0.25">
      <c r="EU65165" s="104"/>
    </row>
    <row r="65166" spans="151:151" ht="14.4" x14ac:dyDescent="0.25">
      <c r="EU65166" s="104"/>
    </row>
    <row r="65167" spans="151:151" ht="14.4" x14ac:dyDescent="0.25">
      <c r="EU65167" s="104"/>
    </row>
    <row r="65168" spans="151:151" ht="14.4" x14ac:dyDescent="0.25">
      <c r="EU65168" s="104"/>
    </row>
    <row r="65169" spans="151:151" ht="14.4" x14ac:dyDescent="0.25">
      <c r="EU65169" s="104"/>
    </row>
    <row r="65170" spans="151:151" ht="14.4" x14ac:dyDescent="0.25">
      <c r="EU65170" s="104"/>
    </row>
    <row r="65171" spans="151:151" ht="14.4" x14ac:dyDescent="0.25">
      <c r="EU65171" s="104"/>
    </row>
    <row r="65172" spans="151:151" ht="14.4" x14ac:dyDescent="0.25">
      <c r="EU65172" s="104"/>
    </row>
    <row r="65173" spans="151:151" ht="14.4" x14ac:dyDescent="0.25">
      <c r="EU65173" s="104"/>
    </row>
    <row r="65174" spans="151:151" ht="14.4" x14ac:dyDescent="0.25">
      <c r="EU65174" s="104"/>
    </row>
    <row r="65175" spans="151:151" ht="14.4" x14ac:dyDescent="0.25">
      <c r="EU65175" s="104"/>
    </row>
    <row r="65176" spans="151:151" ht="14.4" x14ac:dyDescent="0.25">
      <c r="EU65176" s="104"/>
    </row>
    <row r="65177" spans="151:151" ht="14.4" x14ac:dyDescent="0.25">
      <c r="EU65177" s="104"/>
    </row>
    <row r="65178" spans="151:151" ht="14.4" x14ac:dyDescent="0.25">
      <c r="EU65178" s="104"/>
    </row>
    <row r="65179" spans="151:151" ht="14.4" x14ac:dyDescent="0.25">
      <c r="EU65179" s="104"/>
    </row>
    <row r="65180" spans="151:151" ht="14.4" x14ac:dyDescent="0.25">
      <c r="EU65180" s="104"/>
    </row>
    <row r="65181" spans="151:151" ht="14.4" x14ac:dyDescent="0.25">
      <c r="EU65181" s="104"/>
    </row>
    <row r="65182" spans="151:151" ht="14.4" x14ac:dyDescent="0.25">
      <c r="EU65182" s="104"/>
    </row>
    <row r="65183" spans="151:151" ht="14.4" x14ac:dyDescent="0.25">
      <c r="EU65183" s="104"/>
    </row>
    <row r="65184" spans="151:151" ht="14.4" x14ac:dyDescent="0.25">
      <c r="EU65184" s="104"/>
    </row>
    <row r="65185" spans="151:151" ht="14.4" x14ac:dyDescent="0.25">
      <c r="EU65185" s="104"/>
    </row>
    <row r="65186" spans="151:151" ht="14.4" x14ac:dyDescent="0.25">
      <c r="EU65186" s="104"/>
    </row>
    <row r="65187" spans="151:151" ht="14.4" x14ac:dyDescent="0.25">
      <c r="EU65187" s="104"/>
    </row>
    <row r="65188" spans="151:151" ht="14.4" x14ac:dyDescent="0.25">
      <c r="EU65188" s="104"/>
    </row>
    <row r="65189" spans="151:151" ht="14.4" x14ac:dyDescent="0.25">
      <c r="EU65189" s="104"/>
    </row>
    <row r="65190" spans="151:151" ht="14.4" x14ac:dyDescent="0.25">
      <c r="EU65190" s="104"/>
    </row>
    <row r="65191" spans="151:151" ht="14.4" x14ac:dyDescent="0.25">
      <c r="EU65191" s="104"/>
    </row>
    <row r="65192" spans="151:151" ht="14.4" x14ac:dyDescent="0.25">
      <c r="EU65192" s="104"/>
    </row>
    <row r="65193" spans="151:151" ht="14.4" x14ac:dyDescent="0.25">
      <c r="EU65193" s="104"/>
    </row>
    <row r="65194" spans="151:151" ht="14.4" x14ac:dyDescent="0.25">
      <c r="EU65194" s="104"/>
    </row>
    <row r="65195" spans="151:151" ht="14.4" x14ac:dyDescent="0.25">
      <c r="EU65195" s="104"/>
    </row>
    <row r="65196" spans="151:151" ht="14.4" x14ac:dyDescent="0.25">
      <c r="EU65196" s="104"/>
    </row>
    <row r="65197" spans="151:151" ht="14.4" x14ac:dyDescent="0.25">
      <c r="EU65197" s="104"/>
    </row>
    <row r="65198" spans="151:151" ht="14.4" x14ac:dyDescent="0.25">
      <c r="EU65198" s="104"/>
    </row>
    <row r="65199" spans="151:151" ht="14.4" x14ac:dyDescent="0.25">
      <c r="EU65199" s="104"/>
    </row>
    <row r="65200" spans="151:151" ht="14.4" x14ac:dyDescent="0.25">
      <c r="EU65200" s="104"/>
    </row>
    <row r="65201" spans="151:151" ht="14.4" x14ac:dyDescent="0.25">
      <c r="EU65201" s="104"/>
    </row>
    <row r="65202" spans="151:151" ht="14.4" x14ac:dyDescent="0.25">
      <c r="EU65202" s="104"/>
    </row>
    <row r="65203" spans="151:151" ht="14.4" x14ac:dyDescent="0.25">
      <c r="EU65203" s="104"/>
    </row>
    <row r="65204" spans="151:151" ht="14.4" x14ac:dyDescent="0.25">
      <c r="EU65204" s="104"/>
    </row>
    <row r="65205" spans="151:151" ht="14.4" x14ac:dyDescent="0.25">
      <c r="EU65205" s="104"/>
    </row>
    <row r="65206" spans="151:151" ht="14.4" x14ac:dyDescent="0.25">
      <c r="EU65206" s="104"/>
    </row>
    <row r="65207" spans="151:151" ht="14.4" x14ac:dyDescent="0.25">
      <c r="EU65207" s="104"/>
    </row>
    <row r="65208" spans="151:151" ht="14.4" x14ac:dyDescent="0.25">
      <c r="EU65208" s="104"/>
    </row>
    <row r="65209" spans="151:151" ht="14.4" x14ac:dyDescent="0.25">
      <c r="EU65209" s="104"/>
    </row>
    <row r="65210" spans="151:151" ht="14.4" x14ac:dyDescent="0.25">
      <c r="EU65210" s="104"/>
    </row>
    <row r="65211" spans="151:151" ht="14.4" x14ac:dyDescent="0.25">
      <c r="EU65211" s="104"/>
    </row>
    <row r="65212" spans="151:151" ht="14.4" x14ac:dyDescent="0.25">
      <c r="EU65212" s="104"/>
    </row>
    <row r="65213" spans="151:151" ht="14.4" x14ac:dyDescent="0.25">
      <c r="EU65213" s="104"/>
    </row>
    <row r="65214" spans="151:151" ht="14.4" x14ac:dyDescent="0.25">
      <c r="EU65214" s="104"/>
    </row>
    <row r="65215" spans="151:151" ht="14.4" x14ac:dyDescent="0.25">
      <c r="EU65215" s="104"/>
    </row>
    <row r="65216" spans="151:151" ht="14.4" x14ac:dyDescent="0.25">
      <c r="EU65216" s="104"/>
    </row>
    <row r="65217" spans="151:151" ht="14.4" x14ac:dyDescent="0.25">
      <c r="EU65217" s="104"/>
    </row>
    <row r="65218" spans="151:151" ht="14.4" x14ac:dyDescent="0.25">
      <c r="EU65218" s="104"/>
    </row>
    <row r="65219" spans="151:151" ht="14.4" x14ac:dyDescent="0.25">
      <c r="EU65219" s="104"/>
    </row>
    <row r="65220" spans="151:151" ht="14.4" x14ac:dyDescent="0.25">
      <c r="EU65220" s="104"/>
    </row>
    <row r="65221" spans="151:151" ht="14.4" x14ac:dyDescent="0.25">
      <c r="EU65221" s="104"/>
    </row>
    <row r="65222" spans="151:151" ht="14.4" x14ac:dyDescent="0.25">
      <c r="EU65222" s="104"/>
    </row>
    <row r="65223" spans="151:151" ht="14.4" x14ac:dyDescent="0.25">
      <c r="EU65223" s="104"/>
    </row>
    <row r="65224" spans="151:151" ht="14.4" x14ac:dyDescent="0.25">
      <c r="EU65224" s="104"/>
    </row>
    <row r="65225" spans="151:151" ht="14.4" x14ac:dyDescent="0.25">
      <c r="EU65225" s="104"/>
    </row>
    <row r="65226" spans="151:151" ht="14.4" x14ac:dyDescent="0.25">
      <c r="EU65226" s="104"/>
    </row>
    <row r="65227" spans="151:151" ht="14.4" x14ac:dyDescent="0.25">
      <c r="EU65227" s="104"/>
    </row>
    <row r="65228" spans="151:151" ht="14.4" x14ac:dyDescent="0.25">
      <c r="EU65228" s="104"/>
    </row>
    <row r="65229" spans="151:151" ht="14.4" x14ac:dyDescent="0.25">
      <c r="EU65229" s="104"/>
    </row>
    <row r="65230" spans="151:151" ht="14.4" x14ac:dyDescent="0.25">
      <c r="EU65230" s="104"/>
    </row>
    <row r="65231" spans="151:151" ht="14.4" x14ac:dyDescent="0.25">
      <c r="EU65231" s="104"/>
    </row>
    <row r="65232" spans="151:151" ht="14.4" x14ac:dyDescent="0.25">
      <c r="EU65232" s="104"/>
    </row>
    <row r="65233" spans="151:151" ht="14.4" x14ac:dyDescent="0.25">
      <c r="EU65233" s="104"/>
    </row>
    <row r="65234" spans="151:151" ht="14.4" x14ac:dyDescent="0.25">
      <c r="EU65234" s="104"/>
    </row>
    <row r="65235" spans="151:151" ht="14.4" x14ac:dyDescent="0.25">
      <c r="EU65235" s="104"/>
    </row>
    <row r="65236" spans="151:151" ht="14.4" x14ac:dyDescent="0.25">
      <c r="EU65236" s="104"/>
    </row>
    <row r="65237" spans="151:151" ht="14.4" x14ac:dyDescent="0.25">
      <c r="EU65237" s="104"/>
    </row>
    <row r="65238" spans="151:151" ht="14.4" x14ac:dyDescent="0.25">
      <c r="EU65238" s="104"/>
    </row>
    <row r="65239" spans="151:151" ht="14.4" x14ac:dyDescent="0.25">
      <c r="EU65239" s="104"/>
    </row>
    <row r="65240" spans="151:151" ht="14.4" x14ac:dyDescent="0.25">
      <c r="EU65240" s="104"/>
    </row>
    <row r="65241" spans="151:151" ht="14.4" x14ac:dyDescent="0.25">
      <c r="EU65241" s="104"/>
    </row>
    <row r="65242" spans="151:151" ht="14.4" x14ac:dyDescent="0.25">
      <c r="EU65242" s="104"/>
    </row>
    <row r="65243" spans="151:151" ht="14.4" x14ac:dyDescent="0.25">
      <c r="EU65243" s="104"/>
    </row>
    <row r="65244" spans="151:151" ht="14.4" x14ac:dyDescent="0.25">
      <c r="EU65244" s="104"/>
    </row>
    <row r="65245" spans="151:151" ht="14.4" x14ac:dyDescent="0.25">
      <c r="EU65245" s="104"/>
    </row>
    <row r="65246" spans="151:151" ht="14.4" x14ac:dyDescent="0.25">
      <c r="EU65246" s="104"/>
    </row>
    <row r="65247" spans="151:151" ht="14.4" x14ac:dyDescent="0.25">
      <c r="EU65247" s="104"/>
    </row>
    <row r="65248" spans="151:151" ht="14.4" x14ac:dyDescent="0.25">
      <c r="EU65248" s="104"/>
    </row>
    <row r="65249" spans="151:151" ht="14.4" x14ac:dyDescent="0.25">
      <c r="EU65249" s="104"/>
    </row>
    <row r="65250" spans="151:151" ht="14.4" x14ac:dyDescent="0.25">
      <c r="EU65250" s="104"/>
    </row>
    <row r="65251" spans="151:151" ht="14.4" x14ac:dyDescent="0.25">
      <c r="EU65251" s="104"/>
    </row>
    <row r="65252" spans="151:151" ht="14.4" x14ac:dyDescent="0.25">
      <c r="EU65252" s="104"/>
    </row>
    <row r="65253" spans="151:151" ht="14.4" x14ac:dyDescent="0.25">
      <c r="EU65253" s="104"/>
    </row>
    <row r="65254" spans="151:151" ht="14.4" x14ac:dyDescent="0.25">
      <c r="EU65254" s="104"/>
    </row>
    <row r="65255" spans="151:151" ht="14.4" x14ac:dyDescent="0.25">
      <c r="EU65255" s="104"/>
    </row>
    <row r="65256" spans="151:151" ht="14.4" x14ac:dyDescent="0.25">
      <c r="EU65256" s="104"/>
    </row>
    <row r="65257" spans="151:151" ht="14.4" x14ac:dyDescent="0.25">
      <c r="EU65257" s="104"/>
    </row>
    <row r="65258" spans="151:151" ht="14.4" x14ac:dyDescent="0.25">
      <c r="EU65258" s="104"/>
    </row>
    <row r="65259" spans="151:151" ht="14.4" x14ac:dyDescent="0.25">
      <c r="EU65259" s="104"/>
    </row>
    <row r="65260" spans="151:151" ht="14.4" x14ac:dyDescent="0.25">
      <c r="EU65260" s="104"/>
    </row>
    <row r="65261" spans="151:151" ht="14.4" x14ac:dyDescent="0.25">
      <c r="EU65261" s="104"/>
    </row>
    <row r="65262" spans="151:151" ht="14.4" x14ac:dyDescent="0.25">
      <c r="EU65262" s="104"/>
    </row>
    <row r="65263" spans="151:151" ht="14.4" x14ac:dyDescent="0.25">
      <c r="EU65263" s="104"/>
    </row>
    <row r="65264" spans="151:151" ht="14.4" x14ac:dyDescent="0.25">
      <c r="EU65264" s="104"/>
    </row>
    <row r="65265" spans="151:151" ht="14.4" x14ac:dyDescent="0.25">
      <c r="EU65265" s="104"/>
    </row>
    <row r="65266" spans="151:151" ht="14.4" x14ac:dyDescent="0.25">
      <c r="EU65266" s="104"/>
    </row>
    <row r="65267" spans="151:151" ht="14.4" x14ac:dyDescent="0.25">
      <c r="EU65267" s="104"/>
    </row>
    <row r="65268" spans="151:151" ht="14.4" x14ac:dyDescent="0.25">
      <c r="EU65268" s="104"/>
    </row>
    <row r="65269" spans="151:151" ht="14.4" x14ac:dyDescent="0.25">
      <c r="EU65269" s="104"/>
    </row>
    <row r="65270" spans="151:151" ht="14.4" x14ac:dyDescent="0.25">
      <c r="EU65270" s="104"/>
    </row>
    <row r="65271" spans="151:151" ht="14.4" x14ac:dyDescent="0.25">
      <c r="EU65271" s="104"/>
    </row>
    <row r="65272" spans="151:151" ht="14.4" x14ac:dyDescent="0.25">
      <c r="EU65272" s="104"/>
    </row>
    <row r="65273" spans="151:151" ht="14.4" x14ac:dyDescent="0.25">
      <c r="EU65273" s="104"/>
    </row>
    <row r="65274" spans="151:151" ht="14.4" x14ac:dyDescent="0.25">
      <c r="EU65274" s="104"/>
    </row>
    <row r="65275" spans="151:151" ht="14.4" x14ac:dyDescent="0.25">
      <c r="EU65275" s="104"/>
    </row>
    <row r="65276" spans="151:151" ht="14.4" x14ac:dyDescent="0.25">
      <c r="EU65276" s="104"/>
    </row>
    <row r="65277" spans="151:151" ht="14.4" x14ac:dyDescent="0.25">
      <c r="EU65277" s="104"/>
    </row>
    <row r="65278" spans="151:151" ht="14.4" x14ac:dyDescent="0.25">
      <c r="EU65278" s="104"/>
    </row>
    <row r="65279" spans="151:151" ht="14.4" x14ac:dyDescent="0.25">
      <c r="EU65279" s="104"/>
    </row>
    <row r="65280" spans="151:151" ht="14.4" x14ac:dyDescent="0.25">
      <c r="EU65280" s="104"/>
    </row>
    <row r="65281" spans="151:151" ht="14.4" x14ac:dyDescent="0.25">
      <c r="EU65281" s="104"/>
    </row>
    <row r="65282" spans="151:151" ht="14.4" x14ac:dyDescent="0.25">
      <c r="EU65282" s="104"/>
    </row>
    <row r="65283" spans="151:151" ht="14.4" x14ac:dyDescent="0.25">
      <c r="EU65283" s="104"/>
    </row>
    <row r="65284" spans="151:151" ht="14.4" x14ac:dyDescent="0.25">
      <c r="EU65284" s="104"/>
    </row>
    <row r="65285" spans="151:151" ht="14.4" x14ac:dyDescent="0.25">
      <c r="EU65285" s="104"/>
    </row>
    <row r="65286" spans="151:151" ht="14.4" x14ac:dyDescent="0.25">
      <c r="EU65286" s="104"/>
    </row>
    <row r="65287" spans="151:151" ht="14.4" x14ac:dyDescent="0.25">
      <c r="EU65287" s="104"/>
    </row>
    <row r="65288" spans="151:151" ht="14.4" x14ac:dyDescent="0.25">
      <c r="EU65288" s="104"/>
    </row>
    <row r="65289" spans="151:151" ht="14.4" x14ac:dyDescent="0.25">
      <c r="EU65289" s="104"/>
    </row>
    <row r="65290" spans="151:151" ht="14.4" x14ac:dyDescent="0.25">
      <c r="EU65290" s="104"/>
    </row>
    <row r="65291" spans="151:151" ht="14.4" x14ac:dyDescent="0.25">
      <c r="EU65291" s="104"/>
    </row>
    <row r="65292" spans="151:151" ht="14.4" x14ac:dyDescent="0.25">
      <c r="EU65292" s="104"/>
    </row>
    <row r="65293" spans="151:151" ht="14.4" x14ac:dyDescent="0.25">
      <c r="EU65293" s="104"/>
    </row>
    <row r="65294" spans="151:151" ht="14.4" x14ac:dyDescent="0.25">
      <c r="EU65294" s="104"/>
    </row>
    <row r="65295" spans="151:151" ht="14.4" x14ac:dyDescent="0.25">
      <c r="EU65295" s="104"/>
    </row>
    <row r="65296" spans="151:151" ht="14.4" x14ac:dyDescent="0.25">
      <c r="EU65296" s="104"/>
    </row>
    <row r="65297" spans="151:151" ht="14.4" x14ac:dyDescent="0.25">
      <c r="EU65297" s="104"/>
    </row>
    <row r="65298" spans="151:151" ht="14.4" x14ac:dyDescent="0.25">
      <c r="EU65298" s="104"/>
    </row>
    <row r="65299" spans="151:151" ht="14.4" x14ac:dyDescent="0.25">
      <c r="EU65299" s="104"/>
    </row>
    <row r="65300" spans="151:151" ht="14.4" x14ac:dyDescent="0.25">
      <c r="EU65300" s="104"/>
    </row>
    <row r="65301" spans="151:151" ht="14.4" x14ac:dyDescent="0.25">
      <c r="EU65301" s="104"/>
    </row>
    <row r="65302" spans="151:151" ht="14.4" x14ac:dyDescent="0.25">
      <c r="EU65302" s="104"/>
    </row>
    <row r="65303" spans="151:151" ht="14.4" x14ac:dyDescent="0.25">
      <c r="EU65303" s="104"/>
    </row>
    <row r="65304" spans="151:151" ht="14.4" x14ac:dyDescent="0.25">
      <c r="EU65304" s="104"/>
    </row>
    <row r="65305" spans="151:151" ht="14.4" x14ac:dyDescent="0.25">
      <c r="EU65305" s="104"/>
    </row>
    <row r="65306" spans="151:151" ht="14.4" x14ac:dyDescent="0.25">
      <c r="EU65306" s="104"/>
    </row>
    <row r="65307" spans="151:151" ht="14.4" x14ac:dyDescent="0.25">
      <c r="EU65307" s="104"/>
    </row>
    <row r="65308" spans="151:151" ht="14.4" x14ac:dyDescent="0.25">
      <c r="EU65308" s="104"/>
    </row>
    <row r="65309" spans="151:151" ht="14.4" x14ac:dyDescent="0.25">
      <c r="EU65309" s="104"/>
    </row>
    <row r="65310" spans="151:151" ht="14.4" x14ac:dyDescent="0.25">
      <c r="EU65310" s="104"/>
    </row>
    <row r="65311" spans="151:151" ht="14.4" x14ac:dyDescent="0.25">
      <c r="EU65311" s="104"/>
    </row>
    <row r="65312" spans="151:151" ht="14.4" x14ac:dyDescent="0.25">
      <c r="EU65312" s="104"/>
    </row>
    <row r="65313" spans="151:151" ht="14.4" x14ac:dyDescent="0.25">
      <c r="EU65313" s="104"/>
    </row>
    <row r="65314" spans="151:151" ht="14.4" x14ac:dyDescent="0.25">
      <c r="EU65314" s="104"/>
    </row>
    <row r="65315" spans="151:151" ht="14.4" x14ac:dyDescent="0.25">
      <c r="EU65315" s="104"/>
    </row>
    <row r="65316" spans="151:151" ht="14.4" x14ac:dyDescent="0.25">
      <c r="EU65316" s="104"/>
    </row>
    <row r="65317" spans="151:151" ht="14.4" x14ac:dyDescent="0.25">
      <c r="EU65317" s="104"/>
    </row>
    <row r="65318" spans="151:151" ht="14.4" x14ac:dyDescent="0.25">
      <c r="EU65318" s="104"/>
    </row>
    <row r="65319" spans="151:151" ht="14.4" x14ac:dyDescent="0.25">
      <c r="EU65319" s="104"/>
    </row>
    <row r="65320" spans="151:151" ht="14.4" x14ac:dyDescent="0.25">
      <c r="EU65320" s="104"/>
    </row>
    <row r="65321" spans="151:151" ht="14.4" x14ac:dyDescent="0.25">
      <c r="EU65321" s="104"/>
    </row>
    <row r="65322" spans="151:151" ht="14.4" x14ac:dyDescent="0.25">
      <c r="EU65322" s="104"/>
    </row>
    <row r="65323" spans="151:151" ht="14.4" x14ac:dyDescent="0.25">
      <c r="EU65323" s="104"/>
    </row>
    <row r="65324" spans="151:151" ht="14.4" x14ac:dyDescent="0.25">
      <c r="EU65324" s="104"/>
    </row>
    <row r="65325" spans="151:151" ht="14.4" x14ac:dyDescent="0.25">
      <c r="EU65325" s="104"/>
    </row>
    <row r="65326" spans="151:151" ht="14.4" x14ac:dyDescent="0.25">
      <c r="EU65326" s="104"/>
    </row>
    <row r="65327" spans="151:151" ht="14.4" x14ac:dyDescent="0.25">
      <c r="EU65327" s="104"/>
    </row>
    <row r="65328" spans="151:151" ht="14.4" x14ac:dyDescent="0.25">
      <c r="EU65328" s="104"/>
    </row>
    <row r="65329" spans="151:151" ht="14.4" x14ac:dyDescent="0.25">
      <c r="EU65329" s="104"/>
    </row>
    <row r="65330" spans="151:151" ht="14.4" x14ac:dyDescent="0.25">
      <c r="EU65330" s="104"/>
    </row>
    <row r="65331" spans="151:151" ht="14.4" x14ac:dyDescent="0.25">
      <c r="EU65331" s="104"/>
    </row>
    <row r="65332" spans="151:151" ht="14.4" x14ac:dyDescent="0.25">
      <c r="EU65332" s="104"/>
    </row>
    <row r="65333" spans="151:151" ht="14.4" x14ac:dyDescent="0.25">
      <c r="EU65333" s="104"/>
    </row>
    <row r="65334" spans="151:151" ht="14.4" x14ac:dyDescent="0.25">
      <c r="EU65334" s="104"/>
    </row>
    <row r="65335" spans="151:151" ht="14.4" x14ac:dyDescent="0.25">
      <c r="EU65335" s="104"/>
    </row>
    <row r="65336" spans="151:151" ht="14.4" x14ac:dyDescent="0.25">
      <c r="EU65336" s="104"/>
    </row>
    <row r="65337" spans="151:151" ht="14.4" x14ac:dyDescent="0.25">
      <c r="EU65337" s="104"/>
    </row>
    <row r="65338" spans="151:151" ht="14.4" x14ac:dyDescent="0.25">
      <c r="EU65338" s="104"/>
    </row>
    <row r="65339" spans="151:151" ht="14.4" x14ac:dyDescent="0.25">
      <c r="EU65339" s="104"/>
    </row>
    <row r="65340" spans="151:151" ht="14.4" x14ac:dyDescent="0.25">
      <c r="EU65340" s="104"/>
    </row>
    <row r="65341" spans="151:151" ht="14.4" x14ac:dyDescent="0.25">
      <c r="EU65341" s="104"/>
    </row>
    <row r="65342" spans="151:151" ht="14.4" x14ac:dyDescent="0.25">
      <c r="EU65342" s="104"/>
    </row>
    <row r="65343" spans="151:151" ht="14.4" x14ac:dyDescent="0.25">
      <c r="EU65343" s="104"/>
    </row>
    <row r="65344" spans="151:151" ht="14.4" x14ac:dyDescent="0.25">
      <c r="EU65344" s="104"/>
    </row>
    <row r="65345" spans="151:151" ht="14.4" x14ac:dyDescent="0.25">
      <c r="EU65345" s="104"/>
    </row>
    <row r="65346" spans="151:151" ht="14.4" x14ac:dyDescent="0.25">
      <c r="EU65346" s="104"/>
    </row>
    <row r="65347" spans="151:151" ht="14.4" x14ac:dyDescent="0.25">
      <c r="EU65347" s="104"/>
    </row>
    <row r="65348" spans="151:151" ht="14.4" x14ac:dyDescent="0.25">
      <c r="EU65348" s="104"/>
    </row>
    <row r="65349" spans="151:151" ht="14.4" x14ac:dyDescent="0.25">
      <c r="EU65349" s="104"/>
    </row>
    <row r="65350" spans="151:151" ht="14.4" x14ac:dyDescent="0.25">
      <c r="EU65350" s="104"/>
    </row>
    <row r="65351" spans="151:151" ht="14.4" x14ac:dyDescent="0.25">
      <c r="EU65351" s="104"/>
    </row>
    <row r="65352" spans="151:151" ht="14.4" x14ac:dyDescent="0.25">
      <c r="EU65352" s="104"/>
    </row>
    <row r="65353" spans="151:151" ht="14.4" x14ac:dyDescent="0.25">
      <c r="EU65353" s="104"/>
    </row>
    <row r="65354" spans="151:151" ht="14.4" x14ac:dyDescent="0.25">
      <c r="EU65354" s="104"/>
    </row>
    <row r="65355" spans="151:151" ht="14.4" x14ac:dyDescent="0.25">
      <c r="EU65355" s="104"/>
    </row>
    <row r="65356" spans="151:151" ht="14.4" x14ac:dyDescent="0.25">
      <c r="EU65356" s="104"/>
    </row>
    <row r="65357" spans="151:151" ht="14.4" x14ac:dyDescent="0.25">
      <c r="EU65357" s="104"/>
    </row>
    <row r="65358" spans="151:151" ht="14.4" x14ac:dyDescent="0.25">
      <c r="EU65358" s="104"/>
    </row>
    <row r="65359" spans="151:151" ht="14.4" x14ac:dyDescent="0.25">
      <c r="EU65359" s="104"/>
    </row>
    <row r="65360" spans="151:151" ht="14.4" x14ac:dyDescent="0.25">
      <c r="EU65360" s="104"/>
    </row>
    <row r="65361" spans="151:151" ht="14.4" x14ac:dyDescent="0.25">
      <c r="EU65361" s="104"/>
    </row>
    <row r="65362" spans="151:151" ht="14.4" x14ac:dyDescent="0.25">
      <c r="EU65362" s="104"/>
    </row>
    <row r="65363" spans="151:151" ht="14.4" x14ac:dyDescent="0.25">
      <c r="EU65363" s="104"/>
    </row>
    <row r="65364" spans="151:151" ht="14.4" x14ac:dyDescent="0.25">
      <c r="EU65364" s="104"/>
    </row>
    <row r="65365" spans="151:151" ht="14.4" x14ac:dyDescent="0.25">
      <c r="EU65365" s="104"/>
    </row>
    <row r="65366" spans="151:151" ht="14.4" x14ac:dyDescent="0.25">
      <c r="EU65366" s="104"/>
    </row>
    <row r="65367" spans="151:151" ht="14.4" x14ac:dyDescent="0.25">
      <c r="EU65367" s="104"/>
    </row>
    <row r="65368" spans="151:151" ht="14.4" x14ac:dyDescent="0.25">
      <c r="EU65368" s="104"/>
    </row>
    <row r="65369" spans="151:151" ht="14.4" x14ac:dyDescent="0.25">
      <c r="EU65369" s="104"/>
    </row>
    <row r="65370" spans="151:151" ht="14.4" x14ac:dyDescent="0.25">
      <c r="EU65370" s="104"/>
    </row>
    <row r="65371" spans="151:151" ht="14.4" x14ac:dyDescent="0.25">
      <c r="EU65371" s="104"/>
    </row>
    <row r="65372" spans="151:151" ht="14.4" x14ac:dyDescent="0.25">
      <c r="EU65372" s="104"/>
    </row>
    <row r="65373" spans="151:151" ht="14.4" x14ac:dyDescent="0.25">
      <c r="EU65373" s="104"/>
    </row>
    <row r="65374" spans="151:151" ht="14.4" x14ac:dyDescent="0.25">
      <c r="EU65374" s="104"/>
    </row>
    <row r="65375" spans="151:151" ht="14.4" x14ac:dyDescent="0.25">
      <c r="EU65375" s="104"/>
    </row>
    <row r="65376" spans="151:151" ht="14.4" x14ac:dyDescent="0.25">
      <c r="EU65376" s="104"/>
    </row>
    <row r="65377" spans="151:151" ht="14.4" x14ac:dyDescent="0.25">
      <c r="EU65377" s="104"/>
    </row>
    <row r="65378" spans="151:151" ht="14.4" x14ac:dyDescent="0.25">
      <c r="EU65378" s="104"/>
    </row>
    <row r="65379" spans="151:151" ht="14.4" x14ac:dyDescent="0.25">
      <c r="EU65379" s="104"/>
    </row>
    <row r="65380" spans="151:151" ht="14.4" x14ac:dyDescent="0.25">
      <c r="EU65380" s="104"/>
    </row>
    <row r="65381" spans="151:151" ht="14.4" x14ac:dyDescent="0.25">
      <c r="EU65381" s="104"/>
    </row>
    <row r="65382" spans="151:151" ht="14.4" x14ac:dyDescent="0.25">
      <c r="EU65382" s="104"/>
    </row>
    <row r="65383" spans="151:151" ht="14.4" x14ac:dyDescent="0.25">
      <c r="EU65383" s="104"/>
    </row>
    <row r="65384" spans="151:151" ht="14.4" x14ac:dyDescent="0.25">
      <c r="EU65384" s="104"/>
    </row>
    <row r="65385" spans="151:151" ht="14.4" x14ac:dyDescent="0.25">
      <c r="EU65385" s="104"/>
    </row>
    <row r="65386" spans="151:151" ht="14.4" x14ac:dyDescent="0.25">
      <c r="EU65386" s="104"/>
    </row>
    <row r="65387" spans="151:151" ht="14.4" x14ac:dyDescent="0.25">
      <c r="EU65387" s="104"/>
    </row>
    <row r="65388" spans="151:151" ht="14.4" x14ac:dyDescent="0.25">
      <c r="EU65388" s="104"/>
    </row>
    <row r="65389" spans="151:151" ht="14.4" x14ac:dyDescent="0.25">
      <c r="EU65389" s="104"/>
    </row>
    <row r="65390" spans="151:151" ht="14.4" x14ac:dyDescent="0.25">
      <c r="EU65390" s="104"/>
    </row>
    <row r="65391" spans="151:151" ht="14.4" x14ac:dyDescent="0.25">
      <c r="EU65391" s="104"/>
    </row>
    <row r="65392" spans="151:151" ht="14.4" x14ac:dyDescent="0.25">
      <c r="EU65392" s="104"/>
    </row>
    <row r="65393" spans="151:151" ht="14.4" x14ac:dyDescent="0.25">
      <c r="EU65393" s="104"/>
    </row>
    <row r="65394" spans="151:151" ht="14.4" x14ac:dyDescent="0.25">
      <c r="EU65394" s="104"/>
    </row>
    <row r="65395" spans="151:151" ht="14.4" x14ac:dyDescent="0.25">
      <c r="EU65395" s="104"/>
    </row>
    <row r="65396" spans="151:151" ht="14.4" x14ac:dyDescent="0.25">
      <c r="EU65396" s="104"/>
    </row>
    <row r="65397" spans="151:151" ht="14.4" x14ac:dyDescent="0.25">
      <c r="EU65397" s="104"/>
    </row>
    <row r="65398" spans="151:151" ht="14.4" x14ac:dyDescent="0.25">
      <c r="EU65398" s="104"/>
    </row>
    <row r="65399" spans="151:151" ht="14.4" x14ac:dyDescent="0.25">
      <c r="EU65399" s="104"/>
    </row>
    <row r="65400" spans="151:151" ht="14.4" x14ac:dyDescent="0.25">
      <c r="EU65400" s="104"/>
    </row>
    <row r="65401" spans="151:151" ht="14.4" x14ac:dyDescent="0.25">
      <c r="EU65401" s="104"/>
    </row>
    <row r="65402" spans="151:151" ht="14.4" x14ac:dyDescent="0.25">
      <c r="EU65402" s="104"/>
    </row>
    <row r="65403" spans="151:151" ht="14.4" x14ac:dyDescent="0.25">
      <c r="EU65403" s="104"/>
    </row>
    <row r="65404" spans="151:151" ht="14.4" x14ac:dyDescent="0.25">
      <c r="EU65404" s="104"/>
    </row>
    <row r="65405" spans="151:151" ht="14.4" x14ac:dyDescent="0.25">
      <c r="EU65405" s="104"/>
    </row>
    <row r="65406" spans="151:151" ht="14.4" x14ac:dyDescent="0.25">
      <c r="EU65406" s="104"/>
    </row>
    <row r="65407" spans="151:151" ht="14.4" x14ac:dyDescent="0.25">
      <c r="EU65407" s="104"/>
    </row>
    <row r="65408" spans="151:151" ht="14.4" x14ac:dyDescent="0.25">
      <c r="EU65408" s="104"/>
    </row>
    <row r="65409" spans="151:151" ht="14.4" x14ac:dyDescent="0.25">
      <c r="EU65409" s="104"/>
    </row>
    <row r="65410" spans="151:151" ht="14.4" x14ac:dyDescent="0.25">
      <c r="EU65410" s="104"/>
    </row>
    <row r="65411" spans="151:151" ht="14.4" x14ac:dyDescent="0.25">
      <c r="EU65411" s="104"/>
    </row>
    <row r="65412" spans="151:151" ht="14.4" x14ac:dyDescent="0.25">
      <c r="EU65412" s="104"/>
    </row>
    <row r="65413" spans="151:151" ht="14.4" x14ac:dyDescent="0.25">
      <c r="EU65413" s="104"/>
    </row>
    <row r="65414" spans="151:151" ht="14.4" x14ac:dyDescent="0.25">
      <c r="EU65414" s="104"/>
    </row>
    <row r="65415" spans="151:151" ht="14.4" x14ac:dyDescent="0.25">
      <c r="EU65415" s="104"/>
    </row>
    <row r="65416" spans="151:151" ht="14.4" x14ac:dyDescent="0.25">
      <c r="EU65416" s="104"/>
    </row>
    <row r="65417" spans="151:151" ht="14.4" x14ac:dyDescent="0.25">
      <c r="EU65417" s="104"/>
    </row>
    <row r="65418" spans="151:151" ht="14.4" x14ac:dyDescent="0.25">
      <c r="EU65418" s="104"/>
    </row>
    <row r="65419" spans="151:151" ht="14.4" x14ac:dyDescent="0.25">
      <c r="EU65419" s="104"/>
    </row>
    <row r="65420" spans="151:151" ht="14.4" x14ac:dyDescent="0.25">
      <c r="EU65420" s="104"/>
    </row>
    <row r="65421" spans="151:151" ht="14.4" x14ac:dyDescent="0.25">
      <c r="EU65421" s="104"/>
    </row>
    <row r="65422" spans="151:151" ht="14.4" x14ac:dyDescent="0.25">
      <c r="EU65422" s="104"/>
    </row>
    <row r="65423" spans="151:151" ht="14.4" x14ac:dyDescent="0.25">
      <c r="EU65423" s="104"/>
    </row>
    <row r="65424" spans="151:151" ht="14.4" x14ac:dyDescent="0.25">
      <c r="EU65424" s="104"/>
    </row>
    <row r="65425" spans="151:151" ht="14.4" x14ac:dyDescent="0.25">
      <c r="EU65425" s="104"/>
    </row>
    <row r="65426" spans="151:151" ht="14.4" x14ac:dyDescent="0.25">
      <c r="EU65426" s="104"/>
    </row>
    <row r="65427" spans="151:151" ht="14.4" x14ac:dyDescent="0.25">
      <c r="EU65427" s="104"/>
    </row>
    <row r="65428" spans="151:151" ht="14.4" x14ac:dyDescent="0.25">
      <c r="EU65428" s="104"/>
    </row>
    <row r="65429" spans="151:151" ht="14.4" x14ac:dyDescent="0.25">
      <c r="EU65429" s="104"/>
    </row>
    <row r="65430" spans="151:151" ht="14.4" x14ac:dyDescent="0.25">
      <c r="EU65430" s="104"/>
    </row>
    <row r="65431" spans="151:151" ht="14.4" x14ac:dyDescent="0.25">
      <c r="EU65431" s="104"/>
    </row>
    <row r="65432" spans="151:151" ht="14.4" x14ac:dyDescent="0.25">
      <c r="EU65432" s="104"/>
    </row>
    <row r="65433" spans="151:151" ht="14.4" x14ac:dyDescent="0.25">
      <c r="EU65433" s="104"/>
    </row>
    <row r="65434" spans="151:151" ht="14.4" x14ac:dyDescent="0.25">
      <c r="EU65434" s="104"/>
    </row>
    <row r="65435" spans="151:151" ht="14.4" x14ac:dyDescent="0.25">
      <c r="EU65435" s="104"/>
    </row>
    <row r="65436" spans="151:151" ht="14.4" x14ac:dyDescent="0.25">
      <c r="EU65436" s="104"/>
    </row>
    <row r="65437" spans="151:151" ht="14.4" x14ac:dyDescent="0.25">
      <c r="EU65437" s="104"/>
    </row>
    <row r="65438" spans="151:151" ht="14.4" x14ac:dyDescent="0.25">
      <c r="EU65438" s="104"/>
    </row>
    <row r="65439" spans="151:151" ht="14.4" x14ac:dyDescent="0.25">
      <c r="EU65439" s="104"/>
    </row>
    <row r="65440" spans="151:151" ht="14.4" x14ac:dyDescent="0.25">
      <c r="EU65440" s="104"/>
    </row>
    <row r="65441" spans="151:151" ht="14.4" x14ac:dyDescent="0.25">
      <c r="EU65441" s="104"/>
    </row>
    <row r="65442" spans="151:151" ht="14.4" x14ac:dyDescent="0.25">
      <c r="EU65442" s="104"/>
    </row>
    <row r="65443" spans="151:151" ht="14.4" x14ac:dyDescent="0.25">
      <c r="EU65443" s="104"/>
    </row>
    <row r="65444" spans="151:151" ht="14.4" x14ac:dyDescent="0.25">
      <c r="EU65444" s="104"/>
    </row>
    <row r="65445" spans="151:151" ht="14.4" x14ac:dyDescent="0.25">
      <c r="EU65445" s="104"/>
    </row>
    <row r="65446" spans="151:151" ht="14.4" x14ac:dyDescent="0.25">
      <c r="EU65446" s="104"/>
    </row>
    <row r="65447" spans="151:151" ht="14.4" x14ac:dyDescent="0.25">
      <c r="EU65447" s="104"/>
    </row>
    <row r="65448" spans="151:151" ht="14.4" x14ac:dyDescent="0.25">
      <c r="EU65448" s="104"/>
    </row>
    <row r="65449" spans="151:151" ht="14.4" x14ac:dyDescent="0.25">
      <c r="EU65449" s="104"/>
    </row>
    <row r="65450" spans="151:151" ht="14.4" x14ac:dyDescent="0.25">
      <c r="EU65450" s="104"/>
    </row>
    <row r="65451" spans="151:151" ht="14.4" x14ac:dyDescent="0.25">
      <c r="EU65451" s="104"/>
    </row>
    <row r="65452" spans="151:151" ht="14.4" x14ac:dyDescent="0.25">
      <c r="EU65452" s="104"/>
    </row>
    <row r="65453" spans="151:151" ht="14.4" x14ac:dyDescent="0.25">
      <c r="EU65453" s="104"/>
    </row>
    <row r="65454" spans="151:151" ht="14.4" x14ac:dyDescent="0.25">
      <c r="EU65454" s="104"/>
    </row>
    <row r="65455" spans="151:151" ht="14.4" x14ac:dyDescent="0.25">
      <c r="EU65455" s="104"/>
    </row>
    <row r="65456" spans="151:151" ht="14.4" x14ac:dyDescent="0.25">
      <c r="EU65456" s="104"/>
    </row>
    <row r="65457" spans="151:151" ht="14.4" x14ac:dyDescent="0.25">
      <c r="EU65457" s="104"/>
    </row>
    <row r="65458" spans="151:151" ht="14.4" x14ac:dyDescent="0.25">
      <c r="EU65458" s="104"/>
    </row>
    <row r="65459" spans="151:151" ht="14.4" x14ac:dyDescent="0.25">
      <c r="EU65459" s="104"/>
    </row>
    <row r="65460" spans="151:151" ht="14.4" x14ac:dyDescent="0.25">
      <c r="EU65460" s="104"/>
    </row>
    <row r="65461" spans="151:151" ht="14.4" x14ac:dyDescent="0.25">
      <c r="EU65461" s="104"/>
    </row>
    <row r="65462" spans="151:151" ht="14.4" x14ac:dyDescent="0.25">
      <c r="EU65462" s="104"/>
    </row>
    <row r="65463" spans="151:151" ht="14.4" x14ac:dyDescent="0.25">
      <c r="EU65463" s="104"/>
    </row>
    <row r="65464" spans="151:151" ht="14.4" x14ac:dyDescent="0.25">
      <c r="EU65464" s="104"/>
    </row>
    <row r="65465" spans="151:151" ht="14.4" x14ac:dyDescent="0.25">
      <c r="EU65465" s="104"/>
    </row>
    <row r="65466" spans="151:151" ht="14.4" x14ac:dyDescent="0.25">
      <c r="EU65466" s="104"/>
    </row>
    <row r="65467" spans="151:151" ht="14.4" x14ac:dyDescent="0.25">
      <c r="EU65467" s="104"/>
    </row>
    <row r="65468" spans="151:151" ht="14.4" x14ac:dyDescent="0.25">
      <c r="EU65468" s="104"/>
    </row>
    <row r="65469" spans="151:151" ht="14.4" x14ac:dyDescent="0.25">
      <c r="EU65469" s="104"/>
    </row>
    <row r="65470" spans="151:151" ht="14.4" x14ac:dyDescent="0.25">
      <c r="EU65470" s="104"/>
    </row>
    <row r="65471" spans="151:151" ht="14.4" x14ac:dyDescent="0.25">
      <c r="EU65471" s="104"/>
    </row>
    <row r="65472" spans="151:151" ht="14.4" x14ac:dyDescent="0.25">
      <c r="EU65472" s="104"/>
    </row>
    <row r="65473" spans="151:151" ht="14.4" x14ac:dyDescent="0.25">
      <c r="EU65473" s="104"/>
    </row>
    <row r="65474" spans="151:151" ht="14.4" x14ac:dyDescent="0.25">
      <c r="EU65474" s="104"/>
    </row>
    <row r="65475" spans="151:151" ht="14.4" x14ac:dyDescent="0.25">
      <c r="EU65475" s="104"/>
    </row>
    <row r="65476" spans="151:151" ht="14.4" x14ac:dyDescent="0.25">
      <c r="EU65476" s="104"/>
    </row>
    <row r="65477" spans="151:151" ht="14.4" x14ac:dyDescent="0.25">
      <c r="EU65477" s="104"/>
    </row>
    <row r="65478" spans="151:151" ht="14.4" x14ac:dyDescent="0.25">
      <c r="EU65478" s="104"/>
    </row>
    <row r="65479" spans="151:151" ht="14.4" x14ac:dyDescent="0.25">
      <c r="EU65479" s="104"/>
    </row>
    <row r="65480" spans="151:151" ht="14.4" x14ac:dyDescent="0.25">
      <c r="EU65480" s="104"/>
    </row>
    <row r="65481" spans="151:151" ht="14.4" x14ac:dyDescent="0.25">
      <c r="EU65481" s="104"/>
    </row>
    <row r="65482" spans="151:151" ht="14.4" x14ac:dyDescent="0.25">
      <c r="EU65482" s="104"/>
    </row>
    <row r="65483" spans="151:151" ht="14.4" x14ac:dyDescent="0.25">
      <c r="EU65483" s="104"/>
    </row>
    <row r="65484" spans="151:151" ht="14.4" x14ac:dyDescent="0.25">
      <c r="EU65484" s="104"/>
    </row>
    <row r="65485" spans="151:151" ht="14.4" x14ac:dyDescent="0.25">
      <c r="EU65485" s="104"/>
    </row>
    <row r="65486" spans="151:151" ht="14.4" x14ac:dyDescent="0.25">
      <c r="EU65486" s="104"/>
    </row>
    <row r="65487" spans="151:151" ht="14.4" x14ac:dyDescent="0.25">
      <c r="EU65487" s="104"/>
    </row>
    <row r="65488" spans="151:151" ht="14.4" x14ac:dyDescent="0.25">
      <c r="EU65488" s="104"/>
    </row>
    <row r="65489" spans="151:151" ht="14.4" x14ac:dyDescent="0.25">
      <c r="EU65489" s="104"/>
    </row>
    <row r="65490" spans="151:151" ht="14.4" x14ac:dyDescent="0.25">
      <c r="EU65490" s="104"/>
    </row>
    <row r="65491" spans="151:151" ht="14.4" x14ac:dyDescent="0.25">
      <c r="EU65491" s="104"/>
    </row>
    <row r="65492" spans="151:151" ht="14.4" x14ac:dyDescent="0.25">
      <c r="EU65492" s="104"/>
    </row>
    <row r="65493" spans="151:151" ht="14.4" x14ac:dyDescent="0.25">
      <c r="EU65493" s="104"/>
    </row>
    <row r="65494" spans="151:151" ht="14.4" x14ac:dyDescent="0.25">
      <c r="EU65494" s="104"/>
    </row>
    <row r="65495" spans="151:151" ht="14.4" x14ac:dyDescent="0.25">
      <c r="EU65495" s="104"/>
    </row>
    <row r="65496" spans="151:151" ht="14.4" x14ac:dyDescent="0.25">
      <c r="EU65496" s="104"/>
    </row>
    <row r="65497" spans="151:151" ht="14.4" x14ac:dyDescent="0.25">
      <c r="EU65497" s="104"/>
    </row>
    <row r="65498" spans="151:151" ht="14.4" x14ac:dyDescent="0.25">
      <c r="EU65498" s="104"/>
    </row>
    <row r="65499" spans="151:151" ht="14.4" x14ac:dyDescent="0.25">
      <c r="EU65499" s="104"/>
    </row>
    <row r="65500" spans="151:151" ht="14.4" x14ac:dyDescent="0.25">
      <c r="EU65500" s="104"/>
    </row>
    <row r="65501" spans="151:151" ht="14.4" x14ac:dyDescent="0.25">
      <c r="EU65501" s="104"/>
    </row>
    <row r="65502" spans="151:151" ht="14.4" x14ac:dyDescent="0.25">
      <c r="EU65502" s="104"/>
    </row>
    <row r="65503" spans="151:151" ht="14.4" x14ac:dyDescent="0.25">
      <c r="EU65503" s="104"/>
    </row>
    <row r="65504" spans="151:151" ht="14.4" x14ac:dyDescent="0.25">
      <c r="EU65504" s="104"/>
    </row>
    <row r="65505" spans="151:151" ht="14.4" x14ac:dyDescent="0.25">
      <c r="EU65505" s="104"/>
    </row>
    <row r="65506" spans="151:151" ht="14.4" x14ac:dyDescent="0.25">
      <c r="EU65506" s="104"/>
    </row>
    <row r="65507" spans="151:151" ht="14.4" x14ac:dyDescent="0.25">
      <c r="EU65507" s="104"/>
    </row>
    <row r="65508" spans="151:151" ht="14.4" x14ac:dyDescent="0.25">
      <c r="EU65508" s="104"/>
    </row>
    <row r="65509" spans="151:151" ht="14.4" x14ac:dyDescent="0.25">
      <c r="EU65509" s="104"/>
    </row>
    <row r="65510" spans="151:151" ht="14.4" x14ac:dyDescent="0.25">
      <c r="EU65510" s="104"/>
    </row>
    <row r="65511" spans="151:151" ht="14.4" x14ac:dyDescent="0.25">
      <c r="EU65511" s="104"/>
    </row>
    <row r="65512" spans="151:151" ht="14.4" x14ac:dyDescent="0.25">
      <c r="EU65512" s="104"/>
    </row>
    <row r="65513" spans="151:151" ht="14.4" x14ac:dyDescent="0.25">
      <c r="EU65513" s="104"/>
    </row>
    <row r="65514" spans="151:151" ht="14.4" x14ac:dyDescent="0.25">
      <c r="EU65514" s="104"/>
    </row>
    <row r="65515" spans="151:151" ht="14.4" x14ac:dyDescent="0.25">
      <c r="EU65515" s="104"/>
    </row>
    <row r="65516" spans="151:151" ht="14.4" x14ac:dyDescent="0.25">
      <c r="EU65516" s="104"/>
    </row>
    <row r="65517" spans="151:151" ht="14.4" x14ac:dyDescent="0.25">
      <c r="EU65517" s="104"/>
    </row>
    <row r="65518" spans="151:151" ht="14.4" x14ac:dyDescent="0.25">
      <c r="EU65518" s="104"/>
    </row>
    <row r="65519" spans="151:151" ht="14.4" x14ac:dyDescent="0.25">
      <c r="EU65519" s="104"/>
    </row>
    <row r="65520" spans="151:151" ht="14.4" x14ac:dyDescent="0.25">
      <c r="EU65520" s="104"/>
    </row>
    <row r="65521" spans="151:151" ht="14.4" x14ac:dyDescent="0.25">
      <c r="EU65521" s="104"/>
    </row>
    <row r="65522" spans="151:151" ht="14.4" x14ac:dyDescent="0.25">
      <c r="EU65522" s="104"/>
    </row>
    <row r="65523" spans="151:151" ht="14.4" x14ac:dyDescent="0.25">
      <c r="EU65523" s="104"/>
    </row>
    <row r="65524" spans="151:151" ht="14.4" x14ac:dyDescent="0.25">
      <c r="EU65524" s="104"/>
    </row>
    <row r="65525" spans="151:151" ht="14.4" x14ac:dyDescent="0.25">
      <c r="EU65525" s="104"/>
    </row>
    <row r="65526" spans="151:151" ht="14.4" x14ac:dyDescent="0.25">
      <c r="EU65526" s="104"/>
    </row>
    <row r="65527" spans="151:151" ht="14.4" x14ac:dyDescent="0.25">
      <c r="EU65527" s="104"/>
    </row>
    <row r="65528" spans="151:151" ht="14.4" x14ac:dyDescent="0.25">
      <c r="EU65528" s="104"/>
    </row>
    <row r="65529" spans="151:151" ht="14.4" x14ac:dyDescent="0.25">
      <c r="EU65529" s="104"/>
    </row>
    <row r="65530" spans="151:151" ht="14.4" x14ac:dyDescent="0.25">
      <c r="EU65530" s="104"/>
    </row>
    <row r="65531" spans="151:151" ht="14.4" x14ac:dyDescent="0.25">
      <c r="EU65531" s="104"/>
    </row>
    <row r="65532" spans="151:151" ht="14.4" x14ac:dyDescent="0.25">
      <c r="EU65532" s="104"/>
    </row>
    <row r="65533" spans="151:151" ht="14.4" x14ac:dyDescent="0.25">
      <c r="EU65533" s="104"/>
    </row>
    <row r="65534" spans="151:151" ht="14.4" x14ac:dyDescent="0.25">
      <c r="EU65534" s="104"/>
    </row>
    <row r="65535" spans="151:151" ht="14.4" x14ac:dyDescent="0.25">
      <c r="EU65535" s="104"/>
    </row>
    <row r="65536" spans="151:151" ht="14.4" x14ac:dyDescent="0.25">
      <c r="EU65536" s="104"/>
    </row>
    <row r="65537" spans="151:151" ht="14.4" x14ac:dyDescent="0.25">
      <c r="EU65537" s="104"/>
    </row>
    <row r="65538" spans="151:151" ht="14.4" x14ac:dyDescent="0.25">
      <c r="EU65538" s="104"/>
    </row>
    <row r="65539" spans="151:151" ht="14.4" x14ac:dyDescent="0.25">
      <c r="EU65539" s="104"/>
    </row>
    <row r="65540" spans="151:151" ht="14.4" x14ac:dyDescent="0.25">
      <c r="EU65540" s="104"/>
    </row>
    <row r="65541" spans="151:151" ht="14.4" x14ac:dyDescent="0.25">
      <c r="EU65541" s="104"/>
    </row>
    <row r="65542" spans="151:151" ht="14.4" x14ac:dyDescent="0.25">
      <c r="EU65542" s="104"/>
    </row>
    <row r="65543" spans="151:151" ht="14.4" x14ac:dyDescent="0.25">
      <c r="EU65543" s="104"/>
    </row>
    <row r="65544" spans="151:151" ht="14.4" x14ac:dyDescent="0.25">
      <c r="EU65544" s="104"/>
    </row>
    <row r="65545" spans="151:151" ht="14.4" x14ac:dyDescent="0.25">
      <c r="EU65545" s="104"/>
    </row>
    <row r="65546" spans="151:151" ht="14.4" x14ac:dyDescent="0.25">
      <c r="EU65546" s="104"/>
    </row>
    <row r="65547" spans="151:151" ht="14.4" x14ac:dyDescent="0.25">
      <c r="EU65547" s="104"/>
    </row>
    <row r="65548" spans="151:151" ht="14.4" x14ac:dyDescent="0.25">
      <c r="EU65548" s="104"/>
    </row>
  </sheetData>
  <autoFilter ref="A9:FJ137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14">
    <mergeCell ref="A105:A120"/>
    <mergeCell ref="BN151:BR151"/>
    <mergeCell ref="C9:L9"/>
    <mergeCell ref="AI9:BA9"/>
    <mergeCell ref="BB9:BO9"/>
    <mergeCell ref="P9:AH9"/>
    <mergeCell ref="BN158:BR158"/>
    <mergeCell ref="BN164:BR164"/>
    <mergeCell ref="BN168:BR168"/>
    <mergeCell ref="BO210:BR210"/>
    <mergeCell ref="BN171:BR171"/>
    <mergeCell ref="BO174:BR174"/>
    <mergeCell ref="BO183:BR183"/>
    <mergeCell ref="BO201:BR201"/>
  </mergeCells>
  <phoneticPr fontId="0" type="noConversion"/>
  <printOptions horizontalCentered="1" verticalCentered="1"/>
  <pageMargins left="0" right="0" top="0" bottom="0" header="0" footer="0"/>
  <pageSetup scale="6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J65"/>
  <sheetViews>
    <sheetView workbookViewId="0">
      <selection activeCell="A31" sqref="A31"/>
    </sheetView>
  </sheetViews>
  <sheetFormatPr baseColWidth="10" defaultRowHeight="13.2" x14ac:dyDescent="0.25"/>
  <cols>
    <col min="1" max="1" width="39.109375" bestFit="1" customWidth="1"/>
    <col min="2" max="2" width="28" bestFit="1" customWidth="1"/>
    <col min="3" max="3" width="15.109375" bestFit="1" customWidth="1"/>
    <col min="4" max="4" width="31.88671875" bestFit="1" customWidth="1"/>
    <col min="5" max="5" width="23.44140625" bestFit="1" customWidth="1"/>
    <col min="6" max="6" width="22.33203125" bestFit="1" customWidth="1"/>
    <col min="7" max="7" width="24.77734375" bestFit="1" customWidth="1"/>
    <col min="8" max="8" width="21" bestFit="1" customWidth="1"/>
    <col min="9" max="9" width="15.44140625" bestFit="1" customWidth="1"/>
    <col min="10" max="10" width="24.88671875" bestFit="1" customWidth="1"/>
  </cols>
  <sheetData>
    <row r="3" spans="1:10" x14ac:dyDescent="0.25">
      <c r="A3" s="133" t="s">
        <v>256</v>
      </c>
      <c r="B3" t="s">
        <v>260</v>
      </c>
      <c r="C3" t="s">
        <v>261</v>
      </c>
      <c r="D3" t="s">
        <v>262</v>
      </c>
      <c r="E3" t="s">
        <v>263</v>
      </c>
      <c r="F3" t="s">
        <v>264</v>
      </c>
      <c r="G3" t="s">
        <v>265</v>
      </c>
      <c r="H3" t="s">
        <v>266</v>
      </c>
      <c r="I3" t="s">
        <v>267</v>
      </c>
      <c r="J3" t="s">
        <v>268</v>
      </c>
    </row>
    <row r="4" spans="1:10" x14ac:dyDescent="0.25">
      <c r="A4" s="134" t="s">
        <v>255</v>
      </c>
      <c r="B4" s="135">
        <v>11068.509999999998</v>
      </c>
      <c r="C4" s="135">
        <v>172.5</v>
      </c>
      <c r="D4" s="135">
        <v>345</v>
      </c>
      <c r="E4" s="135">
        <v>345</v>
      </c>
      <c r="F4" s="135">
        <v>345</v>
      </c>
      <c r="G4" s="135">
        <v>345</v>
      </c>
      <c r="H4" s="135">
        <v>172.5</v>
      </c>
      <c r="I4" s="135"/>
      <c r="J4" s="135">
        <v>12793.509999999998</v>
      </c>
    </row>
    <row r="5" spans="1:10" x14ac:dyDescent="0.25">
      <c r="A5" s="134" t="s">
        <v>99</v>
      </c>
      <c r="B5" s="135">
        <v>4337.3300000000008</v>
      </c>
      <c r="C5" s="135">
        <v>86.26</v>
      </c>
      <c r="D5" s="135">
        <v>172.52</v>
      </c>
      <c r="E5" s="135">
        <v>172.52</v>
      </c>
      <c r="F5" s="135">
        <v>172.52</v>
      </c>
      <c r="G5" s="135">
        <v>172.52</v>
      </c>
      <c r="H5" s="135">
        <v>86.27</v>
      </c>
      <c r="I5" s="135"/>
      <c r="J5" s="135">
        <v>5199.9400000000032</v>
      </c>
    </row>
    <row r="6" spans="1:10" x14ac:dyDescent="0.25">
      <c r="A6" s="134" t="s">
        <v>40</v>
      </c>
      <c r="B6" s="135">
        <v>647.82000000000028</v>
      </c>
      <c r="C6" s="135">
        <v>138</v>
      </c>
      <c r="D6" s="135">
        <v>276</v>
      </c>
      <c r="E6" s="135">
        <v>276</v>
      </c>
      <c r="F6" s="135">
        <v>276</v>
      </c>
      <c r="G6" s="135">
        <v>276</v>
      </c>
      <c r="H6" s="135">
        <v>138</v>
      </c>
      <c r="I6" s="135"/>
      <c r="J6" s="135">
        <v>2027.8200000000002</v>
      </c>
    </row>
    <row r="7" spans="1:10" x14ac:dyDescent="0.25">
      <c r="A7" s="134" t="s">
        <v>15</v>
      </c>
      <c r="B7" s="135">
        <v>14802.400000000001</v>
      </c>
      <c r="C7" s="135">
        <v>172.5</v>
      </c>
      <c r="D7" s="135">
        <v>345</v>
      </c>
      <c r="E7" s="135">
        <v>345</v>
      </c>
      <c r="F7" s="135">
        <v>345</v>
      </c>
      <c r="G7" s="135">
        <v>345</v>
      </c>
      <c r="H7" s="135">
        <v>172.5</v>
      </c>
      <c r="I7" s="135"/>
      <c r="J7" s="135">
        <v>16527.400000000001</v>
      </c>
    </row>
    <row r="8" spans="1:10" x14ac:dyDescent="0.25">
      <c r="A8" s="134" t="s">
        <v>241</v>
      </c>
      <c r="B8" s="135"/>
      <c r="C8" s="135"/>
      <c r="D8" s="135">
        <v>69</v>
      </c>
      <c r="E8" s="135">
        <v>69</v>
      </c>
      <c r="F8" s="135">
        <v>69</v>
      </c>
      <c r="G8" s="135">
        <v>69</v>
      </c>
      <c r="H8" s="135">
        <v>34.5</v>
      </c>
      <c r="I8" s="135"/>
      <c r="J8" s="135">
        <v>310.5</v>
      </c>
    </row>
    <row r="9" spans="1:10" x14ac:dyDescent="0.25">
      <c r="A9" s="134" t="s">
        <v>64</v>
      </c>
      <c r="B9" s="135">
        <v>2606.8900000000003</v>
      </c>
      <c r="C9" s="135">
        <v>46</v>
      </c>
      <c r="D9" s="135">
        <v>80.5</v>
      </c>
      <c r="E9" s="135">
        <v>80.5</v>
      </c>
      <c r="F9" s="135">
        <v>80.94</v>
      </c>
      <c r="G9" s="135">
        <v>82.8</v>
      </c>
      <c r="H9" s="135">
        <v>46</v>
      </c>
      <c r="I9" s="135"/>
      <c r="J9" s="135">
        <v>3023.6300000000006</v>
      </c>
    </row>
    <row r="10" spans="1:10" x14ac:dyDescent="0.25">
      <c r="A10" s="134" t="s">
        <v>27</v>
      </c>
      <c r="B10" s="135">
        <v>5089.2699999999995</v>
      </c>
      <c r="C10" s="135">
        <v>4034.5</v>
      </c>
      <c r="D10" s="135">
        <v>69</v>
      </c>
      <c r="E10" s="135">
        <v>69</v>
      </c>
      <c r="F10" s="135">
        <v>69</v>
      </c>
      <c r="G10" s="135">
        <v>69</v>
      </c>
      <c r="H10" s="135">
        <v>34.5</v>
      </c>
      <c r="I10" s="135">
        <v>3000</v>
      </c>
      <c r="J10" s="135">
        <v>6434.27</v>
      </c>
    </row>
    <row r="11" spans="1:10" x14ac:dyDescent="0.25">
      <c r="A11" s="134" t="s">
        <v>21</v>
      </c>
      <c r="B11" s="135">
        <v>42.04</v>
      </c>
      <c r="C11" s="135">
        <v>20.7</v>
      </c>
      <c r="D11" s="135">
        <v>42.86</v>
      </c>
      <c r="E11" s="135">
        <v>44.53</v>
      </c>
      <c r="F11" s="135">
        <v>44.53</v>
      </c>
      <c r="G11" s="135">
        <v>44.5</v>
      </c>
      <c r="H11" s="135">
        <v>22.23</v>
      </c>
      <c r="I11" s="135"/>
      <c r="J11" s="135">
        <v>261.39</v>
      </c>
    </row>
    <row r="12" spans="1:10" x14ac:dyDescent="0.25">
      <c r="A12" s="134" t="s">
        <v>29</v>
      </c>
      <c r="B12" s="135">
        <v>105.13</v>
      </c>
      <c r="C12" s="135">
        <v>25.88</v>
      </c>
      <c r="D12" s="135">
        <v>54.19</v>
      </c>
      <c r="E12" s="135">
        <v>56.95</v>
      </c>
      <c r="F12" s="135">
        <v>56.95</v>
      </c>
      <c r="G12" s="135">
        <v>56.98</v>
      </c>
      <c r="H12" s="135">
        <v>28.5</v>
      </c>
      <c r="I12" s="135"/>
      <c r="J12" s="135">
        <v>384.58</v>
      </c>
    </row>
    <row r="13" spans="1:10" x14ac:dyDescent="0.25">
      <c r="A13" s="134" t="s">
        <v>66</v>
      </c>
      <c r="B13" s="135">
        <v>155.90000000000003</v>
      </c>
      <c r="C13" s="135"/>
      <c r="D13" s="135">
        <v>23</v>
      </c>
      <c r="E13" s="135">
        <v>80.5</v>
      </c>
      <c r="F13" s="135"/>
      <c r="G13" s="135">
        <v>46</v>
      </c>
      <c r="H13" s="135">
        <v>23</v>
      </c>
      <c r="I13" s="135"/>
      <c r="J13" s="135">
        <v>328.40000000000003</v>
      </c>
    </row>
    <row r="14" spans="1:10" x14ac:dyDescent="0.25">
      <c r="A14" s="134" t="s">
        <v>36</v>
      </c>
      <c r="B14" s="135">
        <v>1395.2499999999998</v>
      </c>
      <c r="C14" s="135">
        <v>34.5</v>
      </c>
      <c r="D14" s="135">
        <v>69</v>
      </c>
      <c r="E14" s="135">
        <v>69</v>
      </c>
      <c r="F14" s="135">
        <v>69</v>
      </c>
      <c r="G14" s="135">
        <v>69</v>
      </c>
      <c r="H14" s="135">
        <v>34.5</v>
      </c>
      <c r="I14" s="135"/>
      <c r="J14" s="135">
        <v>1740.2499999999998</v>
      </c>
    </row>
    <row r="15" spans="1:10" x14ac:dyDescent="0.25">
      <c r="A15" s="134" t="s">
        <v>239</v>
      </c>
      <c r="B15" s="135"/>
      <c r="C15" s="135"/>
      <c r="D15" s="135">
        <v>30.82</v>
      </c>
      <c r="E15" s="135">
        <v>32.200000000000003</v>
      </c>
      <c r="F15" s="135">
        <v>32.200000000000003</v>
      </c>
      <c r="G15" s="135">
        <v>32.200000000000003</v>
      </c>
      <c r="H15" s="135">
        <v>16.100000000000001</v>
      </c>
      <c r="I15" s="135"/>
      <c r="J15" s="135">
        <v>143.52000000000001</v>
      </c>
    </row>
    <row r="16" spans="1:10" x14ac:dyDescent="0.25">
      <c r="A16" s="134" t="s">
        <v>224</v>
      </c>
      <c r="B16" s="135">
        <v>89.94</v>
      </c>
      <c r="C16" s="135">
        <v>22.14</v>
      </c>
      <c r="D16" s="135">
        <v>46.16</v>
      </c>
      <c r="E16" s="135">
        <v>48.3</v>
      </c>
      <c r="F16" s="135">
        <v>48.3</v>
      </c>
      <c r="G16" s="135">
        <v>48.36</v>
      </c>
      <c r="H16" s="135">
        <v>24.21</v>
      </c>
      <c r="I16" s="135"/>
      <c r="J16" s="135">
        <v>327.41000000000003</v>
      </c>
    </row>
    <row r="17" spans="1:10" x14ac:dyDescent="0.25">
      <c r="A17" s="134" t="s">
        <v>47</v>
      </c>
      <c r="B17" s="135">
        <v>1202.22</v>
      </c>
      <c r="C17" s="135">
        <v>27.94</v>
      </c>
      <c r="D17" s="135">
        <v>58.25</v>
      </c>
      <c r="E17" s="135">
        <v>60.97</v>
      </c>
      <c r="F17" s="135">
        <v>60.97</v>
      </c>
      <c r="G17" s="135">
        <v>60.94</v>
      </c>
      <c r="H17" s="135">
        <v>30.47</v>
      </c>
      <c r="I17" s="135"/>
      <c r="J17" s="135">
        <v>1501.7600000000002</v>
      </c>
    </row>
    <row r="18" spans="1:10" x14ac:dyDescent="0.25">
      <c r="A18" s="134" t="s">
        <v>233</v>
      </c>
      <c r="B18" s="135">
        <v>38.299999999999997</v>
      </c>
      <c r="C18" s="135"/>
      <c r="D18" s="135"/>
      <c r="E18" s="135"/>
      <c r="F18" s="135"/>
      <c r="G18" s="135"/>
      <c r="H18" s="135"/>
      <c r="I18" s="135"/>
      <c r="J18" s="135">
        <v>38.299999999999997</v>
      </c>
    </row>
    <row r="19" spans="1:10" x14ac:dyDescent="0.25">
      <c r="A19" s="134" t="s">
        <v>106</v>
      </c>
      <c r="B19" s="135">
        <v>1685.39</v>
      </c>
      <c r="C19" s="135">
        <v>41.86</v>
      </c>
      <c r="D19" s="135">
        <v>85.73</v>
      </c>
      <c r="E19" s="135">
        <v>91.77</v>
      </c>
      <c r="F19" s="135">
        <v>91.77</v>
      </c>
      <c r="G19" s="135">
        <v>91.74</v>
      </c>
      <c r="H19" s="135">
        <v>45.86</v>
      </c>
      <c r="I19" s="135"/>
      <c r="J19" s="135">
        <v>2134.12</v>
      </c>
    </row>
    <row r="20" spans="1:10" x14ac:dyDescent="0.25">
      <c r="A20" s="134" t="s">
        <v>104</v>
      </c>
      <c r="B20" s="135">
        <v>1275.53</v>
      </c>
      <c r="C20" s="135"/>
      <c r="D20" s="135"/>
      <c r="E20" s="135"/>
      <c r="F20" s="135"/>
      <c r="G20" s="135"/>
      <c r="H20" s="135"/>
      <c r="I20" s="135"/>
      <c r="J20" s="135">
        <v>1275.53</v>
      </c>
    </row>
    <row r="21" spans="1:10" x14ac:dyDescent="0.25">
      <c r="A21" s="134" t="s">
        <v>43</v>
      </c>
      <c r="B21" s="135">
        <v>3017.75</v>
      </c>
      <c r="C21" s="135">
        <v>86.26</v>
      </c>
      <c r="D21" s="135">
        <v>172.5</v>
      </c>
      <c r="E21" s="135">
        <v>172.5</v>
      </c>
      <c r="F21" s="135">
        <v>172.5</v>
      </c>
      <c r="G21" s="135">
        <v>172.58</v>
      </c>
      <c r="H21" s="135">
        <v>86.33</v>
      </c>
      <c r="I21" s="135"/>
      <c r="J21" s="135">
        <v>3880.42</v>
      </c>
    </row>
    <row r="22" spans="1:10" x14ac:dyDescent="0.25">
      <c r="A22" s="134" t="s">
        <v>81</v>
      </c>
      <c r="B22" s="135">
        <v>433.18</v>
      </c>
      <c r="C22" s="135">
        <v>23</v>
      </c>
      <c r="D22" s="135">
        <v>11.5</v>
      </c>
      <c r="E22" s="135">
        <v>23</v>
      </c>
      <c r="F22" s="135">
        <v>34.5</v>
      </c>
      <c r="G22" s="135">
        <v>11.5</v>
      </c>
      <c r="H22" s="135"/>
      <c r="I22" s="135"/>
      <c r="J22" s="135">
        <v>536.68000000000006</v>
      </c>
    </row>
    <row r="23" spans="1:10" x14ac:dyDescent="0.25">
      <c r="A23" s="134" t="s">
        <v>225</v>
      </c>
      <c r="B23" s="135">
        <v>89.94</v>
      </c>
      <c r="C23" s="135">
        <v>22.14</v>
      </c>
      <c r="D23" s="135">
        <v>46.16</v>
      </c>
      <c r="E23" s="135">
        <v>48.3</v>
      </c>
      <c r="F23" s="135">
        <v>48.3</v>
      </c>
      <c r="G23" s="135">
        <v>48.36</v>
      </c>
      <c r="H23" s="135">
        <v>24.21</v>
      </c>
      <c r="I23" s="135"/>
      <c r="J23" s="135">
        <v>327.41000000000003</v>
      </c>
    </row>
    <row r="24" spans="1:10" x14ac:dyDescent="0.25">
      <c r="A24" s="134" t="s">
        <v>247</v>
      </c>
      <c r="B24" s="135"/>
      <c r="C24" s="135"/>
      <c r="D24" s="135">
        <v>34.5</v>
      </c>
      <c r="E24" s="135">
        <v>92</v>
      </c>
      <c r="F24" s="135">
        <v>69</v>
      </c>
      <c r="G24" s="135">
        <v>69</v>
      </c>
      <c r="H24" s="135"/>
      <c r="I24" s="135"/>
      <c r="J24" s="135">
        <v>264.5</v>
      </c>
    </row>
    <row r="25" spans="1:10" x14ac:dyDescent="0.25">
      <c r="A25" s="134" t="s">
        <v>74</v>
      </c>
      <c r="B25" s="135">
        <v>19598.3</v>
      </c>
      <c r="C25" s="135">
        <v>172.5</v>
      </c>
      <c r="D25" s="135">
        <v>345</v>
      </c>
      <c r="E25" s="135">
        <v>345</v>
      </c>
      <c r="F25" s="135">
        <v>345</v>
      </c>
      <c r="G25" s="135">
        <v>345</v>
      </c>
      <c r="H25" s="135">
        <v>172.5</v>
      </c>
      <c r="I25" s="135"/>
      <c r="J25" s="135">
        <v>21323.3</v>
      </c>
    </row>
    <row r="26" spans="1:10" x14ac:dyDescent="0.25">
      <c r="A26" s="134" t="s">
        <v>25</v>
      </c>
      <c r="B26" s="135">
        <v>351.56</v>
      </c>
      <c r="C26" s="135">
        <v>69</v>
      </c>
      <c r="D26" s="135">
        <v>138</v>
      </c>
      <c r="E26" s="135">
        <v>138</v>
      </c>
      <c r="F26" s="135">
        <v>138</v>
      </c>
      <c r="G26" s="135">
        <v>138</v>
      </c>
      <c r="H26" s="135">
        <v>69</v>
      </c>
      <c r="I26" s="135">
        <v>350</v>
      </c>
      <c r="J26" s="135">
        <v>691.56</v>
      </c>
    </row>
    <row r="27" spans="1:10" x14ac:dyDescent="0.25">
      <c r="A27" s="134" t="s">
        <v>212</v>
      </c>
      <c r="B27" s="135">
        <v>23.79</v>
      </c>
      <c r="C27" s="135"/>
      <c r="D27" s="135"/>
      <c r="E27" s="135"/>
      <c r="F27" s="135"/>
      <c r="G27" s="135"/>
      <c r="H27" s="135"/>
      <c r="I27" s="135"/>
      <c r="J27" s="135">
        <v>23.79</v>
      </c>
    </row>
    <row r="28" spans="1:10" x14ac:dyDescent="0.25">
      <c r="A28" s="134" t="s">
        <v>196</v>
      </c>
      <c r="B28" s="135">
        <v>707.06</v>
      </c>
      <c r="C28" s="135">
        <v>23</v>
      </c>
      <c r="D28" s="135">
        <v>34.5</v>
      </c>
      <c r="E28" s="135">
        <v>23</v>
      </c>
      <c r="F28" s="135">
        <v>23</v>
      </c>
      <c r="G28" s="135">
        <v>11.5</v>
      </c>
      <c r="H28" s="135">
        <v>11.5</v>
      </c>
      <c r="I28" s="135"/>
      <c r="J28" s="135">
        <v>833.56</v>
      </c>
    </row>
    <row r="29" spans="1:10" x14ac:dyDescent="0.25">
      <c r="A29" s="134" t="s">
        <v>98</v>
      </c>
      <c r="B29" s="135">
        <v>3123.0099999999998</v>
      </c>
      <c r="C29" s="135">
        <v>172.5</v>
      </c>
      <c r="D29" s="135">
        <v>345</v>
      </c>
      <c r="E29" s="135">
        <v>345</v>
      </c>
      <c r="F29" s="135">
        <v>345</v>
      </c>
      <c r="G29" s="135">
        <v>345</v>
      </c>
      <c r="H29" s="135">
        <v>172.5</v>
      </c>
      <c r="I29" s="135"/>
      <c r="J29" s="135">
        <v>4848.01</v>
      </c>
    </row>
    <row r="30" spans="1:10" x14ac:dyDescent="0.25">
      <c r="A30" s="134" t="s">
        <v>59</v>
      </c>
      <c r="B30" s="135">
        <v>-64.29000000000002</v>
      </c>
      <c r="C30" s="135">
        <v>21.16</v>
      </c>
      <c r="D30" s="135">
        <v>42.32</v>
      </c>
      <c r="E30" s="135">
        <v>46</v>
      </c>
      <c r="F30" s="135">
        <v>46</v>
      </c>
      <c r="G30" s="135">
        <v>46</v>
      </c>
      <c r="H30" s="135">
        <v>23</v>
      </c>
      <c r="I30" s="135"/>
      <c r="J30" s="135">
        <v>160.18999999999997</v>
      </c>
    </row>
    <row r="31" spans="1:10" x14ac:dyDescent="0.25">
      <c r="A31" s="134" t="s">
        <v>69</v>
      </c>
      <c r="B31" s="135">
        <v>140.97</v>
      </c>
      <c r="C31" s="135">
        <v>11.5</v>
      </c>
      <c r="D31" s="135">
        <v>23</v>
      </c>
      <c r="E31" s="135">
        <v>11.5</v>
      </c>
      <c r="F31" s="135">
        <v>23</v>
      </c>
      <c r="G31" s="135">
        <v>23</v>
      </c>
      <c r="H31" s="135"/>
      <c r="I31" s="135"/>
      <c r="J31" s="135">
        <v>232.97</v>
      </c>
    </row>
    <row r="32" spans="1:10" x14ac:dyDescent="0.25">
      <c r="A32" s="134" t="s">
        <v>219</v>
      </c>
      <c r="B32" s="135">
        <v>141.88</v>
      </c>
      <c r="C32" s="135"/>
      <c r="D32" s="135">
        <v>23</v>
      </c>
      <c r="E32" s="135"/>
      <c r="F32" s="135"/>
      <c r="G32" s="135"/>
      <c r="H32" s="135"/>
      <c r="I32" s="135"/>
      <c r="J32" s="135">
        <v>164.88</v>
      </c>
    </row>
    <row r="33" spans="1:10" x14ac:dyDescent="0.25">
      <c r="A33" s="134" t="s">
        <v>213</v>
      </c>
      <c r="B33" s="135">
        <v>188.38</v>
      </c>
      <c r="C33" s="135"/>
      <c r="D33" s="135">
        <v>23</v>
      </c>
      <c r="E33" s="135">
        <v>11.5</v>
      </c>
      <c r="F33" s="135">
        <v>23</v>
      </c>
      <c r="G33" s="135">
        <v>23</v>
      </c>
      <c r="H33" s="135"/>
      <c r="I33" s="135"/>
      <c r="J33" s="135">
        <v>268.88</v>
      </c>
    </row>
    <row r="34" spans="1:10" x14ac:dyDescent="0.25">
      <c r="A34" s="134" t="s">
        <v>226</v>
      </c>
      <c r="B34" s="135">
        <v>18.689999999999998</v>
      </c>
      <c r="C34" s="135">
        <v>9.1999999999999993</v>
      </c>
      <c r="D34" s="135">
        <v>19.21</v>
      </c>
      <c r="E34" s="135">
        <v>20.76</v>
      </c>
      <c r="F34" s="135">
        <v>23</v>
      </c>
      <c r="G34" s="135">
        <v>22.98</v>
      </c>
      <c r="H34" s="135">
        <v>11.48</v>
      </c>
      <c r="I34" s="135"/>
      <c r="J34" s="135">
        <v>125.32000000000001</v>
      </c>
    </row>
    <row r="35" spans="1:10" x14ac:dyDescent="0.25">
      <c r="A35" s="134" t="s">
        <v>112</v>
      </c>
      <c r="B35" s="135">
        <v>1438.48</v>
      </c>
      <c r="C35" s="135">
        <v>20.48</v>
      </c>
      <c r="D35" s="135">
        <v>42.68</v>
      </c>
      <c r="E35" s="135">
        <v>44.62</v>
      </c>
      <c r="F35" s="135">
        <v>44.62</v>
      </c>
      <c r="G35" s="135">
        <v>44.68</v>
      </c>
      <c r="H35" s="135">
        <v>22.37</v>
      </c>
      <c r="I35" s="135"/>
      <c r="J35" s="135">
        <v>1657.9299999999998</v>
      </c>
    </row>
    <row r="36" spans="1:10" x14ac:dyDescent="0.25">
      <c r="A36" s="134" t="s">
        <v>138</v>
      </c>
      <c r="B36" s="135">
        <v>578.17999999999995</v>
      </c>
      <c r="C36" s="135"/>
      <c r="D36" s="135"/>
      <c r="E36" s="135"/>
      <c r="F36" s="135"/>
      <c r="G36" s="135"/>
      <c r="H36" s="135"/>
      <c r="I36" s="135"/>
      <c r="J36" s="135">
        <v>578.17999999999995</v>
      </c>
    </row>
    <row r="37" spans="1:10" x14ac:dyDescent="0.25">
      <c r="A37" s="134" t="s">
        <v>53</v>
      </c>
      <c r="B37" s="135">
        <v>1535.8999999999999</v>
      </c>
      <c r="C37" s="135">
        <v>172.5</v>
      </c>
      <c r="D37" s="135">
        <v>345</v>
      </c>
      <c r="E37" s="135">
        <v>345</v>
      </c>
      <c r="F37" s="135">
        <v>345</v>
      </c>
      <c r="G37" s="135">
        <v>345</v>
      </c>
      <c r="H37" s="135">
        <v>172.5</v>
      </c>
      <c r="I37" s="135">
        <v>1300</v>
      </c>
      <c r="J37" s="135">
        <v>1960.8999999999999</v>
      </c>
    </row>
    <row r="38" spans="1:10" x14ac:dyDescent="0.25">
      <c r="A38" s="134" t="s">
        <v>34</v>
      </c>
      <c r="B38" s="135">
        <v>1930.49</v>
      </c>
      <c r="C38" s="135">
        <v>54.06</v>
      </c>
      <c r="D38" s="135">
        <v>113</v>
      </c>
      <c r="E38" s="135">
        <v>117.9</v>
      </c>
      <c r="F38" s="135">
        <v>117.9</v>
      </c>
      <c r="G38" s="135">
        <v>117.84</v>
      </c>
      <c r="H38" s="135">
        <v>58.89</v>
      </c>
      <c r="I38" s="135"/>
      <c r="J38" s="135">
        <v>2510.0800000000004</v>
      </c>
    </row>
    <row r="39" spans="1:10" x14ac:dyDescent="0.25">
      <c r="A39" s="134" t="s">
        <v>123</v>
      </c>
      <c r="B39" s="135">
        <v>2475.5</v>
      </c>
      <c r="C39" s="135"/>
      <c r="D39" s="135"/>
      <c r="E39" s="135">
        <v>60.95</v>
      </c>
      <c r="F39" s="135">
        <v>57.5</v>
      </c>
      <c r="G39" s="135">
        <v>28.75</v>
      </c>
      <c r="H39" s="135">
        <v>37.950000000000003</v>
      </c>
      <c r="I39" s="135"/>
      <c r="J39" s="135">
        <v>2660.6499999999996</v>
      </c>
    </row>
    <row r="40" spans="1:10" x14ac:dyDescent="0.25">
      <c r="A40" s="134" t="s">
        <v>227</v>
      </c>
      <c r="B40" s="135">
        <v>18.689999999999998</v>
      </c>
      <c r="C40" s="135">
        <v>9.1999999999999993</v>
      </c>
      <c r="D40" s="135">
        <v>19.21</v>
      </c>
      <c r="E40" s="135">
        <v>20.76</v>
      </c>
      <c r="F40" s="135">
        <v>23</v>
      </c>
      <c r="G40" s="135">
        <v>22.98</v>
      </c>
      <c r="H40" s="135">
        <v>11.48</v>
      </c>
      <c r="I40" s="135"/>
      <c r="J40" s="135">
        <v>125.32000000000001</v>
      </c>
    </row>
    <row r="41" spans="1:10" x14ac:dyDescent="0.25">
      <c r="A41" s="134" t="s">
        <v>245</v>
      </c>
      <c r="B41" s="135"/>
      <c r="C41" s="135"/>
      <c r="D41" s="135">
        <v>41.98</v>
      </c>
      <c r="E41" s="135">
        <v>83.95</v>
      </c>
      <c r="F41" s="135">
        <v>83.95</v>
      </c>
      <c r="G41" s="135">
        <v>83.98</v>
      </c>
      <c r="H41" s="135">
        <v>42.01</v>
      </c>
      <c r="I41" s="135"/>
      <c r="J41" s="135">
        <v>335.87</v>
      </c>
    </row>
    <row r="42" spans="1:10" x14ac:dyDescent="0.25">
      <c r="A42" s="134" t="s">
        <v>105</v>
      </c>
      <c r="B42" s="135">
        <v>644.92000000000007</v>
      </c>
      <c r="C42" s="135"/>
      <c r="D42" s="135"/>
      <c r="E42" s="135"/>
      <c r="F42" s="135"/>
      <c r="G42" s="135"/>
      <c r="H42" s="135"/>
      <c r="I42" s="135"/>
      <c r="J42" s="135">
        <v>644.92000000000007</v>
      </c>
    </row>
    <row r="43" spans="1:10" x14ac:dyDescent="0.25">
      <c r="A43" s="134" t="s">
        <v>73</v>
      </c>
      <c r="B43" s="135">
        <v>295.26</v>
      </c>
      <c r="C43" s="135"/>
      <c r="D43" s="135"/>
      <c r="E43" s="135"/>
      <c r="F43" s="135"/>
      <c r="G43" s="135"/>
      <c r="H43" s="135"/>
      <c r="I43" s="135"/>
      <c r="J43" s="135">
        <v>295.26</v>
      </c>
    </row>
    <row r="44" spans="1:10" x14ac:dyDescent="0.25">
      <c r="A44" s="134" t="s">
        <v>52</v>
      </c>
      <c r="B44" s="135">
        <v>94.949999999999974</v>
      </c>
      <c r="C44" s="135">
        <v>43.12</v>
      </c>
      <c r="D44" s="135">
        <v>89.96</v>
      </c>
      <c r="E44" s="135">
        <v>94.21</v>
      </c>
      <c r="F44" s="135">
        <v>94.21</v>
      </c>
      <c r="G44" s="135">
        <v>94.18</v>
      </c>
      <c r="H44" s="135">
        <v>47.06</v>
      </c>
      <c r="I44" s="135">
        <v>400</v>
      </c>
      <c r="J44" s="135">
        <v>157.68999999999991</v>
      </c>
    </row>
    <row r="45" spans="1:10" x14ac:dyDescent="0.25">
      <c r="A45" s="134" t="s">
        <v>223</v>
      </c>
      <c r="B45" s="135">
        <v>98.14</v>
      </c>
      <c r="C45" s="135">
        <v>24.16</v>
      </c>
      <c r="D45" s="135">
        <v>50.57</v>
      </c>
      <c r="E45" s="135">
        <v>53.13</v>
      </c>
      <c r="F45" s="135">
        <v>53.13</v>
      </c>
      <c r="G45" s="135">
        <v>53.1</v>
      </c>
      <c r="H45" s="135">
        <v>26.54</v>
      </c>
      <c r="I45" s="135"/>
      <c r="J45" s="135">
        <v>358.77000000000004</v>
      </c>
    </row>
    <row r="46" spans="1:10" x14ac:dyDescent="0.25">
      <c r="A46" s="134" t="s">
        <v>114</v>
      </c>
      <c r="B46" s="135">
        <v>3852.58</v>
      </c>
      <c r="C46" s="135">
        <v>51.76</v>
      </c>
      <c r="D46" s="135">
        <v>103.52</v>
      </c>
      <c r="E46" s="135">
        <v>103.52</v>
      </c>
      <c r="F46" s="135">
        <v>103.52</v>
      </c>
      <c r="G46" s="135">
        <v>103.52</v>
      </c>
      <c r="H46" s="135">
        <v>51.77</v>
      </c>
      <c r="I46" s="135"/>
      <c r="J46" s="135">
        <v>4370.1900000000014</v>
      </c>
    </row>
    <row r="47" spans="1:10" x14ac:dyDescent="0.25">
      <c r="A47" s="134" t="s">
        <v>51</v>
      </c>
      <c r="B47" s="135">
        <v>9794.3599999999988</v>
      </c>
      <c r="C47" s="135">
        <v>172.5</v>
      </c>
      <c r="D47" s="135">
        <v>345</v>
      </c>
      <c r="E47" s="135">
        <v>345</v>
      </c>
      <c r="F47" s="135">
        <v>345</v>
      </c>
      <c r="G47" s="135">
        <v>345</v>
      </c>
      <c r="H47" s="135">
        <v>172.5</v>
      </c>
      <c r="I47" s="135"/>
      <c r="J47" s="135">
        <v>11519.359999999999</v>
      </c>
    </row>
    <row r="48" spans="1:10" x14ac:dyDescent="0.25">
      <c r="A48" s="134" t="s">
        <v>228</v>
      </c>
      <c r="B48" s="135">
        <v>58.39</v>
      </c>
      <c r="C48" s="135">
        <v>57.5</v>
      </c>
      <c r="D48" s="135">
        <v>115</v>
      </c>
      <c r="E48" s="135">
        <v>115</v>
      </c>
      <c r="F48" s="135">
        <v>115</v>
      </c>
      <c r="G48" s="135">
        <v>115</v>
      </c>
      <c r="H48" s="135">
        <v>57.5</v>
      </c>
      <c r="I48" s="135"/>
      <c r="J48" s="135">
        <v>633.39</v>
      </c>
    </row>
    <row r="49" spans="1:10" x14ac:dyDescent="0.25">
      <c r="A49" s="134" t="s">
        <v>10</v>
      </c>
      <c r="B49" s="135"/>
      <c r="C49" s="135"/>
      <c r="D49" s="135">
        <v>86.24</v>
      </c>
      <c r="E49" s="135">
        <v>86.24</v>
      </c>
      <c r="F49" s="135">
        <v>86.24</v>
      </c>
      <c r="G49" s="135">
        <v>86.24</v>
      </c>
      <c r="H49" s="135">
        <v>43.12</v>
      </c>
      <c r="I49" s="135"/>
      <c r="J49" s="135">
        <v>388.08</v>
      </c>
    </row>
    <row r="50" spans="1:10" x14ac:dyDescent="0.25">
      <c r="A50" s="134" t="s">
        <v>240</v>
      </c>
      <c r="B50" s="135"/>
      <c r="C50" s="135"/>
      <c r="D50" s="135">
        <v>120.75</v>
      </c>
      <c r="E50" s="135">
        <v>120.75</v>
      </c>
      <c r="F50" s="135">
        <v>120.75</v>
      </c>
      <c r="G50" s="135">
        <v>120.79</v>
      </c>
      <c r="H50" s="135">
        <v>60.42</v>
      </c>
      <c r="I50" s="135"/>
      <c r="J50" s="135">
        <v>543.46</v>
      </c>
    </row>
    <row r="51" spans="1:10" x14ac:dyDescent="0.25">
      <c r="A51" s="134" t="s">
        <v>257</v>
      </c>
      <c r="B51" s="135"/>
      <c r="C51" s="135"/>
      <c r="D51" s="135">
        <v>50.2</v>
      </c>
      <c r="E51" s="135">
        <v>52.35</v>
      </c>
      <c r="F51" s="135">
        <v>52.35</v>
      </c>
      <c r="G51" s="135">
        <v>52.38</v>
      </c>
      <c r="H51" s="135">
        <v>26.2</v>
      </c>
      <c r="I51" s="135"/>
      <c r="J51" s="135">
        <v>233.48</v>
      </c>
    </row>
    <row r="52" spans="1:10" x14ac:dyDescent="0.25">
      <c r="A52" s="134" t="s">
        <v>204</v>
      </c>
      <c r="B52" s="135">
        <v>593.65000000000009</v>
      </c>
      <c r="C52" s="135">
        <v>23</v>
      </c>
      <c r="D52" s="135">
        <v>46</v>
      </c>
      <c r="E52" s="135">
        <v>46</v>
      </c>
      <c r="F52" s="135">
        <v>46</v>
      </c>
      <c r="G52" s="135">
        <v>46</v>
      </c>
      <c r="H52" s="135">
        <v>23</v>
      </c>
      <c r="I52" s="135"/>
      <c r="J52" s="135">
        <v>823.65000000000009</v>
      </c>
    </row>
    <row r="53" spans="1:10" x14ac:dyDescent="0.25">
      <c r="A53" s="134" t="s">
        <v>258</v>
      </c>
      <c r="B53" s="135">
        <v>1048.78</v>
      </c>
      <c r="C53" s="135">
        <v>46</v>
      </c>
      <c r="D53" s="135">
        <v>92</v>
      </c>
      <c r="E53" s="135">
        <v>92.35</v>
      </c>
      <c r="F53" s="135">
        <v>92</v>
      </c>
      <c r="G53" s="135">
        <v>92</v>
      </c>
      <c r="H53" s="135">
        <v>46</v>
      </c>
      <c r="I53" s="135">
        <v>800</v>
      </c>
      <c r="J53" s="135">
        <v>709.13</v>
      </c>
    </row>
    <row r="54" spans="1:10" x14ac:dyDescent="0.25">
      <c r="A54" s="134" t="s">
        <v>220</v>
      </c>
      <c r="B54" s="135">
        <v>369.40000000000003</v>
      </c>
      <c r="C54" s="135">
        <v>28.75</v>
      </c>
      <c r="D54" s="135">
        <v>57.5</v>
      </c>
      <c r="E54" s="135">
        <v>57.5</v>
      </c>
      <c r="F54" s="135">
        <v>28.75</v>
      </c>
      <c r="G54" s="135">
        <v>57.5</v>
      </c>
      <c r="H54" s="135">
        <v>28.75</v>
      </c>
      <c r="I54" s="135"/>
      <c r="J54" s="135">
        <v>628.15000000000009</v>
      </c>
    </row>
    <row r="55" spans="1:10" x14ac:dyDescent="0.25">
      <c r="A55" s="134" t="s">
        <v>222</v>
      </c>
      <c r="B55" s="135">
        <v>116.79</v>
      </c>
      <c r="C55" s="135">
        <v>46</v>
      </c>
      <c r="D55" s="135">
        <v>86.25</v>
      </c>
      <c r="E55" s="135">
        <v>23</v>
      </c>
      <c r="F55" s="135">
        <v>46</v>
      </c>
      <c r="G55" s="135"/>
      <c r="H55" s="135"/>
      <c r="I55" s="135">
        <v>200</v>
      </c>
      <c r="J55" s="135">
        <v>118.04000000000002</v>
      </c>
    </row>
    <row r="56" spans="1:10" x14ac:dyDescent="0.25">
      <c r="A56" s="134" t="s">
        <v>209</v>
      </c>
      <c r="B56" s="135">
        <v>790.63</v>
      </c>
      <c r="C56" s="135"/>
      <c r="D56" s="135">
        <v>328.11</v>
      </c>
      <c r="E56" s="135">
        <v>92</v>
      </c>
      <c r="F56" s="135">
        <v>80.5</v>
      </c>
      <c r="G56" s="135">
        <v>187.45</v>
      </c>
      <c r="H56" s="135"/>
      <c r="I56" s="135"/>
      <c r="J56" s="135">
        <v>1478.69</v>
      </c>
    </row>
    <row r="57" spans="1:10" x14ac:dyDescent="0.25">
      <c r="A57" s="134" t="s">
        <v>26</v>
      </c>
      <c r="B57" s="135">
        <v>1414.15</v>
      </c>
      <c r="C57" s="135">
        <v>86.26</v>
      </c>
      <c r="D57" s="135">
        <v>172.5</v>
      </c>
      <c r="E57" s="135">
        <v>172.5</v>
      </c>
      <c r="F57" s="135">
        <v>172.5</v>
      </c>
      <c r="G57" s="135">
        <v>172.58</v>
      </c>
      <c r="H57" s="135">
        <v>86.33</v>
      </c>
      <c r="I57" s="135"/>
      <c r="J57" s="135">
        <v>2276.8200000000002</v>
      </c>
    </row>
    <row r="58" spans="1:10" x14ac:dyDescent="0.25">
      <c r="A58" s="134" t="s">
        <v>200</v>
      </c>
      <c r="B58" s="135">
        <v>40.78</v>
      </c>
      <c r="C58" s="135">
        <v>8.74</v>
      </c>
      <c r="D58" s="135">
        <v>18.29</v>
      </c>
      <c r="E58" s="135">
        <v>19.09</v>
      </c>
      <c r="F58" s="135">
        <v>19.09</v>
      </c>
      <c r="G58" s="135">
        <v>19.010000000000002</v>
      </c>
      <c r="H58" s="135">
        <v>9.4700000000000006</v>
      </c>
      <c r="I58" s="135"/>
      <c r="J58" s="135">
        <v>134.47000000000003</v>
      </c>
    </row>
    <row r="59" spans="1:10" x14ac:dyDescent="0.25">
      <c r="A59" s="134" t="s">
        <v>214</v>
      </c>
      <c r="B59" s="135">
        <v>124.25</v>
      </c>
      <c r="C59" s="135"/>
      <c r="D59" s="135">
        <v>23</v>
      </c>
      <c r="E59" s="135"/>
      <c r="F59" s="135"/>
      <c r="G59" s="135"/>
      <c r="H59" s="135"/>
      <c r="I59" s="135"/>
      <c r="J59" s="135">
        <v>147.25</v>
      </c>
    </row>
    <row r="60" spans="1:10" x14ac:dyDescent="0.25">
      <c r="A60" s="134" t="s">
        <v>229</v>
      </c>
      <c r="B60" s="135">
        <v>11.68</v>
      </c>
      <c r="C60" s="135">
        <v>11.5</v>
      </c>
      <c r="D60" s="135"/>
      <c r="E60" s="135">
        <v>11.5</v>
      </c>
      <c r="F60" s="135">
        <v>11.5</v>
      </c>
      <c r="G60" s="135">
        <v>11.5</v>
      </c>
      <c r="H60" s="135"/>
      <c r="I60" s="135"/>
      <c r="J60" s="135">
        <v>57.68</v>
      </c>
    </row>
    <row r="61" spans="1:10" x14ac:dyDescent="0.25">
      <c r="A61" s="134" t="s">
        <v>242</v>
      </c>
      <c r="B61" s="135"/>
      <c r="C61" s="135"/>
      <c r="D61" s="135">
        <v>34.5</v>
      </c>
      <c r="E61" s="135">
        <v>34.5</v>
      </c>
      <c r="F61" s="135">
        <v>34.5</v>
      </c>
      <c r="G61" s="135">
        <v>34.58</v>
      </c>
      <c r="H61" s="135">
        <v>17.329999999999998</v>
      </c>
      <c r="I61" s="135"/>
      <c r="J61" s="135">
        <v>155.40999999999997</v>
      </c>
    </row>
    <row r="62" spans="1:10" x14ac:dyDescent="0.25">
      <c r="A62" s="134" t="s">
        <v>32</v>
      </c>
      <c r="B62" s="135">
        <v>11440.08</v>
      </c>
      <c r="C62" s="135">
        <v>172.5</v>
      </c>
      <c r="D62" s="135">
        <v>345</v>
      </c>
      <c r="E62" s="135">
        <v>345</v>
      </c>
      <c r="F62" s="135">
        <v>345</v>
      </c>
      <c r="G62" s="135">
        <v>345</v>
      </c>
      <c r="H62" s="135">
        <v>172.5</v>
      </c>
      <c r="I62" s="135"/>
      <c r="J62" s="135">
        <v>13165.08</v>
      </c>
    </row>
    <row r="63" spans="1:10" x14ac:dyDescent="0.25">
      <c r="A63" s="134" t="s">
        <v>243</v>
      </c>
      <c r="B63" s="135"/>
      <c r="C63" s="135"/>
      <c r="D63" s="135">
        <v>34.520000000000003</v>
      </c>
      <c r="E63" s="135">
        <v>34.520000000000003</v>
      </c>
      <c r="F63" s="135">
        <v>34.520000000000003</v>
      </c>
      <c r="G63" s="135">
        <v>34.520000000000003</v>
      </c>
      <c r="H63" s="135">
        <v>17.27</v>
      </c>
      <c r="I63" s="135"/>
      <c r="J63" s="135">
        <v>155.35000000000002</v>
      </c>
    </row>
    <row r="64" spans="1:10" x14ac:dyDescent="0.25">
      <c r="A64" s="134" t="s">
        <v>46</v>
      </c>
      <c r="B64" s="135">
        <v>1524.9099999999999</v>
      </c>
      <c r="C64" s="135">
        <v>25.3</v>
      </c>
      <c r="D64" s="135">
        <v>52.43</v>
      </c>
      <c r="E64" s="135">
        <v>54.53</v>
      </c>
      <c r="F64" s="135">
        <v>54.53</v>
      </c>
      <c r="G64" s="135">
        <v>54.5</v>
      </c>
      <c r="H64" s="135">
        <v>27.25</v>
      </c>
      <c r="I64" s="135"/>
      <c r="J64" s="135">
        <v>1793.4499999999998</v>
      </c>
    </row>
    <row r="65" spans="1:10" x14ac:dyDescent="0.25">
      <c r="A65" s="134" t="s">
        <v>259</v>
      </c>
      <c r="B65" s="135">
        <v>112603.07999999996</v>
      </c>
      <c r="C65" s="135">
        <v>6486.37</v>
      </c>
      <c r="D65" s="135">
        <v>5837.9299999999985</v>
      </c>
      <c r="E65" s="135">
        <v>5743.670000000001</v>
      </c>
      <c r="F65" s="135">
        <v>5658.5400000000009</v>
      </c>
      <c r="G65" s="135">
        <v>5733.0399999999991</v>
      </c>
      <c r="H65" s="135">
        <v>2737.8699999999994</v>
      </c>
      <c r="I65" s="135">
        <v>6050</v>
      </c>
      <c r="J65" s="135">
        <v>138750.49999999997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C20"/>
  <sheetViews>
    <sheetView workbookViewId="0">
      <selection activeCell="A3" sqref="A3"/>
    </sheetView>
  </sheetViews>
  <sheetFormatPr baseColWidth="10" defaultRowHeight="13.2" x14ac:dyDescent="0.25"/>
  <cols>
    <col min="1" max="1" width="7.109375" customWidth="1"/>
    <col min="2" max="2" width="9.44140625" customWidth="1"/>
  </cols>
  <sheetData>
    <row r="3" spans="1:3" x14ac:dyDescent="0.25">
      <c r="A3" s="124"/>
      <c r="B3" s="125"/>
      <c r="C3" s="126"/>
    </row>
    <row r="4" spans="1:3" x14ac:dyDescent="0.25">
      <c r="A4" s="127"/>
      <c r="B4" s="128"/>
      <c r="C4" s="129"/>
    </row>
    <row r="5" spans="1:3" x14ac:dyDescent="0.25">
      <c r="A5" s="127"/>
      <c r="B5" s="128"/>
      <c r="C5" s="129"/>
    </row>
    <row r="6" spans="1:3" x14ac:dyDescent="0.25">
      <c r="A6" s="127"/>
      <c r="B6" s="128"/>
      <c r="C6" s="129"/>
    </row>
    <row r="7" spans="1:3" x14ac:dyDescent="0.25">
      <c r="A7" s="127"/>
      <c r="B7" s="128"/>
      <c r="C7" s="129"/>
    </row>
    <row r="8" spans="1:3" x14ac:dyDescent="0.25">
      <c r="A8" s="127"/>
      <c r="B8" s="128"/>
      <c r="C8" s="129"/>
    </row>
    <row r="9" spans="1:3" x14ac:dyDescent="0.25">
      <c r="A9" s="127"/>
      <c r="B9" s="128"/>
      <c r="C9" s="129"/>
    </row>
    <row r="10" spans="1:3" x14ac:dyDescent="0.25">
      <c r="A10" s="127"/>
      <c r="B10" s="128"/>
      <c r="C10" s="129"/>
    </row>
    <row r="11" spans="1:3" x14ac:dyDescent="0.25">
      <c r="A11" s="127"/>
      <c r="B11" s="128"/>
      <c r="C11" s="129"/>
    </row>
    <row r="12" spans="1:3" x14ac:dyDescent="0.25">
      <c r="A12" s="127"/>
      <c r="B12" s="128"/>
      <c r="C12" s="129"/>
    </row>
    <row r="13" spans="1:3" x14ac:dyDescent="0.25">
      <c r="A13" s="127"/>
      <c r="B13" s="128"/>
      <c r="C13" s="129"/>
    </row>
    <row r="14" spans="1:3" x14ac:dyDescent="0.25">
      <c r="A14" s="127"/>
      <c r="B14" s="128"/>
      <c r="C14" s="129"/>
    </row>
    <row r="15" spans="1:3" x14ac:dyDescent="0.25">
      <c r="A15" s="127"/>
      <c r="B15" s="128"/>
      <c r="C15" s="129"/>
    </row>
    <row r="16" spans="1:3" x14ac:dyDescent="0.25">
      <c r="A16" s="127"/>
      <c r="B16" s="128"/>
      <c r="C16" s="129"/>
    </row>
    <row r="17" spans="1:3" x14ac:dyDescent="0.25">
      <c r="A17" s="127"/>
      <c r="B17" s="128"/>
      <c r="C17" s="129"/>
    </row>
    <row r="18" spans="1:3" x14ac:dyDescent="0.25">
      <c r="A18" s="127"/>
      <c r="B18" s="128"/>
      <c r="C18" s="129"/>
    </row>
    <row r="19" spans="1:3" x14ac:dyDescent="0.25">
      <c r="A19" s="127"/>
      <c r="B19" s="128"/>
      <c r="C19" s="129"/>
    </row>
    <row r="20" spans="1:3" x14ac:dyDescent="0.25">
      <c r="A20" s="130"/>
      <c r="B20" s="131"/>
      <c r="C20" s="1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62"/>
  <sheetViews>
    <sheetView tabSelected="1" topLeftCell="A18" workbookViewId="0">
      <selection activeCell="A18" sqref="A18"/>
    </sheetView>
  </sheetViews>
  <sheetFormatPr baseColWidth="10" defaultRowHeight="13.2" x14ac:dyDescent="0.25"/>
  <cols>
    <col min="1" max="1" width="44.21875" bestFit="1" customWidth="1"/>
  </cols>
  <sheetData>
    <row r="1" spans="1:11" ht="39.6" x14ac:dyDescent="0.25">
      <c r="A1" s="121" t="s">
        <v>254</v>
      </c>
      <c r="B1" s="117" t="s">
        <v>235</v>
      </c>
      <c r="C1" s="118">
        <v>41974</v>
      </c>
      <c r="D1" s="119" t="s">
        <v>238</v>
      </c>
      <c r="E1" s="119" t="s">
        <v>249</v>
      </c>
      <c r="F1" s="119" t="s">
        <v>250</v>
      </c>
      <c r="G1" s="118" t="s">
        <v>251</v>
      </c>
      <c r="H1" s="118" t="s">
        <v>86</v>
      </c>
      <c r="I1" s="118" t="s">
        <v>269</v>
      </c>
      <c r="J1" s="117" t="s">
        <v>236</v>
      </c>
      <c r="K1" s="117" t="s">
        <v>237</v>
      </c>
    </row>
    <row r="2" spans="1:11" x14ac:dyDescent="0.25">
      <c r="A2" s="120" t="s">
        <v>255</v>
      </c>
      <c r="B2" s="122">
        <v>11068.509999999998</v>
      </c>
      <c r="C2" s="123">
        <v>172.5</v>
      </c>
      <c r="D2" s="123">
        <v>345</v>
      </c>
      <c r="E2" s="123">
        <v>345</v>
      </c>
      <c r="F2" s="123">
        <v>345</v>
      </c>
      <c r="G2" s="123">
        <v>345</v>
      </c>
      <c r="H2" s="123">
        <v>172.5</v>
      </c>
      <c r="I2" s="123"/>
      <c r="J2" s="123"/>
      <c r="K2" s="122">
        <f>SUM(B2:J2)</f>
        <v>12793.509999999998</v>
      </c>
    </row>
    <row r="3" spans="1:11" x14ac:dyDescent="0.25">
      <c r="A3" s="120" t="s">
        <v>15</v>
      </c>
      <c r="B3" s="122">
        <v>14802.400000000001</v>
      </c>
      <c r="C3" s="123">
        <v>172.5</v>
      </c>
      <c r="D3" s="123">
        <v>345</v>
      </c>
      <c r="E3" s="123">
        <v>345</v>
      </c>
      <c r="F3" s="123">
        <v>345</v>
      </c>
      <c r="G3" s="123">
        <v>345</v>
      </c>
      <c r="H3" s="123">
        <v>172.5</v>
      </c>
      <c r="I3" s="123"/>
      <c r="J3" s="123"/>
      <c r="K3" s="122">
        <f t="shared" ref="K3:K62" si="0">SUM(B3:J3)</f>
        <v>16527.400000000001</v>
      </c>
    </row>
    <row r="4" spans="1:11" x14ac:dyDescent="0.25">
      <c r="A4" s="120" t="s">
        <v>40</v>
      </c>
      <c r="B4" s="122">
        <v>647.82000000000028</v>
      </c>
      <c r="C4" s="123">
        <v>138</v>
      </c>
      <c r="D4" s="123">
        <v>276</v>
      </c>
      <c r="E4" s="123">
        <v>276</v>
      </c>
      <c r="F4" s="123">
        <v>276</v>
      </c>
      <c r="G4" s="123">
        <v>276</v>
      </c>
      <c r="H4" s="123">
        <v>138</v>
      </c>
      <c r="I4" s="123"/>
      <c r="J4" s="123"/>
      <c r="K4" s="122">
        <f t="shared" si="0"/>
        <v>2027.8200000000002</v>
      </c>
    </row>
    <row r="5" spans="1:11" x14ac:dyDescent="0.25">
      <c r="A5" s="120" t="s">
        <v>98</v>
      </c>
      <c r="B5" s="122">
        <v>3123.0099999999998</v>
      </c>
      <c r="C5" s="123">
        <v>172.5</v>
      </c>
      <c r="D5" s="123">
        <v>345</v>
      </c>
      <c r="E5" s="123">
        <v>345</v>
      </c>
      <c r="F5" s="123">
        <v>345</v>
      </c>
      <c r="G5" s="123">
        <v>345</v>
      </c>
      <c r="H5" s="123">
        <v>172.5</v>
      </c>
      <c r="I5" s="123"/>
      <c r="J5" s="123"/>
      <c r="K5" s="122">
        <f t="shared" si="0"/>
        <v>4848.01</v>
      </c>
    </row>
    <row r="6" spans="1:11" x14ac:dyDescent="0.25">
      <c r="A6" s="120" t="s">
        <v>25</v>
      </c>
      <c r="B6" s="122">
        <v>351.56</v>
      </c>
      <c r="C6" s="123">
        <v>69</v>
      </c>
      <c r="D6" s="123">
        <v>138</v>
      </c>
      <c r="E6" s="123">
        <v>138</v>
      </c>
      <c r="F6" s="123">
        <v>138</v>
      </c>
      <c r="G6" s="123">
        <v>138</v>
      </c>
      <c r="H6" s="123">
        <v>69</v>
      </c>
      <c r="I6" s="123"/>
      <c r="J6" s="123">
        <v>350</v>
      </c>
      <c r="K6" s="122">
        <f t="shared" si="0"/>
        <v>1391.56</v>
      </c>
    </row>
    <row r="7" spans="1:11" x14ac:dyDescent="0.25">
      <c r="A7" s="120" t="s">
        <v>26</v>
      </c>
      <c r="B7" s="122">
        <v>1414.15</v>
      </c>
      <c r="C7" s="123">
        <v>86.26</v>
      </c>
      <c r="D7" s="123">
        <v>172.5</v>
      </c>
      <c r="E7" s="123">
        <v>172.5</v>
      </c>
      <c r="F7" s="123">
        <v>172.5</v>
      </c>
      <c r="G7" s="123">
        <v>172.58</v>
      </c>
      <c r="H7" s="123">
        <v>86.33</v>
      </c>
      <c r="I7" s="123"/>
      <c r="J7" s="123"/>
      <c r="K7" s="122">
        <f t="shared" si="0"/>
        <v>2276.8200000000002</v>
      </c>
    </row>
    <row r="8" spans="1:11" x14ac:dyDescent="0.25">
      <c r="A8" s="120" t="s">
        <v>27</v>
      </c>
      <c r="B8" s="122">
        <v>5089.2699999999995</v>
      </c>
      <c r="C8" s="123">
        <v>4034.5</v>
      </c>
      <c r="D8" s="123">
        <v>69</v>
      </c>
      <c r="E8" s="123">
        <v>69</v>
      </c>
      <c r="F8" s="123">
        <v>69</v>
      </c>
      <c r="G8" s="123">
        <v>69</v>
      </c>
      <c r="H8" s="123">
        <v>34.5</v>
      </c>
      <c r="I8" s="123"/>
      <c r="J8" s="123">
        <v>3000</v>
      </c>
      <c r="K8" s="122">
        <f t="shared" si="0"/>
        <v>12434.27</v>
      </c>
    </row>
    <row r="9" spans="1:11" x14ac:dyDescent="0.25">
      <c r="A9" s="120" t="s">
        <v>106</v>
      </c>
      <c r="B9" s="122">
        <v>1685.39</v>
      </c>
      <c r="C9" s="123">
        <v>41.86</v>
      </c>
      <c r="D9" s="123">
        <v>85.73</v>
      </c>
      <c r="E9" s="123">
        <v>91.77</v>
      </c>
      <c r="F9" s="123">
        <v>91.77</v>
      </c>
      <c r="G9" s="123">
        <v>91.74</v>
      </c>
      <c r="H9" s="123">
        <v>45.86</v>
      </c>
      <c r="I9" s="123"/>
      <c r="J9" s="123"/>
      <c r="K9" s="122">
        <f t="shared" si="0"/>
        <v>2134.12</v>
      </c>
    </row>
    <row r="10" spans="1:11" x14ac:dyDescent="0.25">
      <c r="A10" s="120" t="s">
        <v>32</v>
      </c>
      <c r="B10" s="122">
        <v>11440.08</v>
      </c>
      <c r="C10" s="123">
        <v>172.5</v>
      </c>
      <c r="D10" s="123">
        <v>345</v>
      </c>
      <c r="E10" s="123">
        <v>345</v>
      </c>
      <c r="F10" s="123">
        <v>345</v>
      </c>
      <c r="G10" s="123">
        <v>345</v>
      </c>
      <c r="H10" s="123">
        <v>172.5</v>
      </c>
      <c r="I10" s="123"/>
      <c r="J10" s="123"/>
      <c r="K10" s="122">
        <f t="shared" si="0"/>
        <v>13165.08</v>
      </c>
    </row>
    <row r="11" spans="1:11" x14ac:dyDescent="0.25">
      <c r="A11" s="120" t="s">
        <v>34</v>
      </c>
      <c r="B11" s="122">
        <v>1930.49</v>
      </c>
      <c r="C11" s="123">
        <v>54.06</v>
      </c>
      <c r="D11" s="123">
        <v>113</v>
      </c>
      <c r="E11" s="123">
        <v>117.9</v>
      </c>
      <c r="F11" s="123">
        <v>117.9</v>
      </c>
      <c r="G11" s="123">
        <v>117.84</v>
      </c>
      <c r="H11" s="123">
        <v>58.89</v>
      </c>
      <c r="I11" s="123"/>
      <c r="J11" s="123"/>
      <c r="K11" s="122">
        <f t="shared" si="0"/>
        <v>2510.0800000000004</v>
      </c>
    </row>
    <row r="12" spans="1:11" x14ac:dyDescent="0.25">
      <c r="A12" s="120" t="s">
        <v>36</v>
      </c>
      <c r="B12" s="122">
        <v>1395.2499999999998</v>
      </c>
      <c r="C12" s="123">
        <v>34.5</v>
      </c>
      <c r="D12" s="123">
        <v>69</v>
      </c>
      <c r="E12" s="123">
        <v>69</v>
      </c>
      <c r="F12" s="123">
        <v>69</v>
      </c>
      <c r="G12" s="123">
        <v>69</v>
      </c>
      <c r="H12" s="123">
        <v>34.5</v>
      </c>
      <c r="I12" s="123"/>
      <c r="J12" s="123"/>
      <c r="K12" s="122">
        <f t="shared" si="0"/>
        <v>1740.2499999999998</v>
      </c>
    </row>
    <row r="13" spans="1:11" x14ac:dyDescent="0.25">
      <c r="A13" s="120" t="s">
        <v>43</v>
      </c>
      <c r="B13" s="122">
        <v>3017.75</v>
      </c>
      <c r="C13" s="123">
        <v>86.26</v>
      </c>
      <c r="D13" s="123">
        <v>172.5</v>
      </c>
      <c r="E13" s="123">
        <v>172.5</v>
      </c>
      <c r="F13" s="123">
        <v>172.5</v>
      </c>
      <c r="G13" s="123">
        <v>172.58</v>
      </c>
      <c r="H13" s="123">
        <v>86.33</v>
      </c>
      <c r="I13" s="123"/>
      <c r="J13" s="123"/>
      <c r="K13" s="122">
        <f t="shared" si="0"/>
        <v>3880.42</v>
      </c>
    </row>
    <row r="14" spans="1:11" x14ac:dyDescent="0.25">
      <c r="A14" s="120" t="s">
        <v>99</v>
      </c>
      <c r="B14" s="122">
        <v>4337.3300000000008</v>
      </c>
      <c r="C14" s="123">
        <v>86.26</v>
      </c>
      <c r="D14" s="123">
        <v>172.52</v>
      </c>
      <c r="E14" s="123">
        <v>172.52</v>
      </c>
      <c r="F14" s="123">
        <v>172.52</v>
      </c>
      <c r="G14" s="123">
        <v>172.52</v>
      </c>
      <c r="H14" s="123">
        <v>86.27</v>
      </c>
      <c r="I14" s="123"/>
      <c r="J14" s="123"/>
      <c r="K14" s="122">
        <f t="shared" si="0"/>
        <v>5199.9400000000032</v>
      </c>
    </row>
    <row r="15" spans="1:11" x14ac:dyDescent="0.25">
      <c r="A15" s="120" t="s">
        <v>46</v>
      </c>
      <c r="B15" s="122">
        <v>1524.9099999999999</v>
      </c>
      <c r="C15" s="123">
        <v>25.3</v>
      </c>
      <c r="D15" s="123">
        <v>52.43</v>
      </c>
      <c r="E15" s="123">
        <v>54.53</v>
      </c>
      <c r="F15" s="123">
        <v>54.53</v>
      </c>
      <c r="G15" s="123">
        <v>54.5</v>
      </c>
      <c r="H15" s="123">
        <v>27.25</v>
      </c>
      <c r="I15" s="123"/>
      <c r="J15" s="123"/>
      <c r="K15" s="122">
        <f t="shared" si="0"/>
        <v>1793.4499999999998</v>
      </c>
    </row>
    <row r="16" spans="1:11" x14ac:dyDescent="0.25">
      <c r="A16" s="120" t="s">
        <v>47</v>
      </c>
      <c r="B16" s="122">
        <v>1202.22</v>
      </c>
      <c r="C16" s="123">
        <v>27.94</v>
      </c>
      <c r="D16" s="123">
        <v>58.25</v>
      </c>
      <c r="E16" s="123">
        <v>60.97</v>
      </c>
      <c r="F16" s="123">
        <v>60.97</v>
      </c>
      <c r="G16" s="123">
        <v>60.94</v>
      </c>
      <c r="H16" s="123">
        <v>30.47</v>
      </c>
      <c r="I16" s="123"/>
      <c r="J16" s="123"/>
      <c r="K16" s="122">
        <f t="shared" si="0"/>
        <v>1501.7600000000002</v>
      </c>
    </row>
    <row r="17" spans="1:11" x14ac:dyDescent="0.25">
      <c r="A17" s="120" t="s">
        <v>51</v>
      </c>
      <c r="B17" s="122">
        <v>9794.3599999999988</v>
      </c>
      <c r="C17" s="123">
        <v>172.5</v>
      </c>
      <c r="D17" s="123">
        <v>345</v>
      </c>
      <c r="E17" s="123">
        <v>345</v>
      </c>
      <c r="F17" s="123">
        <v>345</v>
      </c>
      <c r="G17" s="123">
        <v>345</v>
      </c>
      <c r="H17" s="123">
        <v>172.5</v>
      </c>
      <c r="I17" s="123"/>
      <c r="J17" s="123"/>
      <c r="K17" s="122">
        <f t="shared" si="0"/>
        <v>11519.359999999999</v>
      </c>
    </row>
    <row r="18" spans="1:11" x14ac:dyDescent="0.25">
      <c r="A18" s="120" t="s">
        <v>52</v>
      </c>
      <c r="B18" s="122">
        <v>94.949999999999974</v>
      </c>
      <c r="C18" s="123">
        <v>43.12</v>
      </c>
      <c r="D18" s="123">
        <v>89.96</v>
      </c>
      <c r="E18" s="123">
        <v>94.21</v>
      </c>
      <c r="F18" s="123">
        <v>94.21</v>
      </c>
      <c r="G18" s="123">
        <v>94.18</v>
      </c>
      <c r="H18" s="123">
        <v>47.06</v>
      </c>
      <c r="I18" s="123"/>
      <c r="J18" s="123">
        <v>400</v>
      </c>
      <c r="K18" s="122">
        <f t="shared" si="0"/>
        <v>957.68999999999994</v>
      </c>
    </row>
    <row r="19" spans="1:11" x14ac:dyDescent="0.25">
      <c r="A19" s="120" t="s">
        <v>53</v>
      </c>
      <c r="B19" s="122">
        <v>1535.8999999999999</v>
      </c>
      <c r="C19" s="123">
        <v>172.5</v>
      </c>
      <c r="D19" s="123">
        <v>345</v>
      </c>
      <c r="E19" s="123">
        <v>345</v>
      </c>
      <c r="F19" s="123">
        <v>345</v>
      </c>
      <c r="G19" s="123">
        <v>345</v>
      </c>
      <c r="H19" s="123">
        <v>172.5</v>
      </c>
      <c r="I19" s="123"/>
      <c r="J19" s="123">
        <v>1300</v>
      </c>
      <c r="K19" s="122">
        <f t="shared" si="0"/>
        <v>4560.8999999999996</v>
      </c>
    </row>
    <row r="20" spans="1:11" x14ac:dyDescent="0.25">
      <c r="A20" s="120" t="s">
        <v>59</v>
      </c>
      <c r="B20" s="122">
        <v>-64.29000000000002</v>
      </c>
      <c r="C20" s="123">
        <v>21.16</v>
      </c>
      <c r="D20" s="123">
        <v>42.32</v>
      </c>
      <c r="E20" s="123">
        <v>46</v>
      </c>
      <c r="F20" s="123">
        <v>46</v>
      </c>
      <c r="G20" s="123">
        <v>46</v>
      </c>
      <c r="H20" s="123">
        <v>23</v>
      </c>
      <c r="I20" s="123"/>
      <c r="J20" s="123"/>
      <c r="K20" s="122">
        <f t="shared" si="0"/>
        <v>160.18999999999997</v>
      </c>
    </row>
    <row r="21" spans="1:11" x14ac:dyDescent="0.25">
      <c r="A21" s="120" t="s">
        <v>64</v>
      </c>
      <c r="B21" s="122">
        <v>2606.8900000000003</v>
      </c>
      <c r="C21" s="123">
        <v>46</v>
      </c>
      <c r="D21" s="123">
        <v>80.5</v>
      </c>
      <c r="E21" s="123">
        <v>80.5</v>
      </c>
      <c r="F21" s="123">
        <v>80.94</v>
      </c>
      <c r="G21" s="123">
        <v>82.8</v>
      </c>
      <c r="H21" s="123">
        <v>46</v>
      </c>
      <c r="I21" s="123"/>
      <c r="J21" s="123"/>
      <c r="K21" s="122">
        <f t="shared" si="0"/>
        <v>3023.6300000000006</v>
      </c>
    </row>
    <row r="22" spans="1:11" x14ac:dyDescent="0.25">
      <c r="A22" s="120" t="s">
        <v>66</v>
      </c>
      <c r="B22" s="122">
        <v>155.90000000000003</v>
      </c>
      <c r="C22" s="123"/>
      <c r="D22" s="123">
        <v>23</v>
      </c>
      <c r="E22" s="123">
        <v>80.5</v>
      </c>
      <c r="F22" s="123"/>
      <c r="G22" s="123">
        <v>46</v>
      </c>
      <c r="H22" s="123">
        <v>23</v>
      </c>
      <c r="I22" s="123"/>
      <c r="J22" s="123"/>
      <c r="K22" s="122">
        <f t="shared" si="0"/>
        <v>328.40000000000003</v>
      </c>
    </row>
    <row r="23" spans="1:11" x14ac:dyDescent="0.25">
      <c r="A23" s="120" t="s">
        <v>69</v>
      </c>
      <c r="B23" s="122">
        <v>140.97</v>
      </c>
      <c r="C23" s="123">
        <v>11.5</v>
      </c>
      <c r="D23" s="123">
        <v>23</v>
      </c>
      <c r="E23" s="123">
        <v>11.5</v>
      </c>
      <c r="F23" s="123">
        <v>23</v>
      </c>
      <c r="G23" s="123">
        <v>23</v>
      </c>
      <c r="H23" s="123"/>
      <c r="I23" s="123"/>
      <c r="J23" s="123"/>
      <c r="K23" s="122">
        <f t="shared" si="0"/>
        <v>232.97</v>
      </c>
    </row>
    <row r="24" spans="1:11" x14ac:dyDescent="0.25">
      <c r="A24" s="120" t="s">
        <v>81</v>
      </c>
      <c r="B24" s="122">
        <v>433.18</v>
      </c>
      <c r="C24" s="123">
        <v>23</v>
      </c>
      <c r="D24" s="123">
        <v>11.5</v>
      </c>
      <c r="E24" s="123">
        <v>23</v>
      </c>
      <c r="F24" s="123">
        <v>34.5</v>
      </c>
      <c r="G24" s="123">
        <v>11.5</v>
      </c>
      <c r="H24" s="123"/>
      <c r="I24" s="123"/>
      <c r="J24" s="123"/>
      <c r="K24" s="122">
        <f t="shared" si="0"/>
        <v>536.68000000000006</v>
      </c>
    </row>
    <row r="25" spans="1:11" x14ac:dyDescent="0.25">
      <c r="A25" s="120" t="s">
        <v>73</v>
      </c>
      <c r="B25" s="122">
        <v>295.26</v>
      </c>
      <c r="C25" s="123"/>
      <c r="D25" s="123"/>
      <c r="E25" s="123"/>
      <c r="F25" s="123"/>
      <c r="G25" s="123"/>
      <c r="H25" s="123"/>
      <c r="I25" s="123"/>
      <c r="J25" s="123"/>
      <c r="K25" s="122">
        <f t="shared" si="0"/>
        <v>295.26</v>
      </c>
    </row>
    <row r="26" spans="1:11" x14ac:dyDescent="0.25">
      <c r="A26" s="120" t="s">
        <v>74</v>
      </c>
      <c r="B26" s="122">
        <v>19598.3</v>
      </c>
      <c r="C26" s="123">
        <v>172.5</v>
      </c>
      <c r="D26" s="123">
        <v>345</v>
      </c>
      <c r="E26" s="123">
        <v>345</v>
      </c>
      <c r="F26" s="123">
        <v>345</v>
      </c>
      <c r="G26" s="123">
        <v>345</v>
      </c>
      <c r="H26" s="123">
        <v>172.5</v>
      </c>
      <c r="I26" s="123"/>
      <c r="J26" s="123"/>
      <c r="K26" s="122">
        <f t="shared" si="0"/>
        <v>21323.3</v>
      </c>
    </row>
    <row r="27" spans="1:11" x14ac:dyDescent="0.25">
      <c r="A27" s="120" t="s">
        <v>104</v>
      </c>
      <c r="B27" s="122">
        <v>1275.53</v>
      </c>
      <c r="C27" s="123"/>
      <c r="D27" s="123"/>
      <c r="E27" s="123"/>
      <c r="F27" s="123"/>
      <c r="G27" s="123"/>
      <c r="H27" s="123"/>
      <c r="I27" s="123"/>
      <c r="J27" s="123"/>
      <c r="K27" s="122">
        <f t="shared" si="0"/>
        <v>1275.53</v>
      </c>
    </row>
    <row r="28" spans="1:11" x14ac:dyDescent="0.25">
      <c r="A28" s="120" t="s">
        <v>105</v>
      </c>
      <c r="B28" s="122">
        <v>644.92000000000007</v>
      </c>
      <c r="C28" s="123"/>
      <c r="D28" s="123"/>
      <c r="E28" s="123"/>
      <c r="F28" s="123"/>
      <c r="G28" s="123"/>
      <c r="H28" s="123"/>
      <c r="I28" s="123"/>
      <c r="J28" s="123"/>
      <c r="K28" s="122">
        <f t="shared" si="0"/>
        <v>644.92000000000007</v>
      </c>
    </row>
    <row r="29" spans="1:11" x14ac:dyDescent="0.25">
      <c r="A29" s="120" t="s">
        <v>138</v>
      </c>
      <c r="B29" s="122">
        <v>578.17999999999995</v>
      </c>
      <c r="C29" s="123"/>
      <c r="D29" s="123"/>
      <c r="E29" s="123"/>
      <c r="F29" s="123"/>
      <c r="G29" s="123"/>
      <c r="H29" s="123"/>
      <c r="I29" s="123"/>
      <c r="J29" s="123"/>
      <c r="K29" s="122">
        <f t="shared" si="0"/>
        <v>578.17999999999995</v>
      </c>
    </row>
    <row r="30" spans="1:11" x14ac:dyDescent="0.25">
      <c r="A30" s="120" t="s">
        <v>112</v>
      </c>
      <c r="B30" s="122">
        <v>1438.48</v>
      </c>
      <c r="C30" s="123">
        <v>20.48</v>
      </c>
      <c r="D30" s="123">
        <v>42.68</v>
      </c>
      <c r="E30" s="123">
        <v>44.62</v>
      </c>
      <c r="F30" s="123">
        <v>44.62</v>
      </c>
      <c r="G30" s="123">
        <v>44.68</v>
      </c>
      <c r="H30" s="123">
        <v>22.37</v>
      </c>
      <c r="I30" s="123"/>
      <c r="J30" s="123"/>
      <c r="K30" s="122">
        <f t="shared" si="0"/>
        <v>1657.9299999999998</v>
      </c>
    </row>
    <row r="31" spans="1:11" x14ac:dyDescent="0.25">
      <c r="A31" s="120" t="s">
        <v>114</v>
      </c>
      <c r="B31" s="122">
        <v>3852.58</v>
      </c>
      <c r="C31" s="123">
        <v>51.76</v>
      </c>
      <c r="D31" s="123">
        <v>103.52</v>
      </c>
      <c r="E31" s="123">
        <v>103.52</v>
      </c>
      <c r="F31" s="123">
        <v>103.52</v>
      </c>
      <c r="G31" s="123">
        <v>103.52</v>
      </c>
      <c r="H31" s="123">
        <v>51.77</v>
      </c>
      <c r="I31" s="123"/>
      <c r="J31" s="123"/>
      <c r="K31" s="122">
        <f t="shared" si="0"/>
        <v>4370.1900000000014</v>
      </c>
    </row>
    <row r="32" spans="1:11" x14ac:dyDescent="0.25">
      <c r="A32" s="120" t="s">
        <v>123</v>
      </c>
      <c r="B32" s="122">
        <v>2475.5</v>
      </c>
      <c r="C32" s="123"/>
      <c r="D32" s="123"/>
      <c r="E32" s="123">
        <v>60.95</v>
      </c>
      <c r="F32" s="123">
        <v>57.5</v>
      </c>
      <c r="G32" s="123">
        <v>28.75</v>
      </c>
      <c r="H32" s="123">
        <v>37.950000000000003</v>
      </c>
      <c r="I32" s="123"/>
      <c r="J32" s="123"/>
      <c r="K32" s="122">
        <f t="shared" si="0"/>
        <v>2660.6499999999996</v>
      </c>
    </row>
    <row r="33" spans="1:11" x14ac:dyDescent="0.25">
      <c r="A33" s="120" t="s">
        <v>139</v>
      </c>
      <c r="B33" s="122">
        <v>1048.78</v>
      </c>
      <c r="C33" s="123">
        <v>46</v>
      </c>
      <c r="D33" s="123">
        <v>92</v>
      </c>
      <c r="E33" s="123">
        <v>92.35</v>
      </c>
      <c r="F33" s="123">
        <v>92</v>
      </c>
      <c r="G33" s="123">
        <v>92</v>
      </c>
      <c r="H33" s="123">
        <v>46</v>
      </c>
      <c r="I33" s="123"/>
      <c r="J33" s="123">
        <v>800</v>
      </c>
      <c r="K33" s="122">
        <f t="shared" si="0"/>
        <v>2309.13</v>
      </c>
    </row>
    <row r="34" spans="1:11" x14ac:dyDescent="0.25">
      <c r="A34" s="120" t="s">
        <v>196</v>
      </c>
      <c r="B34" s="122">
        <v>707.06</v>
      </c>
      <c r="C34" s="123">
        <v>23</v>
      </c>
      <c r="D34" s="123">
        <v>34.5</v>
      </c>
      <c r="E34" s="123">
        <v>23</v>
      </c>
      <c r="F34" s="123">
        <v>23</v>
      </c>
      <c r="G34" s="123">
        <v>11.5</v>
      </c>
      <c r="H34" s="123">
        <v>11.5</v>
      </c>
      <c r="I34" s="123"/>
      <c r="J34" s="123"/>
      <c r="K34" s="122">
        <f t="shared" si="0"/>
        <v>833.56</v>
      </c>
    </row>
    <row r="35" spans="1:11" x14ac:dyDescent="0.25">
      <c r="A35" s="120" t="s">
        <v>200</v>
      </c>
      <c r="B35" s="122">
        <v>40.78</v>
      </c>
      <c r="C35" s="123">
        <v>8.74</v>
      </c>
      <c r="D35" s="123">
        <v>18.29</v>
      </c>
      <c r="E35" s="123">
        <v>19.09</v>
      </c>
      <c r="F35" s="123">
        <v>19.09</v>
      </c>
      <c r="G35" s="123">
        <v>19.010000000000002</v>
      </c>
      <c r="H35" s="123">
        <v>9.4700000000000006</v>
      </c>
      <c r="I35" s="123"/>
      <c r="J35" s="123"/>
      <c r="K35" s="122">
        <f t="shared" si="0"/>
        <v>134.47000000000003</v>
      </c>
    </row>
    <row r="36" spans="1:11" x14ac:dyDescent="0.25">
      <c r="A36" s="120" t="s">
        <v>204</v>
      </c>
      <c r="B36" s="122">
        <v>593.65000000000009</v>
      </c>
      <c r="C36" s="123">
        <v>23</v>
      </c>
      <c r="D36" s="123">
        <v>46</v>
      </c>
      <c r="E36" s="123">
        <v>46</v>
      </c>
      <c r="F36" s="123">
        <v>46</v>
      </c>
      <c r="G36" s="123">
        <v>46</v>
      </c>
      <c r="H36" s="123">
        <v>23</v>
      </c>
      <c r="I36" s="123"/>
      <c r="J36" s="123"/>
      <c r="K36" s="122">
        <f t="shared" si="0"/>
        <v>823.65000000000009</v>
      </c>
    </row>
    <row r="37" spans="1:11" x14ac:dyDescent="0.25">
      <c r="A37" s="120" t="s">
        <v>212</v>
      </c>
      <c r="B37" s="122">
        <v>23.79</v>
      </c>
      <c r="C37" s="123"/>
      <c r="D37" s="123"/>
      <c r="E37" s="123"/>
      <c r="F37" s="123"/>
      <c r="G37" s="123"/>
      <c r="H37" s="123"/>
      <c r="I37" s="123"/>
      <c r="J37" s="123"/>
      <c r="K37" s="122">
        <f t="shared" si="0"/>
        <v>23.79</v>
      </c>
    </row>
    <row r="38" spans="1:11" x14ac:dyDescent="0.25">
      <c r="A38" s="120" t="s">
        <v>213</v>
      </c>
      <c r="B38" s="122">
        <v>188.38</v>
      </c>
      <c r="C38" s="123"/>
      <c r="D38" s="123">
        <v>23</v>
      </c>
      <c r="E38" s="123">
        <v>11.5</v>
      </c>
      <c r="F38" s="123">
        <v>23</v>
      </c>
      <c r="G38" s="123">
        <v>23</v>
      </c>
      <c r="H38" s="123"/>
      <c r="I38" s="123"/>
      <c r="J38" s="123"/>
      <c r="K38" s="122">
        <f t="shared" si="0"/>
        <v>268.88</v>
      </c>
    </row>
    <row r="39" spans="1:11" x14ac:dyDescent="0.25">
      <c r="A39" s="120" t="s">
        <v>214</v>
      </c>
      <c r="B39" s="122">
        <v>124.25</v>
      </c>
      <c r="C39" s="123"/>
      <c r="D39" s="123">
        <v>23</v>
      </c>
      <c r="E39" s="123"/>
      <c r="F39" s="123"/>
      <c r="G39" s="123"/>
      <c r="H39" s="123"/>
      <c r="I39" s="123"/>
      <c r="J39" s="123"/>
      <c r="K39" s="122">
        <f t="shared" si="0"/>
        <v>147.25</v>
      </c>
    </row>
    <row r="40" spans="1:11" x14ac:dyDescent="0.25">
      <c r="A40" s="120" t="s">
        <v>209</v>
      </c>
      <c r="B40" s="122">
        <v>790.63</v>
      </c>
      <c r="C40" s="123"/>
      <c r="D40" s="123">
        <v>328.11</v>
      </c>
      <c r="E40" s="123">
        <v>92</v>
      </c>
      <c r="F40" s="123">
        <v>80.5</v>
      </c>
      <c r="G40" s="123">
        <v>187.45</v>
      </c>
      <c r="H40" s="123"/>
      <c r="I40" s="123"/>
      <c r="J40" s="123"/>
      <c r="K40" s="122">
        <f t="shared" si="0"/>
        <v>1478.69</v>
      </c>
    </row>
    <row r="41" spans="1:11" x14ac:dyDescent="0.25">
      <c r="A41" s="120" t="s">
        <v>219</v>
      </c>
      <c r="B41" s="122">
        <v>141.88</v>
      </c>
      <c r="C41" s="123"/>
      <c r="D41" s="123">
        <v>23</v>
      </c>
      <c r="E41" s="123"/>
      <c r="F41" s="123"/>
      <c r="G41" s="123"/>
      <c r="H41" s="123"/>
      <c r="I41" s="123"/>
      <c r="J41" s="123"/>
      <c r="K41" s="122">
        <f t="shared" si="0"/>
        <v>164.88</v>
      </c>
    </row>
    <row r="42" spans="1:11" x14ac:dyDescent="0.25">
      <c r="A42" s="120" t="s">
        <v>220</v>
      </c>
      <c r="B42" s="122">
        <v>369.40000000000003</v>
      </c>
      <c r="C42" s="123">
        <v>28.75</v>
      </c>
      <c r="D42" s="123">
        <v>57.5</v>
      </c>
      <c r="E42" s="123">
        <v>57.5</v>
      </c>
      <c r="F42" s="123">
        <v>28.75</v>
      </c>
      <c r="G42" s="123">
        <v>57.5</v>
      </c>
      <c r="H42" s="123">
        <v>28.75</v>
      </c>
      <c r="I42" s="123"/>
      <c r="J42" s="123"/>
      <c r="K42" s="122">
        <f t="shared" si="0"/>
        <v>628.15000000000009</v>
      </c>
    </row>
    <row r="43" spans="1:11" x14ac:dyDescent="0.25">
      <c r="A43" s="120" t="s">
        <v>222</v>
      </c>
      <c r="B43" s="122">
        <v>116.79</v>
      </c>
      <c r="C43" s="123">
        <v>46</v>
      </c>
      <c r="D43" s="123">
        <v>86.25</v>
      </c>
      <c r="E43" s="123">
        <v>23</v>
      </c>
      <c r="F43" s="123">
        <v>46</v>
      </c>
      <c r="G43" s="123"/>
      <c r="H43" s="123"/>
      <c r="I43" s="123"/>
      <c r="J43" s="123">
        <v>200</v>
      </c>
      <c r="K43" s="122">
        <f t="shared" si="0"/>
        <v>518.04</v>
      </c>
    </row>
    <row r="44" spans="1:11" x14ac:dyDescent="0.25">
      <c r="A44" s="120" t="s">
        <v>223</v>
      </c>
      <c r="B44" s="122">
        <v>98.14</v>
      </c>
      <c r="C44" s="123">
        <v>24.16</v>
      </c>
      <c r="D44" s="123">
        <v>50.57</v>
      </c>
      <c r="E44" s="123">
        <v>53.13</v>
      </c>
      <c r="F44" s="123">
        <v>53.13</v>
      </c>
      <c r="G44" s="123">
        <v>53.1</v>
      </c>
      <c r="H44" s="123">
        <v>26.54</v>
      </c>
      <c r="I44" s="123"/>
      <c r="J44" s="123"/>
      <c r="K44" s="122">
        <f t="shared" si="0"/>
        <v>358.77000000000004</v>
      </c>
    </row>
    <row r="45" spans="1:11" x14ac:dyDescent="0.25">
      <c r="A45" s="120" t="s">
        <v>29</v>
      </c>
      <c r="B45" s="122">
        <v>105.13</v>
      </c>
      <c r="C45" s="123">
        <v>25.88</v>
      </c>
      <c r="D45" s="123">
        <v>54.19</v>
      </c>
      <c r="E45" s="123">
        <v>56.95</v>
      </c>
      <c r="F45" s="123">
        <v>56.95</v>
      </c>
      <c r="G45" s="123">
        <v>56.98</v>
      </c>
      <c r="H45" s="123">
        <v>28.5</v>
      </c>
      <c r="I45" s="123"/>
      <c r="J45" s="123"/>
      <c r="K45" s="122">
        <f t="shared" si="0"/>
        <v>384.58</v>
      </c>
    </row>
    <row r="46" spans="1:11" x14ac:dyDescent="0.25">
      <c r="A46" s="120" t="s">
        <v>224</v>
      </c>
      <c r="B46" s="122">
        <v>89.94</v>
      </c>
      <c r="C46" s="123">
        <v>22.14</v>
      </c>
      <c r="D46" s="123">
        <v>46.16</v>
      </c>
      <c r="E46" s="123">
        <v>48.3</v>
      </c>
      <c r="F46" s="123">
        <v>48.3</v>
      </c>
      <c r="G46" s="123">
        <v>48.36</v>
      </c>
      <c r="H46" s="123">
        <v>24.21</v>
      </c>
      <c r="I46" s="123"/>
      <c r="J46" s="123"/>
      <c r="K46" s="122">
        <f t="shared" si="0"/>
        <v>327.41000000000003</v>
      </c>
    </row>
    <row r="47" spans="1:11" x14ac:dyDescent="0.25">
      <c r="A47" s="120" t="s">
        <v>225</v>
      </c>
      <c r="B47" s="122">
        <v>89.94</v>
      </c>
      <c r="C47" s="123">
        <v>22.14</v>
      </c>
      <c r="D47" s="123">
        <v>46.16</v>
      </c>
      <c r="E47" s="123">
        <v>48.3</v>
      </c>
      <c r="F47" s="123">
        <v>48.3</v>
      </c>
      <c r="G47" s="123">
        <v>48.36</v>
      </c>
      <c r="H47" s="123">
        <v>24.21</v>
      </c>
      <c r="I47" s="123"/>
      <c r="J47" s="123"/>
      <c r="K47" s="122">
        <f t="shared" si="0"/>
        <v>327.41000000000003</v>
      </c>
    </row>
    <row r="48" spans="1:11" x14ac:dyDescent="0.25">
      <c r="A48" s="120" t="s">
        <v>21</v>
      </c>
      <c r="B48" s="122">
        <v>42.04</v>
      </c>
      <c r="C48" s="123">
        <v>20.7</v>
      </c>
      <c r="D48" s="123">
        <v>42.86</v>
      </c>
      <c r="E48" s="123">
        <v>44.53</v>
      </c>
      <c r="F48" s="123">
        <v>44.53</v>
      </c>
      <c r="G48" s="123">
        <v>44.5</v>
      </c>
      <c r="H48" s="123">
        <v>22.23</v>
      </c>
      <c r="I48" s="123"/>
      <c r="J48" s="123"/>
      <c r="K48" s="122">
        <f t="shared" si="0"/>
        <v>261.39</v>
      </c>
    </row>
    <row r="49" spans="1:11" x14ac:dyDescent="0.25">
      <c r="A49" s="120" t="s">
        <v>226</v>
      </c>
      <c r="B49" s="122">
        <v>18.689999999999998</v>
      </c>
      <c r="C49" s="123">
        <v>9.1999999999999993</v>
      </c>
      <c r="D49" s="123">
        <v>19.21</v>
      </c>
      <c r="E49" s="123">
        <v>20.76</v>
      </c>
      <c r="F49" s="123">
        <v>23</v>
      </c>
      <c r="G49" s="123">
        <v>22.98</v>
      </c>
      <c r="H49" s="123">
        <v>11.48</v>
      </c>
      <c r="I49" s="123"/>
      <c r="J49" s="123"/>
      <c r="K49" s="122">
        <f t="shared" si="0"/>
        <v>125.32000000000001</v>
      </c>
    </row>
    <row r="50" spans="1:11" x14ac:dyDescent="0.25">
      <c r="A50" s="120" t="s">
        <v>227</v>
      </c>
      <c r="B50" s="122">
        <v>18.689999999999998</v>
      </c>
      <c r="C50" s="123">
        <v>9.1999999999999993</v>
      </c>
      <c r="D50" s="123">
        <v>19.21</v>
      </c>
      <c r="E50" s="123">
        <v>20.76</v>
      </c>
      <c r="F50" s="123">
        <v>23</v>
      </c>
      <c r="G50" s="123">
        <v>22.98</v>
      </c>
      <c r="H50" s="123">
        <v>11.48</v>
      </c>
      <c r="I50" s="123"/>
      <c r="J50" s="123"/>
      <c r="K50" s="122">
        <f t="shared" si="0"/>
        <v>125.32000000000001</v>
      </c>
    </row>
    <row r="51" spans="1:11" x14ac:dyDescent="0.25">
      <c r="A51" s="120" t="s">
        <v>228</v>
      </c>
      <c r="B51" s="122">
        <v>58.39</v>
      </c>
      <c r="C51" s="123">
        <v>57.5</v>
      </c>
      <c r="D51" s="123">
        <v>115</v>
      </c>
      <c r="E51" s="123">
        <v>115</v>
      </c>
      <c r="F51" s="123">
        <v>115</v>
      </c>
      <c r="G51" s="123">
        <v>115</v>
      </c>
      <c r="H51" s="123">
        <v>57.5</v>
      </c>
      <c r="I51" s="123"/>
      <c r="J51" s="123"/>
      <c r="K51" s="122">
        <f t="shared" si="0"/>
        <v>633.39</v>
      </c>
    </row>
    <row r="52" spans="1:11" x14ac:dyDescent="0.25">
      <c r="A52" s="120" t="s">
        <v>229</v>
      </c>
      <c r="B52" s="122">
        <v>11.68</v>
      </c>
      <c r="C52" s="123">
        <v>11.5</v>
      </c>
      <c r="D52" s="123"/>
      <c r="E52" s="123">
        <v>11.5</v>
      </c>
      <c r="F52" s="123">
        <v>11.5</v>
      </c>
      <c r="G52" s="123">
        <v>11.5</v>
      </c>
      <c r="H52" s="123"/>
      <c r="I52" s="123"/>
      <c r="J52" s="123"/>
      <c r="K52" s="122">
        <f t="shared" si="0"/>
        <v>57.68</v>
      </c>
    </row>
    <row r="53" spans="1:11" x14ac:dyDescent="0.25">
      <c r="A53" s="120" t="s">
        <v>233</v>
      </c>
      <c r="B53" s="122">
        <v>38.299999999999997</v>
      </c>
      <c r="C53" s="123"/>
      <c r="D53" s="123"/>
      <c r="E53" s="123"/>
      <c r="F53" s="123"/>
      <c r="G53" s="123"/>
      <c r="H53" s="123"/>
      <c r="I53" s="123"/>
      <c r="J53" s="123"/>
      <c r="K53" s="122">
        <f t="shared" si="0"/>
        <v>38.299999999999997</v>
      </c>
    </row>
    <row r="54" spans="1:11" x14ac:dyDescent="0.25">
      <c r="A54" s="120" t="s">
        <v>239</v>
      </c>
      <c r="B54" s="122"/>
      <c r="C54" s="123"/>
      <c r="D54" s="123">
        <v>30.82</v>
      </c>
      <c r="E54" s="123">
        <v>32.200000000000003</v>
      </c>
      <c r="F54" s="123">
        <v>32.200000000000003</v>
      </c>
      <c r="G54" s="123">
        <v>32.200000000000003</v>
      </c>
      <c r="H54" s="123">
        <v>16.100000000000001</v>
      </c>
      <c r="I54" s="123"/>
      <c r="J54" s="123"/>
      <c r="K54" s="122">
        <f t="shared" si="0"/>
        <v>143.52000000000001</v>
      </c>
    </row>
    <row r="55" spans="1:11" x14ac:dyDescent="0.25">
      <c r="A55" s="120" t="s">
        <v>240</v>
      </c>
      <c r="B55" s="122"/>
      <c r="C55" s="123"/>
      <c r="D55" s="123">
        <v>120.75</v>
      </c>
      <c r="E55" s="123">
        <v>120.75</v>
      </c>
      <c r="F55" s="123">
        <v>120.75</v>
      </c>
      <c r="G55" s="123">
        <v>120.79</v>
      </c>
      <c r="H55" s="123">
        <v>60.42</v>
      </c>
      <c r="I55" s="123"/>
      <c r="J55" s="123"/>
      <c r="K55" s="122">
        <f t="shared" si="0"/>
        <v>543.46</v>
      </c>
    </row>
    <row r="56" spans="1:11" x14ac:dyDescent="0.25">
      <c r="A56" s="120" t="s">
        <v>10</v>
      </c>
      <c r="B56" s="122"/>
      <c r="C56" s="123"/>
      <c r="D56" s="123">
        <v>86.24</v>
      </c>
      <c r="E56" s="123">
        <v>86.24</v>
      </c>
      <c r="F56" s="123">
        <v>86.24</v>
      </c>
      <c r="G56" s="123">
        <v>86.24</v>
      </c>
      <c r="H56" s="123">
        <v>43.12</v>
      </c>
      <c r="I56" s="123"/>
      <c r="J56" s="123"/>
      <c r="K56" s="122">
        <f t="shared" si="0"/>
        <v>388.08</v>
      </c>
    </row>
    <row r="57" spans="1:11" x14ac:dyDescent="0.25">
      <c r="A57" s="120" t="s">
        <v>241</v>
      </c>
      <c r="B57" s="122"/>
      <c r="C57" s="123"/>
      <c r="D57" s="123">
        <v>69</v>
      </c>
      <c r="E57" s="123">
        <v>69</v>
      </c>
      <c r="F57" s="123">
        <v>69</v>
      </c>
      <c r="G57" s="123">
        <v>69</v>
      </c>
      <c r="H57" s="123">
        <v>34.5</v>
      </c>
      <c r="I57" s="123"/>
      <c r="J57" s="123"/>
      <c r="K57" s="122">
        <f t="shared" si="0"/>
        <v>310.5</v>
      </c>
    </row>
    <row r="58" spans="1:11" x14ac:dyDescent="0.25">
      <c r="A58" s="120" t="s">
        <v>242</v>
      </c>
      <c r="B58" s="122"/>
      <c r="C58" s="123"/>
      <c r="D58" s="123">
        <v>34.5</v>
      </c>
      <c r="E58" s="123">
        <v>34.5</v>
      </c>
      <c r="F58" s="123">
        <v>34.5</v>
      </c>
      <c r="G58" s="123">
        <v>34.58</v>
      </c>
      <c r="H58" s="123">
        <v>17.329999999999998</v>
      </c>
      <c r="I58" s="123"/>
      <c r="J58" s="123"/>
      <c r="K58" s="122">
        <f t="shared" si="0"/>
        <v>155.40999999999997</v>
      </c>
    </row>
    <row r="59" spans="1:11" x14ac:dyDescent="0.25">
      <c r="A59" s="120" t="s">
        <v>243</v>
      </c>
      <c r="B59" s="122"/>
      <c r="C59" s="123"/>
      <c r="D59" s="123">
        <v>34.520000000000003</v>
      </c>
      <c r="E59" s="123">
        <v>34.520000000000003</v>
      </c>
      <c r="F59" s="123">
        <v>34.520000000000003</v>
      </c>
      <c r="G59" s="123">
        <v>34.520000000000003</v>
      </c>
      <c r="H59" s="123">
        <v>17.27</v>
      </c>
      <c r="I59" s="123"/>
      <c r="J59" s="123"/>
      <c r="K59" s="122">
        <f t="shared" si="0"/>
        <v>155.35000000000002</v>
      </c>
    </row>
    <row r="60" spans="1:11" x14ac:dyDescent="0.25">
      <c r="A60" s="120" t="s">
        <v>244</v>
      </c>
      <c r="B60" s="122"/>
      <c r="C60" s="123"/>
      <c r="D60" s="123">
        <v>50.2</v>
      </c>
      <c r="E60" s="123">
        <v>52.35</v>
      </c>
      <c r="F60" s="123">
        <v>52.35</v>
      </c>
      <c r="G60" s="123">
        <v>52.38</v>
      </c>
      <c r="H60" s="123">
        <v>26.2</v>
      </c>
      <c r="I60" s="123"/>
      <c r="J60" s="123"/>
      <c r="K60" s="122">
        <f t="shared" si="0"/>
        <v>233.48</v>
      </c>
    </row>
    <row r="61" spans="1:11" x14ac:dyDescent="0.25">
      <c r="A61" s="120" t="s">
        <v>245</v>
      </c>
      <c r="B61" s="122"/>
      <c r="C61" s="123"/>
      <c r="D61" s="123">
        <v>41.98</v>
      </c>
      <c r="E61" s="123">
        <v>83.95</v>
      </c>
      <c r="F61" s="123">
        <v>83.95</v>
      </c>
      <c r="G61" s="123">
        <v>83.98</v>
      </c>
      <c r="H61" s="123">
        <v>42.01</v>
      </c>
      <c r="I61" s="123"/>
      <c r="J61" s="123"/>
      <c r="K61" s="122">
        <f t="shared" si="0"/>
        <v>335.87</v>
      </c>
    </row>
    <row r="62" spans="1:11" x14ac:dyDescent="0.25">
      <c r="A62" s="120" t="s">
        <v>247</v>
      </c>
      <c r="B62" s="122"/>
      <c r="C62" s="123"/>
      <c r="D62" s="123">
        <v>34.5</v>
      </c>
      <c r="E62" s="123">
        <v>92</v>
      </c>
      <c r="F62" s="123">
        <v>69</v>
      </c>
      <c r="G62" s="123">
        <v>69</v>
      </c>
      <c r="H62" s="123"/>
      <c r="I62" s="123"/>
      <c r="J62" s="123"/>
      <c r="K62" s="122">
        <f t="shared" si="0"/>
        <v>264.5</v>
      </c>
    </row>
  </sheetData>
  <autoFilter ref="A1:K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8:FE39"/>
  <sheetViews>
    <sheetView topLeftCell="A4" zoomScale="85" zoomScaleNormal="85" workbookViewId="0">
      <pane xSplit="2" ySplit="9" topLeftCell="ET13" activePane="bottomRight" state="frozen"/>
      <selection activeCell="A4" sqref="A4"/>
      <selection pane="topRight" activeCell="C4" sqref="C4"/>
      <selection pane="bottomLeft" activeCell="A13" sqref="A13"/>
      <selection pane="bottomRight" activeCell="EU14" sqref="EU14"/>
    </sheetView>
  </sheetViews>
  <sheetFormatPr baseColWidth="10" defaultColWidth="11.44140625" defaultRowHeight="13.2" x14ac:dyDescent="0.25"/>
  <cols>
    <col min="1" max="1" width="11.44140625" style="1"/>
    <col min="2" max="2" width="37.88671875" style="1" bestFit="1" customWidth="1"/>
    <col min="3" max="7" width="8.88671875" style="1" customWidth="1"/>
    <col min="8" max="8" width="10.88671875" style="1" customWidth="1"/>
    <col min="9" max="9" width="9.109375" style="1" customWidth="1"/>
    <col min="10" max="11" width="11.44140625" style="1" customWidth="1"/>
    <col min="12" max="13" width="12.33203125" style="1" customWidth="1"/>
    <col min="14" max="14" width="15.44140625" style="1" customWidth="1"/>
    <col min="15" max="15" width="14" style="1" customWidth="1"/>
    <col min="16" max="28" width="11.44140625" style="1" customWidth="1"/>
    <col min="29" max="29" width="12.6640625" style="1" customWidth="1"/>
    <col min="30" max="35" width="11.44140625" style="1" customWidth="1"/>
    <col min="36" max="36" width="9.88671875" style="1" customWidth="1"/>
    <col min="37" max="37" width="9.33203125" style="1" customWidth="1"/>
    <col min="38" max="38" width="8.88671875" style="1" customWidth="1"/>
    <col min="39" max="44" width="14.33203125" style="1" customWidth="1"/>
    <col min="45" max="45" width="10.5546875" style="1" customWidth="1"/>
    <col min="46" max="46" width="8.109375" style="1" customWidth="1"/>
    <col min="47" max="47" width="9" style="1" customWidth="1"/>
    <col min="48" max="48" width="6.5546875" style="1" customWidth="1"/>
    <col min="49" max="49" width="11.44140625" style="1" customWidth="1"/>
    <col min="50" max="50" width="9.5546875" style="1" customWidth="1"/>
    <col min="51" max="51" width="12.33203125" style="1" customWidth="1"/>
    <col min="52" max="52" width="8.88671875" style="2" customWidth="1"/>
    <col min="53" max="64" width="9.44140625" style="20" customWidth="1"/>
    <col min="65" max="65" width="16.33203125" style="20" customWidth="1"/>
    <col min="66" max="66" width="13.6640625" style="20" customWidth="1"/>
    <col min="67" max="83" width="11.44140625" style="20" customWidth="1"/>
    <col min="84" max="84" width="13.44140625" style="20" customWidth="1"/>
    <col min="85" max="85" width="9.44140625" style="20" customWidth="1"/>
    <col min="86" max="86" width="14.5546875" style="20" customWidth="1"/>
    <col min="87" max="87" width="10.44140625" style="20" customWidth="1"/>
    <col min="88" max="88" width="10.109375" style="20" customWidth="1"/>
    <col min="89" max="95" width="10.109375" style="1" customWidth="1"/>
    <col min="96" max="96" width="10.88671875" style="1" customWidth="1"/>
    <col min="97" max="97" width="10.109375" style="1" customWidth="1"/>
    <col min="98" max="98" width="11.44140625" style="1" customWidth="1"/>
    <col min="99" max="99" width="10.5546875" style="1" customWidth="1"/>
    <col min="100" max="100" width="10.44140625" style="1" customWidth="1"/>
    <col min="101" max="101" width="10.6640625" style="1" customWidth="1"/>
    <col min="102" max="102" width="14" style="1" customWidth="1"/>
    <col min="103" max="103" width="11.44140625" style="1" customWidth="1"/>
    <col min="104" max="111" width="10.44140625" style="1" customWidth="1"/>
    <col min="112" max="112" width="10.88671875" style="1" customWidth="1"/>
    <col min="113" max="113" width="10.44140625" style="1" customWidth="1"/>
    <col min="114" max="114" width="11.44140625" style="1" customWidth="1"/>
    <col min="115" max="115" width="7.88671875" style="1" customWidth="1"/>
    <col min="116" max="116" width="10.6640625" style="1" customWidth="1"/>
    <col min="117" max="117" width="10.44140625" style="1" customWidth="1"/>
    <col min="118" max="118" width="10.88671875" style="1" customWidth="1"/>
    <col min="119" max="132" width="10.44140625" style="1" customWidth="1"/>
    <col min="133" max="148" width="11.44140625" style="1" customWidth="1"/>
    <col min="149" max="152" width="11.44140625" style="1"/>
    <col min="153" max="153" width="16.109375" style="1" bestFit="1" customWidth="1"/>
    <col min="154" max="154" width="20.33203125" style="1" bestFit="1" customWidth="1"/>
    <col min="155" max="16384" width="11.44140625" style="1"/>
  </cols>
  <sheetData>
    <row r="8" spans="1:161" x14ac:dyDescent="0.25">
      <c r="B8" s="116" t="s">
        <v>2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"/>
      <c r="N8" s="11"/>
      <c r="O8" s="11"/>
    </row>
    <row r="10" spans="1:161" x14ac:dyDescent="0.25">
      <c r="EX10" s="107">
        <v>1.78985231781469E-2</v>
      </c>
    </row>
    <row r="11" spans="1:161" s="43" customFormat="1" ht="66" x14ac:dyDescent="0.25">
      <c r="B11" s="10" t="s">
        <v>0</v>
      </c>
      <c r="C11" s="10" t="s">
        <v>3</v>
      </c>
      <c r="D11" s="10" t="s">
        <v>4</v>
      </c>
      <c r="E11" s="10" t="s">
        <v>77</v>
      </c>
      <c r="F11" s="10" t="s">
        <v>82</v>
      </c>
      <c r="G11" s="10" t="s">
        <v>83</v>
      </c>
      <c r="H11" s="10" t="s">
        <v>86</v>
      </c>
      <c r="I11" s="10" t="s">
        <v>87</v>
      </c>
      <c r="J11" s="10" t="s">
        <v>88</v>
      </c>
      <c r="K11" s="10" t="s">
        <v>91</v>
      </c>
      <c r="L11" s="10" t="s">
        <v>107</v>
      </c>
      <c r="M11" s="12" t="s">
        <v>109</v>
      </c>
      <c r="N11" s="12" t="s">
        <v>110</v>
      </c>
      <c r="O11" s="12" t="s">
        <v>108</v>
      </c>
      <c r="P11" s="44" t="s">
        <v>100</v>
      </c>
      <c r="Q11" s="44" t="s">
        <v>101</v>
      </c>
      <c r="R11" s="44" t="s">
        <v>96</v>
      </c>
      <c r="S11" s="44" t="s">
        <v>3</v>
      </c>
      <c r="T11" s="44" t="s">
        <v>1</v>
      </c>
      <c r="U11" s="15" t="s">
        <v>77</v>
      </c>
      <c r="V11" s="15" t="s">
        <v>82</v>
      </c>
      <c r="W11" s="15" t="s">
        <v>83</v>
      </c>
      <c r="X11" s="15" t="s">
        <v>86</v>
      </c>
      <c r="Y11" s="15" t="s">
        <v>87</v>
      </c>
      <c r="Z11" s="15" t="s">
        <v>88</v>
      </c>
      <c r="AA11" s="15" t="s">
        <v>117</v>
      </c>
      <c r="AB11" s="16">
        <v>0.15</v>
      </c>
      <c r="AC11" s="15" t="s">
        <v>118</v>
      </c>
      <c r="AD11" s="16">
        <v>0.15</v>
      </c>
      <c r="AE11" s="15" t="s">
        <v>115</v>
      </c>
      <c r="AF11" s="15" t="s">
        <v>116</v>
      </c>
      <c r="AG11" s="15" t="s">
        <v>91</v>
      </c>
      <c r="AH11" s="45">
        <v>39448</v>
      </c>
      <c r="AI11" s="45">
        <v>39479</v>
      </c>
      <c r="AJ11" s="45">
        <v>39508</v>
      </c>
      <c r="AK11" s="45">
        <v>39539</v>
      </c>
      <c r="AL11" s="45">
        <v>39569</v>
      </c>
      <c r="AM11" s="45" t="s">
        <v>77</v>
      </c>
      <c r="AN11" s="45" t="s">
        <v>82</v>
      </c>
      <c r="AO11" s="45" t="s">
        <v>97</v>
      </c>
      <c r="AP11" s="45" t="s">
        <v>86</v>
      </c>
      <c r="AQ11" s="45" t="s">
        <v>87</v>
      </c>
      <c r="AR11" s="45" t="s">
        <v>88</v>
      </c>
      <c r="AS11" s="45" t="s">
        <v>91</v>
      </c>
      <c r="AT11" s="15" t="s">
        <v>13</v>
      </c>
      <c r="AU11" s="15" t="s">
        <v>126</v>
      </c>
      <c r="AV11" s="16">
        <v>0.15</v>
      </c>
      <c r="AW11" s="15" t="s">
        <v>125</v>
      </c>
      <c r="AX11" s="16" t="s">
        <v>127</v>
      </c>
      <c r="AY11" s="15" t="s">
        <v>115</v>
      </c>
      <c r="AZ11" s="19" t="s">
        <v>132</v>
      </c>
      <c r="BA11" s="46">
        <v>39753</v>
      </c>
      <c r="BB11" s="46">
        <v>39814</v>
      </c>
      <c r="BC11" s="46">
        <v>39845</v>
      </c>
      <c r="BD11" s="46">
        <v>39873</v>
      </c>
      <c r="BE11" s="46">
        <v>39904</v>
      </c>
      <c r="BF11" s="46">
        <v>39934</v>
      </c>
      <c r="BG11" s="46">
        <v>39965</v>
      </c>
      <c r="BH11" s="46">
        <v>39995</v>
      </c>
      <c r="BI11" s="46">
        <v>40026</v>
      </c>
      <c r="BJ11" s="46">
        <v>40057</v>
      </c>
      <c r="BK11" s="46">
        <v>40087</v>
      </c>
      <c r="BL11" s="46">
        <v>40118</v>
      </c>
      <c r="BM11" s="47" t="s">
        <v>135</v>
      </c>
      <c r="BN11" s="47" t="s">
        <v>185</v>
      </c>
      <c r="BO11" s="47"/>
      <c r="BP11" s="47"/>
      <c r="BQ11" s="47" t="s">
        <v>91</v>
      </c>
      <c r="BR11" s="47" t="s">
        <v>100</v>
      </c>
      <c r="BS11" s="47" t="s">
        <v>101</v>
      </c>
      <c r="BT11" s="47" t="s">
        <v>188</v>
      </c>
      <c r="BU11" s="47" t="s">
        <v>3</v>
      </c>
      <c r="BV11" s="47" t="s">
        <v>4</v>
      </c>
      <c r="BW11" s="47" t="s">
        <v>77</v>
      </c>
      <c r="BX11" s="47" t="s">
        <v>82</v>
      </c>
      <c r="BY11" s="47" t="s">
        <v>83</v>
      </c>
      <c r="BZ11" s="47" t="s">
        <v>86</v>
      </c>
      <c r="CA11" s="47" t="s">
        <v>87</v>
      </c>
      <c r="CB11" s="47" t="s">
        <v>88</v>
      </c>
      <c r="CC11" s="47" t="s">
        <v>91</v>
      </c>
      <c r="CD11" s="47" t="s">
        <v>184</v>
      </c>
      <c r="CE11" s="47"/>
      <c r="CF11" s="47" t="s">
        <v>183</v>
      </c>
      <c r="CG11" s="47"/>
      <c r="CH11" s="47" t="s">
        <v>108</v>
      </c>
      <c r="CI11" s="47" t="s">
        <v>181</v>
      </c>
      <c r="CJ11" s="47" t="s">
        <v>94</v>
      </c>
      <c r="CK11" s="43" t="s">
        <v>95</v>
      </c>
      <c r="CL11" s="43" t="s">
        <v>96</v>
      </c>
      <c r="CM11" s="43" t="s">
        <v>3</v>
      </c>
      <c r="CN11" s="43" t="s">
        <v>1</v>
      </c>
      <c r="CO11" s="43" t="s">
        <v>77</v>
      </c>
      <c r="CP11" s="43" t="s">
        <v>82</v>
      </c>
      <c r="CQ11" s="43" t="s">
        <v>83</v>
      </c>
      <c r="CR11" s="43" t="s">
        <v>86</v>
      </c>
      <c r="CS11" s="43" t="s">
        <v>201</v>
      </c>
      <c r="CT11" s="43" t="s">
        <v>88</v>
      </c>
      <c r="CU11" s="43" t="s">
        <v>91</v>
      </c>
      <c r="CV11" s="43" t="s">
        <v>136</v>
      </c>
      <c r="CW11" s="43" t="s">
        <v>202</v>
      </c>
      <c r="CX11" s="43" t="s">
        <v>108</v>
      </c>
      <c r="CY11" s="43" t="s">
        <v>205</v>
      </c>
      <c r="CZ11" s="43" t="s">
        <v>100</v>
      </c>
      <c r="DA11" s="43" t="s">
        <v>101</v>
      </c>
      <c r="DB11" s="43" t="s">
        <v>96</v>
      </c>
      <c r="DC11" s="43" t="s">
        <v>3</v>
      </c>
      <c r="DD11" s="43" t="s">
        <v>1</v>
      </c>
      <c r="DE11" s="43" t="s">
        <v>77</v>
      </c>
      <c r="DF11" s="43" t="s">
        <v>82</v>
      </c>
      <c r="DG11" s="43" t="s">
        <v>83</v>
      </c>
      <c r="DH11" s="43" t="s">
        <v>86</v>
      </c>
      <c r="DI11" s="43" t="s">
        <v>87</v>
      </c>
      <c r="DJ11" s="43" t="s">
        <v>88</v>
      </c>
      <c r="DK11" s="43" t="s">
        <v>203</v>
      </c>
      <c r="DL11" s="43" t="s">
        <v>211</v>
      </c>
      <c r="DM11" s="43" t="s">
        <v>210</v>
      </c>
      <c r="DN11" s="43" t="s">
        <v>218</v>
      </c>
      <c r="DO11" s="43" t="s">
        <v>13</v>
      </c>
      <c r="DP11" s="46">
        <v>41244</v>
      </c>
      <c r="DQ11" s="46">
        <v>41275</v>
      </c>
      <c r="DR11" s="46">
        <v>41306</v>
      </c>
      <c r="DS11" s="46">
        <v>41334</v>
      </c>
      <c r="DT11" s="46">
        <v>41365</v>
      </c>
      <c r="DU11" s="46">
        <v>41395</v>
      </c>
      <c r="DV11" s="46">
        <v>41426</v>
      </c>
      <c r="DW11" s="46">
        <v>41456</v>
      </c>
      <c r="DX11" s="46">
        <v>41487</v>
      </c>
      <c r="DY11" s="46">
        <v>41518</v>
      </c>
      <c r="DZ11" s="46">
        <v>41548</v>
      </c>
      <c r="EA11" s="46">
        <v>41579</v>
      </c>
      <c r="EB11" s="46">
        <v>41609</v>
      </c>
      <c r="EC11" s="43" t="s">
        <v>216</v>
      </c>
      <c r="ED11" s="43" t="s">
        <v>183</v>
      </c>
      <c r="EE11" s="43" t="s">
        <v>115</v>
      </c>
      <c r="EG11" s="46">
        <v>41640</v>
      </c>
      <c r="EH11" s="46">
        <v>41671</v>
      </c>
      <c r="EI11" s="46">
        <v>41699</v>
      </c>
      <c r="EJ11" s="46">
        <v>41730</v>
      </c>
      <c r="EK11" s="46">
        <v>41760</v>
      </c>
      <c r="EL11" s="46">
        <v>41791</v>
      </c>
      <c r="EM11" s="46">
        <v>41821</v>
      </c>
      <c r="EN11" s="46">
        <v>41852</v>
      </c>
      <c r="EO11" s="46">
        <v>41883</v>
      </c>
      <c r="EP11" s="46">
        <v>41913</v>
      </c>
      <c r="EQ11" s="46">
        <v>41944</v>
      </c>
      <c r="ER11" s="46">
        <v>41974</v>
      </c>
      <c r="ES11" s="46" t="s">
        <v>230</v>
      </c>
      <c r="ET11" s="43" t="s">
        <v>184</v>
      </c>
      <c r="EU11" s="43" t="s">
        <v>231</v>
      </c>
      <c r="EV11" s="43" t="s">
        <v>231</v>
      </c>
      <c r="EW11" s="69" t="s">
        <v>232</v>
      </c>
      <c r="EX11" s="25" t="s">
        <v>108</v>
      </c>
      <c r="EY11" s="25" t="s">
        <v>235</v>
      </c>
      <c r="EZ11" s="46">
        <v>42005</v>
      </c>
      <c r="FA11" s="46">
        <v>42036</v>
      </c>
      <c r="FB11" s="46">
        <v>42064</v>
      </c>
      <c r="FC11" s="43" t="s">
        <v>3</v>
      </c>
      <c r="FD11" s="43" t="s">
        <v>252</v>
      </c>
      <c r="FE11" s="43" t="s">
        <v>253</v>
      </c>
    </row>
    <row r="12" spans="1:16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3"/>
      <c r="N12" s="13"/>
      <c r="O12" s="13"/>
    </row>
    <row r="13" spans="1:161" x14ac:dyDescent="0.25">
      <c r="B13" s="106" t="s">
        <v>233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3"/>
      <c r="N13" s="13"/>
      <c r="O13" s="13"/>
    </row>
    <row r="14" spans="1:161" x14ac:dyDescent="0.25">
      <c r="A14" s="1">
        <v>1</v>
      </c>
      <c r="B14" s="3" t="s">
        <v>14</v>
      </c>
      <c r="C14" s="4">
        <v>86.26</v>
      </c>
      <c r="D14" s="4">
        <v>86.26</v>
      </c>
      <c r="E14" s="4">
        <v>138</v>
      </c>
      <c r="F14" s="4">
        <v>138</v>
      </c>
      <c r="G14" s="4">
        <v>138</v>
      </c>
      <c r="H14" s="4">
        <v>138</v>
      </c>
      <c r="I14" s="4">
        <v>138</v>
      </c>
      <c r="J14" s="4">
        <v>138</v>
      </c>
      <c r="K14" s="4">
        <v>138</v>
      </c>
      <c r="L14" s="6">
        <f>SUM(C14:K14)</f>
        <v>1138.52</v>
      </c>
      <c r="M14" s="14">
        <f>+L14/1.15</f>
        <v>990.01739130434794</v>
      </c>
      <c r="N14" s="14">
        <f>+M14*15%</f>
        <v>148.50260869565219</v>
      </c>
      <c r="O14" s="14">
        <f>+M14*0.01190523024</f>
        <v>11.786384985082437</v>
      </c>
      <c r="P14" s="7">
        <v>138</v>
      </c>
      <c r="Q14" s="7">
        <v>138</v>
      </c>
      <c r="R14" s="7">
        <v>138</v>
      </c>
      <c r="S14" s="7">
        <v>138</v>
      </c>
      <c r="T14" s="7">
        <v>138</v>
      </c>
      <c r="U14" s="7">
        <v>138</v>
      </c>
      <c r="V14" s="9">
        <v>138</v>
      </c>
      <c r="W14" s="9">
        <v>138</v>
      </c>
      <c r="X14" s="9">
        <v>138</v>
      </c>
      <c r="Y14" s="9">
        <v>138</v>
      </c>
      <c r="Z14" s="9">
        <v>138</v>
      </c>
      <c r="AA14" s="9">
        <f>SUM(P14:Z14)/1.15</f>
        <v>1320</v>
      </c>
      <c r="AB14" s="9">
        <f>+AA14*0.15</f>
        <v>198</v>
      </c>
      <c r="AC14" s="9">
        <f>+AA14+M14+O14</f>
        <v>2321.8037762894305</v>
      </c>
      <c r="AD14" s="9">
        <f>+AB14+N14</f>
        <v>346.50260869565216</v>
      </c>
      <c r="AE14" s="9">
        <f>+AC14*0.03497435342</f>
        <v>81.20358584383716</v>
      </c>
      <c r="AF14" s="9">
        <f>SUM(AC14:AE14)</f>
        <v>2749.5099708289199</v>
      </c>
      <c r="AG14" s="9">
        <v>138</v>
      </c>
      <c r="AH14" s="9">
        <v>0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>
        <v>-2887.51</v>
      </c>
      <c r="AT14" s="2">
        <f>SUM(AF14:AS14)</f>
        <v>-2.9171080313972197E-5</v>
      </c>
      <c r="AU14" s="2">
        <v>0</v>
      </c>
      <c r="AV14" s="2"/>
      <c r="AW14" s="2">
        <f>SUM(AG14:AS14)+AC14+AE14+AD14</f>
        <v>-2.9171080370815616E-5</v>
      </c>
      <c r="AX14" s="2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>
        <f t="shared" ref="CW14:CW21" si="0">+CI14+SUM(CJ14:CU14)-CV14</f>
        <v>0</v>
      </c>
      <c r="CX14" s="89">
        <f>ROUND(0.012799085722059*CW14,2)</f>
        <v>0</v>
      </c>
      <c r="CY14" s="89">
        <f>+ROUND(CW14+CX14,2)</f>
        <v>0</v>
      </c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EW14" s="89">
        <f>+EV15+EV16+EV17+EV21+EV19</f>
        <v>652.18000000000006</v>
      </c>
      <c r="EX14" s="1">
        <f>+ROUND(EW14*0.0178985231781469,2)</f>
        <v>11.67</v>
      </c>
      <c r="EY14" s="89">
        <f>+EW14+EX14</f>
        <v>663.85</v>
      </c>
    </row>
    <row r="15" spans="1:161" hidden="1" x14ac:dyDescent="0.25">
      <c r="A15" s="1">
        <v>2</v>
      </c>
      <c r="B15" s="3" t="s">
        <v>5</v>
      </c>
      <c r="C15" s="4">
        <v>51.76</v>
      </c>
      <c r="D15" s="4">
        <v>51.76</v>
      </c>
      <c r="E15" s="4">
        <v>51.76</v>
      </c>
      <c r="F15" s="4">
        <v>51.76</v>
      </c>
      <c r="G15" s="4">
        <v>51.76</v>
      </c>
      <c r="H15" s="4">
        <v>51.76</v>
      </c>
      <c r="I15" s="4">
        <v>51.76</v>
      </c>
      <c r="J15" s="4">
        <v>25.88</v>
      </c>
      <c r="K15" s="4">
        <v>51.76</v>
      </c>
      <c r="L15" s="6">
        <f t="shared" ref="L15:L20" si="1">SUM(C15:K15)</f>
        <v>439.96</v>
      </c>
      <c r="M15" s="14">
        <f t="shared" ref="M15:M22" si="2">+L15/1.15</f>
        <v>382.57391304347829</v>
      </c>
      <c r="N15" s="14">
        <f t="shared" ref="N15:N22" si="3">+M15*15%</f>
        <v>57.386086956521744</v>
      </c>
      <c r="O15" s="14">
        <f t="shared" ref="O15:O22" si="4">+M15*0.01190523024</f>
        <v>4.554630518600348</v>
      </c>
      <c r="P15" s="7">
        <v>51.76</v>
      </c>
      <c r="Q15" s="7">
        <v>51.76</v>
      </c>
      <c r="R15" s="7">
        <v>51.76</v>
      </c>
      <c r="S15" s="7">
        <v>51.76</v>
      </c>
      <c r="T15" s="7">
        <v>51.76</v>
      </c>
      <c r="U15" s="7">
        <v>51.76</v>
      </c>
      <c r="V15" s="9">
        <v>49.7</v>
      </c>
      <c r="W15" s="9">
        <v>51.76</v>
      </c>
      <c r="X15" s="9">
        <v>51.76</v>
      </c>
      <c r="Y15" s="9">
        <v>51.76</v>
      </c>
      <c r="Z15" s="9">
        <v>51.76</v>
      </c>
      <c r="AA15" s="9">
        <f>SUM(P15:Z15)/1.15</f>
        <v>493.30434782608694</v>
      </c>
      <c r="AB15" s="9">
        <f t="shared" ref="AB15:AB22" si="5">+AA15*0.15</f>
        <v>73.995652173913044</v>
      </c>
      <c r="AC15" s="9">
        <f>+AA15+M15+O15</f>
        <v>880.43289138816556</v>
      </c>
      <c r="AD15" s="9">
        <f t="shared" ref="AD15:AD22" si="6">+AB15+N15</f>
        <v>131.3817391304348</v>
      </c>
      <c r="AE15" s="9">
        <f t="shared" ref="AE15:AE22" si="7">+AC15*0.03497435342</f>
        <v>30.792571106002175</v>
      </c>
      <c r="AF15" s="9">
        <f>SUM(AC15:AE15)</f>
        <v>1042.6072016246026</v>
      </c>
      <c r="AG15" s="9">
        <v>51.76</v>
      </c>
      <c r="AH15" s="9">
        <v>51.76</v>
      </c>
      <c r="AI15" s="9">
        <v>51.76</v>
      </c>
      <c r="AJ15" s="9">
        <v>51.76</v>
      </c>
      <c r="AK15" s="9">
        <v>51.76</v>
      </c>
      <c r="AL15" s="9">
        <v>51.76</v>
      </c>
      <c r="AM15" s="9">
        <v>51.76</v>
      </c>
      <c r="AN15" s="9">
        <v>51.76</v>
      </c>
      <c r="AO15" s="9">
        <v>51.76</v>
      </c>
      <c r="AP15" s="9">
        <v>51.76</v>
      </c>
      <c r="AQ15" s="9">
        <v>51.76</v>
      </c>
      <c r="AR15" s="9">
        <v>-450</v>
      </c>
      <c r="AS15" s="9">
        <v>51.76</v>
      </c>
      <c r="AT15" s="2">
        <f t="shared" ref="AT15:AT22" si="8">SUM(AF15:AS15)</f>
        <v>1213.7272016246025</v>
      </c>
      <c r="AU15" s="2">
        <f t="shared" ref="AU15:AU22" si="9">SUM(AG15:AS15)/1.15</f>
        <v>148.80000000000001</v>
      </c>
      <c r="AV15" s="2">
        <f>+AU15*0.15</f>
        <v>22.32</v>
      </c>
      <c r="AW15" s="2">
        <f>+AC15+AE15+AU15</f>
        <v>1060.0254624941676</v>
      </c>
      <c r="AX15" s="2">
        <f>+AV15+AD15</f>
        <v>153.70173913043479</v>
      </c>
      <c r="AY15" s="18">
        <f>+AW15*0.03253649250699</f>
        <v>34.489510517660094</v>
      </c>
      <c r="AZ15" s="2">
        <f>SUM(AW15:AY15)</f>
        <v>1248.2167121422626</v>
      </c>
      <c r="BA15" s="21">
        <v>51.76</v>
      </c>
      <c r="BB15" s="20">
        <v>51.76</v>
      </c>
      <c r="BC15" s="20">
        <v>51.79</v>
      </c>
      <c r="BD15" s="20">
        <v>51.76</v>
      </c>
      <c r="BE15" s="20">
        <v>51.76</v>
      </c>
      <c r="BF15" s="20">
        <v>51.76</v>
      </c>
      <c r="BG15" s="20">
        <v>51.76</v>
      </c>
      <c r="BH15" s="20">
        <v>51.76</v>
      </c>
      <c r="BI15" s="20">
        <v>51.76</v>
      </c>
      <c r="BJ15" s="20">
        <v>51.74</v>
      </c>
      <c r="BM15" s="20">
        <f>SUM(AZ15:BL15)</f>
        <v>1765.8267121422625</v>
      </c>
      <c r="BN15" s="20">
        <f t="shared" ref="BN15:BN23" si="10">+BM15-CD15</f>
        <v>51.766712142262577</v>
      </c>
      <c r="BO15" s="20">
        <f>+BN15*0.0377577203777849</f>
        <v>1.9545930419448327</v>
      </c>
      <c r="BP15" s="20">
        <f>SUM(BN15:BO15)</f>
        <v>53.721305184207409</v>
      </c>
      <c r="CD15" s="20">
        <f>2164.06-450</f>
        <v>1714.06</v>
      </c>
      <c r="CF15" s="20">
        <f t="shared" ref="CF15:CF23" si="11">+BM15+BO15+SUM(BQ15:CC15)-CD15</f>
        <v>53.721305184207495</v>
      </c>
      <c r="CG15" s="20">
        <f t="shared" ref="CG15:CG21" si="12">+CF15</f>
        <v>53.721305184207495</v>
      </c>
      <c r="CH15" s="65">
        <f>0.0166765241411347*CG15</f>
        <v>0.89588464279770097</v>
      </c>
      <c r="CI15" s="89">
        <f t="shared" ref="CI15:CI22" si="13">+CG15+CH15</f>
        <v>54.617189827005198</v>
      </c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>
        <f t="shared" si="0"/>
        <v>54.617189827005198</v>
      </c>
      <c r="CX15" s="89">
        <f t="shared" ref="CX15:CX22" si="14">ROUND(0.012799085722059*CW15,2)</f>
        <v>0.7</v>
      </c>
      <c r="CY15" s="89">
        <f t="shared" ref="CY15:CY22" si="15">+ROUND(CW15+CX15,2)</f>
        <v>55.32</v>
      </c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L15" s="89">
        <f t="shared" ref="DL15:DL21" si="16">+CY15+SUM(CZ15:DJ15)-DK15</f>
        <v>55.32</v>
      </c>
      <c r="DM15" s="89">
        <f t="shared" ref="DM15:DM22" si="17">+DL15</f>
        <v>55.32</v>
      </c>
      <c r="DN15" s="1">
        <f>+ROUND(DM15*0.0161824281635815,2)</f>
        <v>0.9</v>
      </c>
      <c r="DO15" s="89">
        <f>SUM(DM15:DN15)</f>
        <v>56.22</v>
      </c>
      <c r="ED15" s="89">
        <f>SUM(DO15:EB15)-EC15</f>
        <v>56.22</v>
      </c>
      <c r="EE15" s="1">
        <f>+ROUND(ED15*0.0213554371626913,2)</f>
        <v>1.2</v>
      </c>
      <c r="EF15" s="89">
        <f>+ED15+EE15</f>
        <v>57.42</v>
      </c>
      <c r="ES15" s="89">
        <f>SUM(ED15:ER15)</f>
        <v>114.84</v>
      </c>
      <c r="EU15" s="89">
        <f>+ES15-ET15</f>
        <v>114.84</v>
      </c>
      <c r="EV15" s="89">
        <f>+ES15-ET15</f>
        <v>114.84</v>
      </c>
    </row>
    <row r="16" spans="1:161" hidden="1" x14ac:dyDescent="0.25">
      <c r="A16" s="1">
        <v>3</v>
      </c>
      <c r="B16" s="3" t="s">
        <v>6</v>
      </c>
      <c r="C16" s="4">
        <v>13</v>
      </c>
      <c r="D16" s="4">
        <v>13</v>
      </c>
      <c r="E16" s="4">
        <v>13</v>
      </c>
      <c r="F16" s="4">
        <v>13</v>
      </c>
      <c r="G16" s="4">
        <v>13</v>
      </c>
      <c r="H16" s="4">
        <v>0</v>
      </c>
      <c r="I16" s="4">
        <v>0</v>
      </c>
      <c r="J16" s="4">
        <v>0</v>
      </c>
      <c r="K16" s="4">
        <v>0</v>
      </c>
      <c r="L16" s="6">
        <f t="shared" si="1"/>
        <v>65</v>
      </c>
      <c r="M16" s="14">
        <f t="shared" si="2"/>
        <v>56.521739130434788</v>
      </c>
      <c r="N16" s="14">
        <f t="shared" si="3"/>
        <v>8.4782608695652186</v>
      </c>
      <c r="O16" s="14">
        <f t="shared" si="4"/>
        <v>0.6729043179130435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f t="shared" ref="AA16:AA22" si="18">SUM(P16:Z16)/1.15</f>
        <v>0</v>
      </c>
      <c r="AB16" s="9">
        <f t="shared" si="5"/>
        <v>0</v>
      </c>
      <c r="AC16" s="9">
        <f t="shared" ref="AC16:AC22" si="19">+AA16+M16+O16</f>
        <v>57.194643448347833</v>
      </c>
      <c r="AD16" s="9">
        <f t="shared" si="6"/>
        <v>8.4782608695652186</v>
      </c>
      <c r="AE16" s="9">
        <f t="shared" si="7"/>
        <v>2.0003456736934044</v>
      </c>
      <c r="AF16" s="9">
        <f t="shared" ref="AF16:AF22" si="20">SUM(AC16:AE16)</f>
        <v>67.673249991606454</v>
      </c>
      <c r="AG16" s="9">
        <v>0</v>
      </c>
      <c r="AH16" s="9">
        <v>0</v>
      </c>
      <c r="AI16" s="9">
        <v>0</v>
      </c>
      <c r="AJ16" s="9">
        <v>0</v>
      </c>
      <c r="AK16" s="9">
        <v>-57.52</v>
      </c>
      <c r="AL16" s="9"/>
      <c r="AM16" s="9"/>
      <c r="AN16" s="9"/>
      <c r="AO16" s="9"/>
      <c r="AP16" s="9"/>
      <c r="AQ16" s="9"/>
      <c r="AR16" s="9"/>
      <c r="AS16" s="9"/>
      <c r="AT16" s="2">
        <f t="shared" si="8"/>
        <v>10.153249991606451</v>
      </c>
      <c r="AU16" s="2"/>
      <c r="AV16" s="2">
        <f t="shared" ref="AV16:AV22" si="21">+AU16*0.15</f>
        <v>0</v>
      </c>
      <c r="AW16" s="2">
        <v>0</v>
      </c>
      <c r="AX16" s="2">
        <f>+AT16</f>
        <v>10.153249991606451</v>
      </c>
      <c r="AY16" s="18">
        <f t="shared" ref="AY16:AY22" si="22">+AW16*0.03253649250699</f>
        <v>0</v>
      </c>
      <c r="AZ16" s="2">
        <f t="shared" ref="AZ16:AZ22" si="23">SUM(AW16:AY16)</f>
        <v>10.153249991606451</v>
      </c>
      <c r="BA16" s="21"/>
      <c r="BM16" s="20">
        <f t="shared" ref="BM16:BM22" si="24">SUM(AZ16:BL16)</f>
        <v>10.153249991606451</v>
      </c>
      <c r="BN16" s="20">
        <f t="shared" si="10"/>
        <v>10.153249991606451</v>
      </c>
      <c r="BO16" s="20">
        <f t="shared" ref="BO16:BO23" si="25">+BN16*0.0377577203777849</f>
        <v>0.38336357410882327</v>
      </c>
      <c r="BP16" s="20">
        <f t="shared" ref="BP16:BP22" si="26">SUM(BN16:BO16)</f>
        <v>10.536613565715275</v>
      </c>
      <c r="CF16" s="20">
        <f t="shared" si="11"/>
        <v>10.536613565715275</v>
      </c>
      <c r="CG16" s="20">
        <f t="shared" si="12"/>
        <v>10.536613565715275</v>
      </c>
      <c r="CH16" s="65">
        <f t="shared" ref="CH16:CH22" si="27">0.0166765241411347*CG16</f>
        <v>0.17571409049445813</v>
      </c>
      <c r="CI16" s="89">
        <f t="shared" si="13"/>
        <v>10.712327656209732</v>
      </c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>
        <f t="shared" si="0"/>
        <v>10.712327656209732</v>
      </c>
      <c r="CX16" s="89">
        <f t="shared" si="14"/>
        <v>0.14000000000000001</v>
      </c>
      <c r="CY16" s="89">
        <f t="shared" si="15"/>
        <v>10.85</v>
      </c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L16" s="89">
        <f t="shared" si="16"/>
        <v>10.85</v>
      </c>
      <c r="DM16" s="89">
        <f t="shared" si="17"/>
        <v>10.85</v>
      </c>
      <c r="DN16" s="1">
        <f t="shared" ref="DN16:DN21" si="28">+ROUND(DM16*0.0161824281635815,2)</f>
        <v>0.18</v>
      </c>
      <c r="DO16" s="89">
        <f t="shared" ref="DO16:DO22" si="29">SUM(DM16:DN16)</f>
        <v>11.03</v>
      </c>
      <c r="ED16" s="89">
        <f>SUM(DO16:EB16)-EC16</f>
        <v>11.03</v>
      </c>
      <c r="EE16" s="1">
        <f t="shared" ref="EE16:EE22" si="30">+ROUND(ED16*0.0213554371626913,2)</f>
        <v>0.24</v>
      </c>
      <c r="EF16" s="89">
        <f t="shared" ref="EF16:EF22" si="31">+ED16+EE16</f>
        <v>11.27</v>
      </c>
      <c r="ES16" s="89">
        <f>SUM(ED16:ER16)</f>
        <v>22.54</v>
      </c>
      <c r="EU16" s="89">
        <f t="shared" ref="EU16:EU22" si="32">+ES16-ET16</f>
        <v>22.54</v>
      </c>
      <c r="EV16" s="89">
        <f t="shared" ref="EV16:EV22" si="33">+ES16-ET16</f>
        <v>22.54</v>
      </c>
    </row>
    <row r="17" spans="1:159" hidden="1" x14ac:dyDescent="0.25">
      <c r="A17" s="1">
        <v>4</v>
      </c>
      <c r="B17" s="3" t="s">
        <v>7</v>
      </c>
      <c r="C17" s="4">
        <v>8.98</v>
      </c>
      <c r="D17" s="4">
        <v>8.98</v>
      </c>
      <c r="E17" s="4">
        <v>8.98</v>
      </c>
      <c r="F17" s="4">
        <v>8.98</v>
      </c>
      <c r="G17" s="4">
        <v>8.98</v>
      </c>
      <c r="H17" s="4">
        <v>8.98</v>
      </c>
      <c r="I17" s="4">
        <v>8.98</v>
      </c>
      <c r="J17" s="4">
        <v>8.98</v>
      </c>
      <c r="K17" s="4">
        <v>8.98</v>
      </c>
      <c r="L17" s="6">
        <f t="shared" si="1"/>
        <v>80.820000000000022</v>
      </c>
      <c r="M17" s="14">
        <f t="shared" si="2"/>
        <v>70.278260869565244</v>
      </c>
      <c r="N17" s="14">
        <f t="shared" si="3"/>
        <v>10.541739130434786</v>
      </c>
      <c r="O17" s="14">
        <f t="shared" si="4"/>
        <v>0.83667887651895689</v>
      </c>
      <c r="P17" s="8">
        <v>8.98</v>
      </c>
      <c r="Q17" s="8">
        <v>8.98</v>
      </c>
      <c r="R17" s="9">
        <v>9.2100000000000009</v>
      </c>
      <c r="S17" s="8">
        <v>9.44</v>
      </c>
      <c r="T17" s="9">
        <v>10.36</v>
      </c>
      <c r="U17" s="9">
        <v>10.36</v>
      </c>
      <c r="V17" s="9">
        <v>5.17</v>
      </c>
      <c r="W17" s="9">
        <v>10.36</v>
      </c>
      <c r="X17" s="9">
        <v>5.18</v>
      </c>
      <c r="Y17" s="9">
        <v>10.36</v>
      </c>
      <c r="Z17" s="9">
        <v>10.36</v>
      </c>
      <c r="AA17" s="9">
        <f t="shared" si="18"/>
        <v>85.87826086956521</v>
      </c>
      <c r="AB17" s="9">
        <f t="shared" si="5"/>
        <v>12.881739130434781</v>
      </c>
      <c r="AC17" s="9">
        <f t="shared" si="19"/>
        <v>156.99320061564941</v>
      </c>
      <c r="AD17" s="9">
        <f t="shared" si="6"/>
        <v>23.423478260869565</v>
      </c>
      <c r="AE17" s="9">
        <f t="shared" si="7"/>
        <v>5.4907356828686842</v>
      </c>
      <c r="AF17" s="9">
        <f t="shared" si="20"/>
        <v>185.90741455938766</v>
      </c>
      <c r="AG17" s="9">
        <v>10.36</v>
      </c>
      <c r="AH17" s="9">
        <v>10.36</v>
      </c>
      <c r="AI17" s="9">
        <v>10.36</v>
      </c>
      <c r="AJ17" s="9">
        <f>10.7</f>
        <v>10.7</v>
      </c>
      <c r="AK17" s="9">
        <v>-183.18</v>
      </c>
      <c r="AL17" s="9"/>
      <c r="AM17" s="9"/>
      <c r="AN17" s="9"/>
      <c r="AO17" s="9"/>
      <c r="AP17" s="9"/>
      <c r="AQ17" s="9"/>
      <c r="AR17" s="9"/>
      <c r="AS17" s="9"/>
      <c r="AT17" s="2">
        <f t="shared" si="8"/>
        <v>44.507414559387655</v>
      </c>
      <c r="AU17" s="2"/>
      <c r="AV17" s="2">
        <v>44.51</v>
      </c>
      <c r="AW17" s="2">
        <v>0</v>
      </c>
      <c r="AX17" s="2">
        <f>+AV17</f>
        <v>44.51</v>
      </c>
      <c r="AY17" s="18">
        <f t="shared" si="22"/>
        <v>0</v>
      </c>
      <c r="AZ17" s="2">
        <f t="shared" si="23"/>
        <v>44.51</v>
      </c>
      <c r="BA17" s="21"/>
      <c r="BM17" s="20">
        <f t="shared" si="24"/>
        <v>44.51</v>
      </c>
      <c r="BN17" s="20">
        <f t="shared" si="10"/>
        <v>44.51</v>
      </c>
      <c r="BO17" s="20">
        <f t="shared" si="25"/>
        <v>1.680596134015206</v>
      </c>
      <c r="BP17" s="20">
        <f t="shared" si="26"/>
        <v>46.190596134015202</v>
      </c>
      <c r="CF17" s="20">
        <f t="shared" si="11"/>
        <v>46.190596134015202</v>
      </c>
      <c r="CG17" s="20">
        <f t="shared" si="12"/>
        <v>46.190596134015202</v>
      </c>
      <c r="CH17" s="65">
        <f t="shared" si="27"/>
        <v>0.77029859152230762</v>
      </c>
      <c r="CI17" s="89">
        <f t="shared" si="13"/>
        <v>46.960894725537507</v>
      </c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>
        <f t="shared" si="0"/>
        <v>46.960894725537507</v>
      </c>
      <c r="CX17" s="89">
        <f t="shared" si="14"/>
        <v>0.6</v>
      </c>
      <c r="CY17" s="89">
        <f t="shared" si="15"/>
        <v>47.56</v>
      </c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L17" s="89">
        <f t="shared" si="16"/>
        <v>47.56</v>
      </c>
      <c r="DM17" s="89">
        <f t="shared" si="17"/>
        <v>47.56</v>
      </c>
      <c r="DN17" s="1">
        <f t="shared" si="28"/>
        <v>0.77</v>
      </c>
      <c r="DO17" s="89">
        <f t="shared" si="29"/>
        <v>48.330000000000005</v>
      </c>
      <c r="ED17" s="89">
        <f t="shared" ref="ED17:ED22" si="34">SUM(DO17:EB17)-EC17</f>
        <v>48.330000000000005</v>
      </c>
      <c r="EE17" s="1">
        <f t="shared" si="30"/>
        <v>1.03</v>
      </c>
      <c r="EF17" s="89">
        <f t="shared" si="31"/>
        <v>49.360000000000007</v>
      </c>
      <c r="ES17" s="89">
        <f>SUM(ED17:ER17)</f>
        <v>98.720000000000013</v>
      </c>
      <c r="EU17" s="89">
        <f t="shared" si="32"/>
        <v>98.720000000000013</v>
      </c>
      <c r="EV17" s="89">
        <f t="shared" si="33"/>
        <v>98.720000000000013</v>
      </c>
    </row>
    <row r="18" spans="1:159" x14ac:dyDescent="0.25">
      <c r="A18" s="1">
        <v>5</v>
      </c>
      <c r="B18" s="3" t="s">
        <v>8</v>
      </c>
      <c r="C18" s="4">
        <v>60.38</v>
      </c>
      <c r="D18" s="4">
        <v>60.38</v>
      </c>
      <c r="E18" s="4">
        <v>60.38</v>
      </c>
      <c r="F18" s="4">
        <v>60.38</v>
      </c>
      <c r="G18" s="4">
        <v>60.38</v>
      </c>
      <c r="H18" s="4">
        <v>60.38</v>
      </c>
      <c r="I18" s="4">
        <v>60.38</v>
      </c>
      <c r="J18" s="4">
        <v>60.38</v>
      </c>
      <c r="K18" s="4">
        <v>60.38</v>
      </c>
      <c r="L18" s="6">
        <f t="shared" si="1"/>
        <v>543.42000000000007</v>
      </c>
      <c r="M18" s="14">
        <f t="shared" si="2"/>
        <v>472.53913043478269</v>
      </c>
      <c r="N18" s="14">
        <f t="shared" si="3"/>
        <v>70.880869565217395</v>
      </c>
      <c r="O18" s="14">
        <f t="shared" si="4"/>
        <v>5.6256871452354789</v>
      </c>
      <c r="P18" s="8">
        <v>60.38</v>
      </c>
      <c r="Q18" s="8">
        <v>60.38</v>
      </c>
      <c r="R18" s="9">
        <v>60.38</v>
      </c>
      <c r="S18" s="9">
        <v>60.38</v>
      </c>
      <c r="T18" s="9">
        <v>60.38</v>
      </c>
      <c r="U18" s="9">
        <v>60.38</v>
      </c>
      <c r="V18" s="9">
        <v>60.38</v>
      </c>
      <c r="W18" s="9">
        <v>60.38</v>
      </c>
      <c r="X18" s="9">
        <v>60.38</v>
      </c>
      <c r="Y18" s="9">
        <v>60.38</v>
      </c>
      <c r="Z18" s="9">
        <v>60.38</v>
      </c>
      <c r="AA18" s="9">
        <f t="shared" si="18"/>
        <v>577.54782608695666</v>
      </c>
      <c r="AB18" s="9">
        <f t="shared" si="5"/>
        <v>86.632173913043502</v>
      </c>
      <c r="AC18" s="9">
        <f t="shared" si="19"/>
        <v>1055.7126436669751</v>
      </c>
      <c r="AD18" s="9">
        <f t="shared" si="6"/>
        <v>157.5130434782609</v>
      </c>
      <c r="AE18" s="9">
        <f t="shared" si="7"/>
        <v>36.922867109571307</v>
      </c>
      <c r="AF18" s="9">
        <f t="shared" si="20"/>
        <v>1250.1485542548073</v>
      </c>
      <c r="AG18" s="9">
        <v>60.38</v>
      </c>
      <c r="AH18" s="9">
        <v>60.38</v>
      </c>
      <c r="AI18" s="9">
        <v>60.38</v>
      </c>
      <c r="AJ18" s="9">
        <v>0</v>
      </c>
      <c r="AK18" s="9"/>
      <c r="AL18" s="9"/>
      <c r="AM18" s="9"/>
      <c r="AN18" s="9"/>
      <c r="AO18" s="9"/>
      <c r="AP18" s="9"/>
      <c r="AQ18" s="9">
        <v>60.38</v>
      </c>
      <c r="AR18" s="9"/>
      <c r="AS18" s="9">
        <v>60.38</v>
      </c>
      <c r="AT18" s="2">
        <f t="shared" si="8"/>
        <v>1552.0485542548079</v>
      </c>
      <c r="AU18" s="2">
        <f t="shared" si="9"/>
        <v>262.52173913043481</v>
      </c>
      <c r="AV18" s="2">
        <f t="shared" si="21"/>
        <v>39.378260869565217</v>
      </c>
      <c r="AW18" s="2">
        <f>+AC18+AE18+AU18</f>
        <v>1355.1572499069812</v>
      </c>
      <c r="AX18" s="2">
        <f>+AV18+AD18</f>
        <v>196.89130434782612</v>
      </c>
      <c r="AY18" s="18">
        <f t="shared" si="22"/>
        <v>44.092063707391667</v>
      </c>
      <c r="AZ18" s="2">
        <f t="shared" si="23"/>
        <v>1596.1406179621988</v>
      </c>
      <c r="BA18" s="21">
        <v>60.38</v>
      </c>
      <c r="BB18" s="20">
        <v>60.38</v>
      </c>
      <c r="BC18" s="20">
        <v>60.38</v>
      </c>
      <c r="BD18" s="20">
        <v>60.38</v>
      </c>
      <c r="BE18" s="20">
        <v>60.38</v>
      </c>
      <c r="BF18" s="20">
        <v>60.38</v>
      </c>
      <c r="BG18" s="20">
        <v>60.38</v>
      </c>
      <c r="BH18" s="20">
        <v>60.38</v>
      </c>
      <c r="BI18" s="20">
        <v>60.38</v>
      </c>
      <c r="BJ18" s="20">
        <v>60.38</v>
      </c>
      <c r="BK18" s="20">
        <v>60.38</v>
      </c>
      <c r="BL18" s="20">
        <v>60.38</v>
      </c>
      <c r="BM18" s="20">
        <f t="shared" si="24"/>
        <v>2320.7006179621999</v>
      </c>
      <c r="BN18" s="20">
        <f t="shared" si="10"/>
        <v>1920.7006179621999</v>
      </c>
      <c r="BO18" s="20">
        <f t="shared" si="25"/>
        <v>72.521276862455409</v>
      </c>
      <c r="BP18" s="20">
        <f t="shared" si="26"/>
        <v>1993.2218948246552</v>
      </c>
      <c r="BQ18" s="20">
        <v>60.38</v>
      </c>
      <c r="BR18" s="20">
        <v>60.38</v>
      </c>
      <c r="BS18" s="20">
        <v>60.38</v>
      </c>
      <c r="BT18" s="20">
        <v>60.38</v>
      </c>
      <c r="BU18" s="20">
        <v>60.38</v>
      </c>
      <c r="BV18" s="20">
        <v>60.38</v>
      </c>
      <c r="BW18" s="20">
        <v>60.38</v>
      </c>
      <c r="BX18" s="20">
        <v>60.38</v>
      </c>
      <c r="BY18" s="20">
        <v>30.19</v>
      </c>
      <c r="BZ18" s="20">
        <v>60.38</v>
      </c>
      <c r="CA18" s="20">
        <v>60.38</v>
      </c>
      <c r="CB18" s="20">
        <v>60.38</v>
      </c>
      <c r="CC18" s="20">
        <v>60.38</v>
      </c>
      <c r="CD18" s="20">
        <v>400</v>
      </c>
      <c r="CF18" s="20">
        <f>+BM18+BO18+SUM(BQ18:CC18)-CD18</f>
        <v>2747.9718948246555</v>
      </c>
      <c r="CG18" s="20">
        <f t="shared" si="12"/>
        <v>2747.9718948246555</v>
      </c>
      <c r="CH18" s="65">
        <f t="shared" si="27"/>
        <v>45.826619643203031</v>
      </c>
      <c r="CI18" s="89">
        <f>+CG18+CH18</f>
        <v>2793.7985144678587</v>
      </c>
      <c r="CJ18" s="89">
        <v>60.38</v>
      </c>
      <c r="CK18" s="89">
        <v>60.38</v>
      </c>
      <c r="CL18" s="89">
        <v>60.38</v>
      </c>
      <c r="CM18" s="89">
        <v>60.38</v>
      </c>
      <c r="CN18" s="89">
        <v>60.38</v>
      </c>
      <c r="CO18" s="89">
        <v>60.38</v>
      </c>
      <c r="CP18" s="89">
        <v>60.38</v>
      </c>
      <c r="CQ18" s="89">
        <v>60.38</v>
      </c>
      <c r="CR18" s="89">
        <v>60.38</v>
      </c>
      <c r="CS18" s="89">
        <v>60.38</v>
      </c>
      <c r="CT18" s="89">
        <v>60.38</v>
      </c>
      <c r="CU18" s="89">
        <v>60.38</v>
      </c>
      <c r="CV18" s="89">
        <f>1000+500+1000</f>
        <v>2500</v>
      </c>
      <c r="CW18" s="89">
        <f t="shared" si="0"/>
        <v>1018.3585144678586</v>
      </c>
      <c r="CX18" s="89">
        <f t="shared" si="14"/>
        <v>13.03</v>
      </c>
      <c r="CY18" s="89">
        <f t="shared" si="15"/>
        <v>1031.3900000000001</v>
      </c>
      <c r="CZ18" s="89">
        <v>60.38</v>
      </c>
      <c r="DA18" s="89">
        <v>60.38</v>
      </c>
      <c r="DB18" s="89">
        <v>60.38</v>
      </c>
      <c r="DC18" s="89">
        <v>60.38</v>
      </c>
      <c r="DD18" s="89">
        <v>60.38</v>
      </c>
      <c r="DE18" s="89">
        <v>60.38</v>
      </c>
      <c r="DF18" s="89">
        <v>60.38</v>
      </c>
      <c r="DG18" s="89">
        <v>60.38</v>
      </c>
      <c r="DH18" s="89">
        <v>60.38</v>
      </c>
      <c r="DI18" s="89">
        <v>60.38</v>
      </c>
      <c r="DJ18" s="89">
        <v>60.38</v>
      </c>
      <c r="DL18" s="89">
        <f t="shared" si="16"/>
        <v>1695.5700000000002</v>
      </c>
      <c r="DM18" s="89">
        <f t="shared" si="17"/>
        <v>1695.5700000000002</v>
      </c>
      <c r="DN18" s="1">
        <f t="shared" si="28"/>
        <v>27.44</v>
      </c>
      <c r="DO18" s="89">
        <f t="shared" si="29"/>
        <v>1723.0100000000002</v>
      </c>
      <c r="DP18" s="89">
        <v>60.38</v>
      </c>
      <c r="DQ18" s="89">
        <v>60.38</v>
      </c>
      <c r="DR18" s="89">
        <v>60.38</v>
      </c>
      <c r="DS18" s="89">
        <v>60.38</v>
      </c>
      <c r="DT18" s="89">
        <v>60.38</v>
      </c>
      <c r="DU18" s="89">
        <v>60.38</v>
      </c>
      <c r="DV18" s="89">
        <v>60.38</v>
      </c>
      <c r="DW18" s="89">
        <v>60.38</v>
      </c>
      <c r="DX18" s="89">
        <v>60.38</v>
      </c>
      <c r="DY18" s="89">
        <v>60.38</v>
      </c>
      <c r="DZ18" s="89">
        <v>60.38</v>
      </c>
      <c r="EA18" s="89">
        <v>60.38</v>
      </c>
      <c r="EB18" s="89">
        <v>60.38</v>
      </c>
      <c r="ED18" s="89">
        <f t="shared" si="34"/>
        <v>2507.9500000000016</v>
      </c>
      <c r="EE18" s="1">
        <f t="shared" si="30"/>
        <v>53.56</v>
      </c>
      <c r="EF18" s="89">
        <f t="shared" si="31"/>
        <v>2561.5100000000016</v>
      </c>
      <c r="EG18" s="1">
        <v>60.38</v>
      </c>
      <c r="EH18" s="1">
        <v>60.38</v>
      </c>
      <c r="EI18" s="1">
        <v>60.38</v>
      </c>
      <c r="EJ18" s="1">
        <v>60.38</v>
      </c>
      <c r="EK18" s="1">
        <v>60.38</v>
      </c>
      <c r="EL18" s="1">
        <v>60.38</v>
      </c>
      <c r="EM18" s="1">
        <v>60.38</v>
      </c>
      <c r="EN18" s="1">
        <v>60.38</v>
      </c>
      <c r="EO18" s="1">
        <v>60.38</v>
      </c>
      <c r="EP18" s="1">
        <v>60.38</v>
      </c>
      <c r="EQ18" s="1">
        <v>60.38</v>
      </c>
      <c r="ER18" s="1">
        <v>60.38</v>
      </c>
      <c r="ES18" s="89">
        <f>SUM(EF18:ER18)</f>
        <v>3286.0700000000029</v>
      </c>
      <c r="ET18" s="1">
        <v>500</v>
      </c>
      <c r="EU18" s="89">
        <f t="shared" si="32"/>
        <v>2786.0700000000029</v>
      </c>
      <c r="EV18" s="89">
        <f t="shared" si="33"/>
        <v>2786.0700000000029</v>
      </c>
      <c r="EW18" s="89">
        <f>+EV18</f>
        <v>2786.0700000000029</v>
      </c>
      <c r="EX18" s="1">
        <f>+ROUND(EW18*0.0178985231781469,2)</f>
        <v>49.87</v>
      </c>
      <c r="EY18" s="89">
        <f>+EW18+EX18</f>
        <v>2835.9400000000028</v>
      </c>
    </row>
    <row r="19" spans="1:159" hidden="1" x14ac:dyDescent="0.25">
      <c r="A19" s="1">
        <v>6</v>
      </c>
      <c r="B19" s="3" t="s">
        <v>9</v>
      </c>
      <c r="C19" s="4">
        <v>32.9</v>
      </c>
      <c r="D19" s="4">
        <v>32.9</v>
      </c>
      <c r="E19" s="4">
        <v>32.9</v>
      </c>
      <c r="F19" s="4">
        <v>32.9</v>
      </c>
      <c r="G19" s="4">
        <v>32.9</v>
      </c>
      <c r="H19" s="4">
        <v>32.9</v>
      </c>
      <c r="I19" s="4">
        <v>32.9</v>
      </c>
      <c r="J19" s="4">
        <v>32.9</v>
      </c>
      <c r="K19" s="4">
        <v>32.9</v>
      </c>
      <c r="L19" s="6">
        <f t="shared" si="1"/>
        <v>296.09999999999997</v>
      </c>
      <c r="M19" s="14">
        <f t="shared" si="2"/>
        <v>257.47826086956519</v>
      </c>
      <c r="N19" s="14">
        <f t="shared" si="3"/>
        <v>38.621739130434776</v>
      </c>
      <c r="O19" s="14">
        <f t="shared" si="4"/>
        <v>3.0653379774469562</v>
      </c>
      <c r="P19" s="8">
        <v>32.9</v>
      </c>
      <c r="Q19" s="8">
        <v>32.9</v>
      </c>
      <c r="R19" s="9">
        <v>34.18</v>
      </c>
      <c r="S19" s="9">
        <v>34.18</v>
      </c>
      <c r="T19" s="9">
        <v>34.18</v>
      </c>
      <c r="U19" s="9">
        <v>34.18</v>
      </c>
      <c r="V19" s="9">
        <v>34.18</v>
      </c>
      <c r="W19" s="9">
        <v>34.18</v>
      </c>
      <c r="X19" s="9">
        <v>34.18</v>
      </c>
      <c r="Y19" s="9">
        <v>34.18</v>
      </c>
      <c r="Z19" s="9">
        <v>34.18</v>
      </c>
      <c r="AA19" s="9">
        <f t="shared" si="18"/>
        <v>324.71304347826089</v>
      </c>
      <c r="AB19" s="9">
        <f t="shared" si="5"/>
        <v>48.70695652173913</v>
      </c>
      <c r="AC19" s="9">
        <f t="shared" si="19"/>
        <v>585.25664232527299</v>
      </c>
      <c r="AD19" s="9">
        <f t="shared" si="6"/>
        <v>87.328695652173906</v>
      </c>
      <c r="AE19" s="9">
        <f t="shared" si="7"/>
        <v>20.468972650086627</v>
      </c>
      <c r="AF19" s="9">
        <f t="shared" si="20"/>
        <v>693.05431062753348</v>
      </c>
      <c r="AG19" s="9">
        <v>34.18</v>
      </c>
      <c r="AH19" s="9">
        <v>34.18</v>
      </c>
      <c r="AI19" s="9">
        <v>34.18</v>
      </c>
      <c r="AJ19" s="9">
        <f>35.62</f>
        <v>35.619999999999997</v>
      </c>
      <c r="AK19" s="9">
        <v>-671.36</v>
      </c>
      <c r="AL19" s="9"/>
      <c r="AM19" s="9"/>
      <c r="AN19" s="9"/>
      <c r="AO19" s="9"/>
      <c r="AP19" s="9"/>
      <c r="AQ19" s="9"/>
      <c r="AR19" s="9"/>
      <c r="AS19" s="9"/>
      <c r="AT19" s="2">
        <f t="shared" si="8"/>
        <v>159.85431062753332</v>
      </c>
      <c r="AU19" s="2"/>
      <c r="AV19" s="2">
        <f>SUM(AF19:AS19)</f>
        <v>159.85431062753332</v>
      </c>
      <c r="AW19" s="2">
        <v>0</v>
      </c>
      <c r="AX19" s="2">
        <f>+AV19</f>
        <v>159.85431062753332</v>
      </c>
      <c r="AY19" s="18">
        <f t="shared" si="22"/>
        <v>0</v>
      </c>
      <c r="AZ19" s="2">
        <f t="shared" si="23"/>
        <v>159.85431062753332</v>
      </c>
      <c r="BA19" s="21"/>
      <c r="BM19" s="20">
        <f t="shared" si="24"/>
        <v>159.85431062753332</v>
      </c>
      <c r="BN19" s="20">
        <f t="shared" si="10"/>
        <v>159.85431062753332</v>
      </c>
      <c r="BO19" s="20">
        <f t="shared" si="25"/>
        <v>6.0357343618579726</v>
      </c>
      <c r="BP19" s="20">
        <f t="shared" si="26"/>
        <v>165.8900449893913</v>
      </c>
      <c r="CF19" s="20">
        <f t="shared" si="11"/>
        <v>165.8900449893913</v>
      </c>
      <c r="CG19" s="20">
        <f t="shared" si="12"/>
        <v>165.8900449893913</v>
      </c>
      <c r="CH19" s="65">
        <f t="shared" si="27"/>
        <v>2.7664693400395053</v>
      </c>
      <c r="CI19" s="89">
        <f t="shared" si="13"/>
        <v>168.65651432943079</v>
      </c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>
        <f t="shared" si="0"/>
        <v>168.65651432943079</v>
      </c>
      <c r="CX19" s="89">
        <f t="shared" si="14"/>
        <v>2.16</v>
      </c>
      <c r="CY19" s="89">
        <f t="shared" si="15"/>
        <v>170.82</v>
      </c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L19" s="89">
        <f t="shared" si="16"/>
        <v>170.82</v>
      </c>
      <c r="DM19" s="89">
        <f t="shared" si="17"/>
        <v>170.82</v>
      </c>
      <c r="DN19" s="1">
        <f t="shared" si="28"/>
        <v>2.76</v>
      </c>
      <c r="DO19" s="89">
        <f t="shared" si="29"/>
        <v>173.57999999999998</v>
      </c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D19" s="89">
        <f t="shared" si="34"/>
        <v>173.57999999999998</v>
      </c>
      <c r="EE19" s="1">
        <f t="shared" si="30"/>
        <v>3.71</v>
      </c>
      <c r="EF19" s="89">
        <f t="shared" si="31"/>
        <v>177.29</v>
      </c>
      <c r="ES19" s="89">
        <f>SUM(ED19:ER19)</f>
        <v>354.58</v>
      </c>
      <c r="EU19" s="89">
        <f t="shared" si="32"/>
        <v>354.58</v>
      </c>
      <c r="EV19" s="89">
        <f t="shared" si="33"/>
        <v>354.58</v>
      </c>
      <c r="EX19" s="1">
        <f>+ROUND(EW19*0.0178985231781469,2)</f>
        <v>0</v>
      </c>
      <c r="EY19" s="89">
        <f>+EW19+EX19</f>
        <v>0</v>
      </c>
    </row>
    <row r="20" spans="1:159" x14ac:dyDescent="0.25">
      <c r="A20" s="1">
        <v>7</v>
      </c>
      <c r="B20" s="3" t="s">
        <v>10</v>
      </c>
      <c r="C20" s="4">
        <v>21.28</v>
      </c>
      <c r="D20" s="4">
        <v>21.28</v>
      </c>
      <c r="E20" s="4">
        <v>21.28</v>
      </c>
      <c r="F20" s="4">
        <v>21.28</v>
      </c>
      <c r="G20" s="4">
        <v>21.28</v>
      </c>
      <c r="H20" s="4">
        <v>21.28</v>
      </c>
      <c r="I20" s="4">
        <v>21.28</v>
      </c>
      <c r="J20" s="4">
        <v>21.28</v>
      </c>
      <c r="K20" s="4">
        <v>21.28</v>
      </c>
      <c r="L20" s="6">
        <f t="shared" si="1"/>
        <v>191.52</v>
      </c>
      <c r="M20" s="14">
        <f t="shared" si="2"/>
        <v>166.53913043478263</v>
      </c>
      <c r="N20" s="14">
        <f t="shared" si="3"/>
        <v>24.980869565217393</v>
      </c>
      <c r="O20" s="14">
        <f t="shared" si="4"/>
        <v>1.9826866917954786</v>
      </c>
      <c r="P20" s="8">
        <v>21.28</v>
      </c>
      <c r="Q20" s="8">
        <v>21.28</v>
      </c>
      <c r="R20" s="9">
        <v>22.72</v>
      </c>
      <c r="S20" s="9">
        <v>22.72</v>
      </c>
      <c r="T20" s="9">
        <v>24.44</v>
      </c>
      <c r="U20" s="9">
        <v>24.44</v>
      </c>
      <c r="V20" s="9">
        <v>24.44</v>
      </c>
      <c r="W20" s="9">
        <v>24.44</v>
      </c>
      <c r="X20" s="9">
        <v>24.44</v>
      </c>
      <c r="Y20" s="9">
        <v>24.44</v>
      </c>
      <c r="Z20" s="9">
        <v>24.44</v>
      </c>
      <c r="AA20" s="9">
        <f t="shared" si="18"/>
        <v>225.28695652173914</v>
      </c>
      <c r="AB20" s="9">
        <f t="shared" si="5"/>
        <v>33.79304347826087</v>
      </c>
      <c r="AC20" s="9">
        <f t="shared" si="19"/>
        <v>393.80877364831724</v>
      </c>
      <c r="AD20" s="9">
        <f t="shared" si="6"/>
        <v>58.77391304347826</v>
      </c>
      <c r="AE20" s="9">
        <f t="shared" si="7"/>
        <v>13.77320722947303</v>
      </c>
      <c r="AF20" s="9">
        <f t="shared" si="20"/>
        <v>466.35589392126855</v>
      </c>
      <c r="AG20" s="9">
        <v>24.44</v>
      </c>
      <c r="AH20" s="9">
        <v>24.44</v>
      </c>
      <c r="AI20" s="9">
        <v>24.44</v>
      </c>
      <c r="AJ20" s="9">
        <v>26.74</v>
      </c>
      <c r="AK20" s="9">
        <v>26.74</v>
      </c>
      <c r="AL20" s="9">
        <v>26.74</v>
      </c>
      <c r="AM20" s="9">
        <v>26.74</v>
      </c>
      <c r="AN20" s="9">
        <v>26.74</v>
      </c>
      <c r="AO20" s="9">
        <v>26.74</v>
      </c>
      <c r="AP20" s="9">
        <v>26.74</v>
      </c>
      <c r="AQ20" s="9">
        <v>26.74</v>
      </c>
      <c r="AR20" s="9">
        <v>-275</v>
      </c>
      <c r="AS20" s="9">
        <v>26.74</v>
      </c>
      <c r="AT20" s="2">
        <f t="shared" si="8"/>
        <v>505.33589392126873</v>
      </c>
      <c r="AU20" s="2">
        <f t="shared" si="9"/>
        <v>33.895652173913049</v>
      </c>
      <c r="AV20" s="2">
        <f t="shared" si="21"/>
        <v>5.0843478260869572</v>
      </c>
      <c r="AW20" s="2">
        <f>+AC20+AE20+AU20</f>
        <v>441.47763305170332</v>
      </c>
      <c r="AX20" s="2">
        <f>+AV20+AD20</f>
        <v>63.858260869565214</v>
      </c>
      <c r="AY20" s="18">
        <f t="shared" si="22"/>
        <v>14.364133699790425</v>
      </c>
      <c r="AZ20" s="2">
        <f t="shared" si="23"/>
        <v>519.70002762105889</v>
      </c>
      <c r="BA20" s="21">
        <v>26.74</v>
      </c>
      <c r="BB20" s="20">
        <v>13.37</v>
      </c>
      <c r="BD20" s="20">
        <v>40.11</v>
      </c>
      <c r="BE20" s="20">
        <v>26.76</v>
      </c>
      <c r="BF20" s="20">
        <v>26.74</v>
      </c>
      <c r="BG20" s="20">
        <v>26.74</v>
      </c>
      <c r="BH20" s="20">
        <v>26.74</v>
      </c>
      <c r="BI20" s="20">
        <v>26.74</v>
      </c>
      <c r="BJ20" s="20">
        <v>26.76</v>
      </c>
      <c r="BK20" s="20">
        <v>26.74</v>
      </c>
      <c r="BL20" s="20">
        <v>26.76</v>
      </c>
      <c r="BM20" s="20">
        <f t="shared" si="24"/>
        <v>813.90002762105894</v>
      </c>
      <c r="BN20" s="20">
        <f t="shared" si="10"/>
        <v>463.90002762105894</v>
      </c>
      <c r="BO20" s="20">
        <f t="shared" si="25"/>
        <v>17.515807526162636</v>
      </c>
      <c r="BP20" s="20">
        <f t="shared" si="26"/>
        <v>481.41583514722157</v>
      </c>
      <c r="BQ20" s="20">
        <v>26.74</v>
      </c>
      <c r="BR20" s="20">
        <v>26.74</v>
      </c>
      <c r="BS20" s="20">
        <v>31.08</v>
      </c>
      <c r="BT20" s="20">
        <v>31.08</v>
      </c>
      <c r="BU20" s="20">
        <v>31.08</v>
      </c>
      <c r="BV20" s="20">
        <v>31.08</v>
      </c>
      <c r="BW20" s="20">
        <v>31.08</v>
      </c>
      <c r="BX20" s="20">
        <v>31.08</v>
      </c>
      <c r="BY20" s="20">
        <v>31.08</v>
      </c>
      <c r="BZ20" s="20">
        <v>31.08</v>
      </c>
      <c r="CA20" s="20">
        <v>31.08</v>
      </c>
      <c r="CB20" s="20">
        <v>31.08</v>
      </c>
      <c r="CC20" s="20">
        <v>31.08</v>
      </c>
      <c r="CD20" s="20">
        <f>625-275</f>
        <v>350</v>
      </c>
      <c r="CF20" s="20">
        <f t="shared" si="11"/>
        <v>876.77583514722164</v>
      </c>
      <c r="CG20" s="20">
        <f t="shared" si="12"/>
        <v>876.77583514722164</v>
      </c>
      <c r="CH20" s="65">
        <f t="shared" si="27"/>
        <v>14.621573381196178</v>
      </c>
      <c r="CI20" s="89">
        <f t="shared" si="13"/>
        <v>891.39740852841783</v>
      </c>
      <c r="CJ20" s="89">
        <v>33.92</v>
      </c>
      <c r="CK20" s="89">
        <v>33.92</v>
      </c>
      <c r="CL20" s="89">
        <v>33.92</v>
      </c>
      <c r="CM20" s="89">
        <v>33.92</v>
      </c>
      <c r="CN20" s="89">
        <v>33.92</v>
      </c>
      <c r="CO20" s="89">
        <v>33.92</v>
      </c>
      <c r="CP20" s="89">
        <v>33.92</v>
      </c>
      <c r="CQ20" s="89">
        <v>33.92</v>
      </c>
      <c r="CR20" s="89">
        <v>33.92</v>
      </c>
      <c r="CS20" s="89">
        <v>33.92</v>
      </c>
      <c r="CT20" s="89">
        <v>33.92</v>
      </c>
      <c r="CU20" s="89">
        <v>33.92</v>
      </c>
      <c r="CV20" s="89"/>
      <c r="CW20" s="89">
        <f t="shared" si="0"/>
        <v>1298.437408528418</v>
      </c>
      <c r="CX20" s="89">
        <f t="shared" si="14"/>
        <v>16.62</v>
      </c>
      <c r="CY20" s="89">
        <f t="shared" si="15"/>
        <v>1315.06</v>
      </c>
      <c r="CZ20" s="89">
        <v>35.53</v>
      </c>
      <c r="DA20" s="89">
        <v>37.14</v>
      </c>
      <c r="DB20" s="89">
        <v>37.14</v>
      </c>
      <c r="DC20" s="89">
        <v>37.14</v>
      </c>
      <c r="DD20" s="89">
        <v>37.14</v>
      </c>
      <c r="DE20" s="89">
        <v>37.14</v>
      </c>
      <c r="DF20" s="89">
        <v>37.14</v>
      </c>
      <c r="DG20" s="89">
        <v>37.14</v>
      </c>
      <c r="DH20" s="89">
        <v>37.14</v>
      </c>
      <c r="DI20" s="89">
        <v>37.14</v>
      </c>
      <c r="DJ20" s="89">
        <v>37.14</v>
      </c>
      <c r="DL20" s="89">
        <f t="shared" si="16"/>
        <v>1721.9899999999998</v>
      </c>
      <c r="DM20" s="89">
        <f t="shared" si="17"/>
        <v>1721.9899999999998</v>
      </c>
      <c r="DN20" s="1">
        <f t="shared" si="28"/>
        <v>27.87</v>
      </c>
      <c r="DO20" s="89">
        <f t="shared" si="29"/>
        <v>1749.8599999999997</v>
      </c>
      <c r="DP20" s="89">
        <v>37.14</v>
      </c>
      <c r="DQ20" s="89">
        <v>37.14</v>
      </c>
      <c r="DR20" s="89">
        <v>40.840000000000003</v>
      </c>
      <c r="DS20" s="89">
        <v>40.840000000000003</v>
      </c>
      <c r="DT20" s="89">
        <v>40.840000000000003</v>
      </c>
      <c r="DU20" s="89">
        <v>40.840000000000003</v>
      </c>
      <c r="DV20" s="89">
        <v>40.840000000000003</v>
      </c>
      <c r="DW20" s="89">
        <v>40.840000000000003</v>
      </c>
      <c r="DX20" s="89">
        <v>40.840000000000003</v>
      </c>
      <c r="DY20" s="89">
        <v>40.840000000000003</v>
      </c>
      <c r="DZ20" s="89">
        <v>40.840000000000003</v>
      </c>
      <c r="EA20" s="89">
        <v>40.840000000000003</v>
      </c>
      <c r="EB20" s="89">
        <v>40.840000000000003</v>
      </c>
      <c r="ED20" s="89">
        <f t="shared" si="34"/>
        <v>2273.38</v>
      </c>
      <c r="EE20" s="1">
        <f t="shared" si="30"/>
        <v>48.55</v>
      </c>
      <c r="EF20" s="89">
        <f t="shared" si="31"/>
        <v>2321.9300000000003</v>
      </c>
      <c r="EG20" s="1">
        <v>40.840000000000003</v>
      </c>
      <c r="EH20" s="1">
        <v>43.12</v>
      </c>
      <c r="EI20" s="1">
        <v>43.12</v>
      </c>
      <c r="EJ20" s="1">
        <v>43.12</v>
      </c>
      <c r="EK20" s="1">
        <v>43.12</v>
      </c>
      <c r="EL20" s="1">
        <v>43.12</v>
      </c>
      <c r="EM20" s="1">
        <v>43.12</v>
      </c>
      <c r="EN20" s="1">
        <v>43.12</v>
      </c>
      <c r="EO20" s="1">
        <v>43.12</v>
      </c>
      <c r="EP20" s="1">
        <v>43.12</v>
      </c>
      <c r="EQ20" s="1">
        <v>43.12</v>
      </c>
      <c r="ER20" s="1">
        <v>43.12</v>
      </c>
      <c r="ES20" s="89">
        <f>SUM(EF20:ER20)</f>
        <v>2837.0899999999992</v>
      </c>
      <c r="EU20" s="89">
        <f t="shared" si="32"/>
        <v>2837.0899999999992</v>
      </c>
      <c r="EV20" s="89">
        <f t="shared" si="33"/>
        <v>2837.0899999999992</v>
      </c>
      <c r="EW20" s="89">
        <f>+EV20</f>
        <v>2837.0899999999992</v>
      </c>
      <c r="EX20" s="1">
        <f>+ROUND(EW20*0.0178985231781469,2)</f>
        <v>50.78</v>
      </c>
      <c r="EY20" s="89">
        <f>+EW20+EX20</f>
        <v>2887.8699999999994</v>
      </c>
    </row>
    <row r="21" spans="1:159" hidden="1" x14ac:dyDescent="0.25">
      <c r="A21" s="1">
        <v>8</v>
      </c>
      <c r="B21" s="3" t="s">
        <v>11</v>
      </c>
      <c r="C21" s="4">
        <v>11.44</v>
      </c>
      <c r="D21" s="4">
        <v>11.44</v>
      </c>
      <c r="E21" s="4">
        <v>11.44</v>
      </c>
      <c r="F21" s="4">
        <v>11.44</v>
      </c>
      <c r="G21" s="4">
        <v>11.44</v>
      </c>
      <c r="H21" s="4">
        <v>11.44</v>
      </c>
      <c r="I21" s="4">
        <v>11.44</v>
      </c>
      <c r="J21" s="4">
        <v>11.44</v>
      </c>
      <c r="K21" s="4">
        <v>11.44</v>
      </c>
      <c r="L21" s="6">
        <f>SUM(C21:K21)</f>
        <v>102.96</v>
      </c>
      <c r="M21" s="14">
        <f t="shared" si="2"/>
        <v>89.530434782608694</v>
      </c>
      <c r="N21" s="14">
        <f t="shared" si="3"/>
        <v>13.429565217391303</v>
      </c>
      <c r="O21" s="14">
        <f t="shared" si="4"/>
        <v>1.0658804395742609</v>
      </c>
      <c r="P21" s="8">
        <v>11.44</v>
      </c>
      <c r="Q21" s="8">
        <v>11.44</v>
      </c>
      <c r="R21" s="9">
        <v>11.9</v>
      </c>
      <c r="S21" s="9">
        <v>11.9</v>
      </c>
      <c r="T21" s="9">
        <v>11.9</v>
      </c>
      <c r="U21" s="9">
        <v>11.9</v>
      </c>
      <c r="V21" s="9">
        <v>11.88</v>
      </c>
      <c r="W21" s="9">
        <v>11.9</v>
      </c>
      <c r="X21" s="9">
        <v>11.9</v>
      </c>
      <c r="Y21" s="9">
        <v>11.9</v>
      </c>
      <c r="Z21" s="9">
        <v>11.9</v>
      </c>
      <c r="AA21" s="9">
        <f t="shared" si="18"/>
        <v>113.00869565217393</v>
      </c>
      <c r="AB21" s="9">
        <f t="shared" si="5"/>
        <v>16.951304347826088</v>
      </c>
      <c r="AC21" s="9">
        <f t="shared" si="19"/>
        <v>203.60501087435691</v>
      </c>
      <c r="AD21" s="9">
        <f t="shared" si="6"/>
        <v>30.380869565217392</v>
      </c>
      <c r="AE21" s="9">
        <f t="shared" si="7"/>
        <v>7.1209536084027016</v>
      </c>
      <c r="AF21" s="9">
        <f>SUM(AC21:AE21)</f>
        <v>241.106834047977</v>
      </c>
      <c r="AG21" s="9">
        <v>11.9</v>
      </c>
      <c r="AH21" s="9">
        <v>11.9</v>
      </c>
      <c r="AI21" s="9">
        <v>11.9</v>
      </c>
      <c r="AJ21" s="9">
        <f>12.24</f>
        <v>12.24</v>
      </c>
      <c r="AK21" s="9">
        <v>-233.6</v>
      </c>
      <c r="AL21" s="9"/>
      <c r="AM21" s="9"/>
      <c r="AN21" s="9"/>
      <c r="AO21" s="9"/>
      <c r="AP21" s="9"/>
      <c r="AQ21" s="9"/>
      <c r="AR21" s="9"/>
      <c r="AS21" s="9"/>
      <c r="AT21" s="2">
        <f t="shared" si="8"/>
        <v>55.446834047976978</v>
      </c>
      <c r="AU21" s="2">
        <v>0</v>
      </c>
      <c r="AV21" s="2">
        <f>SUM(AF21:AS21)</f>
        <v>55.446834047976978</v>
      </c>
      <c r="AW21" s="2">
        <v>0</v>
      </c>
      <c r="AX21" s="2">
        <f>+AV21</f>
        <v>55.446834047976978</v>
      </c>
      <c r="AY21" s="18">
        <f t="shared" si="22"/>
        <v>0</v>
      </c>
      <c r="AZ21" s="2">
        <f t="shared" si="23"/>
        <v>55.446834047976978</v>
      </c>
      <c r="BA21" s="21"/>
      <c r="BM21" s="20">
        <f t="shared" si="24"/>
        <v>55.446834047976978</v>
      </c>
      <c r="BN21" s="20">
        <f t="shared" si="10"/>
        <v>55.446834047976978</v>
      </c>
      <c r="BO21" s="20">
        <f t="shared" si="25"/>
        <v>2.0935460558169581</v>
      </c>
      <c r="BP21" s="20">
        <f t="shared" si="26"/>
        <v>57.540380103793936</v>
      </c>
      <c r="CF21" s="20">
        <f t="shared" si="11"/>
        <v>57.540380103793936</v>
      </c>
      <c r="CG21" s="20">
        <f t="shared" si="12"/>
        <v>57.540380103793936</v>
      </c>
      <c r="CH21" s="65">
        <f t="shared" si="27"/>
        <v>0.95957353789098632</v>
      </c>
      <c r="CI21" s="89">
        <f t="shared" si="13"/>
        <v>58.499953641684925</v>
      </c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>
        <f t="shared" si="0"/>
        <v>58.499953641684925</v>
      </c>
      <c r="CX21" s="89">
        <f t="shared" si="14"/>
        <v>0.75</v>
      </c>
      <c r="CY21" s="89">
        <f t="shared" si="15"/>
        <v>59.25</v>
      </c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L21" s="89">
        <f t="shared" si="16"/>
        <v>59.25</v>
      </c>
      <c r="DM21" s="89">
        <f t="shared" si="17"/>
        <v>59.25</v>
      </c>
      <c r="DN21" s="1">
        <f t="shared" si="28"/>
        <v>0.96</v>
      </c>
      <c r="DO21" s="89">
        <f t="shared" si="29"/>
        <v>60.21</v>
      </c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D21" s="89">
        <f t="shared" si="34"/>
        <v>60.21</v>
      </c>
      <c r="EE21" s="1">
        <f t="shared" si="30"/>
        <v>1.29</v>
      </c>
      <c r="EF21" s="89">
        <f t="shared" si="31"/>
        <v>61.5</v>
      </c>
      <c r="ES21" s="89">
        <f>SUM(EF21:ER21)</f>
        <v>61.5</v>
      </c>
      <c r="EU21" s="89">
        <f t="shared" si="32"/>
        <v>61.5</v>
      </c>
      <c r="EV21" s="89">
        <f t="shared" si="33"/>
        <v>61.5</v>
      </c>
      <c r="EX21" s="1">
        <f>+ROUND(EW21*0.0178985231781469,2)</f>
        <v>0</v>
      </c>
      <c r="EY21" s="89">
        <f>+EW21+EX21</f>
        <v>0</v>
      </c>
    </row>
    <row r="22" spans="1:159" x14ac:dyDescent="0.25">
      <c r="A22" s="1">
        <v>9</v>
      </c>
      <c r="B22" s="3" t="s">
        <v>16</v>
      </c>
      <c r="C22" s="4">
        <v>22.42</v>
      </c>
      <c r="D22" s="4">
        <v>22.42</v>
      </c>
      <c r="E22" s="4">
        <v>22.42</v>
      </c>
      <c r="F22" s="4">
        <v>22.42</v>
      </c>
      <c r="G22" s="4">
        <v>22.42</v>
      </c>
      <c r="H22" s="4">
        <v>22.42</v>
      </c>
      <c r="I22" s="4">
        <v>22.42</v>
      </c>
      <c r="J22" s="4">
        <v>22.42</v>
      </c>
      <c r="K22" s="4">
        <v>22.42</v>
      </c>
      <c r="L22" s="6">
        <f>SUM(C22:K22)</f>
        <v>201.78000000000003</v>
      </c>
      <c r="M22" s="14">
        <f t="shared" si="2"/>
        <v>175.46086956521742</v>
      </c>
      <c r="N22" s="14">
        <f t="shared" si="3"/>
        <v>26.319130434782611</v>
      </c>
      <c r="O22" s="14">
        <f t="shared" si="4"/>
        <v>2.0889020502845219</v>
      </c>
      <c r="P22" s="1">
        <v>22.42</v>
      </c>
      <c r="Q22" s="1">
        <v>22.42</v>
      </c>
      <c r="R22" s="9">
        <v>23.12</v>
      </c>
      <c r="S22" s="1">
        <v>23.12</v>
      </c>
      <c r="T22" s="9">
        <v>23.12</v>
      </c>
      <c r="U22" s="9">
        <v>23.12</v>
      </c>
      <c r="V22" s="9">
        <v>23.12</v>
      </c>
      <c r="W22" s="9">
        <v>23.12</v>
      </c>
      <c r="X22" s="9">
        <v>23.12</v>
      </c>
      <c r="Y22" s="9">
        <v>23.12</v>
      </c>
      <c r="Z22" s="9">
        <v>23.12</v>
      </c>
      <c r="AA22" s="9">
        <f t="shared" si="18"/>
        <v>219.93043478260876</v>
      </c>
      <c r="AB22" s="9">
        <f t="shared" si="5"/>
        <v>32.989565217391309</v>
      </c>
      <c r="AC22" s="9">
        <f t="shared" si="19"/>
        <v>397.48020639811068</v>
      </c>
      <c r="AD22" s="9">
        <f t="shared" si="6"/>
        <v>59.308695652173924</v>
      </c>
      <c r="AE22" s="9">
        <f t="shared" si="7"/>
        <v>13.901613216022069</v>
      </c>
      <c r="AF22" s="9">
        <f t="shared" si="20"/>
        <v>470.69051526630665</v>
      </c>
      <c r="AG22" s="9">
        <v>23.12</v>
      </c>
      <c r="AH22" s="9">
        <v>23.12</v>
      </c>
      <c r="AI22" s="9">
        <v>23.12</v>
      </c>
      <c r="AJ22" s="9">
        <v>23.92</v>
      </c>
      <c r="AK22" s="9">
        <v>23.92</v>
      </c>
      <c r="AL22" s="9">
        <v>35.880000000000003</v>
      </c>
      <c r="AM22" s="9">
        <v>35.880000000000003</v>
      </c>
      <c r="AN22" s="9">
        <v>35.880000000000003</v>
      </c>
      <c r="AO22" s="9">
        <v>35.880000000000003</v>
      </c>
      <c r="AP22" s="9">
        <v>35.880000000000003</v>
      </c>
      <c r="AQ22" s="9">
        <v>35.880000000000003</v>
      </c>
      <c r="AR22" s="9"/>
      <c r="AS22" s="9">
        <v>35.880000000000003</v>
      </c>
      <c r="AT22" s="2">
        <f t="shared" si="8"/>
        <v>839.05051526630655</v>
      </c>
      <c r="AU22" s="2">
        <f t="shared" si="9"/>
        <v>320.31304347826091</v>
      </c>
      <c r="AV22" s="2">
        <f t="shared" si="21"/>
        <v>48.046956521739133</v>
      </c>
      <c r="AW22" s="2">
        <f>+AC22+AE22+AU22</f>
        <v>731.69486309239369</v>
      </c>
      <c r="AX22" s="2">
        <f>+AV22+AD22</f>
        <v>107.35565217391306</v>
      </c>
      <c r="AY22" s="18">
        <f t="shared" si="22"/>
        <v>23.80678443040874</v>
      </c>
      <c r="AZ22" s="2">
        <f t="shared" si="23"/>
        <v>862.85729969671547</v>
      </c>
      <c r="BA22" s="21">
        <v>35.880000000000003</v>
      </c>
      <c r="BB22" s="20">
        <v>35.880000000000003</v>
      </c>
      <c r="BC22" s="20">
        <v>35.880000000000003</v>
      </c>
      <c r="BD22" s="20">
        <v>35.880000000000003</v>
      </c>
      <c r="BE22" s="20">
        <v>35.880000000000003</v>
      </c>
      <c r="BF22" s="20">
        <v>35.880000000000003</v>
      </c>
      <c r="BG22" s="20">
        <v>35.880000000000003</v>
      </c>
      <c r="BH22" s="20">
        <v>35.880000000000003</v>
      </c>
      <c r="BI22" s="20">
        <v>35.880000000000003</v>
      </c>
      <c r="BJ22" s="20">
        <v>35.880000000000003</v>
      </c>
      <c r="BK22" s="20">
        <v>35.880000000000003</v>
      </c>
      <c r="BL22" s="20">
        <v>35.880000000000003</v>
      </c>
      <c r="BM22" s="20">
        <f t="shared" si="24"/>
        <v>1293.4172996967163</v>
      </c>
      <c r="BN22" s="20">
        <f t="shared" si="10"/>
        <v>1293.4172996967163</v>
      </c>
      <c r="BO22" s="20">
        <f t="shared" si="25"/>
        <v>48.836488733738229</v>
      </c>
      <c r="BP22" s="20">
        <f t="shared" si="26"/>
        <v>1342.2537884304545</v>
      </c>
      <c r="BQ22" s="20">
        <v>35.880000000000003</v>
      </c>
      <c r="BR22" s="20">
        <v>35.880000000000003</v>
      </c>
      <c r="BS22" s="20">
        <v>38.340000000000003</v>
      </c>
      <c r="BT22" s="20">
        <v>38.340000000000003</v>
      </c>
      <c r="BU22" s="20">
        <v>38.340000000000003</v>
      </c>
      <c r="BV22" s="20">
        <v>38.340000000000003</v>
      </c>
      <c r="BW22" s="20">
        <v>38.340000000000003</v>
      </c>
      <c r="BX22" s="20">
        <v>38.340000000000003</v>
      </c>
      <c r="BY22" s="20">
        <v>38.340000000000003</v>
      </c>
      <c r="BZ22" s="20">
        <v>38.340000000000003</v>
      </c>
      <c r="CA22" s="20">
        <v>38.340000000000003</v>
      </c>
      <c r="CB22" s="20">
        <v>38.340000000000003</v>
      </c>
      <c r="CC22" s="20">
        <v>38.340000000000003</v>
      </c>
      <c r="CE22" s="20">
        <v>1200</v>
      </c>
      <c r="CF22" s="20">
        <f>+BM22+BO22+SUM(BQ22:CC22)-CD22</f>
        <v>1835.7537884304547</v>
      </c>
      <c r="CG22" s="20">
        <f>+CF22</f>
        <v>1835.7537884304547</v>
      </c>
      <c r="CH22" s="65">
        <f t="shared" si="27"/>
        <v>30.613992369939961</v>
      </c>
      <c r="CI22" s="89">
        <f t="shared" si="13"/>
        <v>1866.3677808003947</v>
      </c>
      <c r="CJ22" s="89">
        <v>38.340000000000003</v>
      </c>
      <c r="CK22" s="89">
        <v>38.340000000000003</v>
      </c>
      <c r="CL22" s="89">
        <v>38.340000000000003</v>
      </c>
      <c r="CM22" s="89">
        <v>38.340000000000003</v>
      </c>
      <c r="CN22" s="89">
        <v>38.340000000000003</v>
      </c>
      <c r="CO22" s="89">
        <v>38.340000000000003</v>
      </c>
      <c r="CP22" s="89">
        <v>38.340000000000003</v>
      </c>
      <c r="CQ22" s="89">
        <v>19.170000000000002</v>
      </c>
      <c r="CR22" s="89">
        <v>38.340000000000003</v>
      </c>
      <c r="CS22" s="89">
        <v>76.66</v>
      </c>
      <c r="CT22" s="89">
        <v>76.66</v>
      </c>
      <c r="CU22" s="89">
        <v>76.66</v>
      </c>
      <c r="CV22" s="89">
        <v>1000</v>
      </c>
      <c r="CW22" s="89">
        <f>+CI22+SUM(CJ22:CU22)-CV22</f>
        <v>1422.2377808003948</v>
      </c>
      <c r="CX22" s="89">
        <f t="shared" si="14"/>
        <v>18.2</v>
      </c>
      <c r="CY22" s="89">
        <f t="shared" si="15"/>
        <v>1440.44</v>
      </c>
      <c r="CZ22" s="89">
        <v>80.08</v>
      </c>
      <c r="DA22" s="89">
        <v>83.5</v>
      </c>
      <c r="DB22" s="89">
        <v>83.5</v>
      </c>
      <c r="DC22" s="89">
        <v>83.5</v>
      </c>
      <c r="DD22" s="89">
        <v>83.5</v>
      </c>
      <c r="DE22" s="89">
        <v>83.5</v>
      </c>
      <c r="DF22" s="89">
        <v>83.5</v>
      </c>
      <c r="DG22" s="89">
        <v>41.75</v>
      </c>
      <c r="DH22" s="89">
        <v>83.5</v>
      </c>
      <c r="DI22" s="89">
        <v>83.5</v>
      </c>
      <c r="DJ22" s="89">
        <v>83.5</v>
      </c>
      <c r="DK22" s="1">
        <v>900</v>
      </c>
      <c r="DL22" s="89">
        <f>+CY22+SUM(CZ22:DJ22)-DK22-1200</f>
        <v>213.76999999999998</v>
      </c>
      <c r="DM22" s="89">
        <f t="shared" si="17"/>
        <v>213.76999999999998</v>
      </c>
      <c r="DN22" s="1">
        <v>22.88</v>
      </c>
      <c r="DO22" s="89">
        <f t="shared" si="29"/>
        <v>236.64999999999998</v>
      </c>
      <c r="DP22" s="89">
        <v>83.5</v>
      </c>
      <c r="DQ22" s="89">
        <v>83.5</v>
      </c>
      <c r="DR22" s="89">
        <v>91.56</v>
      </c>
      <c r="DS22" s="89">
        <v>91.56</v>
      </c>
      <c r="DT22" s="89">
        <v>91.56</v>
      </c>
      <c r="DU22" s="89">
        <v>91.56</v>
      </c>
      <c r="DV22" s="89">
        <v>91.56</v>
      </c>
      <c r="DW22" s="89">
        <f>15+91.56</f>
        <v>106.56</v>
      </c>
      <c r="DX22" s="89">
        <v>91.56</v>
      </c>
      <c r="DY22" s="89">
        <v>91.56</v>
      </c>
      <c r="DZ22" s="89">
        <v>91.56</v>
      </c>
      <c r="EA22" s="89">
        <v>91.56</v>
      </c>
      <c r="EB22" s="89">
        <v>91.56</v>
      </c>
      <c r="EC22" s="1">
        <v>1200</v>
      </c>
      <c r="ED22" s="89">
        <f t="shared" si="34"/>
        <v>225.80999999999949</v>
      </c>
      <c r="EE22" s="1">
        <f t="shared" si="30"/>
        <v>4.82</v>
      </c>
      <c r="EF22" s="89">
        <f t="shared" si="31"/>
        <v>230.62999999999948</v>
      </c>
      <c r="EG22" s="1">
        <v>91.56</v>
      </c>
      <c r="EH22" s="1">
        <v>99.7</v>
      </c>
      <c r="EI22" s="1">
        <v>99.7</v>
      </c>
      <c r="EJ22" s="1">
        <v>99.7</v>
      </c>
      <c r="EK22" s="1">
        <v>99.7</v>
      </c>
      <c r="EL22" s="1">
        <v>99.7</v>
      </c>
      <c r="EM22" s="1">
        <v>99.7</v>
      </c>
      <c r="EN22" s="1">
        <v>99.7</v>
      </c>
      <c r="EO22" s="1">
        <v>99.7</v>
      </c>
      <c r="EP22" s="1">
        <v>99.7</v>
      </c>
      <c r="EQ22" s="1">
        <v>99.7</v>
      </c>
      <c r="ER22" s="1">
        <v>99.7</v>
      </c>
      <c r="ES22" s="89">
        <f>SUM(EF22:ER22)</f>
        <v>1418.8899999999999</v>
      </c>
      <c r="ET22" s="1">
        <v>800</v>
      </c>
      <c r="EU22" s="89">
        <f t="shared" si="32"/>
        <v>618.88999999999987</v>
      </c>
      <c r="EV22" s="89">
        <f t="shared" si="33"/>
        <v>618.88999999999987</v>
      </c>
      <c r="EW22" s="89">
        <f>+EV22</f>
        <v>618.88999999999987</v>
      </c>
      <c r="EX22" s="1">
        <f>+ROUND(EW22*0.0178985231781469,2)</f>
        <v>11.08</v>
      </c>
      <c r="EY22" s="89">
        <f>+EW22+EX22</f>
        <v>629.96999999999991</v>
      </c>
      <c r="EZ22" s="1">
        <v>99.7</v>
      </c>
      <c r="FA22" s="1">
        <v>103.5</v>
      </c>
      <c r="FB22" s="1">
        <v>103.5</v>
      </c>
      <c r="FC22" s="1">
        <v>103.5</v>
      </c>
    </row>
    <row r="23" spans="1:159" x14ac:dyDescent="0.25">
      <c r="B23" s="3"/>
      <c r="C23" s="4">
        <f t="shared" ref="C23:AK23" si="35">SUM(C14:C22)</f>
        <v>308.42</v>
      </c>
      <c r="D23" s="4">
        <f t="shared" si="35"/>
        <v>308.42</v>
      </c>
      <c r="E23" s="4">
        <f t="shared" si="35"/>
        <v>360.15999999999997</v>
      </c>
      <c r="F23" s="4">
        <f t="shared" si="35"/>
        <v>360.15999999999997</v>
      </c>
      <c r="G23" s="4">
        <f t="shared" si="35"/>
        <v>360.15999999999997</v>
      </c>
      <c r="H23" s="4">
        <f t="shared" si="35"/>
        <v>347.15999999999997</v>
      </c>
      <c r="I23" s="4">
        <f t="shared" si="35"/>
        <v>347.15999999999997</v>
      </c>
      <c r="J23" s="4">
        <f t="shared" si="35"/>
        <v>321.27999999999997</v>
      </c>
      <c r="K23" s="4">
        <f t="shared" si="35"/>
        <v>347.15999999999997</v>
      </c>
      <c r="L23" s="2">
        <f t="shared" si="35"/>
        <v>3060.0800000000004</v>
      </c>
      <c r="M23" s="2">
        <f t="shared" si="35"/>
        <v>2660.9391304347828</v>
      </c>
      <c r="N23" s="2">
        <f t="shared" si="35"/>
        <v>399.14086956521743</v>
      </c>
      <c r="O23" s="2">
        <f t="shared" si="35"/>
        <v>31.679093002451477</v>
      </c>
      <c r="P23" s="2">
        <f t="shared" si="35"/>
        <v>347.15999999999997</v>
      </c>
      <c r="Q23" s="2">
        <f t="shared" si="35"/>
        <v>347.15999999999997</v>
      </c>
      <c r="R23" s="2">
        <f t="shared" si="35"/>
        <v>351.27</v>
      </c>
      <c r="S23" s="2">
        <f t="shared" si="35"/>
        <v>351.5</v>
      </c>
      <c r="T23" s="2">
        <f t="shared" si="35"/>
        <v>354.14</v>
      </c>
      <c r="U23" s="2">
        <f t="shared" si="35"/>
        <v>354.14</v>
      </c>
      <c r="V23" s="2">
        <f t="shared" si="35"/>
        <v>346.86999999999995</v>
      </c>
      <c r="W23" s="2">
        <f t="shared" si="35"/>
        <v>354.14</v>
      </c>
      <c r="X23" s="2">
        <f t="shared" si="35"/>
        <v>348.96</v>
      </c>
      <c r="Y23" s="2">
        <f t="shared" si="35"/>
        <v>354.14</v>
      </c>
      <c r="Z23" s="2">
        <f t="shared" si="35"/>
        <v>354.14</v>
      </c>
      <c r="AA23" s="2">
        <f t="shared" si="35"/>
        <v>3359.6695652173917</v>
      </c>
      <c r="AB23" s="2">
        <f t="shared" si="35"/>
        <v>503.95043478260874</v>
      </c>
      <c r="AC23" s="2">
        <f t="shared" si="35"/>
        <v>6052.2877886546266</v>
      </c>
      <c r="AD23" s="2">
        <f t="shared" si="35"/>
        <v>903.09130434782617</v>
      </c>
      <c r="AE23" s="2">
        <f t="shared" si="35"/>
        <v>211.67485211995719</v>
      </c>
      <c r="AF23" s="2">
        <f t="shared" si="35"/>
        <v>7167.0539451224104</v>
      </c>
      <c r="AG23" s="2">
        <f t="shared" si="35"/>
        <v>354.14</v>
      </c>
      <c r="AH23" s="2">
        <f t="shared" si="35"/>
        <v>216.14000000000001</v>
      </c>
      <c r="AI23" s="2">
        <f t="shared" si="35"/>
        <v>216.14000000000001</v>
      </c>
      <c r="AJ23" s="2">
        <f t="shared" si="35"/>
        <v>160.97999999999996</v>
      </c>
      <c r="AK23" s="2">
        <f t="shared" si="35"/>
        <v>-1043.2399999999998</v>
      </c>
      <c r="AL23" s="2">
        <f>SUM(AL12:AL22)</f>
        <v>114.38</v>
      </c>
      <c r="AM23" s="2">
        <f>SUM(AM15:AM22)</f>
        <v>114.38</v>
      </c>
      <c r="AN23" s="2">
        <f t="shared" ref="AN23:AX23" si="36">SUM(AN14:AN22)</f>
        <v>114.38</v>
      </c>
      <c r="AO23" s="2">
        <f t="shared" si="36"/>
        <v>114.38</v>
      </c>
      <c r="AP23" s="2">
        <f t="shared" si="36"/>
        <v>114.38</v>
      </c>
      <c r="AQ23" s="2">
        <f t="shared" si="36"/>
        <v>174.76</v>
      </c>
      <c r="AR23" s="2">
        <f t="shared" si="36"/>
        <v>-725</v>
      </c>
      <c r="AS23" s="2">
        <f t="shared" si="36"/>
        <v>-2712.75</v>
      </c>
      <c r="AT23" s="2">
        <f t="shared" si="36"/>
        <v>4380.1239451224092</v>
      </c>
      <c r="AU23" s="2">
        <f t="shared" si="36"/>
        <v>765.53043478260884</v>
      </c>
      <c r="AV23" s="2">
        <f t="shared" si="36"/>
        <v>374.64070989290167</v>
      </c>
      <c r="AW23" s="2">
        <f t="shared" si="36"/>
        <v>3588.3551793741653</v>
      </c>
      <c r="AX23" s="2">
        <f t="shared" si="36"/>
        <v>791.77135118885599</v>
      </c>
      <c r="AY23" s="17">
        <f t="shared" ref="AY23:BL23" si="37">SUM(AY15:AY22)</f>
        <v>116.75249235525092</v>
      </c>
      <c r="AZ23" s="2">
        <f t="shared" si="37"/>
        <v>4496.8790520893526</v>
      </c>
      <c r="BA23" s="20">
        <f t="shared" si="37"/>
        <v>174.76</v>
      </c>
      <c r="BB23" s="20">
        <f t="shared" si="37"/>
        <v>161.39000000000001</v>
      </c>
      <c r="BC23" s="20">
        <f t="shared" si="37"/>
        <v>148.05000000000001</v>
      </c>
      <c r="BD23" s="20">
        <f t="shared" si="37"/>
        <v>188.13</v>
      </c>
      <c r="BE23" s="20">
        <f t="shared" si="37"/>
        <v>174.78</v>
      </c>
      <c r="BF23" s="20">
        <f t="shared" si="37"/>
        <v>174.76</v>
      </c>
      <c r="BG23" s="20">
        <f t="shared" si="37"/>
        <v>174.76</v>
      </c>
      <c r="BH23" s="20">
        <f t="shared" si="37"/>
        <v>174.76</v>
      </c>
      <c r="BI23" s="20">
        <f t="shared" si="37"/>
        <v>174.76</v>
      </c>
      <c r="BJ23" s="20">
        <f t="shared" si="37"/>
        <v>174.76</v>
      </c>
      <c r="BK23" s="20">
        <f t="shared" si="37"/>
        <v>123</v>
      </c>
      <c r="BL23" s="20">
        <f t="shared" si="37"/>
        <v>123.02000000000001</v>
      </c>
      <c r="BM23" s="20">
        <f>SUM(AZ23:BL23)</f>
        <v>6463.8090520893547</v>
      </c>
      <c r="BN23" s="20">
        <f t="shared" si="10"/>
        <v>3999.7490520893548</v>
      </c>
      <c r="BO23" s="20">
        <f t="shared" si="25"/>
        <v>151.02140629010009</v>
      </c>
      <c r="BP23" s="20">
        <f>SUM(BP15:BP22)</f>
        <v>4150.7704583794539</v>
      </c>
      <c r="BQ23" s="20">
        <f t="shared" ref="BQ23:CC23" si="38">SUM(BQ14:BQ22)</f>
        <v>123</v>
      </c>
      <c r="BR23" s="20">
        <f t="shared" si="38"/>
        <v>123</v>
      </c>
      <c r="BS23" s="20">
        <f t="shared" si="38"/>
        <v>129.80000000000001</v>
      </c>
      <c r="BT23" s="20">
        <f t="shared" si="38"/>
        <v>129.80000000000001</v>
      </c>
      <c r="BU23" s="20">
        <f t="shared" si="38"/>
        <v>129.80000000000001</v>
      </c>
      <c r="BV23" s="20">
        <f t="shared" si="38"/>
        <v>129.80000000000001</v>
      </c>
      <c r="BW23" s="20">
        <f t="shared" si="38"/>
        <v>129.80000000000001</v>
      </c>
      <c r="BX23" s="20">
        <f t="shared" si="38"/>
        <v>129.80000000000001</v>
      </c>
      <c r="BY23" s="20">
        <f t="shared" si="38"/>
        <v>99.61</v>
      </c>
      <c r="BZ23" s="20">
        <f t="shared" si="38"/>
        <v>129.80000000000001</v>
      </c>
      <c r="CA23" s="20">
        <f t="shared" si="38"/>
        <v>129.80000000000001</v>
      </c>
      <c r="CB23" s="20">
        <f t="shared" si="38"/>
        <v>129.80000000000001</v>
      </c>
      <c r="CC23" s="20">
        <f t="shared" si="38"/>
        <v>129.80000000000001</v>
      </c>
      <c r="CD23" s="20">
        <f>SUM(CD15:CD22)</f>
        <v>2464.06</v>
      </c>
      <c r="CF23" s="20">
        <f t="shared" si="11"/>
        <v>5794.3804583794554</v>
      </c>
      <c r="CG23" s="20">
        <f t="shared" ref="CG23:CO23" si="39">SUM(CG15:CG22)</f>
        <v>5794.3804583794554</v>
      </c>
      <c r="CH23" s="65">
        <f t="shared" si="39"/>
        <v>96.630125597084145</v>
      </c>
      <c r="CI23" s="65">
        <f t="shared" si="39"/>
        <v>5891.0105839765392</v>
      </c>
      <c r="CJ23" s="65">
        <f t="shared" si="39"/>
        <v>132.64000000000001</v>
      </c>
      <c r="CK23" s="65">
        <f t="shared" si="39"/>
        <v>132.64000000000001</v>
      </c>
      <c r="CL23" s="65">
        <f t="shared" si="39"/>
        <v>132.64000000000001</v>
      </c>
      <c r="CM23" s="65">
        <f t="shared" si="39"/>
        <v>132.64000000000001</v>
      </c>
      <c r="CN23" s="65">
        <f t="shared" si="39"/>
        <v>132.64000000000001</v>
      </c>
      <c r="CO23" s="65">
        <f t="shared" si="39"/>
        <v>132.64000000000001</v>
      </c>
      <c r="CP23" s="65">
        <f>SUM(CP14:CP22)</f>
        <v>132.64000000000001</v>
      </c>
      <c r="CQ23" s="65">
        <f>SUM(CQ16:CQ22)</f>
        <v>113.47000000000001</v>
      </c>
      <c r="CR23" s="65">
        <f>SUM(CR14:CR22)</f>
        <v>132.64000000000001</v>
      </c>
      <c r="CS23" s="65">
        <f>SUM(CS14:CS22)</f>
        <v>170.96</v>
      </c>
      <c r="CT23" s="65">
        <f>SUM(CT18:CT22)</f>
        <v>170.96</v>
      </c>
      <c r="CU23" s="65">
        <f>SUM(CU18:CU22)</f>
        <v>170.96</v>
      </c>
      <c r="CV23" s="89">
        <f>SUM(CV12:CV22)</f>
        <v>3500</v>
      </c>
      <c r="CW23" s="65">
        <f>SUM(CW14:CW22)</f>
        <v>4078.4805839765399</v>
      </c>
      <c r="CX23" s="89">
        <f>SUM(CX14:CX22)</f>
        <v>52.2</v>
      </c>
      <c r="CY23" s="89">
        <f>SUM(CY14:CY22)</f>
        <v>4130.6900000000005</v>
      </c>
      <c r="CZ23" s="89">
        <f>SUM(CZ14:CZ22)</f>
        <v>175.99</v>
      </c>
      <c r="DA23" s="89">
        <f>SUM(DA14:DA22)</f>
        <v>181.02</v>
      </c>
      <c r="DB23" s="89">
        <f>SUM(DB18:DB22)</f>
        <v>181.02</v>
      </c>
      <c r="DC23" s="89">
        <f>SUM(DC18:DC22)</f>
        <v>181.02</v>
      </c>
      <c r="DD23" s="89">
        <f>SUM(DD18:DD22)</f>
        <v>181.02</v>
      </c>
      <c r="DE23" s="89">
        <f>SUM(DE18:DE22)</f>
        <v>181.02</v>
      </c>
      <c r="DF23" s="89">
        <f>SUM(DF18:DF22)</f>
        <v>181.02</v>
      </c>
      <c r="DG23" s="89">
        <f>SUM(DG16:DG22)</f>
        <v>139.27000000000001</v>
      </c>
      <c r="DH23" s="89">
        <f>SUM(DH18:DH22)</f>
        <v>181.02</v>
      </c>
      <c r="DI23" s="89">
        <f>SUM(DI14:DI22)</f>
        <v>181.02</v>
      </c>
      <c r="DJ23" s="89">
        <f>SUM(DJ14:DJ22)</f>
        <v>181.02</v>
      </c>
      <c r="DK23" s="1">
        <f>SUM(DK22)</f>
        <v>900</v>
      </c>
      <c r="DL23" s="89">
        <f>+CY23+SUM(CZ23:DJ23)-DK23</f>
        <v>5175.13</v>
      </c>
      <c r="DM23" s="89">
        <f>SUM(DM15:DM22)</f>
        <v>3975.1299999999997</v>
      </c>
      <c r="DN23" s="1">
        <f>SUM(DN15:DN22)</f>
        <v>83.76</v>
      </c>
      <c r="DO23" s="89">
        <f>SUM(DO15:DO22)</f>
        <v>4058.89</v>
      </c>
      <c r="DP23" s="1">
        <f>SUM(DP15:DP22)</f>
        <v>181.02</v>
      </c>
      <c r="DQ23" s="1">
        <f>SUM(DQ15:DQ22)</f>
        <v>181.02</v>
      </c>
      <c r="DR23" s="1">
        <f>SUM(DR14:DR22)</f>
        <v>192.78</v>
      </c>
      <c r="DS23" s="1">
        <f>SUM(DS14:DS22)</f>
        <v>192.78</v>
      </c>
      <c r="DT23" s="1">
        <f>SUM(DT14:DT22)</f>
        <v>192.78</v>
      </c>
      <c r="DU23" s="1">
        <f>SUM(DU14:DU22)</f>
        <v>192.78</v>
      </c>
      <c r="DV23" s="89">
        <f>SUM(DV18:DV22)</f>
        <v>192.78</v>
      </c>
      <c r="DW23" s="89">
        <f>SUM(DW18:DW22)</f>
        <v>207.78</v>
      </c>
      <c r="DX23" s="89">
        <f>SUM(DX18:DX22)</f>
        <v>192.78</v>
      </c>
      <c r="DY23" s="89">
        <f>SUM(DY14:DY22)</f>
        <v>192.78</v>
      </c>
      <c r="DZ23" s="89">
        <f>SUM(DZ14:DZ22)</f>
        <v>192.78</v>
      </c>
      <c r="EA23" s="89">
        <f>SUM(EA14:EA22)</f>
        <v>192.78</v>
      </c>
      <c r="EB23" s="89">
        <f>SUM(EB14:EB22)</f>
        <v>192.78</v>
      </c>
      <c r="EC23" s="1">
        <f t="shared" ref="EC23:EJ23" si="40">SUM(EC15:EC22)</f>
        <v>1200</v>
      </c>
      <c r="ED23" s="89">
        <f t="shared" si="40"/>
        <v>5356.5100000000011</v>
      </c>
      <c r="EE23" s="101">
        <f t="shared" si="40"/>
        <v>114.4</v>
      </c>
      <c r="EF23" s="101">
        <f t="shared" si="40"/>
        <v>5470.9100000000017</v>
      </c>
      <c r="EG23" s="1">
        <f t="shared" si="40"/>
        <v>192.78</v>
      </c>
      <c r="EH23" s="1">
        <f t="shared" si="40"/>
        <v>203.2</v>
      </c>
      <c r="EI23" s="1">
        <f t="shared" si="40"/>
        <v>203.2</v>
      </c>
      <c r="EJ23" s="1">
        <f t="shared" si="40"/>
        <v>203.2</v>
      </c>
      <c r="EK23" s="1">
        <f t="shared" ref="EK23:ER23" si="41">SUM(EK14:EK22)</f>
        <v>203.2</v>
      </c>
      <c r="EL23" s="1">
        <f t="shared" si="41"/>
        <v>203.2</v>
      </c>
      <c r="EM23" s="1">
        <f t="shared" si="41"/>
        <v>203.2</v>
      </c>
      <c r="EN23" s="1">
        <f t="shared" si="41"/>
        <v>203.2</v>
      </c>
      <c r="EO23" s="1">
        <f t="shared" si="41"/>
        <v>203.2</v>
      </c>
      <c r="EP23" s="1">
        <f t="shared" si="41"/>
        <v>203.2</v>
      </c>
      <c r="EQ23" s="1">
        <f t="shared" si="41"/>
        <v>203.2</v>
      </c>
      <c r="ER23" s="1">
        <f t="shared" si="41"/>
        <v>203.2</v>
      </c>
      <c r="ES23" s="89">
        <f>SUM(ES15:ES22)</f>
        <v>8194.2300000000014</v>
      </c>
      <c r="ET23" s="1">
        <f>SUM(ET15:ET22)</f>
        <v>1300</v>
      </c>
      <c r="EU23" s="89">
        <f>SUM(EU15:EU22)</f>
        <v>6894.2300000000014</v>
      </c>
      <c r="EV23" s="89">
        <f>SUM(EV15:EV22)</f>
        <v>6894.2300000000014</v>
      </c>
      <c r="EW23" s="89">
        <f>SUM(EW14:EW22)</f>
        <v>6894.2300000000014</v>
      </c>
      <c r="EX23" s="89">
        <f>SUM(EX14:EX22)</f>
        <v>123.39999999999999</v>
      </c>
      <c r="EY23" s="89">
        <f>SUM(EY14:EY22)</f>
        <v>7017.6300000000019</v>
      </c>
      <c r="EZ23" s="1">
        <f>SUM(EZ14:EZ22)</f>
        <v>99.7</v>
      </c>
      <c r="FA23" s="1">
        <f>SUM(FA14:FA22)</f>
        <v>103.5</v>
      </c>
      <c r="FB23" s="1">
        <f>SUM(FB22)</f>
        <v>103.5</v>
      </c>
      <c r="FC23" s="1">
        <f>SUM(FC22)</f>
        <v>103.5</v>
      </c>
    </row>
    <row r="24" spans="1:159" x14ac:dyDescent="0.25">
      <c r="C24" s="2">
        <v>199.74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EV24" s="1">
        <v>12069.8</v>
      </c>
    </row>
    <row r="25" spans="1:159" x14ac:dyDescent="0.25">
      <c r="B25" s="1" t="s">
        <v>133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Z25" s="2" t="e">
        <f>+#REF!-#REF!</f>
        <v>#REF!</v>
      </c>
      <c r="AA25" s="2"/>
      <c r="AB25" s="2"/>
      <c r="AZ25" s="2">
        <f>+AW23+AY23</f>
        <v>3705.1076717294163</v>
      </c>
      <c r="BA25" s="20">
        <v>151.97</v>
      </c>
      <c r="BB25" s="20">
        <v>140.34</v>
      </c>
      <c r="BC25" s="20">
        <v>128.74</v>
      </c>
      <c r="BD25" s="20">
        <f t="shared" ref="BD25:BI25" si="42">+BD23/1.15</f>
        <v>163.59130434782608</v>
      </c>
      <c r="BE25" s="20">
        <f t="shared" si="42"/>
        <v>151.98260869565217</v>
      </c>
      <c r="BF25" s="20">
        <f t="shared" si="42"/>
        <v>151.96521739130435</v>
      </c>
      <c r="BG25" s="20">
        <f t="shared" si="42"/>
        <v>151.96521739130435</v>
      </c>
      <c r="BH25" s="20">
        <f t="shared" si="42"/>
        <v>151.96521739130435</v>
      </c>
      <c r="BI25" s="20">
        <f t="shared" si="42"/>
        <v>151.96521739130435</v>
      </c>
      <c r="BJ25" s="20">
        <f>+BJ23/1.15</f>
        <v>151.96521739130435</v>
      </c>
      <c r="BK25" s="20">
        <f>+BK23/1.15</f>
        <v>106.95652173913044</v>
      </c>
      <c r="BL25" s="20">
        <f>+BL23/1.15</f>
        <v>106.97391304347828</v>
      </c>
      <c r="BQ25" s="20">
        <f t="shared" ref="BQ25:BV25" si="43">+BQ23/1.15</f>
        <v>106.95652173913044</v>
      </c>
      <c r="BR25" s="20">
        <f t="shared" si="43"/>
        <v>106.95652173913044</v>
      </c>
      <c r="BS25" s="20">
        <f t="shared" si="43"/>
        <v>112.86956521739133</v>
      </c>
      <c r="BT25" s="20">
        <f t="shared" si="43"/>
        <v>112.86956521739133</v>
      </c>
      <c r="BU25" s="20">
        <f t="shared" si="43"/>
        <v>112.86956521739133</v>
      </c>
      <c r="BV25" s="20">
        <f t="shared" si="43"/>
        <v>112.86956521739133</v>
      </c>
      <c r="BW25" s="20">
        <f t="shared" ref="BW25:CC25" si="44">+BW23/1.15</f>
        <v>112.86956521739133</v>
      </c>
      <c r="BX25" s="20">
        <f t="shared" si="44"/>
        <v>112.86956521739133</v>
      </c>
      <c r="BY25" s="20">
        <f t="shared" si="44"/>
        <v>86.617391304347834</v>
      </c>
      <c r="BZ25" s="20">
        <f t="shared" si="44"/>
        <v>112.86956521739133</v>
      </c>
      <c r="CA25" s="20">
        <f t="shared" si="44"/>
        <v>112.86956521739133</v>
      </c>
      <c r="CB25" s="20">
        <f t="shared" si="44"/>
        <v>112.86956521739133</v>
      </c>
      <c r="CC25" s="20">
        <f t="shared" si="44"/>
        <v>112.86956521739133</v>
      </c>
      <c r="CJ25" s="20">
        <f t="shared" ref="CJ25:CO25" si="45">+CJ23/1.15</f>
        <v>115.33913043478263</v>
      </c>
      <c r="CK25" s="20">
        <f t="shared" si="45"/>
        <v>115.33913043478263</v>
      </c>
      <c r="CL25" s="20">
        <f t="shared" si="45"/>
        <v>115.33913043478263</v>
      </c>
      <c r="CM25" s="20">
        <f t="shared" si="45"/>
        <v>115.33913043478263</v>
      </c>
      <c r="CN25" s="20">
        <f t="shared" si="45"/>
        <v>115.33913043478263</v>
      </c>
      <c r="CO25" s="20">
        <f t="shared" si="45"/>
        <v>115.33913043478263</v>
      </c>
      <c r="CP25" s="20">
        <f t="shared" ref="CP25:CU25" si="46">+CP23/1.15</f>
        <v>115.33913043478263</v>
      </c>
      <c r="CQ25" s="20">
        <f t="shared" si="46"/>
        <v>98.669565217391323</v>
      </c>
      <c r="CR25" s="20">
        <f t="shared" si="46"/>
        <v>115.33913043478263</v>
      </c>
      <c r="CS25" s="20">
        <f t="shared" si="46"/>
        <v>148.66086956521741</v>
      </c>
      <c r="CT25" s="20">
        <f t="shared" si="46"/>
        <v>148.66086956521741</v>
      </c>
      <c r="CU25" s="20">
        <f t="shared" si="46"/>
        <v>148.66086956521741</v>
      </c>
      <c r="CZ25" s="20">
        <f>+CZ23/1.15</f>
        <v>153.03478260869568</v>
      </c>
      <c r="DA25" s="20">
        <f>+DA23/1.15</f>
        <v>157.40869565217395</v>
      </c>
      <c r="DB25" s="20">
        <f t="shared" ref="DB25:DG25" si="47">+DB23/1.15</f>
        <v>157.40869565217395</v>
      </c>
      <c r="DC25" s="20">
        <f t="shared" si="47"/>
        <v>157.40869565217395</v>
      </c>
      <c r="DD25" s="20">
        <f t="shared" si="47"/>
        <v>157.40869565217395</v>
      </c>
      <c r="DE25" s="20">
        <f t="shared" si="47"/>
        <v>157.40869565217395</v>
      </c>
      <c r="DF25" s="20">
        <f t="shared" si="47"/>
        <v>157.40869565217395</v>
      </c>
      <c r="DG25" s="20">
        <f t="shared" si="47"/>
        <v>121.10434782608698</v>
      </c>
      <c r="DH25" s="20">
        <f>+DH23/1.15</f>
        <v>157.40869565217395</v>
      </c>
      <c r="DI25" s="20">
        <f>+DI23/1.15</f>
        <v>157.40869565217395</v>
      </c>
      <c r="DJ25" s="20">
        <f>+DJ23/1.15</f>
        <v>157.40869565217395</v>
      </c>
      <c r="DN25" s="1">
        <v>22.88</v>
      </c>
      <c r="DP25" s="20">
        <f t="shared" ref="DP25:DV25" si="48">+DP23/1.15</f>
        <v>157.40869565217395</v>
      </c>
      <c r="DQ25" s="20">
        <f t="shared" si="48"/>
        <v>157.40869565217395</v>
      </c>
      <c r="DR25" s="20">
        <f t="shared" si="48"/>
        <v>167.63478260869567</v>
      </c>
      <c r="DS25" s="20">
        <f t="shared" si="48"/>
        <v>167.63478260869567</v>
      </c>
      <c r="DT25" s="20">
        <f t="shared" si="48"/>
        <v>167.63478260869567</v>
      </c>
      <c r="DU25" s="20">
        <f t="shared" si="48"/>
        <v>167.63478260869567</v>
      </c>
      <c r="DV25" s="20">
        <f t="shared" si="48"/>
        <v>167.63478260869567</v>
      </c>
      <c r="DW25" s="20">
        <f>(DW23/1.15)+1.95</f>
        <v>182.62826086956522</v>
      </c>
      <c r="DX25" s="20">
        <f>+DX23/1.15</f>
        <v>167.63478260869567</v>
      </c>
      <c r="DY25" s="20">
        <f>+DY23/1.15</f>
        <v>167.63478260869567</v>
      </c>
      <c r="DZ25" s="20">
        <f>+DZ23/1.15</f>
        <v>167.63478260869567</v>
      </c>
      <c r="EA25" s="20">
        <f>+EA23/1.15</f>
        <v>167.63478260869567</v>
      </c>
      <c r="EB25" s="20">
        <f>+EB23/1.15</f>
        <v>167.63478260869567</v>
      </c>
      <c r="EF25" s="20"/>
      <c r="EG25" s="20">
        <f t="shared" ref="EG25:EN25" si="49">+EG23/1.15</f>
        <v>167.63478260869567</v>
      </c>
      <c r="EH25" s="20">
        <f t="shared" si="49"/>
        <v>176.69565217391306</v>
      </c>
      <c r="EI25" s="20">
        <f t="shared" si="49"/>
        <v>176.69565217391306</v>
      </c>
      <c r="EJ25" s="20">
        <f t="shared" si="49"/>
        <v>176.69565217391306</v>
      </c>
      <c r="EK25" s="20">
        <f t="shared" si="49"/>
        <v>176.69565217391306</v>
      </c>
      <c r="EL25" s="20">
        <f t="shared" si="49"/>
        <v>176.69565217391306</v>
      </c>
      <c r="EM25" s="20">
        <f t="shared" si="49"/>
        <v>176.69565217391306</v>
      </c>
      <c r="EN25" s="20">
        <f t="shared" si="49"/>
        <v>176.69565217391306</v>
      </c>
      <c r="EO25" s="20">
        <f>+EO23/1.15</f>
        <v>176.69565217391306</v>
      </c>
      <c r="EP25" s="20">
        <f>+EP23/1.15</f>
        <v>176.69565217391306</v>
      </c>
      <c r="EQ25" s="20">
        <f>+EQ23/1.15</f>
        <v>176.69565217391306</v>
      </c>
      <c r="ER25" s="20">
        <f>+ER23/1.15</f>
        <v>176.69565217391306</v>
      </c>
      <c r="ES25" s="20"/>
      <c r="EX25" s="20">
        <f>+EX23/1.15</f>
        <v>107.30434782608695</v>
      </c>
      <c r="EZ25" s="20">
        <f>+EZ23/1.15</f>
        <v>86.695652173913047</v>
      </c>
      <c r="FA25" s="20">
        <f>+FA23/1.15</f>
        <v>90</v>
      </c>
      <c r="FB25" s="20">
        <f t="shared" ref="FB25:FC25" si="50">+FB23/1.15</f>
        <v>90</v>
      </c>
      <c r="FC25" s="20">
        <f t="shared" si="50"/>
        <v>90</v>
      </c>
    </row>
    <row r="26" spans="1:159" x14ac:dyDescent="0.25">
      <c r="B26" s="1" t="s">
        <v>110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Z26" s="2">
        <f>+AX23</f>
        <v>791.77135118885599</v>
      </c>
      <c r="BA26" s="20">
        <v>22.79</v>
      </c>
      <c r="BB26" s="20">
        <v>21.05</v>
      </c>
      <c r="BC26" s="20">
        <v>19.309999999999999</v>
      </c>
      <c r="BD26" s="20">
        <f t="shared" ref="BD26:BI26" si="51">+BD25*0.15</f>
        <v>24.53869565217391</v>
      </c>
      <c r="BE26" s="20">
        <f t="shared" si="51"/>
        <v>22.797391304347826</v>
      </c>
      <c r="BF26" s="20">
        <f t="shared" si="51"/>
        <v>22.794782608695652</v>
      </c>
      <c r="BG26" s="20">
        <f t="shared" si="51"/>
        <v>22.794782608695652</v>
      </c>
      <c r="BH26" s="20">
        <f t="shared" si="51"/>
        <v>22.794782608695652</v>
      </c>
      <c r="BI26" s="20">
        <f t="shared" si="51"/>
        <v>22.794782608695652</v>
      </c>
      <c r="BJ26" s="20">
        <f>+BJ25*0.15</f>
        <v>22.794782608695652</v>
      </c>
      <c r="BK26" s="20">
        <f>+BK25*0.15</f>
        <v>16.043478260869566</v>
      </c>
      <c r="BL26" s="20">
        <f>+BL25*0.15</f>
        <v>16.046086956521741</v>
      </c>
      <c r="BQ26" s="20">
        <f t="shared" ref="BQ26:BV26" si="52">+BQ25*0.15</f>
        <v>16.043478260869566</v>
      </c>
      <c r="BR26" s="20">
        <f t="shared" si="52"/>
        <v>16.043478260869566</v>
      </c>
      <c r="BS26" s="20">
        <f t="shared" si="52"/>
        <v>16.9304347826087</v>
      </c>
      <c r="BT26" s="20">
        <f t="shared" si="52"/>
        <v>16.9304347826087</v>
      </c>
      <c r="BU26" s="20">
        <f t="shared" si="52"/>
        <v>16.9304347826087</v>
      </c>
      <c r="BV26" s="20">
        <f t="shared" si="52"/>
        <v>16.9304347826087</v>
      </c>
      <c r="BW26" s="20">
        <f t="shared" ref="BW26:CC26" si="53">+BW25*0.15</f>
        <v>16.9304347826087</v>
      </c>
      <c r="BX26" s="20">
        <f t="shared" si="53"/>
        <v>16.9304347826087</v>
      </c>
      <c r="BY26" s="20">
        <f t="shared" si="53"/>
        <v>12.992608695652175</v>
      </c>
      <c r="BZ26" s="20">
        <f t="shared" si="53"/>
        <v>16.9304347826087</v>
      </c>
      <c r="CA26" s="20">
        <f t="shared" si="53"/>
        <v>16.9304347826087</v>
      </c>
      <c r="CB26" s="20">
        <f t="shared" si="53"/>
        <v>16.9304347826087</v>
      </c>
      <c r="CC26" s="20">
        <f t="shared" si="53"/>
        <v>16.9304347826087</v>
      </c>
      <c r="CJ26" s="20">
        <f t="shared" ref="CJ26:CO26" si="54">+CJ25*0.15</f>
        <v>17.300869565217393</v>
      </c>
      <c r="CK26" s="20">
        <f t="shared" si="54"/>
        <v>17.300869565217393</v>
      </c>
      <c r="CL26" s="20">
        <f t="shared" si="54"/>
        <v>17.300869565217393</v>
      </c>
      <c r="CM26" s="20">
        <f t="shared" si="54"/>
        <v>17.300869565217393</v>
      </c>
      <c r="CN26" s="20">
        <f t="shared" si="54"/>
        <v>17.300869565217393</v>
      </c>
      <c r="CO26" s="20">
        <f t="shared" si="54"/>
        <v>17.300869565217393</v>
      </c>
      <c r="CP26" s="20">
        <f t="shared" ref="CP26:CU26" si="55">+CP25*0.15</f>
        <v>17.300869565217393</v>
      </c>
      <c r="CQ26" s="20">
        <f t="shared" si="55"/>
        <v>14.800434782608697</v>
      </c>
      <c r="CR26" s="20">
        <f t="shared" si="55"/>
        <v>17.300869565217393</v>
      </c>
      <c r="CS26" s="20">
        <f t="shared" si="55"/>
        <v>22.299130434782612</v>
      </c>
      <c r="CT26" s="20">
        <f t="shared" si="55"/>
        <v>22.299130434782612</v>
      </c>
      <c r="CU26" s="20">
        <f t="shared" si="55"/>
        <v>22.299130434782612</v>
      </c>
      <c r="CZ26" s="20">
        <f>+CZ25*0.15</f>
        <v>22.955217391304352</v>
      </c>
      <c r="DA26" s="20">
        <f>+DA25*0.15</f>
        <v>23.611304347826092</v>
      </c>
      <c r="DB26" s="20">
        <f t="shared" ref="DB26:DG26" si="56">+DB25*0.15</f>
        <v>23.611304347826092</v>
      </c>
      <c r="DC26" s="20">
        <f t="shared" si="56"/>
        <v>23.611304347826092</v>
      </c>
      <c r="DD26" s="20">
        <f t="shared" si="56"/>
        <v>23.611304347826092</v>
      </c>
      <c r="DE26" s="20">
        <f t="shared" si="56"/>
        <v>23.611304347826092</v>
      </c>
      <c r="DF26" s="20">
        <f t="shared" si="56"/>
        <v>23.611304347826092</v>
      </c>
      <c r="DG26" s="20">
        <f t="shared" si="56"/>
        <v>18.165652173913045</v>
      </c>
      <c r="DH26" s="20">
        <f>+DH25*0.15</f>
        <v>23.611304347826092</v>
      </c>
      <c r="DI26" s="20">
        <f>+DI25*0.15</f>
        <v>23.611304347826092</v>
      </c>
      <c r="DJ26" s="20">
        <f>+DJ25*0.15</f>
        <v>23.611304347826092</v>
      </c>
      <c r="DP26" s="20">
        <f t="shared" ref="DP26:DV26" si="57">+DP25*0.15</f>
        <v>23.611304347826092</v>
      </c>
      <c r="DQ26" s="20">
        <f t="shared" si="57"/>
        <v>23.611304347826092</v>
      </c>
      <c r="DR26" s="20">
        <f t="shared" si="57"/>
        <v>25.14521739130435</v>
      </c>
      <c r="DS26" s="20">
        <f t="shared" si="57"/>
        <v>25.14521739130435</v>
      </c>
      <c r="DT26" s="20">
        <f t="shared" si="57"/>
        <v>25.14521739130435</v>
      </c>
      <c r="DU26" s="20">
        <f t="shared" si="57"/>
        <v>25.14521739130435</v>
      </c>
      <c r="DV26" s="20">
        <f t="shared" si="57"/>
        <v>25.14521739130435</v>
      </c>
      <c r="DW26" s="20">
        <v>25.15</v>
      </c>
      <c r="DX26" s="20">
        <f>+DX25*0.15</f>
        <v>25.14521739130435</v>
      </c>
      <c r="DY26" s="20">
        <f>+DY25*0.15</f>
        <v>25.14521739130435</v>
      </c>
      <c r="DZ26" s="20">
        <f>+DZ25*0.15</f>
        <v>25.14521739130435</v>
      </c>
      <c r="EA26" s="20">
        <f>+EA25*0.15</f>
        <v>25.14521739130435</v>
      </c>
      <c r="EB26" s="20">
        <f>+EB25*0.15</f>
        <v>25.14521739130435</v>
      </c>
      <c r="EF26" s="20"/>
      <c r="EG26" s="20">
        <f t="shared" ref="EG26:EN26" si="58">+EG25*0.15</f>
        <v>25.14521739130435</v>
      </c>
      <c r="EH26" s="20">
        <f t="shared" si="58"/>
        <v>26.50434782608696</v>
      </c>
      <c r="EI26" s="20">
        <f t="shared" si="58"/>
        <v>26.50434782608696</v>
      </c>
      <c r="EJ26" s="20">
        <f t="shared" si="58"/>
        <v>26.50434782608696</v>
      </c>
      <c r="EK26" s="20">
        <f t="shared" si="58"/>
        <v>26.50434782608696</v>
      </c>
      <c r="EL26" s="20">
        <f t="shared" si="58"/>
        <v>26.50434782608696</v>
      </c>
      <c r="EM26" s="20">
        <f t="shared" si="58"/>
        <v>26.50434782608696</v>
      </c>
      <c r="EN26" s="20">
        <f t="shared" si="58"/>
        <v>26.50434782608696</v>
      </c>
      <c r="EO26" s="20">
        <f>+EO25*0.15</f>
        <v>26.50434782608696</v>
      </c>
      <c r="EP26" s="20">
        <f>+EP25*0.15</f>
        <v>26.50434782608696</v>
      </c>
      <c r="EQ26" s="20">
        <f>+EQ25*0.15</f>
        <v>26.50434782608696</v>
      </c>
      <c r="ER26" s="20">
        <f>+ER25*0.15</f>
        <v>26.50434782608696</v>
      </c>
      <c r="ES26" s="20"/>
      <c r="EX26" s="20">
        <f>+EX25*0.15</f>
        <v>16.095652173913042</v>
      </c>
      <c r="EZ26" s="20">
        <f>+EZ25*0.15</f>
        <v>13.004347826086956</v>
      </c>
      <c r="FA26" s="20">
        <f>+FA25*0.15</f>
        <v>13.5</v>
      </c>
      <c r="FB26" s="20">
        <f t="shared" ref="FB26:FC26" si="59">+FB25*0.15</f>
        <v>13.5</v>
      </c>
      <c r="FC26" s="20">
        <f t="shared" si="59"/>
        <v>13.5</v>
      </c>
    </row>
    <row r="27" spans="1:15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Z27" s="1" t="s">
        <v>91</v>
      </c>
      <c r="AZ27" s="2">
        <f t="shared" ref="AZ27:BG27" si="60">SUM(AZ25:AZ26)</f>
        <v>4496.8790229182723</v>
      </c>
      <c r="BA27" s="20">
        <f t="shared" si="60"/>
        <v>174.76</v>
      </c>
      <c r="BB27" s="20">
        <f t="shared" si="60"/>
        <v>161.39000000000001</v>
      </c>
      <c r="BC27" s="20">
        <f t="shared" si="60"/>
        <v>148.05000000000001</v>
      </c>
      <c r="BD27" s="20">
        <f t="shared" si="60"/>
        <v>188.13</v>
      </c>
      <c r="BE27" s="20">
        <f t="shared" si="60"/>
        <v>174.78</v>
      </c>
      <c r="BF27" s="20">
        <f t="shared" si="60"/>
        <v>174.76</v>
      </c>
      <c r="BG27" s="20">
        <f t="shared" si="60"/>
        <v>174.76</v>
      </c>
      <c r="BH27" s="20">
        <f>SUM(BH25:BH26)</f>
        <v>174.76</v>
      </c>
      <c r="BI27" s="20">
        <f>SUM(BI25:BI26)</f>
        <v>174.76</v>
      </c>
      <c r="BJ27" s="20">
        <f>SUM(BJ25:BJ26)</f>
        <v>174.76</v>
      </c>
      <c r="BK27" s="20">
        <f>SUM(BK25:BK26)</f>
        <v>123</v>
      </c>
      <c r="BL27" s="20">
        <f>SUM(BL25:BL26)</f>
        <v>123.02000000000001</v>
      </c>
      <c r="BQ27" s="20">
        <f t="shared" ref="BQ27:BV27" si="61">SUM(BQ25:BQ26)</f>
        <v>123</v>
      </c>
      <c r="BR27" s="20">
        <f t="shared" si="61"/>
        <v>123</v>
      </c>
      <c r="BS27" s="20">
        <f t="shared" si="61"/>
        <v>129.80000000000001</v>
      </c>
      <c r="BT27" s="20">
        <f t="shared" si="61"/>
        <v>129.80000000000001</v>
      </c>
      <c r="BU27" s="20">
        <f t="shared" si="61"/>
        <v>129.80000000000001</v>
      </c>
      <c r="BV27" s="20">
        <f t="shared" si="61"/>
        <v>129.80000000000001</v>
      </c>
      <c r="BW27" s="20">
        <f t="shared" ref="BW27:CC27" si="62">SUM(BW25:BW26)</f>
        <v>129.80000000000001</v>
      </c>
      <c r="BX27" s="20">
        <f t="shared" si="62"/>
        <v>129.80000000000001</v>
      </c>
      <c r="BY27" s="20">
        <f t="shared" si="62"/>
        <v>99.610000000000014</v>
      </c>
      <c r="BZ27" s="20">
        <f t="shared" si="62"/>
        <v>129.80000000000001</v>
      </c>
      <c r="CA27" s="20">
        <f t="shared" si="62"/>
        <v>129.80000000000001</v>
      </c>
      <c r="CB27" s="20">
        <f t="shared" si="62"/>
        <v>129.80000000000001</v>
      </c>
      <c r="CC27" s="20">
        <f t="shared" si="62"/>
        <v>129.80000000000001</v>
      </c>
      <c r="CJ27" s="20">
        <f t="shared" ref="CJ27:CO27" si="63">SUM(CJ25:CJ26)</f>
        <v>132.64000000000001</v>
      </c>
      <c r="CK27" s="20">
        <f t="shared" si="63"/>
        <v>132.64000000000001</v>
      </c>
      <c r="CL27" s="20">
        <f t="shared" si="63"/>
        <v>132.64000000000001</v>
      </c>
      <c r="CM27" s="20">
        <f t="shared" si="63"/>
        <v>132.64000000000001</v>
      </c>
      <c r="CN27" s="20">
        <f t="shared" si="63"/>
        <v>132.64000000000001</v>
      </c>
      <c r="CO27" s="20">
        <f t="shared" si="63"/>
        <v>132.64000000000001</v>
      </c>
      <c r="CP27" s="20">
        <f t="shared" ref="CP27:CU27" si="64">SUM(CP25:CP26)</f>
        <v>132.64000000000001</v>
      </c>
      <c r="CQ27" s="20">
        <f t="shared" si="64"/>
        <v>113.47000000000003</v>
      </c>
      <c r="CR27" s="20">
        <f t="shared" si="64"/>
        <v>132.64000000000001</v>
      </c>
      <c r="CS27" s="20">
        <f t="shared" si="64"/>
        <v>170.96000000000004</v>
      </c>
      <c r="CT27" s="20">
        <f t="shared" si="64"/>
        <v>170.96000000000004</v>
      </c>
      <c r="CU27" s="20">
        <f t="shared" si="64"/>
        <v>170.96000000000004</v>
      </c>
      <c r="CZ27" s="20">
        <f>SUM(CZ25:CZ26)</f>
        <v>175.99000000000004</v>
      </c>
      <c r="DA27" s="20">
        <f>SUM(DA25:DA26)</f>
        <v>181.02000000000004</v>
      </c>
      <c r="DB27" s="20">
        <f t="shared" ref="DB27:DG27" si="65">SUM(DB25:DB26)</f>
        <v>181.02000000000004</v>
      </c>
      <c r="DC27" s="20">
        <f t="shared" si="65"/>
        <v>181.02000000000004</v>
      </c>
      <c r="DD27" s="20">
        <f t="shared" si="65"/>
        <v>181.02000000000004</v>
      </c>
      <c r="DE27" s="20">
        <f t="shared" si="65"/>
        <v>181.02000000000004</v>
      </c>
      <c r="DF27" s="20">
        <f t="shared" si="65"/>
        <v>181.02000000000004</v>
      </c>
      <c r="DG27" s="20">
        <f t="shared" si="65"/>
        <v>139.27000000000004</v>
      </c>
      <c r="DH27" s="20">
        <f>SUM(DH25:DH26)</f>
        <v>181.02000000000004</v>
      </c>
      <c r="DI27" s="20">
        <f>SUM(DI25:DI26)</f>
        <v>181.02000000000004</v>
      </c>
      <c r="DJ27" s="20">
        <f>SUM(DJ25:DJ26)</f>
        <v>181.02000000000004</v>
      </c>
      <c r="DP27" s="20">
        <f t="shared" ref="DP27:DV27" si="66">SUM(DP25:DP26)</f>
        <v>181.02000000000004</v>
      </c>
      <c r="DQ27" s="20">
        <f t="shared" si="66"/>
        <v>181.02000000000004</v>
      </c>
      <c r="DR27" s="20">
        <f t="shared" si="66"/>
        <v>192.78000000000003</v>
      </c>
      <c r="DS27" s="20">
        <f t="shared" si="66"/>
        <v>192.78000000000003</v>
      </c>
      <c r="DT27" s="20">
        <f t="shared" si="66"/>
        <v>192.78000000000003</v>
      </c>
      <c r="DU27" s="20">
        <f t="shared" si="66"/>
        <v>192.78000000000003</v>
      </c>
      <c r="DV27" s="20">
        <f t="shared" si="66"/>
        <v>192.78000000000003</v>
      </c>
      <c r="DW27" s="20">
        <f t="shared" ref="DW27:EB27" si="67">SUM(DW25:DW26)</f>
        <v>207.77826086956523</v>
      </c>
      <c r="DX27" s="20">
        <f t="shared" si="67"/>
        <v>192.78000000000003</v>
      </c>
      <c r="DY27" s="20">
        <f t="shared" si="67"/>
        <v>192.78000000000003</v>
      </c>
      <c r="DZ27" s="20">
        <f t="shared" si="67"/>
        <v>192.78000000000003</v>
      </c>
      <c r="EA27" s="20">
        <f t="shared" si="67"/>
        <v>192.78000000000003</v>
      </c>
      <c r="EB27" s="20">
        <f t="shared" si="67"/>
        <v>192.78000000000003</v>
      </c>
      <c r="EF27" s="20"/>
      <c r="EG27" s="20">
        <f t="shared" ref="EG27:EN27" si="68">SUM(EG25:EG26)</f>
        <v>192.78000000000003</v>
      </c>
      <c r="EH27" s="20">
        <f t="shared" si="68"/>
        <v>203.20000000000002</v>
      </c>
      <c r="EI27" s="20">
        <f t="shared" si="68"/>
        <v>203.20000000000002</v>
      </c>
      <c r="EJ27" s="20">
        <f t="shared" si="68"/>
        <v>203.20000000000002</v>
      </c>
      <c r="EK27" s="20">
        <f t="shared" si="68"/>
        <v>203.20000000000002</v>
      </c>
      <c r="EL27" s="20">
        <f t="shared" si="68"/>
        <v>203.20000000000002</v>
      </c>
      <c r="EM27" s="20">
        <f t="shared" si="68"/>
        <v>203.20000000000002</v>
      </c>
      <c r="EN27" s="20">
        <f t="shared" si="68"/>
        <v>203.20000000000002</v>
      </c>
      <c r="EO27" s="20">
        <f>SUM(EO25:EO26)</f>
        <v>203.20000000000002</v>
      </c>
      <c r="EP27" s="20">
        <f>SUM(EP25:EP26)</f>
        <v>203.20000000000002</v>
      </c>
      <c r="EQ27" s="20">
        <f>SUM(EQ25:EQ26)</f>
        <v>203.20000000000002</v>
      </c>
      <c r="ER27" s="20">
        <f>SUM(ER25:ER26)</f>
        <v>203.20000000000002</v>
      </c>
      <c r="ES27" s="20"/>
      <c r="EX27" s="20">
        <f>SUM(EX25:EX26)</f>
        <v>123.39999999999999</v>
      </c>
      <c r="EZ27" s="20">
        <f>SUM(EZ25:EZ26)</f>
        <v>99.7</v>
      </c>
      <c r="FA27" s="20">
        <f>SUM(FA25:FA26)</f>
        <v>103.5</v>
      </c>
      <c r="FB27" s="20">
        <f t="shared" ref="FB27:FC27" si="69">SUM(FB25:FB26)</f>
        <v>103.5</v>
      </c>
      <c r="FC27" s="20">
        <f t="shared" si="69"/>
        <v>103.5</v>
      </c>
    </row>
    <row r="28" spans="1:159" x14ac:dyDescent="0.25">
      <c r="B28" s="1" t="s">
        <v>134</v>
      </c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</row>
    <row r="29" spans="1:159" x14ac:dyDescent="0.25">
      <c r="B29" s="1" t="s">
        <v>133</v>
      </c>
      <c r="C29" s="22">
        <f>+C23/1.15</f>
        <v>268.19130434782613</v>
      </c>
      <c r="D29" s="22">
        <f t="shared" ref="D29:O29" si="70">+D23/1.15</f>
        <v>268.19130434782613</v>
      </c>
      <c r="E29" s="22">
        <f t="shared" si="70"/>
        <v>313.18260869565216</v>
      </c>
      <c r="F29" s="22">
        <f t="shared" si="70"/>
        <v>313.18260869565216</v>
      </c>
      <c r="G29" s="22">
        <f t="shared" si="70"/>
        <v>313.18260869565216</v>
      </c>
      <c r="H29" s="22">
        <f t="shared" si="70"/>
        <v>301.87826086956522</v>
      </c>
      <c r="I29" s="22">
        <f t="shared" si="70"/>
        <v>301.87826086956522</v>
      </c>
      <c r="J29" s="22">
        <f t="shared" si="70"/>
        <v>279.37391304347824</v>
      </c>
      <c r="K29" s="22">
        <f t="shared" si="70"/>
        <v>301.87826086956522</v>
      </c>
      <c r="L29" s="22">
        <f t="shared" si="70"/>
        <v>2660.9391304347832</v>
      </c>
      <c r="M29" s="22">
        <f t="shared" si="70"/>
        <v>2313.8601134215505</v>
      </c>
      <c r="N29" s="22">
        <f t="shared" si="70"/>
        <v>347.0790170132326</v>
      </c>
      <c r="O29" s="22">
        <f t="shared" si="70"/>
        <v>27.547037393436071</v>
      </c>
      <c r="BA29" s="20">
        <f>+AZ25+BA25</f>
        <v>3857.0776717294161</v>
      </c>
      <c r="BB29" s="20">
        <f t="shared" ref="BB29:BK29" si="71">++BA29+BB25</f>
        <v>3997.4176717294163</v>
      </c>
      <c r="BC29" s="20">
        <f t="shared" si="71"/>
        <v>4126.1576717294165</v>
      </c>
      <c r="BD29" s="20">
        <f t="shared" si="71"/>
        <v>4289.7489760772423</v>
      </c>
      <c r="BE29" s="20">
        <f t="shared" si="71"/>
        <v>4441.7315847728942</v>
      </c>
      <c r="BF29" s="20">
        <f t="shared" si="71"/>
        <v>4593.6968021641987</v>
      </c>
      <c r="BG29" s="20">
        <f t="shared" si="71"/>
        <v>4745.6620195555033</v>
      </c>
      <c r="BH29" s="20">
        <f t="shared" si="71"/>
        <v>4897.6272369468079</v>
      </c>
      <c r="BI29" s="20">
        <f t="shared" si="71"/>
        <v>5049.5924543381125</v>
      </c>
      <c r="BJ29" s="20">
        <f t="shared" si="71"/>
        <v>5201.5576717294171</v>
      </c>
      <c r="BK29" s="20">
        <f t="shared" si="71"/>
        <v>5308.5141934685471</v>
      </c>
      <c r="BL29" s="20">
        <f>+BK29+BL25</f>
        <v>5415.4881065120253</v>
      </c>
      <c r="BQ29" s="20">
        <f>+BL29+BQ25+BO23</f>
        <v>5673.4660345412558</v>
      </c>
      <c r="BR29" s="20">
        <f t="shared" ref="BR29:CC29" si="72">+BR25+BQ29</f>
        <v>5780.4225562803858</v>
      </c>
      <c r="BS29" s="20">
        <f t="shared" si="72"/>
        <v>5893.2921214977769</v>
      </c>
      <c r="BT29" s="20">
        <f t="shared" si="72"/>
        <v>6006.1616867151679</v>
      </c>
      <c r="BU29" s="20">
        <f t="shared" si="72"/>
        <v>6119.0312519325589</v>
      </c>
      <c r="BV29" s="20">
        <f t="shared" si="72"/>
        <v>6231.9008171499499</v>
      </c>
      <c r="BW29" s="20">
        <f t="shared" si="72"/>
        <v>6344.770382367341</v>
      </c>
      <c r="BX29" s="20">
        <f t="shared" si="72"/>
        <v>6457.639947584732</v>
      </c>
      <c r="BY29" s="20">
        <f t="shared" si="72"/>
        <v>6544.2573388890796</v>
      </c>
      <c r="BZ29" s="20">
        <f t="shared" si="72"/>
        <v>6657.1269041064706</v>
      </c>
      <c r="CA29" s="20">
        <f t="shared" si="72"/>
        <v>6769.9964693238617</v>
      </c>
      <c r="CB29" s="20">
        <f t="shared" si="72"/>
        <v>6882.8660345412527</v>
      </c>
      <c r="CC29" s="20">
        <f t="shared" si="72"/>
        <v>6995.7355997586437</v>
      </c>
      <c r="CI29" s="20">
        <f>+CC29+CH23</f>
        <v>7092.3657253557276</v>
      </c>
      <c r="CJ29" s="20">
        <f t="shared" ref="CJ29:CU29" si="73">+CI29+CJ25</f>
        <v>7207.70485579051</v>
      </c>
      <c r="CK29" s="20">
        <f t="shared" si="73"/>
        <v>7323.0439862252924</v>
      </c>
      <c r="CL29" s="20">
        <f t="shared" si="73"/>
        <v>7438.3831166600748</v>
      </c>
      <c r="CM29" s="20">
        <f t="shared" si="73"/>
        <v>7553.7222470948573</v>
      </c>
      <c r="CN29" s="20">
        <f t="shared" si="73"/>
        <v>7669.0613775296397</v>
      </c>
      <c r="CO29" s="20">
        <f t="shared" si="73"/>
        <v>7784.4005079644221</v>
      </c>
      <c r="CP29" s="20">
        <f t="shared" si="73"/>
        <v>7899.7396383992045</v>
      </c>
      <c r="CQ29" s="20">
        <f t="shared" si="73"/>
        <v>7998.4092036165957</v>
      </c>
      <c r="CR29" s="20">
        <f t="shared" si="73"/>
        <v>8113.7483340513782</v>
      </c>
      <c r="CS29" s="20">
        <f t="shared" si="73"/>
        <v>8262.4092036165948</v>
      </c>
      <c r="CT29" s="20">
        <f t="shared" si="73"/>
        <v>8411.0700731818124</v>
      </c>
      <c r="CU29" s="20">
        <f t="shared" si="73"/>
        <v>8559.73094274703</v>
      </c>
      <c r="CY29" s="20">
        <f>+CU29+CX23</f>
        <v>8611.9309427470307</v>
      </c>
      <c r="CZ29" s="20">
        <f t="shared" ref="CZ29:DJ29" si="74">+CY29+CZ25</f>
        <v>8764.965725355727</v>
      </c>
      <c r="DA29" s="20">
        <f t="shared" si="74"/>
        <v>8922.3744210079003</v>
      </c>
      <c r="DB29" s="20">
        <f t="shared" si="74"/>
        <v>9079.7831166600736</v>
      </c>
      <c r="DC29" s="20">
        <f t="shared" si="74"/>
        <v>9237.1918123122468</v>
      </c>
      <c r="DD29" s="20">
        <f t="shared" si="74"/>
        <v>9394.6005079644201</v>
      </c>
      <c r="DE29" s="20">
        <f t="shared" si="74"/>
        <v>9552.0092036165934</v>
      </c>
      <c r="DF29" s="20">
        <f t="shared" si="74"/>
        <v>9709.4178992687666</v>
      </c>
      <c r="DG29" s="20">
        <f t="shared" si="74"/>
        <v>9830.5222470948538</v>
      </c>
      <c r="DH29" s="20">
        <f t="shared" si="74"/>
        <v>9987.9309427470271</v>
      </c>
      <c r="DI29" s="20">
        <f t="shared" si="74"/>
        <v>10145.3396383992</v>
      </c>
      <c r="DJ29" s="20">
        <f t="shared" si="74"/>
        <v>10302.748334051374</v>
      </c>
      <c r="DN29" s="20">
        <f>+DJ29+DN23</f>
        <v>10386.508334051374</v>
      </c>
      <c r="DP29" s="20">
        <f>+DN29+DP25</f>
        <v>10543.917029703547</v>
      </c>
      <c r="DQ29" s="20">
        <f t="shared" ref="DQ29:DX30" si="75">+DP29+DQ25</f>
        <v>10701.32572535572</v>
      </c>
      <c r="DR29" s="20">
        <f t="shared" si="75"/>
        <v>10868.960507964415</v>
      </c>
      <c r="DS29" s="20">
        <f t="shared" si="75"/>
        <v>11036.59529057311</v>
      </c>
      <c r="DT29" s="20">
        <f t="shared" si="75"/>
        <v>11204.230073181805</v>
      </c>
      <c r="DU29" s="20">
        <f t="shared" si="75"/>
        <v>11371.8648557905</v>
      </c>
      <c r="DV29" s="20">
        <f t="shared" si="75"/>
        <v>11539.499638399195</v>
      </c>
      <c r="DW29" s="20">
        <f t="shared" si="75"/>
        <v>11722.12789926876</v>
      </c>
      <c r="DX29" s="20">
        <f t="shared" si="75"/>
        <v>11889.762681877455</v>
      </c>
      <c r="DY29" s="20">
        <f t="shared" ref="DY29:EB30" si="76">+DX29+DY25</f>
        <v>12057.39746448615</v>
      </c>
      <c r="DZ29" s="20">
        <f t="shared" si="76"/>
        <v>12225.032247094845</v>
      </c>
      <c r="EA29" s="20">
        <f t="shared" si="76"/>
        <v>12392.66702970354</v>
      </c>
      <c r="EB29" s="20">
        <f t="shared" si="76"/>
        <v>12560.301812312235</v>
      </c>
      <c r="EF29" s="20">
        <f>+$EB$29+EE23</f>
        <v>12674.701812312234</v>
      </c>
      <c r="EG29" s="20">
        <f t="shared" ref="EG29:EJ30" si="77">+EF29+EG25</f>
        <v>12842.336594920929</v>
      </c>
      <c r="EH29" s="20">
        <f t="shared" si="77"/>
        <v>13019.032247094843</v>
      </c>
      <c r="EI29" s="20">
        <f t="shared" si="77"/>
        <v>13195.727899268757</v>
      </c>
      <c r="EJ29" s="20">
        <f t="shared" si="77"/>
        <v>13372.423551442671</v>
      </c>
      <c r="EK29" s="20">
        <f>+EJ29+EK25</f>
        <v>13549.119203616585</v>
      </c>
      <c r="EL29" s="20">
        <f t="shared" ref="EL29:EP30" si="78">+EK29+EL25</f>
        <v>13725.814855790499</v>
      </c>
      <c r="EM29" s="20">
        <f t="shared" si="78"/>
        <v>13902.510507964413</v>
      </c>
      <c r="EN29" s="20">
        <f t="shared" si="78"/>
        <v>14079.206160138327</v>
      </c>
      <c r="EO29" s="20">
        <f t="shared" si="78"/>
        <v>14255.901812312241</v>
      </c>
      <c r="EP29" s="20">
        <f t="shared" si="78"/>
        <v>14432.597464486154</v>
      </c>
      <c r="EQ29" s="20">
        <f>+EP29+EQ25</f>
        <v>14609.293116660068</v>
      </c>
      <c r="ER29" s="20">
        <f>+EQ29+ER25</f>
        <v>14785.988768833982</v>
      </c>
      <c r="ES29" s="20"/>
      <c r="EX29" s="20">
        <f>+ER29+EX23</f>
        <v>14909.388768833982</v>
      </c>
      <c r="EZ29" s="20">
        <f>+EX29+EZ25</f>
        <v>14996.084421007896</v>
      </c>
      <c r="FA29" s="20">
        <f>+EZ29+FA25</f>
        <v>15086.084421007896</v>
      </c>
      <c r="FB29" s="20">
        <f t="shared" ref="FB29:FC29" si="79">+FA29+FB25</f>
        <v>15176.084421007896</v>
      </c>
      <c r="FC29" s="20">
        <f t="shared" si="79"/>
        <v>15266.084421007896</v>
      </c>
    </row>
    <row r="30" spans="1:159" x14ac:dyDescent="0.25">
      <c r="B30" s="1" t="s">
        <v>110</v>
      </c>
      <c r="C30" s="22">
        <f>+C29*0.15</f>
        <v>40.228695652173919</v>
      </c>
      <c r="D30" s="22">
        <f t="shared" ref="D30:O30" si="80">+D29*0.15</f>
        <v>40.228695652173919</v>
      </c>
      <c r="E30" s="22">
        <f t="shared" si="80"/>
        <v>46.977391304347826</v>
      </c>
      <c r="F30" s="22">
        <f t="shared" si="80"/>
        <v>46.977391304347826</v>
      </c>
      <c r="G30" s="22">
        <f t="shared" si="80"/>
        <v>46.977391304347826</v>
      </c>
      <c r="H30" s="22">
        <f t="shared" si="80"/>
        <v>45.281739130434779</v>
      </c>
      <c r="I30" s="22">
        <f t="shared" si="80"/>
        <v>45.281739130434779</v>
      </c>
      <c r="J30" s="22">
        <f t="shared" si="80"/>
        <v>41.906086956521733</v>
      </c>
      <c r="K30" s="22">
        <f t="shared" si="80"/>
        <v>45.281739130434779</v>
      </c>
      <c r="L30" s="22">
        <f t="shared" si="80"/>
        <v>399.14086956521749</v>
      </c>
      <c r="M30" s="22">
        <f t="shared" si="80"/>
        <v>347.07901701323254</v>
      </c>
      <c r="N30" s="22">
        <f t="shared" si="80"/>
        <v>52.061852551984892</v>
      </c>
      <c r="O30" s="22">
        <f t="shared" si="80"/>
        <v>4.1320556090154108</v>
      </c>
      <c r="BA30" s="20">
        <f>+AZ26+BA26</f>
        <v>814.56135118885595</v>
      </c>
      <c r="BB30" s="20">
        <f t="shared" ref="BB30:BK30" si="81">+BA30+BB26</f>
        <v>835.61135118885591</v>
      </c>
      <c r="BC30" s="20">
        <f t="shared" si="81"/>
        <v>854.92135118885585</v>
      </c>
      <c r="BD30" s="20">
        <f t="shared" si="81"/>
        <v>879.46004684102979</v>
      </c>
      <c r="BE30" s="20">
        <f t="shared" si="81"/>
        <v>902.25743814537759</v>
      </c>
      <c r="BF30" s="20">
        <f t="shared" si="81"/>
        <v>925.05222075407323</v>
      </c>
      <c r="BG30" s="20">
        <f t="shared" si="81"/>
        <v>947.84700336276887</v>
      </c>
      <c r="BH30" s="20">
        <f t="shared" si="81"/>
        <v>970.64178597146451</v>
      </c>
      <c r="BI30" s="20">
        <f t="shared" si="81"/>
        <v>993.43656858016016</v>
      </c>
      <c r="BJ30" s="20">
        <f t="shared" si="81"/>
        <v>1016.2313511888558</v>
      </c>
      <c r="BK30" s="20">
        <f t="shared" si="81"/>
        <v>1032.2748294497253</v>
      </c>
      <c r="BL30" s="20">
        <f>+BK30+BL26</f>
        <v>1048.3209164062471</v>
      </c>
      <c r="BQ30" s="20">
        <f>+BL30+BQ26</f>
        <v>1064.3643946671166</v>
      </c>
      <c r="BR30" s="20">
        <f t="shared" ref="BR30:CC30" si="82">+BR26+BQ30</f>
        <v>1080.4078729279861</v>
      </c>
      <c r="BS30" s="20">
        <f t="shared" si="82"/>
        <v>1097.3383077105948</v>
      </c>
      <c r="BT30" s="20">
        <f t="shared" si="82"/>
        <v>1114.2687424932035</v>
      </c>
      <c r="BU30" s="20">
        <f t="shared" si="82"/>
        <v>1131.1991772758122</v>
      </c>
      <c r="BV30" s="20">
        <f t="shared" si="82"/>
        <v>1148.1296120584209</v>
      </c>
      <c r="BW30" s="20">
        <f t="shared" si="82"/>
        <v>1165.0600468410296</v>
      </c>
      <c r="BX30" s="20">
        <f t="shared" si="82"/>
        <v>1181.9904816236383</v>
      </c>
      <c r="BY30" s="20">
        <f t="shared" si="82"/>
        <v>1194.9830903192906</v>
      </c>
      <c r="BZ30" s="20">
        <f t="shared" si="82"/>
        <v>1211.9135251018993</v>
      </c>
      <c r="CA30" s="20">
        <f t="shared" si="82"/>
        <v>1228.843959884508</v>
      </c>
      <c r="CB30" s="20">
        <f t="shared" si="82"/>
        <v>1245.7743946671167</v>
      </c>
      <c r="CC30" s="20">
        <f t="shared" si="82"/>
        <v>1262.7048294497254</v>
      </c>
      <c r="CI30" s="20">
        <f>+CC30</f>
        <v>1262.7048294497254</v>
      </c>
      <c r="CJ30" s="20">
        <f t="shared" ref="CJ30:CU30" si="83">+CI30+CJ26</f>
        <v>1280.0056990149428</v>
      </c>
      <c r="CK30" s="20">
        <f t="shared" si="83"/>
        <v>1297.3065685801603</v>
      </c>
      <c r="CL30" s="20">
        <f t="shared" si="83"/>
        <v>1314.6074381453777</v>
      </c>
      <c r="CM30" s="20">
        <f t="shared" si="83"/>
        <v>1331.9083077105952</v>
      </c>
      <c r="CN30" s="20">
        <f t="shared" si="83"/>
        <v>1349.2091772758126</v>
      </c>
      <c r="CO30" s="20">
        <f t="shared" si="83"/>
        <v>1366.5100468410301</v>
      </c>
      <c r="CP30" s="20">
        <f t="shared" si="83"/>
        <v>1383.8109164062475</v>
      </c>
      <c r="CQ30" s="20">
        <f t="shared" si="83"/>
        <v>1398.6113511888561</v>
      </c>
      <c r="CR30" s="20">
        <f t="shared" si="83"/>
        <v>1415.9122207540736</v>
      </c>
      <c r="CS30" s="20">
        <f t="shared" si="83"/>
        <v>1438.2113511888563</v>
      </c>
      <c r="CT30" s="20">
        <f t="shared" si="83"/>
        <v>1460.510481623639</v>
      </c>
      <c r="CU30" s="20">
        <f t="shared" si="83"/>
        <v>1482.8096120584216</v>
      </c>
      <c r="CY30" s="20">
        <f>+CU30</f>
        <v>1482.8096120584216</v>
      </c>
      <c r="CZ30" s="20">
        <f t="shared" ref="CZ30:DJ30" si="84">+CY30+CZ26</f>
        <v>1505.764829449726</v>
      </c>
      <c r="DA30" s="20">
        <f t="shared" si="84"/>
        <v>1529.376133797552</v>
      </c>
      <c r="DB30" s="20">
        <f t="shared" si="84"/>
        <v>1552.9874381453781</v>
      </c>
      <c r="DC30" s="20">
        <f t="shared" si="84"/>
        <v>1576.5987424932041</v>
      </c>
      <c r="DD30" s="20">
        <f t="shared" si="84"/>
        <v>1600.2100468410301</v>
      </c>
      <c r="DE30" s="20">
        <f t="shared" si="84"/>
        <v>1623.8213511888562</v>
      </c>
      <c r="DF30" s="20">
        <f t="shared" si="84"/>
        <v>1647.4326555366822</v>
      </c>
      <c r="DG30" s="20">
        <f t="shared" si="84"/>
        <v>1665.5983077105952</v>
      </c>
      <c r="DH30" s="20">
        <f t="shared" si="84"/>
        <v>1689.2096120584213</v>
      </c>
      <c r="DI30" s="20">
        <f t="shared" si="84"/>
        <v>1712.8209164062473</v>
      </c>
      <c r="DJ30" s="20">
        <f t="shared" si="84"/>
        <v>1736.4322207540733</v>
      </c>
      <c r="DN30" s="20">
        <f>+DJ30</f>
        <v>1736.4322207540733</v>
      </c>
      <c r="DP30" s="20">
        <f>+DN30+DP26</f>
        <v>1760.0435251018994</v>
      </c>
      <c r="DQ30" s="20">
        <f t="shared" si="75"/>
        <v>1783.6548294497254</v>
      </c>
      <c r="DR30" s="20">
        <f t="shared" si="75"/>
        <v>1808.8000468410298</v>
      </c>
      <c r="DS30" s="20">
        <f t="shared" si="75"/>
        <v>1833.9452642323342</v>
      </c>
      <c r="DT30" s="20">
        <f t="shared" si="75"/>
        <v>1859.0904816236387</v>
      </c>
      <c r="DU30" s="20">
        <f t="shared" si="75"/>
        <v>1884.2356990149431</v>
      </c>
      <c r="DV30" s="20">
        <f t="shared" si="75"/>
        <v>1909.3809164062475</v>
      </c>
      <c r="DW30" s="20">
        <f t="shared" si="75"/>
        <v>1934.5309164062476</v>
      </c>
      <c r="DX30" s="20">
        <f t="shared" si="75"/>
        <v>1959.676133797552</v>
      </c>
      <c r="DY30" s="20">
        <f t="shared" si="76"/>
        <v>1984.8213511888564</v>
      </c>
      <c r="DZ30" s="20">
        <f t="shared" si="76"/>
        <v>2009.9665685801608</v>
      </c>
      <c r="EA30" s="20">
        <f t="shared" si="76"/>
        <v>2035.1117859714652</v>
      </c>
      <c r="EB30" s="20">
        <f t="shared" si="76"/>
        <v>2060.2570033627694</v>
      </c>
      <c r="EF30" s="20">
        <f>+$EB$30</f>
        <v>2060.2570033627694</v>
      </c>
      <c r="EG30" s="20">
        <f t="shared" si="77"/>
        <v>2085.4022207540738</v>
      </c>
      <c r="EH30" s="20">
        <f t="shared" si="77"/>
        <v>2111.9065685801606</v>
      </c>
      <c r="EI30" s="20">
        <f t="shared" si="77"/>
        <v>2138.4109164062475</v>
      </c>
      <c r="EJ30" s="20">
        <f t="shared" si="77"/>
        <v>2164.9152642323343</v>
      </c>
      <c r="EK30" s="20">
        <f>+EJ30+EK26</f>
        <v>2191.4196120584211</v>
      </c>
      <c r="EL30" s="20">
        <f t="shared" si="78"/>
        <v>2217.9239598845079</v>
      </c>
      <c r="EM30" s="20">
        <f t="shared" si="78"/>
        <v>2244.4283077105947</v>
      </c>
      <c r="EN30" s="20">
        <f t="shared" si="78"/>
        <v>2270.9326555366815</v>
      </c>
      <c r="EO30" s="20">
        <f t="shared" si="78"/>
        <v>2297.4370033627683</v>
      </c>
      <c r="EP30" s="20">
        <f t="shared" si="78"/>
        <v>2323.9413511888552</v>
      </c>
      <c r="EQ30" s="20">
        <f>+EP30+EQ26</f>
        <v>2350.445699014942</v>
      </c>
      <c r="ER30" s="20">
        <f>+EQ30+ER26</f>
        <v>2376.9500468410288</v>
      </c>
      <c r="ES30" s="20"/>
      <c r="EX30" s="20">
        <f>+ER30</f>
        <v>2376.9500468410288</v>
      </c>
      <c r="EZ30" s="20">
        <f>+EX30+EZ26</f>
        <v>2389.9543946671156</v>
      </c>
      <c r="FA30" s="20">
        <f>+EZ30+FA26</f>
        <v>2403.4543946671156</v>
      </c>
      <c r="FB30" s="20">
        <f t="shared" ref="FB30:FC30" si="85">+FA30+FB26</f>
        <v>2416.9543946671156</v>
      </c>
      <c r="FC30" s="20">
        <f t="shared" si="85"/>
        <v>2430.4543946671156</v>
      </c>
    </row>
    <row r="31" spans="1:159" x14ac:dyDescent="0.25">
      <c r="C31" s="22">
        <f>SUM(C29:C30)</f>
        <v>308.42000000000007</v>
      </c>
      <c r="D31" s="22">
        <f t="shared" ref="D31:O31" si="86">SUM(D29:D30)</f>
        <v>308.42000000000007</v>
      </c>
      <c r="E31" s="22">
        <f t="shared" si="86"/>
        <v>360.15999999999997</v>
      </c>
      <c r="F31" s="22">
        <f t="shared" si="86"/>
        <v>360.15999999999997</v>
      </c>
      <c r="G31" s="22">
        <f t="shared" si="86"/>
        <v>360.15999999999997</v>
      </c>
      <c r="H31" s="22">
        <f t="shared" si="86"/>
        <v>347.16</v>
      </c>
      <c r="I31" s="22">
        <f t="shared" si="86"/>
        <v>347.16</v>
      </c>
      <c r="J31" s="22">
        <f t="shared" si="86"/>
        <v>321.27999999999997</v>
      </c>
      <c r="K31" s="22">
        <f t="shared" si="86"/>
        <v>347.16</v>
      </c>
      <c r="L31" s="22">
        <f t="shared" si="86"/>
        <v>3060.0800000000008</v>
      </c>
      <c r="M31" s="22">
        <f t="shared" si="86"/>
        <v>2660.9391304347832</v>
      </c>
      <c r="N31" s="22">
        <f t="shared" si="86"/>
        <v>399.14086956521749</v>
      </c>
      <c r="O31" s="22">
        <f t="shared" si="86"/>
        <v>31.679093002451481</v>
      </c>
      <c r="BA31" s="20">
        <f t="shared" ref="BA31:BG31" si="87">SUM(BA29:BA30)</f>
        <v>4671.6390229182725</v>
      </c>
      <c r="BB31" s="20">
        <f t="shared" si="87"/>
        <v>4833.0290229182719</v>
      </c>
      <c r="BC31" s="20">
        <f t="shared" si="87"/>
        <v>4981.0790229182721</v>
      </c>
      <c r="BD31" s="23">
        <f t="shared" si="87"/>
        <v>5169.2090229182722</v>
      </c>
      <c r="BE31" s="23">
        <f t="shared" si="87"/>
        <v>5343.989022918272</v>
      </c>
      <c r="BF31" s="23">
        <f t="shared" si="87"/>
        <v>5518.7490229182722</v>
      </c>
      <c r="BG31" s="23">
        <f t="shared" si="87"/>
        <v>5693.5090229182724</v>
      </c>
      <c r="BH31" s="23">
        <f>SUM(BH29:BH30)</f>
        <v>5868.2690229182726</v>
      </c>
      <c r="BI31" s="23">
        <f>SUM(BI29:BI30)</f>
        <v>6043.0290229182729</v>
      </c>
      <c r="BJ31" s="23">
        <f>SUM(BJ29:BJ30)</f>
        <v>6217.7890229182731</v>
      </c>
      <c r="BK31" s="67">
        <f>SUM(BK29:BK30)</f>
        <v>6340.7890229182722</v>
      </c>
      <c r="BL31" s="23">
        <f>SUM(BL29:BL30)</f>
        <v>6463.8090229182726</v>
      </c>
      <c r="BN31" s="23"/>
      <c r="BP31" s="23"/>
      <c r="BQ31" s="23">
        <f t="shared" ref="BQ31:BY31" si="88">SUM(BQ29:BQ30)</f>
        <v>6737.8304292083722</v>
      </c>
      <c r="BR31" s="23">
        <f t="shared" si="88"/>
        <v>6860.8304292083722</v>
      </c>
      <c r="BS31" s="23">
        <f t="shared" si="88"/>
        <v>6990.6304292083714</v>
      </c>
      <c r="BT31" s="23">
        <f t="shared" si="88"/>
        <v>7120.4304292083716</v>
      </c>
      <c r="BU31" s="23">
        <f t="shared" si="88"/>
        <v>7250.2304292083709</v>
      </c>
      <c r="BV31" s="23">
        <f t="shared" si="88"/>
        <v>7380.0304292083711</v>
      </c>
      <c r="BW31" s="23">
        <f t="shared" si="88"/>
        <v>7509.8304292083703</v>
      </c>
      <c r="BX31" s="23">
        <f t="shared" si="88"/>
        <v>7639.6304292083705</v>
      </c>
      <c r="BY31" s="23">
        <f t="shared" si="88"/>
        <v>7739.2404292083702</v>
      </c>
      <c r="BZ31" s="23">
        <f>SUM(BZ29:BZ30)</f>
        <v>7869.0404292083695</v>
      </c>
      <c r="CA31" s="23">
        <f>SUM(CA29:CA30)</f>
        <v>7998.8404292083696</v>
      </c>
      <c r="CB31" s="23">
        <f>SUM(CB29:CB30)</f>
        <v>8128.6404292083698</v>
      </c>
      <c r="CC31" s="23">
        <f>SUM(CC29:CC30)</f>
        <v>8258.4404292083691</v>
      </c>
      <c r="CI31" s="23">
        <f t="shared" ref="CI31:CO31" si="89">SUM(CI29:CI30)</f>
        <v>8355.0705548054539</v>
      </c>
      <c r="CJ31" s="23">
        <f t="shared" si="89"/>
        <v>8487.7105548054533</v>
      </c>
      <c r="CK31" s="23">
        <f t="shared" si="89"/>
        <v>8620.3505548054527</v>
      </c>
      <c r="CL31" s="23">
        <f t="shared" si="89"/>
        <v>8752.9905548054521</v>
      </c>
      <c r="CM31" s="23">
        <f t="shared" si="89"/>
        <v>8885.6305548054515</v>
      </c>
      <c r="CN31" s="23">
        <f t="shared" si="89"/>
        <v>9018.2705548054528</v>
      </c>
      <c r="CO31" s="23">
        <f t="shared" si="89"/>
        <v>9150.9105548054522</v>
      </c>
      <c r="CP31" s="23">
        <f t="shared" ref="CP31:CU31" si="90">SUM(CP29:CP30)</f>
        <v>9283.5505548054516</v>
      </c>
      <c r="CQ31" s="23">
        <f t="shared" si="90"/>
        <v>9397.020554805451</v>
      </c>
      <c r="CR31" s="23">
        <f t="shared" si="90"/>
        <v>9529.6605548054522</v>
      </c>
      <c r="CS31" s="23">
        <f t="shared" si="90"/>
        <v>9700.6205548054513</v>
      </c>
      <c r="CT31" s="23">
        <f t="shared" si="90"/>
        <v>9871.5805548054523</v>
      </c>
      <c r="CU31" s="23">
        <f t="shared" si="90"/>
        <v>10042.540554805451</v>
      </c>
      <c r="CY31" s="23">
        <f>SUM(CY29:CY30)</f>
        <v>10094.740554805452</v>
      </c>
      <c r="CZ31" s="23">
        <f>SUM(CZ29:CZ30)</f>
        <v>10270.730554805454</v>
      </c>
      <c r="DA31" s="23">
        <f>SUM(DA29:DA30)</f>
        <v>10451.750554805452</v>
      </c>
      <c r="DB31" s="23">
        <f t="shared" ref="DB31:DG31" si="91">SUM(DB29:DB30)</f>
        <v>10632.770554805451</v>
      </c>
      <c r="DC31" s="23">
        <f t="shared" si="91"/>
        <v>10813.790554805451</v>
      </c>
      <c r="DD31" s="23">
        <f t="shared" si="91"/>
        <v>10994.81055480545</v>
      </c>
      <c r="DE31" s="23">
        <f t="shared" si="91"/>
        <v>11175.830554805449</v>
      </c>
      <c r="DF31" s="23">
        <f t="shared" si="91"/>
        <v>11356.850554805449</v>
      </c>
      <c r="DG31" s="23">
        <f t="shared" si="91"/>
        <v>11496.12055480545</v>
      </c>
      <c r="DH31" s="23">
        <f>SUM(DH29:DH30)</f>
        <v>11677.140554805448</v>
      </c>
      <c r="DI31" s="23">
        <f>SUM(DI29:DI30)</f>
        <v>11858.160554805447</v>
      </c>
      <c r="DJ31" s="23">
        <f>SUM(DJ29:DJ30)</f>
        <v>12039.180554805447</v>
      </c>
      <c r="DN31" s="20">
        <f>SUM(DN29:DN30)</f>
        <v>12122.940554805447</v>
      </c>
      <c r="DP31" s="20">
        <f t="shared" ref="DP31:DV31" si="92">SUM(DP29:DP30)</f>
        <v>12303.960554805446</v>
      </c>
      <c r="DQ31" s="20">
        <f t="shared" si="92"/>
        <v>12484.980554805446</v>
      </c>
      <c r="DR31" s="20">
        <f t="shared" si="92"/>
        <v>12677.760554805445</v>
      </c>
      <c r="DS31" s="20">
        <f t="shared" si="92"/>
        <v>12870.540554805444</v>
      </c>
      <c r="DT31" s="20">
        <f t="shared" si="92"/>
        <v>13063.320554805443</v>
      </c>
      <c r="DU31" s="20">
        <f t="shared" si="92"/>
        <v>13256.100554805444</v>
      </c>
      <c r="DV31" s="20">
        <f t="shared" si="92"/>
        <v>13448.880554805442</v>
      </c>
      <c r="DW31" s="20">
        <f t="shared" ref="DW31:EB31" si="93">SUM(DW29:DW30)</f>
        <v>13656.658815675008</v>
      </c>
      <c r="DX31" s="20">
        <f t="shared" si="93"/>
        <v>13849.438815675006</v>
      </c>
      <c r="DY31" s="20">
        <f t="shared" si="93"/>
        <v>14042.218815675007</v>
      </c>
      <c r="DZ31" s="20">
        <f t="shared" si="93"/>
        <v>14234.998815675006</v>
      </c>
      <c r="EA31" s="20">
        <f t="shared" si="93"/>
        <v>14427.778815675005</v>
      </c>
      <c r="EB31" s="20">
        <f t="shared" si="93"/>
        <v>14620.558815675004</v>
      </c>
      <c r="EF31" s="20">
        <f t="shared" ref="EF31:EN31" si="94">SUM(EF29:EF30)</f>
        <v>14734.958815675003</v>
      </c>
      <c r="EG31" s="20">
        <f t="shared" si="94"/>
        <v>14927.738815675002</v>
      </c>
      <c r="EH31" s="20">
        <f t="shared" si="94"/>
        <v>15130.938815675003</v>
      </c>
      <c r="EI31" s="20">
        <f t="shared" si="94"/>
        <v>15334.138815675004</v>
      </c>
      <c r="EJ31" s="20">
        <f t="shared" si="94"/>
        <v>15537.338815675004</v>
      </c>
      <c r="EK31" s="20">
        <f>SUM(EK29:EK30)</f>
        <v>15740.538815675005</v>
      </c>
      <c r="EL31" s="20">
        <f t="shared" si="94"/>
        <v>15943.738815675006</v>
      </c>
      <c r="EM31" s="20">
        <f t="shared" si="94"/>
        <v>16146.938815675006</v>
      </c>
      <c r="EN31" s="20">
        <f t="shared" si="94"/>
        <v>16350.138815675007</v>
      </c>
      <c r="EO31" s="20">
        <f>SUM(EO29:EO30)</f>
        <v>16553.338815675008</v>
      </c>
      <c r="EP31" s="20">
        <f>SUM(EP29:EP30)</f>
        <v>16756.538815675009</v>
      </c>
      <c r="EQ31" s="20">
        <f>SUM(EQ29:EQ30)</f>
        <v>16959.738815675009</v>
      </c>
      <c r="ER31" s="20">
        <f>SUM(ER29:ER30)</f>
        <v>17162.93881567501</v>
      </c>
      <c r="ES31" s="20"/>
      <c r="EX31" s="20">
        <f>SUM(EX29:EX30)</f>
        <v>17286.338815675012</v>
      </c>
      <c r="EZ31" s="20">
        <f>SUM(EZ29:EZ30)</f>
        <v>17386.038815675012</v>
      </c>
      <c r="FA31" s="20">
        <f>SUM(FA29:FA30)</f>
        <v>17489.538815675012</v>
      </c>
      <c r="FB31" s="20">
        <f t="shared" ref="FB31:FC31" si="95">SUM(FB29:FB30)</f>
        <v>17593.038815675012</v>
      </c>
      <c r="FC31" s="20">
        <f t="shared" si="95"/>
        <v>17696.538815675012</v>
      </c>
    </row>
    <row r="32" spans="1:159" x14ac:dyDescent="0.25">
      <c r="BQ32" s="20">
        <f>+BL31+BQ27+BO23</f>
        <v>6737.8304292083731</v>
      </c>
      <c r="BR32" s="20">
        <f t="shared" ref="BR32:CC32" si="96">+BQ31+BR27</f>
        <v>6860.8304292083722</v>
      </c>
      <c r="BS32" s="20">
        <f t="shared" si="96"/>
        <v>6990.6304292083723</v>
      </c>
      <c r="BT32" s="20">
        <f t="shared" si="96"/>
        <v>7120.4304292083716</v>
      </c>
      <c r="BU32" s="20">
        <f t="shared" si="96"/>
        <v>7250.2304292083718</v>
      </c>
      <c r="BV32" s="20">
        <f t="shared" si="96"/>
        <v>7380.0304292083711</v>
      </c>
      <c r="BW32" s="20">
        <f t="shared" si="96"/>
        <v>7509.8304292083712</v>
      </c>
      <c r="BX32" s="20">
        <f t="shared" si="96"/>
        <v>7639.6304292083705</v>
      </c>
      <c r="BY32" s="20">
        <f t="shared" si="96"/>
        <v>7739.2404292083702</v>
      </c>
      <c r="BZ32" s="20">
        <f t="shared" si="96"/>
        <v>7869.0404292083704</v>
      </c>
      <c r="CA32" s="20">
        <f t="shared" si="96"/>
        <v>7998.8404292083696</v>
      </c>
      <c r="CB32" s="20">
        <f t="shared" si="96"/>
        <v>8128.6404292083698</v>
      </c>
      <c r="CC32" s="20">
        <f t="shared" si="96"/>
        <v>8258.4404292083691</v>
      </c>
      <c r="CI32" s="20">
        <f>+CC31+CH23</f>
        <v>8355.0705548054539</v>
      </c>
      <c r="CJ32" s="20">
        <f t="shared" ref="CJ32:CU32" si="97">+CI32+CJ23</f>
        <v>8487.7105548054533</v>
      </c>
      <c r="CK32" s="20">
        <f t="shared" si="97"/>
        <v>8620.3505548054527</v>
      </c>
      <c r="CL32" s="20">
        <f t="shared" si="97"/>
        <v>8752.9905548054521</v>
      </c>
      <c r="CM32" s="20">
        <f t="shared" si="97"/>
        <v>8885.6305548054515</v>
      </c>
      <c r="CN32" s="20">
        <f t="shared" si="97"/>
        <v>9018.270554805451</v>
      </c>
      <c r="CO32" s="20">
        <f t="shared" si="97"/>
        <v>9150.9105548054504</v>
      </c>
      <c r="CP32" s="20">
        <f t="shared" si="97"/>
        <v>9283.5505548054498</v>
      </c>
      <c r="CQ32" s="20">
        <f t="shared" si="97"/>
        <v>9397.0205548054491</v>
      </c>
      <c r="CR32" s="20">
        <f t="shared" si="97"/>
        <v>9529.6605548054486</v>
      </c>
      <c r="CS32" s="20">
        <f t="shared" si="97"/>
        <v>9700.6205548054477</v>
      </c>
      <c r="CT32" s="20">
        <f t="shared" si="97"/>
        <v>9871.5805548054468</v>
      </c>
      <c r="CU32" s="20">
        <f t="shared" si="97"/>
        <v>10042.540554805446</v>
      </c>
      <c r="CY32" s="20">
        <f>+CU32+CX23</f>
        <v>10094.740554805447</v>
      </c>
      <c r="CZ32" s="20">
        <f t="shared" ref="CZ32:DJ32" si="98">+CY32+CZ27</f>
        <v>10270.730554805446</v>
      </c>
      <c r="DA32" s="20">
        <f t="shared" si="98"/>
        <v>10451.750554805447</v>
      </c>
      <c r="DB32" s="20">
        <f t="shared" si="98"/>
        <v>10632.770554805447</v>
      </c>
      <c r="DC32" s="20">
        <f t="shared" si="98"/>
        <v>10813.790554805448</v>
      </c>
      <c r="DD32" s="20">
        <f t="shared" si="98"/>
        <v>10994.810554805448</v>
      </c>
      <c r="DE32" s="20">
        <f t="shared" si="98"/>
        <v>11175.830554805449</v>
      </c>
      <c r="DF32" s="20">
        <f t="shared" si="98"/>
        <v>11356.850554805449</v>
      </c>
      <c r="DG32" s="20">
        <f t="shared" si="98"/>
        <v>11496.12055480545</v>
      </c>
      <c r="DH32" s="20">
        <f t="shared" si="98"/>
        <v>11677.14055480545</v>
      </c>
      <c r="DI32" s="20">
        <f t="shared" si="98"/>
        <v>11858.16055480545</v>
      </c>
      <c r="DJ32" s="20">
        <f t="shared" si="98"/>
        <v>12039.180554805451</v>
      </c>
      <c r="DN32" s="20">
        <f>+DJ32+DN23</f>
        <v>12122.940554805451</v>
      </c>
      <c r="DP32" s="20">
        <f>+DO32+DN32+DP23</f>
        <v>12303.960554805451</v>
      </c>
      <c r="DQ32" s="20">
        <f t="shared" ref="DQ32:DX32" si="99">+DP32+DQ23</f>
        <v>12484.980554805452</v>
      </c>
      <c r="DR32" s="20">
        <f t="shared" si="99"/>
        <v>12677.760554805453</v>
      </c>
      <c r="DS32" s="20">
        <f t="shared" si="99"/>
        <v>12870.540554805453</v>
      </c>
      <c r="DT32" s="20">
        <f t="shared" si="99"/>
        <v>13063.320554805454</v>
      </c>
      <c r="DU32" s="20">
        <f t="shared" si="99"/>
        <v>13256.100554805455</v>
      </c>
      <c r="DV32" s="20">
        <f t="shared" si="99"/>
        <v>13448.880554805455</v>
      </c>
      <c r="DW32" s="20">
        <f t="shared" si="99"/>
        <v>13656.660554805456</v>
      </c>
      <c r="DX32" s="20">
        <f t="shared" si="99"/>
        <v>13849.440554805456</v>
      </c>
      <c r="DY32" s="20">
        <f>+DX32+DY23</f>
        <v>14042.220554805457</v>
      </c>
      <c r="DZ32" s="20">
        <f>+DY32+DZ23</f>
        <v>14235.000554805458</v>
      </c>
      <c r="EA32" s="20">
        <f>+DZ32+EA23</f>
        <v>14427.780554805458</v>
      </c>
      <c r="EB32" s="20">
        <f>+EA32+EB23</f>
        <v>14620.560554805459</v>
      </c>
      <c r="EF32" s="20">
        <f>+$EB$32+$EE$23</f>
        <v>14734.960554805459</v>
      </c>
      <c r="EG32" s="20">
        <f>+$EB$32+$EE$23+EG23</f>
        <v>14927.740554805459</v>
      </c>
      <c r="EH32" s="20">
        <f>+$EB$32+$EE$23+EH23+EG23</f>
        <v>15130.94055480546</v>
      </c>
      <c r="EI32" s="20">
        <f>+$EB$32+$EE$23+EI23+EH23+EG23</f>
        <v>15334.140554805461</v>
      </c>
      <c r="EJ32" s="20">
        <f>+$EB$32+$EE$23+EJ23+EI23+EG23+EH23</f>
        <v>15537.340554805462</v>
      </c>
      <c r="EK32" s="20">
        <f t="shared" ref="EK32:ER32" si="100">+EJ32+EK23</f>
        <v>15740.540554805462</v>
      </c>
      <c r="EL32" s="20">
        <f t="shared" si="100"/>
        <v>15943.740554805463</v>
      </c>
      <c r="EM32" s="20">
        <f t="shared" si="100"/>
        <v>16146.940554805464</v>
      </c>
      <c r="EN32" s="20">
        <f t="shared" si="100"/>
        <v>16350.140554805464</v>
      </c>
      <c r="EO32" s="20">
        <f t="shared" si="100"/>
        <v>16553.340554805465</v>
      </c>
      <c r="EP32" s="20">
        <f t="shared" si="100"/>
        <v>16756.540554805466</v>
      </c>
      <c r="EQ32" s="20">
        <f t="shared" si="100"/>
        <v>16959.740554805467</v>
      </c>
      <c r="ER32" s="20">
        <f t="shared" si="100"/>
        <v>17162.940554805467</v>
      </c>
      <c r="ES32" s="20"/>
      <c r="EX32" s="20">
        <f>+ER32+EX23</f>
        <v>17286.340554805469</v>
      </c>
      <c r="EZ32" s="20">
        <f>+EX32+EZ23</f>
        <v>17386.04055480547</v>
      </c>
      <c r="FA32" s="20">
        <f>+EZ32+FA27</f>
        <v>17489.54055480547</v>
      </c>
      <c r="FB32" s="20">
        <f t="shared" ref="FB32:FC32" si="101">+FA32+FB27</f>
        <v>17593.04055480547</v>
      </c>
      <c r="FC32" s="20">
        <f t="shared" si="101"/>
        <v>17696.54055480547</v>
      </c>
    </row>
    <row r="33" spans="69:159" x14ac:dyDescent="0.25">
      <c r="BQ33" s="20">
        <v>6752.17</v>
      </c>
      <c r="BR33" s="20">
        <f>+BR31-BR32</f>
        <v>0</v>
      </c>
      <c r="BS33" s="20">
        <f t="shared" ref="BS33:BY33" si="102">+BS31-BS32</f>
        <v>0</v>
      </c>
      <c r="BT33" s="20">
        <f t="shared" si="102"/>
        <v>0</v>
      </c>
      <c r="BU33" s="20">
        <f t="shared" si="102"/>
        <v>0</v>
      </c>
      <c r="BV33" s="20">
        <f t="shared" si="102"/>
        <v>0</v>
      </c>
      <c r="BW33" s="20">
        <f t="shared" si="102"/>
        <v>0</v>
      </c>
      <c r="BX33" s="20">
        <f t="shared" si="102"/>
        <v>0</v>
      </c>
      <c r="BY33" s="20">
        <f t="shared" si="102"/>
        <v>0</v>
      </c>
      <c r="BZ33" s="20">
        <f>+BZ31-BZ32</f>
        <v>0</v>
      </c>
      <c r="CC33" s="20">
        <f>-CD23</f>
        <v>-2464.06</v>
      </c>
      <c r="CI33" s="20">
        <f>+CC33</f>
        <v>-2464.06</v>
      </c>
      <c r="CJ33" s="20">
        <f t="shared" ref="CJ33:CO33" si="103">+CI33</f>
        <v>-2464.06</v>
      </c>
      <c r="CK33" s="20">
        <f t="shared" si="103"/>
        <v>-2464.06</v>
      </c>
      <c r="CL33" s="20">
        <f t="shared" si="103"/>
        <v>-2464.06</v>
      </c>
      <c r="CM33" s="20">
        <f t="shared" si="103"/>
        <v>-2464.06</v>
      </c>
      <c r="CN33" s="20">
        <f t="shared" si="103"/>
        <v>-2464.06</v>
      </c>
      <c r="CO33" s="20">
        <f t="shared" si="103"/>
        <v>-2464.06</v>
      </c>
      <c r="CP33" s="20">
        <f t="shared" ref="CP33:CU33" si="104">+CO33</f>
        <v>-2464.06</v>
      </c>
      <c r="CQ33" s="20">
        <f t="shared" si="104"/>
        <v>-2464.06</v>
      </c>
      <c r="CR33" s="20">
        <f t="shared" si="104"/>
        <v>-2464.06</v>
      </c>
      <c r="CS33" s="20">
        <f t="shared" si="104"/>
        <v>-2464.06</v>
      </c>
      <c r="CT33" s="20">
        <f t="shared" si="104"/>
        <v>-2464.06</v>
      </c>
      <c r="CU33" s="20">
        <f t="shared" si="104"/>
        <v>-2464.06</v>
      </c>
      <c r="CY33" s="20">
        <f>+CU33</f>
        <v>-2464.06</v>
      </c>
      <c r="CZ33" s="20">
        <v>-2464.06</v>
      </c>
      <c r="DA33" s="20">
        <v>-2464.06</v>
      </c>
      <c r="DB33" s="20">
        <v>-2464.06</v>
      </c>
      <c r="DC33" s="20">
        <v>-2464.06</v>
      </c>
      <c r="DD33" s="20">
        <v>-2464.06</v>
      </c>
      <c r="DE33" s="20">
        <v>-2464.06</v>
      </c>
      <c r="DF33" s="20">
        <v>-2464.06</v>
      </c>
      <c r="DG33" s="20">
        <v>-2464.06</v>
      </c>
      <c r="DH33" s="20">
        <v>-2464.06</v>
      </c>
      <c r="DI33" s="20">
        <v>-2464.06</v>
      </c>
      <c r="DJ33" s="20">
        <v>-2464.06</v>
      </c>
      <c r="DN33" s="20">
        <f>+DJ33</f>
        <v>-2464.06</v>
      </c>
      <c r="DP33" s="20">
        <f>+$DN$33</f>
        <v>-2464.06</v>
      </c>
      <c r="DQ33" s="20">
        <f t="shared" ref="DQ33:DX33" si="105">+DP33</f>
        <v>-2464.06</v>
      </c>
      <c r="DR33" s="20">
        <f t="shared" si="105"/>
        <v>-2464.06</v>
      </c>
      <c r="DS33" s="20">
        <f t="shared" si="105"/>
        <v>-2464.06</v>
      </c>
      <c r="DT33" s="20">
        <f t="shared" si="105"/>
        <v>-2464.06</v>
      </c>
      <c r="DU33" s="20">
        <f t="shared" si="105"/>
        <v>-2464.06</v>
      </c>
      <c r="DV33" s="20">
        <f t="shared" si="105"/>
        <v>-2464.06</v>
      </c>
      <c r="DW33" s="20">
        <f t="shared" si="105"/>
        <v>-2464.06</v>
      </c>
      <c r="DX33" s="20">
        <f t="shared" si="105"/>
        <v>-2464.06</v>
      </c>
      <c r="DY33" s="20">
        <f>+DX33</f>
        <v>-2464.06</v>
      </c>
      <c r="DZ33" s="20">
        <f>+DY33</f>
        <v>-2464.06</v>
      </c>
      <c r="EA33" s="20">
        <f>+DZ33</f>
        <v>-2464.06</v>
      </c>
      <c r="EB33" s="20">
        <f>+EA33</f>
        <v>-2464.06</v>
      </c>
      <c r="EF33" s="20">
        <f t="shared" ref="EF33:ER33" si="106">+$EB$33</f>
        <v>-2464.06</v>
      </c>
      <c r="EG33" s="20">
        <f t="shared" si="106"/>
        <v>-2464.06</v>
      </c>
      <c r="EH33" s="20">
        <f t="shared" si="106"/>
        <v>-2464.06</v>
      </c>
      <c r="EI33" s="20">
        <f t="shared" si="106"/>
        <v>-2464.06</v>
      </c>
      <c r="EJ33" s="20">
        <f t="shared" si="106"/>
        <v>-2464.06</v>
      </c>
      <c r="EK33" s="20">
        <f t="shared" si="106"/>
        <v>-2464.06</v>
      </c>
      <c r="EL33" s="20">
        <f t="shared" si="106"/>
        <v>-2464.06</v>
      </c>
      <c r="EM33" s="20">
        <f t="shared" si="106"/>
        <v>-2464.06</v>
      </c>
      <c r="EN33" s="20">
        <f t="shared" si="106"/>
        <v>-2464.06</v>
      </c>
      <c r="EO33" s="20">
        <f t="shared" si="106"/>
        <v>-2464.06</v>
      </c>
      <c r="EP33" s="20">
        <f t="shared" si="106"/>
        <v>-2464.06</v>
      </c>
      <c r="EQ33" s="20">
        <f t="shared" si="106"/>
        <v>-2464.06</v>
      </c>
      <c r="ER33" s="20">
        <f t="shared" si="106"/>
        <v>-2464.06</v>
      </c>
      <c r="ES33" s="20"/>
      <c r="EX33" s="20">
        <f t="shared" ref="EX33" si="107">+$EB$33</f>
        <v>-2464.06</v>
      </c>
      <c r="EZ33" s="20">
        <f t="shared" ref="EZ33:FC33" si="108">+$EB$33</f>
        <v>-2464.06</v>
      </c>
      <c r="FA33" s="20">
        <f t="shared" si="108"/>
        <v>-2464.06</v>
      </c>
      <c r="FB33" s="20">
        <f t="shared" si="108"/>
        <v>-2464.06</v>
      </c>
      <c r="FC33" s="20">
        <f t="shared" si="108"/>
        <v>-2464.06</v>
      </c>
    </row>
    <row r="34" spans="69:159" x14ac:dyDescent="0.25">
      <c r="BQ34" s="20">
        <f>+BQ32-BQ33</f>
        <v>-14.339570791627011</v>
      </c>
      <c r="CC34" s="20">
        <f>+CC32+CC33</f>
        <v>5794.3804292083696</v>
      </c>
      <c r="CI34" s="20">
        <f t="shared" ref="CI34:CO34" si="109">+CI32+CI33</f>
        <v>5891.0105548054544</v>
      </c>
      <c r="CJ34" s="20">
        <f t="shared" si="109"/>
        <v>6023.6505548054538</v>
      </c>
      <c r="CK34" s="20">
        <f t="shared" si="109"/>
        <v>6156.2905548054532</v>
      </c>
      <c r="CL34" s="20">
        <f t="shared" si="109"/>
        <v>6288.9305548054526</v>
      </c>
      <c r="CM34" s="20">
        <f t="shared" si="109"/>
        <v>6421.570554805452</v>
      </c>
      <c r="CN34" s="20">
        <f t="shared" si="109"/>
        <v>6554.2105548054515</v>
      </c>
      <c r="CO34" s="20">
        <f t="shared" si="109"/>
        <v>6686.8505548054509</v>
      </c>
      <c r="CP34" s="20">
        <f t="shared" ref="CP34:CU34" si="110">+CP32+CP33</f>
        <v>6819.4905548054503</v>
      </c>
      <c r="CQ34" s="20">
        <f t="shared" si="110"/>
        <v>6932.9605548054496</v>
      </c>
      <c r="CR34" s="20">
        <f t="shared" si="110"/>
        <v>7065.6005548054491</v>
      </c>
      <c r="CS34" s="20">
        <f t="shared" si="110"/>
        <v>7236.5605548054482</v>
      </c>
      <c r="CT34" s="20">
        <f t="shared" si="110"/>
        <v>7407.5205548054473</v>
      </c>
      <c r="CU34" s="20">
        <f t="shared" si="110"/>
        <v>7578.4805548054464</v>
      </c>
      <c r="CY34" s="20">
        <f>+CY32+CY33</f>
        <v>7630.6805548054472</v>
      </c>
      <c r="CZ34" s="20">
        <f>+CZ32+CZ33</f>
        <v>7806.670554805447</v>
      </c>
      <c r="DA34" s="20">
        <f>+DA32+DA33</f>
        <v>7987.6905548054474</v>
      </c>
      <c r="DB34" s="20">
        <f t="shared" ref="DB34:DG34" si="111">+DB32+DB33</f>
        <v>8168.7105548054478</v>
      </c>
      <c r="DC34" s="20">
        <f t="shared" si="111"/>
        <v>8349.7305548054483</v>
      </c>
      <c r="DD34" s="20">
        <f t="shared" si="111"/>
        <v>8530.7505548054487</v>
      </c>
      <c r="DE34" s="20">
        <f t="shared" si="111"/>
        <v>8711.7705548054491</v>
      </c>
      <c r="DF34" s="20">
        <f t="shared" si="111"/>
        <v>8892.7905548054496</v>
      </c>
      <c r="DG34" s="20">
        <f t="shared" si="111"/>
        <v>9032.06055480545</v>
      </c>
      <c r="DH34" s="20">
        <f>+DH32+DH33</f>
        <v>9213.0805548054504</v>
      </c>
      <c r="DI34" s="20">
        <f>+DI32+DI33</f>
        <v>9394.1005548054509</v>
      </c>
      <c r="DJ34" s="20">
        <f>+DJ32+DJ33</f>
        <v>9575.1205548054513</v>
      </c>
      <c r="DN34" s="20">
        <f>+DN32+DN33</f>
        <v>9658.8805548054515</v>
      </c>
      <c r="DP34" s="20">
        <f t="shared" ref="DP34:DV34" si="112">+DP32+DP33</f>
        <v>9839.900554805452</v>
      </c>
      <c r="DQ34" s="20">
        <f t="shared" si="112"/>
        <v>10020.920554805452</v>
      </c>
      <c r="DR34" s="20">
        <f t="shared" si="112"/>
        <v>10213.700554805453</v>
      </c>
      <c r="DS34" s="20">
        <f t="shared" si="112"/>
        <v>10406.480554805454</v>
      </c>
      <c r="DT34" s="20">
        <f t="shared" si="112"/>
        <v>10599.260554805454</v>
      </c>
      <c r="DU34" s="20">
        <f t="shared" si="112"/>
        <v>10792.040554805455</v>
      </c>
      <c r="DV34" s="20">
        <f t="shared" si="112"/>
        <v>10984.820554805456</v>
      </c>
      <c r="DW34" s="20">
        <f t="shared" ref="DW34:EB34" si="113">+DW32+DW33</f>
        <v>11192.600554805456</v>
      </c>
      <c r="DX34" s="20">
        <f t="shared" si="113"/>
        <v>11385.380554805457</v>
      </c>
      <c r="DY34" s="20">
        <f t="shared" si="113"/>
        <v>11578.160554805458</v>
      </c>
      <c r="DZ34" s="20">
        <f t="shared" si="113"/>
        <v>11770.940554805458</v>
      </c>
      <c r="EA34" s="20">
        <f t="shared" si="113"/>
        <v>11963.720554805459</v>
      </c>
      <c r="EB34" s="20">
        <f t="shared" si="113"/>
        <v>12156.50055480546</v>
      </c>
      <c r="EF34" s="20">
        <f t="shared" ref="EF34:EN34" si="114">+EF32+EF33</f>
        <v>12270.900554805459</v>
      </c>
      <c r="EG34" s="20">
        <f t="shared" si="114"/>
        <v>12463.68055480546</v>
      </c>
      <c r="EH34" s="20">
        <f t="shared" si="114"/>
        <v>12666.880554805461</v>
      </c>
      <c r="EI34" s="20">
        <f t="shared" si="114"/>
        <v>12870.080554805461</v>
      </c>
      <c r="EJ34" s="20">
        <f t="shared" si="114"/>
        <v>13073.280554805462</v>
      </c>
      <c r="EK34" s="20">
        <f t="shared" si="114"/>
        <v>13276.480554805463</v>
      </c>
      <c r="EL34" s="20">
        <f t="shared" si="114"/>
        <v>13479.680554805464</v>
      </c>
      <c r="EM34" s="20">
        <f t="shared" si="114"/>
        <v>13682.880554805464</v>
      </c>
      <c r="EN34" s="20">
        <f t="shared" si="114"/>
        <v>13886.080554805465</v>
      </c>
      <c r="EO34" s="20">
        <f>+EO32+EO33</f>
        <v>14089.280554805466</v>
      </c>
      <c r="EP34" s="20">
        <f>+EP32+EP33</f>
        <v>14292.480554805466</v>
      </c>
      <c r="EQ34" s="20">
        <f>+EQ32+EQ33</f>
        <v>14495.680554805467</v>
      </c>
      <c r="ER34" s="20">
        <f>+ER32+ER33</f>
        <v>14698.880554805468</v>
      </c>
      <c r="ES34" s="20"/>
      <c r="EX34" s="20">
        <f>+EX32+EX33</f>
        <v>14822.280554805469</v>
      </c>
      <c r="EZ34" s="20">
        <f>+EZ32+EZ33</f>
        <v>14921.98055480547</v>
      </c>
      <c r="FA34" s="20">
        <f>+FA32+FA33</f>
        <v>15025.48055480547</v>
      </c>
      <c r="FB34" s="20">
        <f t="shared" ref="FB34:FC34" si="115">+FB32+FB33</f>
        <v>15128.98055480547</v>
      </c>
      <c r="FC34" s="20">
        <f t="shared" si="115"/>
        <v>15232.48055480547</v>
      </c>
    </row>
    <row r="35" spans="69:159" x14ac:dyDescent="0.25">
      <c r="CK35" s="20"/>
      <c r="CL35" s="20"/>
    </row>
    <row r="36" spans="69:159" x14ac:dyDescent="0.25">
      <c r="CH36" s="20" t="s">
        <v>133</v>
      </c>
      <c r="CJ36" s="20">
        <f t="shared" ref="CJ36:CO36" si="116">+CJ29+CJ33</f>
        <v>4743.6448557905096</v>
      </c>
      <c r="CK36" s="20">
        <f t="shared" si="116"/>
        <v>4858.983986225292</v>
      </c>
      <c r="CL36" s="20">
        <f t="shared" si="116"/>
        <v>4974.3231166600744</v>
      </c>
      <c r="CM36" s="20">
        <f t="shared" si="116"/>
        <v>5089.6622470948569</v>
      </c>
      <c r="CN36" s="20">
        <f t="shared" si="116"/>
        <v>5205.0013775296393</v>
      </c>
      <c r="CO36" s="20">
        <f t="shared" si="116"/>
        <v>5320.3405079644217</v>
      </c>
      <c r="CP36" s="20">
        <f t="shared" ref="CP36:CU36" si="117">+CP29+CP33</f>
        <v>5435.6796383992041</v>
      </c>
      <c r="CQ36" s="20">
        <f t="shared" si="117"/>
        <v>5534.3492036165953</v>
      </c>
      <c r="CR36" s="20">
        <f t="shared" si="117"/>
        <v>5649.6883340513778</v>
      </c>
      <c r="CS36" s="20">
        <f t="shared" si="117"/>
        <v>5798.3492036165953</v>
      </c>
      <c r="CT36" s="20">
        <f t="shared" si="117"/>
        <v>5947.0100731818129</v>
      </c>
      <c r="CU36" s="20">
        <f t="shared" si="117"/>
        <v>6095.6709427470305</v>
      </c>
      <c r="CY36" s="20">
        <f>+CU29+CU33+CX23</f>
        <v>6147.8709427470303</v>
      </c>
      <c r="CZ36" s="20">
        <f t="shared" ref="CZ36:DJ36" si="118">+CY36+CZ25</f>
        <v>6300.9057253557257</v>
      </c>
      <c r="DA36" s="20">
        <f t="shared" si="118"/>
        <v>6458.3144210078999</v>
      </c>
      <c r="DB36" s="20">
        <f t="shared" si="118"/>
        <v>6615.7231166600741</v>
      </c>
      <c r="DC36" s="20">
        <f t="shared" si="118"/>
        <v>6773.1318123122483</v>
      </c>
      <c r="DD36" s="20">
        <f t="shared" si="118"/>
        <v>6930.5405079644224</v>
      </c>
      <c r="DE36" s="20">
        <f t="shared" si="118"/>
        <v>7087.9492036165966</v>
      </c>
      <c r="DF36" s="20">
        <f t="shared" si="118"/>
        <v>7245.3578992687708</v>
      </c>
      <c r="DG36" s="20">
        <f t="shared" si="118"/>
        <v>7366.462247094858</v>
      </c>
      <c r="DH36" s="20">
        <f t="shared" si="118"/>
        <v>7523.8709427470321</v>
      </c>
      <c r="DI36" s="20">
        <f t="shared" si="118"/>
        <v>7681.2796383992063</v>
      </c>
      <c r="DJ36" s="20">
        <f t="shared" si="118"/>
        <v>7838.6883340513805</v>
      </c>
      <c r="DN36" s="20">
        <f>+DJ36+DN23</f>
        <v>7922.4483340513807</v>
      </c>
      <c r="DP36" s="20">
        <f>+DN36+DP25</f>
        <v>8079.8570297035549</v>
      </c>
      <c r="DQ36" s="20">
        <f t="shared" ref="DQ36:DX37" si="119">+DP36+DQ25</f>
        <v>8237.2657253557281</v>
      </c>
      <c r="DR36" s="20">
        <f t="shared" si="119"/>
        <v>8404.900507964423</v>
      </c>
      <c r="DS36" s="20">
        <f t="shared" si="119"/>
        <v>8572.5352905731179</v>
      </c>
      <c r="DT36" s="20">
        <f t="shared" si="119"/>
        <v>8740.1700731818128</v>
      </c>
      <c r="DU36" s="20">
        <f t="shared" si="119"/>
        <v>8907.8048557905076</v>
      </c>
      <c r="DV36" s="20">
        <f t="shared" si="119"/>
        <v>9075.4396383992025</v>
      </c>
      <c r="DW36" s="20">
        <f t="shared" si="119"/>
        <v>9258.0678992687681</v>
      </c>
      <c r="DX36" s="20">
        <f t="shared" si="119"/>
        <v>9425.702681877463</v>
      </c>
      <c r="DY36" s="20">
        <f t="shared" ref="DY36:EB37" si="120">+DX36+DY25</f>
        <v>9593.3374644861578</v>
      </c>
      <c r="DZ36" s="20">
        <f t="shared" si="120"/>
        <v>9760.9722470948527</v>
      </c>
      <c r="EA36" s="20">
        <f t="shared" si="120"/>
        <v>9928.6070297035476</v>
      </c>
      <c r="EB36" s="20">
        <f t="shared" si="120"/>
        <v>10096.241812312242</v>
      </c>
      <c r="EF36" s="20">
        <f>+EB36+EE23</f>
        <v>10210.641812312242</v>
      </c>
      <c r="EG36" s="20">
        <f t="shared" ref="EG36:EJ37" si="121">+EF36+EG25</f>
        <v>10378.276594920937</v>
      </c>
      <c r="EH36" s="20">
        <f t="shared" si="121"/>
        <v>10554.972247094851</v>
      </c>
      <c r="EI36" s="20">
        <f t="shared" si="121"/>
        <v>10731.667899268765</v>
      </c>
      <c r="EJ36" s="20">
        <f>+EI36+EJ25</f>
        <v>10908.363551442679</v>
      </c>
      <c r="EK36" s="20">
        <f>+EJ36+EK25</f>
        <v>11085.059203616593</v>
      </c>
      <c r="EL36" s="20">
        <f t="shared" ref="EL36:EP37" si="122">+EK36+EL25</f>
        <v>11261.754855790507</v>
      </c>
      <c r="EM36" s="20">
        <f t="shared" si="122"/>
        <v>11438.45050796442</v>
      </c>
      <c r="EN36" s="20">
        <f t="shared" si="122"/>
        <v>11615.146160138334</v>
      </c>
      <c r="EO36" s="20">
        <f t="shared" si="122"/>
        <v>11791.841812312248</v>
      </c>
      <c r="EP36" s="20">
        <f t="shared" si="122"/>
        <v>11968.537464486162</v>
      </c>
      <c r="EQ36" s="20">
        <f>+EP36+EQ25</f>
        <v>12145.233116660076</v>
      </c>
      <c r="ER36" s="20">
        <f>+EQ36+ER25</f>
        <v>12321.92876883399</v>
      </c>
      <c r="ES36" s="20"/>
      <c r="EX36" s="20">
        <f>+ER36+EX27</f>
        <v>12445.32876883399</v>
      </c>
      <c r="EZ36" s="20">
        <f>+EX36+EZ25</f>
        <v>12532.024421007904</v>
      </c>
      <c r="FA36" s="20">
        <f>+EZ36+FA25</f>
        <v>12622.024421007904</v>
      </c>
      <c r="FB36" s="20">
        <f t="shared" ref="FB36:FC36" si="123">+FA36+FB25</f>
        <v>12712.024421007904</v>
      </c>
      <c r="FC36" s="20">
        <f t="shared" si="123"/>
        <v>12802.024421007904</v>
      </c>
    </row>
    <row r="37" spans="69:159" x14ac:dyDescent="0.25">
      <c r="CH37" s="20" t="s">
        <v>111</v>
      </c>
      <c r="CJ37" s="20">
        <f t="shared" ref="CJ37:CO37" si="124">+CJ30</f>
        <v>1280.0056990149428</v>
      </c>
      <c r="CK37" s="20">
        <f t="shared" si="124"/>
        <v>1297.3065685801603</v>
      </c>
      <c r="CL37" s="20">
        <f t="shared" si="124"/>
        <v>1314.6074381453777</v>
      </c>
      <c r="CM37" s="20">
        <f t="shared" si="124"/>
        <v>1331.9083077105952</v>
      </c>
      <c r="CN37" s="20">
        <f t="shared" si="124"/>
        <v>1349.2091772758126</v>
      </c>
      <c r="CO37" s="20">
        <f t="shared" si="124"/>
        <v>1366.5100468410301</v>
      </c>
      <c r="CP37" s="20">
        <f t="shared" ref="CP37:CU37" si="125">+CP30</f>
        <v>1383.8109164062475</v>
      </c>
      <c r="CQ37" s="20">
        <f t="shared" si="125"/>
        <v>1398.6113511888561</v>
      </c>
      <c r="CR37" s="20">
        <f t="shared" si="125"/>
        <v>1415.9122207540736</v>
      </c>
      <c r="CS37" s="20">
        <f t="shared" si="125"/>
        <v>1438.2113511888563</v>
      </c>
      <c r="CT37" s="20">
        <f t="shared" si="125"/>
        <v>1460.510481623639</v>
      </c>
      <c r="CU37" s="20">
        <f t="shared" si="125"/>
        <v>1482.8096120584216</v>
      </c>
      <c r="CY37" s="20">
        <f>+CU37</f>
        <v>1482.8096120584216</v>
      </c>
      <c r="CZ37" s="20">
        <f t="shared" ref="CZ37:DJ37" si="126">+CY37+CZ26</f>
        <v>1505.764829449726</v>
      </c>
      <c r="DA37" s="20">
        <f t="shared" si="126"/>
        <v>1529.376133797552</v>
      </c>
      <c r="DB37" s="20">
        <f t="shared" si="126"/>
        <v>1552.9874381453781</v>
      </c>
      <c r="DC37" s="20">
        <f t="shared" si="126"/>
        <v>1576.5987424932041</v>
      </c>
      <c r="DD37" s="20">
        <f t="shared" si="126"/>
        <v>1600.2100468410301</v>
      </c>
      <c r="DE37" s="20">
        <f t="shared" si="126"/>
        <v>1623.8213511888562</v>
      </c>
      <c r="DF37" s="20">
        <f t="shared" si="126"/>
        <v>1647.4326555366822</v>
      </c>
      <c r="DG37" s="20">
        <f t="shared" si="126"/>
        <v>1665.5983077105952</v>
      </c>
      <c r="DH37" s="20">
        <f t="shared" si="126"/>
        <v>1689.2096120584213</v>
      </c>
      <c r="DI37" s="20">
        <f t="shared" si="126"/>
        <v>1712.8209164062473</v>
      </c>
      <c r="DJ37" s="20">
        <f t="shared" si="126"/>
        <v>1736.4322207540733</v>
      </c>
      <c r="DN37" s="20">
        <f>+DJ37</f>
        <v>1736.4322207540733</v>
      </c>
      <c r="DP37" s="20">
        <f>+DN37+DP26</f>
        <v>1760.0435251018994</v>
      </c>
      <c r="DQ37" s="20">
        <f t="shared" si="119"/>
        <v>1783.6548294497254</v>
      </c>
      <c r="DR37" s="20">
        <f t="shared" si="119"/>
        <v>1808.8000468410298</v>
      </c>
      <c r="DS37" s="20">
        <f t="shared" si="119"/>
        <v>1833.9452642323342</v>
      </c>
      <c r="DT37" s="20">
        <f t="shared" si="119"/>
        <v>1859.0904816236387</v>
      </c>
      <c r="DU37" s="20">
        <f t="shared" si="119"/>
        <v>1884.2356990149431</v>
      </c>
      <c r="DV37" s="20">
        <f t="shared" si="119"/>
        <v>1909.3809164062475</v>
      </c>
      <c r="DW37" s="20">
        <f t="shared" si="119"/>
        <v>1934.5309164062476</v>
      </c>
      <c r="DX37" s="20">
        <f t="shared" si="119"/>
        <v>1959.676133797552</v>
      </c>
      <c r="DY37" s="20">
        <f t="shared" si="120"/>
        <v>1984.8213511888564</v>
      </c>
      <c r="DZ37" s="20">
        <f t="shared" si="120"/>
        <v>2009.9665685801608</v>
      </c>
      <c r="EA37" s="20">
        <f t="shared" si="120"/>
        <v>2035.1117859714652</v>
      </c>
      <c r="EB37" s="20">
        <f t="shared" si="120"/>
        <v>2060.2570033627694</v>
      </c>
      <c r="EF37" s="20">
        <f>+EB37</f>
        <v>2060.2570033627694</v>
      </c>
      <c r="EG37" s="20">
        <f t="shared" si="121"/>
        <v>2085.4022207540738</v>
      </c>
      <c r="EH37" s="20">
        <f t="shared" si="121"/>
        <v>2111.9065685801606</v>
      </c>
      <c r="EI37" s="20">
        <f t="shared" si="121"/>
        <v>2138.4109164062475</v>
      </c>
      <c r="EJ37" s="20">
        <f t="shared" si="121"/>
        <v>2164.9152642323343</v>
      </c>
      <c r="EK37" s="20">
        <f>+EJ37+EK26</f>
        <v>2191.4196120584211</v>
      </c>
      <c r="EL37" s="20">
        <f t="shared" si="122"/>
        <v>2217.9239598845079</v>
      </c>
      <c r="EM37" s="20">
        <f t="shared" si="122"/>
        <v>2244.4283077105947</v>
      </c>
      <c r="EN37" s="20">
        <f t="shared" si="122"/>
        <v>2270.9326555366815</v>
      </c>
      <c r="EO37" s="20">
        <f t="shared" si="122"/>
        <v>2297.4370033627683</v>
      </c>
      <c r="EP37" s="20">
        <f t="shared" si="122"/>
        <v>2323.9413511888552</v>
      </c>
      <c r="EQ37" s="20">
        <f>+EP37+EQ26</f>
        <v>2350.445699014942</v>
      </c>
      <c r="ER37" s="20">
        <f>+EQ37+ER26</f>
        <v>2376.9500468410288</v>
      </c>
      <c r="ES37" s="20"/>
      <c r="EX37" s="20">
        <f>+ER37</f>
        <v>2376.9500468410288</v>
      </c>
      <c r="EZ37" s="20">
        <f>+EX37+EZ26</f>
        <v>2389.9543946671156</v>
      </c>
      <c r="FA37" s="20">
        <f>+EZ37+FA26</f>
        <v>2403.4543946671156</v>
      </c>
      <c r="FB37" s="20">
        <f t="shared" ref="FB37:FC37" si="127">+FA37+FB26</f>
        <v>2416.9543946671156</v>
      </c>
      <c r="FC37" s="20">
        <f t="shared" si="127"/>
        <v>2430.4543946671156</v>
      </c>
    </row>
    <row r="38" spans="69:159" x14ac:dyDescent="0.25">
      <c r="CJ38" s="20">
        <f t="shared" ref="CJ38:CO38" si="128">SUM(CJ36:CJ37)</f>
        <v>6023.650554805452</v>
      </c>
      <c r="CK38" s="20">
        <f t="shared" si="128"/>
        <v>6156.2905548054523</v>
      </c>
      <c r="CL38" s="20">
        <f t="shared" si="128"/>
        <v>6288.9305548054526</v>
      </c>
      <c r="CM38" s="20">
        <f t="shared" si="128"/>
        <v>6421.570554805452</v>
      </c>
      <c r="CN38" s="20">
        <f t="shared" si="128"/>
        <v>6554.2105548054515</v>
      </c>
      <c r="CO38" s="20">
        <f t="shared" si="128"/>
        <v>6686.8505548054518</v>
      </c>
      <c r="CP38" s="20">
        <f t="shared" ref="CP38:CU38" si="129">SUM(CP36:CP37)</f>
        <v>6819.4905548054521</v>
      </c>
      <c r="CQ38" s="20">
        <f t="shared" si="129"/>
        <v>6932.9605548054515</v>
      </c>
      <c r="CR38" s="20">
        <f t="shared" si="129"/>
        <v>7065.6005548054509</v>
      </c>
      <c r="CS38" s="20">
        <f t="shared" si="129"/>
        <v>7236.5605548054518</v>
      </c>
      <c r="CT38" s="20">
        <f t="shared" si="129"/>
        <v>7407.5205548054519</v>
      </c>
      <c r="CU38" s="20">
        <f t="shared" si="129"/>
        <v>7578.4805548054519</v>
      </c>
      <c r="CY38" s="20">
        <f>SUM(CY36:CY37)</f>
        <v>7630.6805548054517</v>
      </c>
      <c r="CZ38" s="20">
        <f>SUM(CZ36:CZ37)</f>
        <v>7806.6705548054515</v>
      </c>
      <c r="DA38" s="20">
        <f>SUM(DA36:DA37)</f>
        <v>7987.6905548054519</v>
      </c>
      <c r="DB38" s="20">
        <f t="shared" ref="DB38:DG38" si="130">SUM(DB36:DB37)</f>
        <v>8168.7105548054524</v>
      </c>
      <c r="DC38" s="20">
        <f t="shared" si="130"/>
        <v>8349.7305548054519</v>
      </c>
      <c r="DD38" s="20">
        <f t="shared" si="130"/>
        <v>8530.7505548054523</v>
      </c>
      <c r="DE38" s="20">
        <f t="shared" si="130"/>
        <v>8711.7705548054528</v>
      </c>
      <c r="DF38" s="20">
        <f t="shared" si="130"/>
        <v>8892.7905548054532</v>
      </c>
      <c r="DG38" s="20">
        <f t="shared" si="130"/>
        <v>9032.0605548054536</v>
      </c>
      <c r="DH38" s="20">
        <f>SUM(DH36:DH37)</f>
        <v>9213.0805548054541</v>
      </c>
      <c r="DI38" s="20">
        <f>SUM(DI36:DI37)</f>
        <v>9394.1005548054527</v>
      </c>
      <c r="DJ38" s="20">
        <f>SUM(DJ36:DJ37)</f>
        <v>9575.1205548054531</v>
      </c>
      <c r="DN38" s="20">
        <f>SUM(DN36:DN37)</f>
        <v>9658.8805548054534</v>
      </c>
      <c r="DP38" s="20">
        <f t="shared" ref="DP38:DV38" si="131">SUM(DP36:DP37)</f>
        <v>9839.9005548054538</v>
      </c>
      <c r="DQ38" s="20">
        <f t="shared" si="131"/>
        <v>10020.920554805454</v>
      </c>
      <c r="DR38" s="20">
        <f t="shared" si="131"/>
        <v>10213.700554805453</v>
      </c>
      <c r="DS38" s="20">
        <f t="shared" si="131"/>
        <v>10406.480554805452</v>
      </c>
      <c r="DT38" s="20">
        <f t="shared" si="131"/>
        <v>10599.260554805451</v>
      </c>
      <c r="DU38" s="20">
        <f t="shared" si="131"/>
        <v>10792.040554805451</v>
      </c>
      <c r="DV38" s="20">
        <f t="shared" si="131"/>
        <v>10984.82055480545</v>
      </c>
      <c r="DW38" s="20">
        <f t="shared" ref="DW38:EB38" si="132">SUM(DW36:DW37)</f>
        <v>11192.598815675015</v>
      </c>
      <c r="DX38" s="20">
        <f t="shared" si="132"/>
        <v>11385.378815675014</v>
      </c>
      <c r="DY38" s="20">
        <f t="shared" si="132"/>
        <v>11578.158815675015</v>
      </c>
      <c r="DZ38" s="20">
        <f t="shared" si="132"/>
        <v>11770.938815675014</v>
      </c>
      <c r="EA38" s="20">
        <f t="shared" si="132"/>
        <v>11963.718815675013</v>
      </c>
      <c r="EB38" s="20">
        <f t="shared" si="132"/>
        <v>12156.498815675011</v>
      </c>
      <c r="EF38" s="20">
        <f t="shared" ref="EF38:EN38" si="133">SUM(EF36:EF37)</f>
        <v>12270.898815675011</v>
      </c>
      <c r="EG38" s="20">
        <f t="shared" si="133"/>
        <v>12463.678815675012</v>
      </c>
      <c r="EH38" s="20">
        <f t="shared" si="133"/>
        <v>12666.878815675012</v>
      </c>
      <c r="EI38" s="20">
        <f t="shared" si="133"/>
        <v>12870.078815675013</v>
      </c>
      <c r="EJ38" s="20">
        <f t="shared" si="133"/>
        <v>13073.278815675014</v>
      </c>
      <c r="EK38" s="20">
        <f t="shared" si="133"/>
        <v>13276.478815675015</v>
      </c>
      <c r="EL38" s="20">
        <f t="shared" si="133"/>
        <v>13479.678815675015</v>
      </c>
      <c r="EM38" s="20">
        <f t="shared" si="133"/>
        <v>13682.878815675016</v>
      </c>
      <c r="EN38" s="20">
        <f t="shared" si="133"/>
        <v>13886.078815675017</v>
      </c>
      <c r="EO38" s="20">
        <f>SUM(EO36:EO37)</f>
        <v>14089.278815675018</v>
      </c>
      <c r="EP38" s="20">
        <f>SUM(EP36:EP37)</f>
        <v>14292.478815675018</v>
      </c>
      <c r="EQ38" s="20">
        <f>SUM(EQ36:EQ37)</f>
        <v>14495.678815675019</v>
      </c>
      <c r="ER38" s="20">
        <f>SUM(ER36:ER37)</f>
        <v>14698.87881567502</v>
      </c>
      <c r="ES38" s="20"/>
      <c r="EX38" s="20">
        <f>SUM(EX36:EX37)</f>
        <v>14822.278815675018</v>
      </c>
      <c r="EZ38" s="20">
        <f>SUM(EZ36:EZ37)</f>
        <v>14921.978815675018</v>
      </c>
      <c r="FA38" s="20">
        <f>SUM(FA36:FA37)</f>
        <v>15025.478815675018</v>
      </c>
      <c r="FB38" s="20">
        <f t="shared" ref="FB38:FC38" si="134">SUM(FB36:FB37)</f>
        <v>15128.978815675018</v>
      </c>
      <c r="FC38" s="20">
        <f t="shared" si="134"/>
        <v>15232.478815675018</v>
      </c>
    </row>
    <row r="39" spans="69:159" x14ac:dyDescent="0.25">
      <c r="EG39" s="20">
        <f t="shared" ref="EG39:EN39" si="135">+EG34-EG38</f>
        <v>1.739130448186188E-3</v>
      </c>
      <c r="EH39" s="20">
        <f t="shared" si="135"/>
        <v>1.739130448186188E-3</v>
      </c>
      <c r="EI39" s="20">
        <f t="shared" si="135"/>
        <v>1.739130448186188E-3</v>
      </c>
      <c r="EJ39" s="20">
        <f t="shared" si="135"/>
        <v>1.739130448186188E-3</v>
      </c>
      <c r="EK39" s="20">
        <f t="shared" si="135"/>
        <v>1.739130448186188E-3</v>
      </c>
      <c r="EL39" s="20">
        <f t="shared" si="135"/>
        <v>1.739130448186188E-3</v>
      </c>
      <c r="EM39" s="20">
        <f t="shared" si="135"/>
        <v>1.739130448186188E-3</v>
      </c>
      <c r="EN39" s="20">
        <f t="shared" si="135"/>
        <v>1.739130448186188E-3</v>
      </c>
      <c r="EO39" s="20">
        <f>+EO34-EO38</f>
        <v>1.739130448186188E-3</v>
      </c>
      <c r="EP39" s="20">
        <f>+EP34-EP38</f>
        <v>1.739130448186188E-3</v>
      </c>
      <c r="EQ39" s="20">
        <f>+EQ34-EQ38</f>
        <v>1.739130448186188E-3</v>
      </c>
      <c r="ER39" s="20">
        <f>+ER34-ER38</f>
        <v>1.739130448186188E-3</v>
      </c>
      <c r="ES39" s="20"/>
      <c r="EX39" s="20">
        <f>+EX34-EX38</f>
        <v>1.7391304518241668E-3</v>
      </c>
      <c r="EZ39" s="20">
        <f>+EZ34-EZ38</f>
        <v>1.7391304518241668E-3</v>
      </c>
      <c r="FA39" s="20">
        <f>+FA34-FA38</f>
        <v>1.7391304518241668E-3</v>
      </c>
      <c r="FB39" s="20">
        <f t="shared" ref="FB39:FC39" si="136">+FB34-FB38</f>
        <v>1.7391304518241668E-3</v>
      </c>
      <c r="FC39" s="20">
        <f t="shared" si="136"/>
        <v>1.7391304518241668E-3</v>
      </c>
    </row>
  </sheetData>
  <mergeCells count="1">
    <mergeCell ref="B8:L8"/>
  </mergeCells>
  <phoneticPr fontId="0" type="noConversion"/>
  <printOptions horizontalCentered="1" verticalCentered="1"/>
  <pageMargins left="0.78740157480314965" right="0.78740157480314965" top="0.98425196850393704" bottom="0.98425196850393704" header="0" footer="0"/>
  <pageSetup scale="7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FEDECACES</vt:lpstr>
      <vt:lpstr>Hoja3</vt:lpstr>
      <vt:lpstr>Hoja2</vt:lpstr>
      <vt:lpstr>Hoja1</vt:lpstr>
      <vt:lpstr>ASESORES</vt:lpstr>
      <vt:lpstr>ASESORES!Área_de_impresión</vt:lpstr>
      <vt:lpstr>FEDECACES!Área_de_impresión</vt:lpstr>
    </vt:vector>
  </TitlesOfParts>
  <Company>Seguros Futuro A.C. de 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Raúl Quezada</cp:lastModifiedBy>
  <cp:lastPrinted>2015-10-22T20:55:53Z</cp:lastPrinted>
  <dcterms:created xsi:type="dcterms:W3CDTF">2006-07-05T19:42:09Z</dcterms:created>
  <dcterms:modified xsi:type="dcterms:W3CDTF">2015-11-17T00:25:03Z</dcterms:modified>
</cp:coreProperties>
</file>