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48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E27" i="1" l="1"/>
  <c r="R23" i="1"/>
  <c r="R25" i="1" s="1"/>
  <c r="R18" i="1"/>
  <c r="R16" i="1"/>
  <c r="N15" i="1"/>
  <c r="G15" i="1"/>
  <c r="G16" i="1" s="1"/>
  <c r="G18" i="1" s="1"/>
  <c r="F15" i="1"/>
  <c r="C15" i="1"/>
  <c r="C16" i="1" s="1"/>
  <c r="C18" i="1" s="1"/>
  <c r="N13" i="1"/>
  <c r="K13" i="1"/>
  <c r="J13" i="1"/>
  <c r="G13" i="1"/>
  <c r="F13" i="1"/>
  <c r="C13" i="1"/>
  <c r="D13" i="1" s="1"/>
  <c r="E13" i="1" s="1"/>
  <c r="N12" i="1"/>
  <c r="M12" i="1"/>
  <c r="L12" i="1"/>
  <c r="M13" i="1" s="1"/>
  <c r="K12" i="1"/>
  <c r="J12" i="1"/>
  <c r="I12" i="1"/>
  <c r="H12" i="1"/>
  <c r="I13" i="1" s="1"/>
  <c r="G12" i="1"/>
  <c r="F12" i="1"/>
  <c r="E12" i="1"/>
  <c r="D12" i="1"/>
  <c r="C12" i="1"/>
  <c r="O12" i="1" s="1"/>
  <c r="R11" i="1"/>
  <c r="R9" i="1"/>
  <c r="C8" i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M7" i="1"/>
  <c r="M15" i="1" s="1"/>
  <c r="L7" i="1"/>
  <c r="L15" i="1" s="1"/>
  <c r="H7" i="1"/>
  <c r="H15" i="1" s="1"/>
  <c r="G7" i="1"/>
  <c r="F7" i="1"/>
  <c r="E7" i="1"/>
  <c r="E15" i="1" s="1"/>
  <c r="D7" i="1"/>
  <c r="D15" i="1" s="1"/>
  <c r="C7" i="1"/>
  <c r="R4" i="1"/>
  <c r="C4" i="1"/>
  <c r="D4" i="1" s="1"/>
  <c r="E4" i="1" s="1"/>
  <c r="F4" i="1" s="1"/>
  <c r="G4" i="1" s="1"/>
  <c r="H4" i="1" s="1"/>
  <c r="I4" i="1" s="1"/>
  <c r="O3" i="1"/>
  <c r="N18" i="1" l="1"/>
  <c r="D16" i="1"/>
  <c r="D18" i="1"/>
  <c r="H16" i="1"/>
  <c r="H18" i="1"/>
  <c r="Q2" i="1"/>
  <c r="S2" i="1" s="1"/>
  <c r="S4" i="1" s="1"/>
  <c r="J4" i="1"/>
  <c r="E16" i="1"/>
  <c r="E18" i="1"/>
  <c r="L16" i="1"/>
  <c r="L18" i="1"/>
  <c r="F18" i="1"/>
  <c r="S5" i="1"/>
  <c r="I7" i="1" s="1"/>
  <c r="I15" i="1" s="1"/>
  <c r="M16" i="1"/>
  <c r="M18" i="1"/>
  <c r="F16" i="1"/>
  <c r="N16" i="1"/>
  <c r="H13" i="1"/>
  <c r="L13" i="1"/>
  <c r="Q9" i="1" l="1"/>
  <c r="S9" i="1" s="1"/>
  <c r="S11" i="1" s="1"/>
  <c r="S12" i="1" s="1"/>
  <c r="J7" i="1" s="1"/>
  <c r="J15" i="1" s="1"/>
  <c r="K4" i="1"/>
  <c r="I16" i="1"/>
  <c r="I18" i="1"/>
  <c r="I21" i="1" s="1"/>
  <c r="J18" i="1" l="1"/>
  <c r="J21" i="1" s="1"/>
  <c r="J22" i="1" s="1"/>
  <c r="J16" i="1"/>
  <c r="L4" i="1"/>
  <c r="Q23" i="1" s="1"/>
  <c r="S23" i="1" s="1"/>
  <c r="S25" i="1" s="1"/>
  <c r="S26" i="1" s="1"/>
  <c r="Q16" i="1"/>
  <c r="S16" i="1" s="1"/>
  <c r="S18" i="1" s="1"/>
  <c r="S19" i="1" s="1"/>
  <c r="K7" i="1" s="1"/>
  <c r="K15" i="1" s="1"/>
  <c r="K22" i="1" l="1"/>
  <c r="K16" i="1"/>
  <c r="K18" i="1"/>
  <c r="K21" i="1" s="1"/>
</calcChain>
</file>

<file path=xl/sharedStrings.xml><?xml version="1.0" encoding="utf-8"?>
<sst xmlns="http://schemas.openxmlformats.org/spreadsheetml/2006/main" count="28" uniqueCount="28">
  <si>
    <t>JULIO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</si>
  <si>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</si>
  <si>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</si>
  <si>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</si>
  <si>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</si>
  <si>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</si>
  <si>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</si>
  <si>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</si>
  <si>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</si>
  <si>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</si>
  <si>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</si>
  <si>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</si>
  <si>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</si>
  <si>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</si>
  <si>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VIDA COLECTIVO BFA</t>
  </si>
  <si>
    <t xml:space="preserve">  Acumulado</t>
  </si>
  <si>
    <t>% Comisión</t>
  </si>
  <si>
    <t xml:space="preserve">   Total comisión</t>
  </si>
  <si>
    <t xml:space="preserve">       Acumulado</t>
  </si>
  <si>
    <t>AGOSTO</t>
  </si>
  <si>
    <t>Sobre prima</t>
  </si>
  <si>
    <t xml:space="preserve"> Número asegurados</t>
  </si>
  <si>
    <t xml:space="preserve">     Acumulado</t>
  </si>
  <si>
    <t xml:space="preserve"> Sub total</t>
  </si>
  <si>
    <t>SEPTIEMBRE</t>
  </si>
  <si>
    <t xml:space="preserve">    IVA</t>
  </si>
  <si>
    <t>TOTAL</t>
  </si>
  <si>
    <t>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</si>
</sst>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/>
    </xf>
    <xf numFmtId="4" fontId="0" fillId="0" borderId="0" xfId="0" applyNumberFormat="1"/>
    <xf numFmtId="4" fontId="2" fillId="0" borderId="0" xfId="0" applyNumberFormat="1" applyFont="1"/>
    <xf numFmtId="9" fontId="0" fillId="0" borderId="0" xfId="0" applyNumberFormat="1"/>
    <xf numFmtId="0" fontId="2" fillId="0" borderId="0" xfId="0" applyFont="1"/>
    <xf numFmtId="9" fontId="2" fillId="0" borderId="0" xfId="1" applyFont="1" applyAlignment="1">
      <alignment horizontal="center" vertical="center"/>
    </xf>
    <xf numFmtId="9" fontId="2" fillId="0" borderId="0" xfId="1" applyFont="1"/>
    <xf numFmtId="4" fontId="2" fillId="0" borderId="0" xfId="0" applyNumberFormat="1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topLeftCell="F1" workbookViewId="0">
      <selection activeCell="Q3" sqref="Q3"/>
    </sheetView>
  </sheetViews>
  <sheetFormatPr baseColWidth="10" defaultRowHeight="15" x14ac:dyDescent="0.25"/>
  <cols>
    <col min="1" max="1" width="20.7109375" bestFit="1" customWidth="1"/>
    <col min="2" max="2" width="6.5703125" style="1" customWidth="1"/>
    <col min="18" max="18" width="12" bestFit="1" customWidth="1"/>
  </cols>
  <sheetData>
    <row r="1" spans="1:19" ht="15.75" thickBot="1" x14ac:dyDescent="0.3">
      <c r="C1" s="2">
        <v>2016</v>
      </c>
      <c r="D1" s="2"/>
      <c r="E1" s="2"/>
      <c r="F1" s="2"/>
      <c r="G1" s="3"/>
      <c r="H1" s="3"/>
      <c r="I1" s="3"/>
      <c r="J1" s="3"/>
      <c r="K1" s="3"/>
      <c r="L1" s="3"/>
      <c r="M1" s="3"/>
      <c r="N1" s="3"/>
      <c r="Q1" s="4" t="s">
        <v>0</v>
      </c>
      <c r="R1" s="5"/>
      <c r="S1" s="6"/>
    </row>
    <row r="2" spans="1:19" s="3" customFormat="1" x14ac:dyDescent="0.25">
      <c r="B2" s="7"/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Q2" s="8">
        <f>+I4</f>
        <v>797349.34000000008</v>
      </c>
      <c r="R2" s="3">
        <v>109131.24</v>
      </c>
      <c r="S2" s="8">
        <f>+Q2-Q3</f>
        <v>97349.340000000084</v>
      </c>
    </row>
    <row r="3" spans="1:19" x14ac:dyDescent="0.25">
      <c r="A3" t="s">
        <v>14</v>
      </c>
      <c r="C3" s="9">
        <v>69776.53</v>
      </c>
      <c r="D3" s="9">
        <v>73305.19</v>
      </c>
      <c r="E3" s="9">
        <v>89850.12</v>
      </c>
      <c r="F3" s="9">
        <v>124872.32000000001</v>
      </c>
      <c r="G3" s="9">
        <v>141810.64000000001</v>
      </c>
      <c r="H3" s="9">
        <v>188603.3</v>
      </c>
      <c r="I3" s="9">
        <v>109131.24</v>
      </c>
      <c r="J3" s="9">
        <v>93048.78</v>
      </c>
      <c r="K3" s="9">
        <v>106873.9</v>
      </c>
      <c r="L3" s="9">
        <v>121605.69</v>
      </c>
      <c r="M3" s="9">
        <v>0</v>
      </c>
      <c r="N3" s="9">
        <v>0</v>
      </c>
      <c r="O3" s="10">
        <f>SUM(C3:N3)</f>
        <v>1118877.7100000002</v>
      </c>
      <c r="P3" s="9"/>
      <c r="Q3" s="9">
        <v>700000</v>
      </c>
      <c r="R3" s="11">
        <v>0.15</v>
      </c>
      <c r="S3" s="11">
        <v>0.05</v>
      </c>
    </row>
    <row r="4" spans="1:19" x14ac:dyDescent="0.25">
      <c r="A4" t="s">
        <v>15</v>
      </c>
      <c r="C4" s="9">
        <f>+C3</f>
        <v>69776.53</v>
      </c>
      <c r="D4" s="9">
        <f>+C4+D3</f>
        <v>143081.72</v>
      </c>
      <c r="E4" s="9">
        <f t="shared" ref="E4:L4" si="0">+D4+E3</f>
        <v>232931.84</v>
      </c>
      <c r="F4" s="9">
        <f t="shared" si="0"/>
        <v>357804.16000000003</v>
      </c>
      <c r="G4" s="9">
        <f t="shared" si="0"/>
        <v>499614.80000000005</v>
      </c>
      <c r="H4" s="9">
        <f t="shared" si="0"/>
        <v>688218.10000000009</v>
      </c>
      <c r="I4" s="9">
        <f t="shared" si="0"/>
        <v>797349.34000000008</v>
      </c>
      <c r="J4" s="9">
        <f t="shared" si="0"/>
        <v>890398.12000000011</v>
      </c>
      <c r="K4" s="9">
        <f t="shared" si="0"/>
        <v>997272.02000000014</v>
      </c>
      <c r="L4" s="9">
        <f t="shared" si="0"/>
        <v>1118877.7100000002</v>
      </c>
      <c r="M4" s="9"/>
      <c r="N4" s="9"/>
      <c r="O4" s="10"/>
      <c r="P4" s="9"/>
      <c r="R4">
        <f>+R2*R3</f>
        <v>16369.686</v>
      </c>
      <c r="S4">
        <f>+S2*S3</f>
        <v>4867.4670000000042</v>
      </c>
    </row>
    <row r="5" spans="1:19" x14ac:dyDescent="0.25"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 s="9"/>
      <c r="S5">
        <f>+R4+S4</f>
        <v>21237.153000000006</v>
      </c>
    </row>
    <row r="6" spans="1:19" s="12" customFormat="1" x14ac:dyDescent="0.25">
      <c r="A6" s="12" t="s">
        <v>16</v>
      </c>
      <c r="B6" s="13">
        <v>0.15</v>
      </c>
      <c r="C6" s="14"/>
      <c r="D6" s="14"/>
      <c r="E6" s="14"/>
      <c r="F6" s="14"/>
      <c r="G6" s="14"/>
      <c r="H6" s="14"/>
      <c r="I6" s="9"/>
      <c r="J6" s="9"/>
      <c r="K6" s="9"/>
      <c r="L6" s="9"/>
      <c r="M6" s="14"/>
      <c r="N6" s="14"/>
      <c r="O6" s="10"/>
      <c r="P6" s="10"/>
    </row>
    <row r="7" spans="1:19" ht="15.75" thickBot="1" x14ac:dyDescent="0.3">
      <c r="A7" t="s">
        <v>17</v>
      </c>
      <c r="C7" s="9">
        <f t="shared" ref="C7:H7" si="1">+C3*$B6</f>
        <v>10466.479499999999</v>
      </c>
      <c r="D7" s="9">
        <f t="shared" si="1"/>
        <v>10995.7785</v>
      </c>
      <c r="E7" s="9">
        <f t="shared" si="1"/>
        <v>13477.517999999998</v>
      </c>
      <c r="F7" s="9">
        <f t="shared" si="1"/>
        <v>18730.848000000002</v>
      </c>
      <c r="G7" s="9">
        <f t="shared" si="1"/>
        <v>21271.596000000001</v>
      </c>
      <c r="H7" s="9">
        <f t="shared" si="1"/>
        <v>28290.494999999999</v>
      </c>
      <c r="I7" s="9">
        <f>+S5</f>
        <v>21237.153000000006</v>
      </c>
      <c r="J7" s="9">
        <f>+S12</f>
        <v>18020.661000000004</v>
      </c>
      <c r="K7" s="9">
        <f>+S19</f>
        <v>20785.685000000005</v>
      </c>
      <c r="L7" s="9">
        <f>+L3*$B6</f>
        <v>18240.853500000001</v>
      </c>
      <c r="M7" s="9">
        <f>+M3*$B6</f>
        <v>0</v>
      </c>
      <c r="P7" s="9"/>
      <c r="R7" s="11"/>
    </row>
    <row r="8" spans="1:19" ht="15.75" thickBot="1" x14ac:dyDescent="0.3">
      <c r="A8" t="s">
        <v>18</v>
      </c>
      <c r="C8" s="9">
        <f>+C7</f>
        <v>10466.479499999999</v>
      </c>
      <c r="D8" s="9">
        <f>+C8+D7</f>
        <v>21462.258000000002</v>
      </c>
      <c r="E8" s="9">
        <f>+D8+E7</f>
        <v>34939.775999999998</v>
      </c>
      <c r="F8" s="9">
        <f>+F6+E8</f>
        <v>34939.775999999998</v>
      </c>
      <c r="G8" s="9">
        <f>+G6+F8</f>
        <v>34939.775999999998</v>
      </c>
      <c r="H8" s="9">
        <f t="shared" ref="H8:K8" si="2">+H6+G8</f>
        <v>34939.775999999998</v>
      </c>
      <c r="I8" s="9">
        <f t="shared" si="2"/>
        <v>34939.775999999998</v>
      </c>
      <c r="J8" s="9">
        <f t="shared" si="2"/>
        <v>34939.775999999998</v>
      </c>
      <c r="K8" s="9">
        <f t="shared" si="2"/>
        <v>34939.775999999998</v>
      </c>
      <c r="L8" s="9">
        <f>+L6+K8</f>
        <v>34939.775999999998</v>
      </c>
      <c r="M8" s="9">
        <f>+M6+L8</f>
        <v>34939.775999999998</v>
      </c>
      <c r="N8" s="9">
        <f>+N6+M8</f>
        <v>34939.775999999998</v>
      </c>
      <c r="O8" s="9"/>
      <c r="Q8" s="4" t="s">
        <v>19</v>
      </c>
      <c r="R8" s="5"/>
      <c r="S8" s="6"/>
    </row>
    <row r="9" spans="1:19" x14ac:dyDescent="0.25">
      <c r="F9" s="9"/>
      <c r="I9" s="9"/>
      <c r="N9" s="9"/>
      <c r="Q9" s="8">
        <f>+J4</f>
        <v>890398.12000000011</v>
      </c>
      <c r="R9" s="8">
        <f>+J3</f>
        <v>93048.78</v>
      </c>
      <c r="S9" s="8">
        <f>+Q9-Q10-R2</f>
        <v>81266.880000000107</v>
      </c>
    </row>
    <row r="10" spans="1:19" x14ac:dyDescent="0.25">
      <c r="N10" s="9"/>
      <c r="Q10" s="9">
        <v>700000</v>
      </c>
      <c r="R10" s="11">
        <v>0.15</v>
      </c>
      <c r="S10" s="11">
        <v>0.05</v>
      </c>
    </row>
    <row r="11" spans="1:19" x14ac:dyDescent="0.25">
      <c r="A11" t="s">
        <v>20</v>
      </c>
      <c r="B11" s="1">
        <v>0.5</v>
      </c>
      <c r="C11" s="9">
        <v>1264</v>
      </c>
      <c r="D11" s="9">
        <v>1347</v>
      </c>
      <c r="E11" s="9">
        <v>1933</v>
      </c>
      <c r="F11" s="9">
        <v>3611.5</v>
      </c>
      <c r="G11" s="9">
        <v>4868.5</v>
      </c>
      <c r="H11" s="9">
        <v>5432.5</v>
      </c>
      <c r="I11" s="9">
        <v>2529</v>
      </c>
      <c r="J11" s="9">
        <v>2024.5</v>
      </c>
      <c r="K11" s="9">
        <v>2012</v>
      </c>
      <c r="L11" s="9">
        <v>2055</v>
      </c>
      <c r="M11" s="11">
        <v>0</v>
      </c>
      <c r="N11" s="9">
        <v>0</v>
      </c>
      <c r="R11">
        <f>+R9*R10</f>
        <v>13957.316999999999</v>
      </c>
      <c r="S11">
        <f>+S9*S10</f>
        <v>4063.3440000000055</v>
      </c>
    </row>
    <row r="12" spans="1:19" x14ac:dyDescent="0.25">
      <c r="A12" t="s">
        <v>21</v>
      </c>
      <c r="C12">
        <f t="shared" ref="C12:N12" si="3">+C11/$B11</f>
        <v>2528</v>
      </c>
      <c r="D12">
        <f t="shared" si="3"/>
        <v>2694</v>
      </c>
      <c r="E12">
        <f t="shared" si="3"/>
        <v>3866</v>
      </c>
      <c r="F12">
        <f t="shared" si="3"/>
        <v>7223</v>
      </c>
      <c r="G12">
        <f t="shared" si="3"/>
        <v>9737</v>
      </c>
      <c r="H12">
        <f t="shared" si="3"/>
        <v>10865</v>
      </c>
      <c r="I12">
        <f t="shared" si="3"/>
        <v>5058</v>
      </c>
      <c r="J12">
        <f t="shared" si="3"/>
        <v>4049</v>
      </c>
      <c r="K12">
        <f t="shared" si="3"/>
        <v>4024</v>
      </c>
      <c r="L12">
        <f t="shared" si="3"/>
        <v>4110</v>
      </c>
      <c r="M12">
        <f t="shared" si="3"/>
        <v>0</v>
      </c>
      <c r="N12">
        <f t="shared" si="3"/>
        <v>0</v>
      </c>
      <c r="O12" s="10">
        <f>SUM(C12:N12)</f>
        <v>54154</v>
      </c>
      <c r="S12">
        <f>+R11+S11</f>
        <v>18020.661000000004</v>
      </c>
    </row>
    <row r="13" spans="1:19" x14ac:dyDescent="0.25">
      <c r="A13" t="s">
        <v>22</v>
      </c>
      <c r="C13">
        <f>+C12</f>
        <v>2528</v>
      </c>
      <c r="D13">
        <f>+C13+D12</f>
        <v>5222</v>
      </c>
      <c r="E13">
        <f>+D13+E12</f>
        <v>9088</v>
      </c>
      <c r="F13">
        <f t="shared" ref="F13:J13" si="4">+E12+F12</f>
        <v>11089</v>
      </c>
      <c r="G13">
        <f t="shared" si="4"/>
        <v>16960</v>
      </c>
      <c r="H13">
        <f t="shared" si="4"/>
        <v>20602</v>
      </c>
      <c r="I13">
        <f t="shared" si="4"/>
        <v>15923</v>
      </c>
      <c r="J13">
        <f t="shared" si="4"/>
        <v>9107</v>
      </c>
      <c r="K13">
        <f>+J12+K12</f>
        <v>8073</v>
      </c>
      <c r="L13">
        <f>+K12+L12</f>
        <v>8134</v>
      </c>
      <c r="M13">
        <f>+L12+M12</f>
        <v>4110</v>
      </c>
      <c r="N13">
        <f>+M12+N12</f>
        <v>0</v>
      </c>
      <c r="O13" s="10"/>
    </row>
    <row r="14" spans="1:19" ht="15.75" thickBot="1" x14ac:dyDescent="0.3">
      <c r="M14" s="11"/>
      <c r="N14" s="15"/>
    </row>
    <row r="15" spans="1:19" ht="15.75" thickBot="1" x14ac:dyDescent="0.3">
      <c r="A15" t="s">
        <v>23</v>
      </c>
      <c r="C15" s="9">
        <f t="shared" ref="C15:N15" si="5">+C7+C11</f>
        <v>11730.479499999999</v>
      </c>
      <c r="D15" s="9">
        <f t="shared" si="5"/>
        <v>12342.7785</v>
      </c>
      <c r="E15" s="9">
        <f t="shared" si="5"/>
        <v>15410.517999999998</v>
      </c>
      <c r="F15" s="9">
        <f t="shared" si="5"/>
        <v>22342.348000000002</v>
      </c>
      <c r="G15" s="9">
        <f t="shared" si="5"/>
        <v>26140.096000000001</v>
      </c>
      <c r="H15" s="9">
        <f t="shared" si="5"/>
        <v>33722.994999999995</v>
      </c>
      <c r="I15" s="9">
        <f t="shared" si="5"/>
        <v>23766.153000000006</v>
      </c>
      <c r="J15" s="9">
        <f t="shared" si="5"/>
        <v>20045.161000000004</v>
      </c>
      <c r="K15" s="9">
        <f t="shared" si="5"/>
        <v>22797.685000000005</v>
      </c>
      <c r="L15" s="9">
        <f>+L7+L11</f>
        <v>20295.853500000001</v>
      </c>
      <c r="M15" s="9">
        <f t="shared" si="5"/>
        <v>0</v>
      </c>
      <c r="N15" s="9">
        <f t="shared" si="5"/>
        <v>0</v>
      </c>
      <c r="Q15" s="4" t="s">
        <v>24</v>
      </c>
      <c r="R15" s="5"/>
      <c r="S15" s="6"/>
    </row>
    <row r="16" spans="1:19" x14ac:dyDescent="0.25">
      <c r="A16" t="s">
        <v>25</v>
      </c>
      <c r="B16" s="13">
        <v>0.13</v>
      </c>
      <c r="C16" s="9">
        <f t="shared" ref="C16:N16" si="6">+C15*$B16</f>
        <v>1524.9623349999999</v>
      </c>
      <c r="D16" s="9">
        <f t="shared" si="6"/>
        <v>1604.5612050000002</v>
      </c>
      <c r="E16" s="9">
        <f t="shared" si="6"/>
        <v>2003.3673399999998</v>
      </c>
      <c r="F16" s="9">
        <f t="shared" si="6"/>
        <v>2904.5052400000004</v>
      </c>
      <c r="G16" s="9">
        <f t="shared" si="6"/>
        <v>3398.2124800000001</v>
      </c>
      <c r="H16" s="9">
        <f t="shared" si="6"/>
        <v>4383.9893499999998</v>
      </c>
      <c r="I16" s="9">
        <f t="shared" si="6"/>
        <v>3089.5998900000009</v>
      </c>
      <c r="J16" s="9">
        <f t="shared" si="6"/>
        <v>2605.8709300000005</v>
      </c>
      <c r="K16" s="9">
        <f t="shared" si="6"/>
        <v>2963.6990500000006</v>
      </c>
      <c r="L16" s="9">
        <f t="shared" si="6"/>
        <v>2638.460955</v>
      </c>
      <c r="M16" s="9">
        <f t="shared" si="6"/>
        <v>0</v>
      </c>
      <c r="N16" s="9">
        <f t="shared" si="6"/>
        <v>0</v>
      </c>
      <c r="Q16" s="8">
        <f>+K4</f>
        <v>997272.02000000014</v>
      </c>
      <c r="R16" s="8">
        <f>+K3</f>
        <v>106873.9</v>
      </c>
      <c r="S16" s="8">
        <f>+Q16-Q17-R2-R9</f>
        <v>95092.000000000146</v>
      </c>
    </row>
    <row r="17" spans="1:19" x14ac:dyDescent="0.25">
      <c r="F17" s="9"/>
      <c r="I17" s="9"/>
      <c r="Q17" s="9">
        <v>700000</v>
      </c>
      <c r="R17" s="11">
        <v>0.15</v>
      </c>
      <c r="S17" s="11">
        <v>0.05</v>
      </c>
    </row>
    <row r="18" spans="1:19" x14ac:dyDescent="0.25">
      <c r="A18" t="s">
        <v>26</v>
      </c>
      <c r="C18" s="9">
        <f t="shared" ref="C18:N18" si="7">+C15+C16</f>
        <v>13255.441835</v>
      </c>
      <c r="D18" s="9">
        <f t="shared" si="7"/>
        <v>13947.339705</v>
      </c>
      <c r="E18" s="9">
        <f t="shared" si="7"/>
        <v>17413.885339999997</v>
      </c>
      <c r="F18" s="9">
        <f t="shared" si="7"/>
        <v>25246.853240000004</v>
      </c>
      <c r="G18" s="9">
        <f t="shared" si="7"/>
        <v>29538.30848</v>
      </c>
      <c r="H18" s="9">
        <f t="shared" si="7"/>
        <v>38106.984349999999</v>
      </c>
      <c r="I18" s="9">
        <f t="shared" si="7"/>
        <v>26855.752890000007</v>
      </c>
      <c r="J18" s="9">
        <f t="shared" si="7"/>
        <v>22651.031930000005</v>
      </c>
      <c r="K18" s="9">
        <f t="shared" si="7"/>
        <v>25761.384050000004</v>
      </c>
      <c r="L18" s="9">
        <f>+L15+L16</f>
        <v>22934.314455</v>
      </c>
      <c r="M18" s="9">
        <f t="shared" si="7"/>
        <v>0</v>
      </c>
      <c r="N18" s="9">
        <f t="shared" si="7"/>
        <v>0</v>
      </c>
      <c r="R18">
        <f>+R16*R17</f>
        <v>16031.084999999999</v>
      </c>
      <c r="S18">
        <f>+S16*S17</f>
        <v>4754.6000000000076</v>
      </c>
    </row>
    <row r="19" spans="1:19" x14ac:dyDescent="0.25">
      <c r="S19">
        <f>+R18+S18</f>
        <v>20785.685000000005</v>
      </c>
    </row>
    <row r="20" spans="1:19" x14ac:dyDescent="0.25">
      <c r="I20">
        <v>27521.43</v>
      </c>
      <c r="J20">
        <v>23316.71</v>
      </c>
      <c r="K20">
        <v>26427.06</v>
      </c>
    </row>
    <row r="21" spans="1:19" ht="15.75" thickBot="1" x14ac:dyDescent="0.3">
      <c r="I21" s="9">
        <f>+I20-I18</f>
        <v>665.67710999999326</v>
      </c>
      <c r="J21" s="9">
        <f>+J20-J18</f>
        <v>665.67806999999448</v>
      </c>
      <c r="K21" s="9">
        <f>+K20-K18</f>
        <v>665.6759499999971</v>
      </c>
    </row>
    <row r="22" spans="1:19" ht="15.75" thickBot="1" x14ac:dyDescent="0.3">
      <c r="J22" s="9">
        <f>+I21+J21</f>
        <v>1331.3551799999877</v>
      </c>
      <c r="K22" s="9">
        <f>+J22+K21</f>
        <v>1997.0311299999848</v>
      </c>
      <c r="Q22" s="4" t="s">
        <v>27</v>
      </c>
      <c r="R22" s="5"/>
      <c r="S22" s="6"/>
    </row>
    <row r="23" spans="1:19" x14ac:dyDescent="0.25">
      <c r="Q23" s="8">
        <f>+L4</f>
        <v>1118877.7100000002</v>
      </c>
      <c r="R23" s="8">
        <f>+L3</f>
        <v>121605.69</v>
      </c>
      <c r="S23" s="8">
        <f>+Q23-Q24-R9-R16</f>
        <v>218955.03000000017</v>
      </c>
    </row>
    <row r="24" spans="1:19" x14ac:dyDescent="0.25">
      <c r="Q24" s="9">
        <v>700000</v>
      </c>
      <c r="R24" s="11">
        <v>0.15</v>
      </c>
      <c r="S24" s="11">
        <v>0.05</v>
      </c>
    </row>
    <row r="25" spans="1:19" x14ac:dyDescent="0.25">
      <c r="R25">
        <f>+R23*R24</f>
        <v>18240.853500000001</v>
      </c>
      <c r="S25">
        <f>+S23*S24</f>
        <v>10947.751500000009</v>
      </c>
    </row>
    <row r="26" spans="1:19" x14ac:dyDescent="0.25">
      <c r="S26">
        <f>+R25+S25</f>
        <v>29188.60500000001</v>
      </c>
    </row>
    <row r="27" spans="1:19" x14ac:dyDescent="0.25">
      <c r="E27">
        <f>1524.96/13%</f>
        <v>11730.461538461539</v>
      </c>
    </row>
  </sheetData>
  <mergeCells count="5">
    <mergeCell ref="C1:F1"/>
    <mergeCell ref="Q1:S1"/>
    <mergeCell ref="Q8:S8"/>
    <mergeCell ref="Q15:S15"/>
    <mergeCell ref="Q22:S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Alberto Magaña</dc:creator>
  <cp:lastModifiedBy>Jose Alberto Magaña</cp:lastModifiedBy>
  <dcterms:created xsi:type="dcterms:W3CDTF">2016-11-21T21:53:53Z</dcterms:created>
  <dcterms:modified xsi:type="dcterms:W3CDTF">2016-11-21T21:54:49Z</dcterms:modified>
</cp:coreProperties>
</file>