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740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5" l="1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" i="5"/>
  <c r="C12" i="4"/>
  <c r="C11" i="4"/>
  <c r="C10" i="4"/>
  <c r="C9" i="4"/>
  <c r="C8" i="4"/>
  <c r="C7" i="4"/>
  <c r="C6" i="4"/>
  <c r="C5" i="4"/>
  <c r="C4" i="4"/>
  <c r="C3" i="4"/>
  <c r="B12" i="4"/>
  <c r="B11" i="4"/>
  <c r="B10" i="4"/>
  <c r="B9" i="4"/>
  <c r="B8" i="4"/>
  <c r="B7" i="4"/>
  <c r="B6" i="4"/>
  <c r="B5" i="4"/>
  <c r="B4" i="4"/>
  <c r="B3" i="4"/>
  <c r="C12" i="3"/>
  <c r="C11" i="3"/>
  <c r="C10" i="3"/>
  <c r="C9" i="3"/>
  <c r="C8" i="3"/>
  <c r="C7" i="3"/>
  <c r="B12" i="3"/>
  <c r="B11" i="3"/>
  <c r="B10" i="3"/>
  <c r="B9" i="3"/>
  <c r="B8" i="3"/>
  <c r="B7" i="3"/>
  <c r="C6" i="3"/>
  <c r="B6" i="3"/>
  <c r="C5" i="3"/>
  <c r="B5" i="3"/>
  <c r="C4" i="3"/>
  <c r="B4" i="3"/>
  <c r="C3" i="3"/>
  <c r="B3" i="3"/>
  <c r="I40" i="1"/>
  <c r="I39" i="1"/>
  <c r="I37" i="1"/>
  <c r="I36" i="1"/>
  <c r="I35" i="1"/>
  <c r="E40" i="1"/>
  <c r="E39" i="1"/>
  <c r="E37" i="1"/>
  <c r="E36" i="1"/>
  <c r="E35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40" i="2"/>
  <c r="I39" i="2"/>
  <c r="E37" i="2"/>
  <c r="E36" i="2"/>
  <c r="E35" i="2"/>
  <c r="E34" i="2"/>
  <c r="E33" i="2"/>
  <c r="E32" i="2"/>
  <c r="E31" i="2"/>
  <c r="E30" i="2"/>
  <c r="E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40" i="2"/>
  <c r="E39" i="2"/>
  <c r="E3" i="1"/>
  <c r="E4" i="1"/>
  <c r="E5" i="1"/>
  <c r="E6" i="1"/>
  <c r="E9" i="1"/>
  <c r="E10" i="1"/>
  <c r="E11" i="1"/>
  <c r="E12" i="1"/>
  <c r="E14" i="1"/>
  <c r="E16" i="1"/>
  <c r="E17" i="1"/>
  <c r="E18" i="1"/>
  <c r="E20" i="1"/>
  <c r="E23" i="1"/>
  <c r="E25" i="1"/>
  <c r="E26" i="1"/>
  <c r="E27" i="1"/>
  <c r="E29" i="1"/>
  <c r="E30" i="1"/>
  <c r="E31" i="1"/>
  <c r="E32" i="1"/>
  <c r="E34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33" i="1"/>
  <c r="E28" i="1"/>
  <c r="E24" i="1"/>
  <c r="E22" i="1"/>
  <c r="E21" i="1"/>
  <c r="E19" i="1"/>
  <c r="E15" i="1"/>
  <c r="E13" i="1"/>
  <c r="E8" i="1"/>
  <c r="E7" i="1"/>
</calcChain>
</file>

<file path=xl/sharedStrings.xml><?xml version="1.0" encoding="utf-8"?>
<sst xmlns="http://schemas.openxmlformats.org/spreadsheetml/2006/main" count="48" uniqueCount="37">
  <si>
    <t>Book Left Out</t>
  </si>
  <si>
    <t>Livian Bins</t>
  </si>
  <si>
    <t>Tot Bins</t>
  </si>
  <si>
    <t>%</t>
  </si>
  <si>
    <t>citation bins</t>
  </si>
  <si>
    <t>tot cit</t>
  </si>
  <si>
    <t>full feature set (25 features) , 35 sentence bins (gamma = 1/25, nu = 1/5)</t>
  </si>
  <si>
    <t>bin size</t>
  </si>
  <si>
    <t>Livy</t>
  </si>
  <si>
    <t>citations</t>
  </si>
  <si>
    <t>reduced feature set (5 features) - 20 sentence bins (gamma = 1/5, nu = 0.2)</t>
  </si>
  <si>
    <t>Agr</t>
  </si>
  <si>
    <t>De or</t>
  </si>
  <si>
    <t>Mur</t>
  </si>
  <si>
    <t>De rep</t>
  </si>
  <si>
    <t>Gal</t>
  </si>
  <si>
    <t>Cat</t>
  </si>
  <si>
    <t>Iug</t>
  </si>
  <si>
    <t>Vitr</t>
  </si>
  <si>
    <t>Inst 1</t>
  </si>
  <si>
    <t>Ger</t>
  </si>
  <si>
    <t>Ann</t>
  </si>
  <si>
    <t>Conf</t>
  </si>
  <si>
    <t xml:space="preserve">Ps </t>
  </si>
  <si>
    <t>Lucr</t>
  </si>
  <si>
    <t>G</t>
  </si>
  <si>
    <t>HF</t>
  </si>
  <si>
    <t>Theb</t>
  </si>
  <si>
    <t xml:space="preserve">scipio 1 </t>
  </si>
  <si>
    <t>scipio 2</t>
  </si>
  <si>
    <t>25 sentences</t>
  </si>
  <si>
    <t>61 sentences</t>
  </si>
  <si>
    <t>Livian</t>
  </si>
  <si>
    <t>non-Livian</t>
  </si>
  <si>
    <t xml:space="preserve">comparative analysis using reduced feature set </t>
  </si>
  <si>
    <t>bin size comparison (reduced feature set)</t>
  </si>
  <si>
    <t>bin size comparison (full feature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</si>
</sst>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K2" sqref="K2"/>
    </sheetView>
  </sheetViews>
  <sheetFormatPr baseColWidth="10" defaultRowHeight="15" x14ac:dyDescent="0"/>
  <sheetData>
    <row r="1" spans="1:11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3</v>
      </c>
      <c r="K1" s="1" t="s">
        <v>6</v>
      </c>
    </row>
    <row r="3" spans="1:11">
      <c r="A3">
        <v>1</v>
      </c>
      <c r="C3">
        <v>18</v>
      </c>
      <c r="D3">
        <v>24</v>
      </c>
      <c r="E3">
        <f>C3/D3</f>
        <v>0.75</v>
      </c>
      <c r="G3">
        <v>1</v>
      </c>
      <c r="H3">
        <v>16</v>
      </c>
      <c r="I3">
        <f>G3/H3</f>
        <v>6.25E-2</v>
      </c>
    </row>
    <row r="4" spans="1:11">
      <c r="A4">
        <v>2</v>
      </c>
      <c r="C4">
        <v>17</v>
      </c>
      <c r="D4">
        <v>26</v>
      </c>
      <c r="E4">
        <f t="shared" ref="E4:E37" si="0">C4/D4</f>
        <v>0.65384615384615385</v>
      </c>
      <c r="G4">
        <v>1</v>
      </c>
      <c r="H4">
        <v>16</v>
      </c>
      <c r="I4">
        <f t="shared" ref="I4:I37" si="1">G4/H4</f>
        <v>6.25E-2</v>
      </c>
    </row>
    <row r="5" spans="1:11">
      <c r="A5">
        <v>3</v>
      </c>
      <c r="C5">
        <v>19</v>
      </c>
      <c r="D5">
        <v>28</v>
      </c>
      <c r="E5">
        <f t="shared" si="0"/>
        <v>0.6785714285714286</v>
      </c>
      <c r="G5">
        <v>1</v>
      </c>
      <c r="H5">
        <v>16</v>
      </c>
      <c r="I5">
        <f t="shared" si="1"/>
        <v>6.25E-2</v>
      </c>
    </row>
    <row r="6" spans="1:11">
      <c r="A6">
        <v>4</v>
      </c>
      <c r="C6">
        <v>13</v>
      </c>
      <c r="D6">
        <v>19</v>
      </c>
      <c r="E6">
        <f t="shared" si="0"/>
        <v>0.68421052631578949</v>
      </c>
      <c r="G6">
        <v>1</v>
      </c>
      <c r="H6">
        <v>16</v>
      </c>
      <c r="I6">
        <f t="shared" si="1"/>
        <v>6.25E-2</v>
      </c>
    </row>
    <row r="7" spans="1:11">
      <c r="A7">
        <v>5</v>
      </c>
      <c r="C7">
        <v>11</v>
      </c>
      <c r="D7">
        <v>15</v>
      </c>
      <c r="E7">
        <f t="shared" si="0"/>
        <v>0.73333333333333328</v>
      </c>
      <c r="G7">
        <v>1</v>
      </c>
      <c r="H7">
        <v>16</v>
      </c>
      <c r="I7">
        <f t="shared" si="1"/>
        <v>6.25E-2</v>
      </c>
    </row>
    <row r="8" spans="1:11">
      <c r="A8">
        <v>6</v>
      </c>
      <c r="C8">
        <v>11</v>
      </c>
      <c r="D8">
        <v>14</v>
      </c>
      <c r="E8">
        <f t="shared" si="0"/>
        <v>0.7857142857142857</v>
      </c>
      <c r="G8">
        <v>1</v>
      </c>
      <c r="H8">
        <v>16</v>
      </c>
      <c r="I8">
        <f t="shared" si="1"/>
        <v>6.25E-2</v>
      </c>
    </row>
    <row r="9" spans="1:11">
      <c r="A9">
        <v>7</v>
      </c>
      <c r="C9">
        <v>12</v>
      </c>
      <c r="D9">
        <v>15</v>
      </c>
      <c r="E9">
        <f t="shared" si="0"/>
        <v>0.8</v>
      </c>
      <c r="G9">
        <v>1</v>
      </c>
      <c r="H9">
        <v>16</v>
      </c>
      <c r="I9">
        <f t="shared" si="1"/>
        <v>6.25E-2</v>
      </c>
    </row>
    <row r="10" spans="1:11">
      <c r="A10">
        <v>8</v>
      </c>
      <c r="C10">
        <v>13</v>
      </c>
      <c r="D10">
        <v>14</v>
      </c>
      <c r="E10">
        <f t="shared" si="0"/>
        <v>0.9285714285714286</v>
      </c>
      <c r="G10">
        <v>1</v>
      </c>
      <c r="H10">
        <v>16</v>
      </c>
      <c r="I10">
        <f t="shared" si="1"/>
        <v>6.25E-2</v>
      </c>
    </row>
    <row r="11" spans="1:11">
      <c r="A11">
        <v>9</v>
      </c>
      <c r="C11">
        <v>13</v>
      </c>
      <c r="D11">
        <v>17</v>
      </c>
      <c r="E11">
        <f t="shared" si="0"/>
        <v>0.76470588235294112</v>
      </c>
      <c r="G11">
        <v>1</v>
      </c>
      <c r="H11">
        <v>16</v>
      </c>
      <c r="I11">
        <f t="shared" si="1"/>
        <v>6.25E-2</v>
      </c>
    </row>
    <row r="12" spans="1:11">
      <c r="A12">
        <v>10</v>
      </c>
      <c r="C12">
        <v>14</v>
      </c>
      <c r="D12">
        <v>20</v>
      </c>
      <c r="E12">
        <f t="shared" si="0"/>
        <v>0.7</v>
      </c>
      <c r="G12">
        <v>1</v>
      </c>
      <c r="H12">
        <v>16</v>
      </c>
      <c r="I12">
        <f t="shared" si="1"/>
        <v>6.25E-2</v>
      </c>
    </row>
    <row r="13" spans="1:11">
      <c r="A13">
        <v>11</v>
      </c>
      <c r="C13">
        <v>15</v>
      </c>
      <c r="D13">
        <v>17</v>
      </c>
      <c r="E13">
        <f t="shared" si="0"/>
        <v>0.88235294117647056</v>
      </c>
      <c r="G13">
        <v>1</v>
      </c>
      <c r="H13">
        <v>16</v>
      </c>
      <c r="I13">
        <f t="shared" si="1"/>
        <v>6.25E-2</v>
      </c>
    </row>
    <row r="14" spans="1:11">
      <c r="A14">
        <v>12</v>
      </c>
      <c r="C14">
        <v>9</v>
      </c>
      <c r="D14">
        <v>17</v>
      </c>
      <c r="E14">
        <f t="shared" si="0"/>
        <v>0.52941176470588236</v>
      </c>
      <c r="G14">
        <v>0</v>
      </c>
      <c r="H14">
        <v>16</v>
      </c>
      <c r="I14">
        <f t="shared" si="1"/>
        <v>0</v>
      </c>
    </row>
    <row r="15" spans="1:11">
      <c r="A15">
        <v>13</v>
      </c>
      <c r="C15">
        <v>14</v>
      </c>
      <c r="D15">
        <v>15</v>
      </c>
      <c r="E15">
        <f t="shared" si="0"/>
        <v>0.93333333333333335</v>
      </c>
      <c r="G15">
        <v>1</v>
      </c>
      <c r="H15">
        <v>16</v>
      </c>
      <c r="I15">
        <f t="shared" si="1"/>
        <v>6.25E-2</v>
      </c>
    </row>
    <row r="16" spans="1:11">
      <c r="A16">
        <v>14</v>
      </c>
      <c r="C16">
        <v>13</v>
      </c>
      <c r="D16">
        <v>17</v>
      </c>
      <c r="E16">
        <f t="shared" si="0"/>
        <v>0.76470588235294112</v>
      </c>
      <c r="G16">
        <v>1</v>
      </c>
      <c r="H16">
        <v>16</v>
      </c>
      <c r="I16">
        <f t="shared" si="1"/>
        <v>6.25E-2</v>
      </c>
    </row>
    <row r="17" spans="1:9">
      <c r="A17">
        <v>15</v>
      </c>
      <c r="C17">
        <v>16</v>
      </c>
      <c r="D17">
        <v>17</v>
      </c>
      <c r="E17">
        <f t="shared" si="0"/>
        <v>0.94117647058823528</v>
      </c>
      <c r="G17">
        <v>1</v>
      </c>
      <c r="H17">
        <v>16</v>
      </c>
      <c r="I17">
        <f t="shared" si="1"/>
        <v>6.25E-2</v>
      </c>
    </row>
    <row r="18" spans="1:9">
      <c r="A18">
        <v>16</v>
      </c>
      <c r="C18">
        <v>15</v>
      </c>
      <c r="D18">
        <v>18</v>
      </c>
      <c r="E18">
        <f t="shared" si="0"/>
        <v>0.83333333333333337</v>
      </c>
      <c r="G18">
        <v>1</v>
      </c>
      <c r="H18">
        <v>16</v>
      </c>
      <c r="I18">
        <f t="shared" si="1"/>
        <v>6.25E-2</v>
      </c>
    </row>
    <row r="19" spans="1:9">
      <c r="A19">
        <v>17</v>
      </c>
      <c r="C19">
        <v>18</v>
      </c>
      <c r="D19">
        <v>21</v>
      </c>
      <c r="E19">
        <f t="shared" si="0"/>
        <v>0.8571428571428571</v>
      </c>
      <c r="G19">
        <v>1</v>
      </c>
      <c r="H19">
        <v>16</v>
      </c>
      <c r="I19">
        <f t="shared" si="1"/>
        <v>6.25E-2</v>
      </c>
    </row>
    <row r="20" spans="1:9">
      <c r="A20">
        <v>18</v>
      </c>
      <c r="C20">
        <v>15</v>
      </c>
      <c r="D20">
        <v>17</v>
      </c>
      <c r="E20">
        <f t="shared" si="0"/>
        <v>0.88235294117647056</v>
      </c>
      <c r="G20">
        <v>1</v>
      </c>
      <c r="H20">
        <v>16</v>
      </c>
      <c r="I20">
        <f t="shared" si="1"/>
        <v>6.25E-2</v>
      </c>
    </row>
    <row r="21" spans="1:9">
      <c r="A21">
        <v>19</v>
      </c>
      <c r="C21">
        <v>10</v>
      </c>
      <c r="D21">
        <v>13</v>
      </c>
      <c r="E21">
        <f t="shared" si="0"/>
        <v>0.76923076923076927</v>
      </c>
      <c r="G21">
        <v>1</v>
      </c>
      <c r="H21">
        <v>16</v>
      </c>
      <c r="I21">
        <f t="shared" si="1"/>
        <v>6.25E-2</v>
      </c>
    </row>
    <row r="22" spans="1:9">
      <c r="A22">
        <v>20</v>
      </c>
      <c r="C22">
        <v>13</v>
      </c>
      <c r="D22">
        <v>15</v>
      </c>
      <c r="E22">
        <f t="shared" si="0"/>
        <v>0.8666666666666667</v>
      </c>
      <c r="G22">
        <v>1</v>
      </c>
      <c r="H22">
        <v>16</v>
      </c>
      <c r="I22">
        <f t="shared" si="1"/>
        <v>6.25E-2</v>
      </c>
    </row>
    <row r="23" spans="1:9">
      <c r="A23">
        <v>21</v>
      </c>
      <c r="C23">
        <v>11</v>
      </c>
      <c r="D23">
        <v>14</v>
      </c>
      <c r="E23">
        <f t="shared" si="0"/>
        <v>0.7857142857142857</v>
      </c>
      <c r="G23">
        <v>1</v>
      </c>
      <c r="H23">
        <v>16</v>
      </c>
      <c r="I23">
        <f t="shared" si="1"/>
        <v>6.25E-2</v>
      </c>
    </row>
    <row r="24" spans="1:9">
      <c r="A24">
        <v>22</v>
      </c>
      <c r="C24">
        <v>11</v>
      </c>
      <c r="D24">
        <v>12</v>
      </c>
      <c r="E24">
        <f t="shared" si="0"/>
        <v>0.91666666666666663</v>
      </c>
      <c r="G24">
        <v>1</v>
      </c>
      <c r="H24">
        <v>16</v>
      </c>
      <c r="I24">
        <f t="shared" si="1"/>
        <v>6.25E-2</v>
      </c>
    </row>
    <row r="25" spans="1:9">
      <c r="A25">
        <v>23</v>
      </c>
      <c r="C25">
        <v>12</v>
      </c>
      <c r="D25">
        <v>13</v>
      </c>
      <c r="E25">
        <f t="shared" si="0"/>
        <v>0.92307692307692313</v>
      </c>
      <c r="G25">
        <v>1</v>
      </c>
      <c r="H25">
        <v>16</v>
      </c>
      <c r="I25">
        <f t="shared" si="1"/>
        <v>6.25E-2</v>
      </c>
    </row>
    <row r="26" spans="1:9">
      <c r="A26">
        <v>24</v>
      </c>
      <c r="C26">
        <v>11</v>
      </c>
      <c r="D26">
        <v>17</v>
      </c>
      <c r="E26">
        <f t="shared" si="0"/>
        <v>0.6470588235294118</v>
      </c>
      <c r="G26">
        <v>1</v>
      </c>
      <c r="H26">
        <v>16</v>
      </c>
      <c r="I26">
        <f t="shared" si="1"/>
        <v>6.25E-2</v>
      </c>
    </row>
    <row r="27" spans="1:9">
      <c r="A27">
        <v>25</v>
      </c>
      <c r="C27">
        <v>11</v>
      </c>
      <c r="D27">
        <v>14</v>
      </c>
      <c r="E27">
        <f t="shared" si="0"/>
        <v>0.7857142857142857</v>
      </c>
      <c r="G27">
        <v>1</v>
      </c>
      <c r="H27">
        <v>16</v>
      </c>
      <c r="I27">
        <f t="shared" si="1"/>
        <v>6.25E-2</v>
      </c>
    </row>
    <row r="28" spans="1:9">
      <c r="A28">
        <v>26</v>
      </c>
      <c r="C28">
        <v>10</v>
      </c>
      <c r="D28">
        <v>12</v>
      </c>
      <c r="E28">
        <f t="shared" si="0"/>
        <v>0.83333333333333337</v>
      </c>
      <c r="G28">
        <v>1</v>
      </c>
      <c r="H28">
        <v>16</v>
      </c>
      <c r="I28">
        <f t="shared" si="1"/>
        <v>6.25E-2</v>
      </c>
    </row>
    <row r="29" spans="1:9">
      <c r="A29">
        <v>27</v>
      </c>
      <c r="C29">
        <v>15</v>
      </c>
      <c r="D29">
        <v>19</v>
      </c>
      <c r="E29">
        <f t="shared" si="0"/>
        <v>0.78947368421052633</v>
      </c>
      <c r="G29">
        <v>1</v>
      </c>
      <c r="H29">
        <v>16</v>
      </c>
      <c r="I29">
        <f t="shared" si="1"/>
        <v>6.25E-2</v>
      </c>
    </row>
    <row r="30" spans="1:9">
      <c r="A30">
        <v>28</v>
      </c>
      <c r="C30">
        <v>16</v>
      </c>
      <c r="D30">
        <v>19</v>
      </c>
      <c r="E30">
        <f t="shared" si="0"/>
        <v>0.84210526315789469</v>
      </c>
      <c r="G30">
        <v>1</v>
      </c>
      <c r="H30">
        <v>16</v>
      </c>
      <c r="I30">
        <f t="shared" si="1"/>
        <v>6.25E-2</v>
      </c>
    </row>
    <row r="31" spans="1:9">
      <c r="A31">
        <v>29</v>
      </c>
      <c r="C31">
        <v>12</v>
      </c>
      <c r="D31">
        <v>19</v>
      </c>
      <c r="E31">
        <f t="shared" si="0"/>
        <v>0.63157894736842102</v>
      </c>
      <c r="G31">
        <v>1</v>
      </c>
      <c r="H31">
        <v>16</v>
      </c>
      <c r="I31">
        <f t="shared" si="1"/>
        <v>6.25E-2</v>
      </c>
    </row>
    <row r="32" spans="1:9">
      <c r="A32">
        <v>30</v>
      </c>
      <c r="C32">
        <v>12</v>
      </c>
      <c r="D32">
        <v>20</v>
      </c>
      <c r="E32">
        <f t="shared" si="0"/>
        <v>0.6</v>
      </c>
      <c r="G32">
        <v>1</v>
      </c>
      <c r="H32">
        <v>16</v>
      </c>
      <c r="I32">
        <f t="shared" si="1"/>
        <v>6.25E-2</v>
      </c>
    </row>
    <row r="33" spans="1:9">
      <c r="A33">
        <v>31</v>
      </c>
      <c r="C33">
        <v>7</v>
      </c>
      <c r="D33">
        <v>10</v>
      </c>
      <c r="E33">
        <f t="shared" si="0"/>
        <v>0.7</v>
      </c>
      <c r="G33">
        <v>1</v>
      </c>
      <c r="H33">
        <v>16</v>
      </c>
      <c r="I33">
        <f t="shared" si="1"/>
        <v>6.25E-2</v>
      </c>
    </row>
    <row r="34" spans="1:9">
      <c r="A34">
        <v>32</v>
      </c>
      <c r="C34">
        <v>12</v>
      </c>
      <c r="D34">
        <v>22</v>
      </c>
      <c r="E34">
        <f t="shared" si="0"/>
        <v>0.54545454545454541</v>
      </c>
      <c r="G34">
        <v>1</v>
      </c>
      <c r="H34">
        <v>16</v>
      </c>
      <c r="I34">
        <f t="shared" si="1"/>
        <v>6.25E-2</v>
      </c>
    </row>
    <row r="35" spans="1:9">
      <c r="A35">
        <v>33</v>
      </c>
      <c r="C35">
        <v>6</v>
      </c>
      <c r="D35">
        <v>7</v>
      </c>
      <c r="E35">
        <f t="shared" si="0"/>
        <v>0.8571428571428571</v>
      </c>
      <c r="G35">
        <v>1</v>
      </c>
      <c r="H35">
        <v>16</v>
      </c>
      <c r="I35">
        <f t="shared" si="1"/>
        <v>6.25E-2</v>
      </c>
    </row>
    <row r="36" spans="1:9">
      <c r="A36">
        <v>34</v>
      </c>
      <c r="C36">
        <v>14</v>
      </c>
      <c r="D36">
        <v>16</v>
      </c>
      <c r="E36">
        <f t="shared" si="0"/>
        <v>0.875</v>
      </c>
      <c r="G36">
        <v>1</v>
      </c>
      <c r="H36">
        <v>16</v>
      </c>
      <c r="I36">
        <f t="shared" si="1"/>
        <v>6.25E-2</v>
      </c>
    </row>
    <row r="37" spans="1:9">
      <c r="A37">
        <v>35</v>
      </c>
      <c r="C37">
        <v>10</v>
      </c>
      <c r="D37">
        <v>14</v>
      </c>
      <c r="E37">
        <f t="shared" si="0"/>
        <v>0.7142857142857143</v>
      </c>
      <c r="G37">
        <v>1</v>
      </c>
      <c r="H37">
        <v>16</v>
      </c>
      <c r="I37">
        <f t="shared" si="1"/>
        <v>6.25E-2</v>
      </c>
    </row>
    <row r="39" spans="1:9">
      <c r="E39">
        <f>AVERAGE(E3:E37)</f>
        <v>0.77672186651620545</v>
      </c>
      <c r="I39">
        <f>AVERAGE(I3:I37)</f>
        <v>6.0714285714285714E-2</v>
      </c>
    </row>
    <row r="40" spans="1:9">
      <c r="E40">
        <f>STDEV(E3:E37)</f>
        <v>0.11060335581701181</v>
      </c>
      <c r="I40">
        <f>STDEV(I3:I37)</f>
        <v>1.0564428184106439E-2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29" sqref="D29"/>
    </sheetView>
  </sheetViews>
  <sheetFormatPr baseColWidth="10" defaultRowHeight="15" x14ac:dyDescent="0"/>
  <sheetData>
    <row r="1" spans="1:11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3</v>
      </c>
      <c r="K1" s="1" t="s">
        <v>10</v>
      </c>
    </row>
    <row r="3" spans="1:11">
      <c r="A3">
        <v>1</v>
      </c>
      <c r="C3">
        <v>37</v>
      </c>
      <c r="D3">
        <v>42</v>
      </c>
      <c r="E3">
        <f>C3/D3</f>
        <v>0.88095238095238093</v>
      </c>
      <c r="G3">
        <v>3</v>
      </c>
      <c r="H3">
        <v>28</v>
      </c>
      <c r="I3">
        <f>G3/H3</f>
        <v>0.10714285714285714</v>
      </c>
    </row>
    <row r="4" spans="1:11">
      <c r="A4">
        <v>2</v>
      </c>
      <c r="C4">
        <v>36</v>
      </c>
      <c r="D4">
        <v>45</v>
      </c>
      <c r="E4">
        <f t="shared" ref="E4:E10" si="0">C4/D4</f>
        <v>0.8</v>
      </c>
      <c r="G4">
        <v>3</v>
      </c>
      <c r="H4">
        <v>28</v>
      </c>
      <c r="I4">
        <f t="shared" ref="I4:I37" si="1">G4/H4</f>
        <v>0.10714285714285714</v>
      </c>
    </row>
    <row r="5" spans="1:11">
      <c r="A5">
        <v>3</v>
      </c>
      <c r="C5">
        <v>36</v>
      </c>
      <c r="D5">
        <v>49</v>
      </c>
      <c r="E5">
        <f t="shared" si="0"/>
        <v>0.73469387755102045</v>
      </c>
      <c r="G5">
        <v>3</v>
      </c>
      <c r="H5">
        <v>28</v>
      </c>
      <c r="I5">
        <f t="shared" si="1"/>
        <v>0.10714285714285714</v>
      </c>
    </row>
    <row r="6" spans="1:11">
      <c r="A6">
        <v>4</v>
      </c>
      <c r="C6">
        <v>29</v>
      </c>
      <c r="D6">
        <v>34</v>
      </c>
      <c r="E6">
        <f t="shared" si="0"/>
        <v>0.8529411764705882</v>
      </c>
      <c r="G6">
        <v>3</v>
      </c>
      <c r="H6">
        <v>28</v>
      </c>
      <c r="I6">
        <f t="shared" si="1"/>
        <v>0.10714285714285714</v>
      </c>
    </row>
    <row r="7" spans="1:11">
      <c r="A7">
        <v>5</v>
      </c>
      <c r="C7">
        <v>19</v>
      </c>
      <c r="D7">
        <v>27</v>
      </c>
      <c r="E7">
        <f t="shared" si="0"/>
        <v>0.70370370370370372</v>
      </c>
      <c r="G7">
        <v>3</v>
      </c>
      <c r="H7">
        <v>28</v>
      </c>
      <c r="I7">
        <f t="shared" si="1"/>
        <v>0.10714285714285714</v>
      </c>
    </row>
    <row r="8" spans="1:11">
      <c r="A8">
        <v>6</v>
      </c>
      <c r="C8">
        <v>21</v>
      </c>
      <c r="D8">
        <v>25</v>
      </c>
      <c r="E8">
        <f t="shared" si="0"/>
        <v>0.84</v>
      </c>
      <c r="G8">
        <v>3</v>
      </c>
      <c r="H8">
        <v>28</v>
      </c>
      <c r="I8">
        <f t="shared" si="1"/>
        <v>0.10714285714285714</v>
      </c>
    </row>
    <row r="9" spans="1:11">
      <c r="A9">
        <v>7</v>
      </c>
      <c r="C9">
        <v>23</v>
      </c>
      <c r="D9">
        <v>26</v>
      </c>
      <c r="E9">
        <f t="shared" si="0"/>
        <v>0.88461538461538458</v>
      </c>
      <c r="G9">
        <v>3</v>
      </c>
      <c r="H9">
        <v>28</v>
      </c>
      <c r="I9">
        <f t="shared" si="1"/>
        <v>0.10714285714285714</v>
      </c>
    </row>
    <row r="10" spans="1:11">
      <c r="A10">
        <v>8</v>
      </c>
      <c r="C10">
        <v>22</v>
      </c>
      <c r="D10">
        <v>24</v>
      </c>
      <c r="E10">
        <f t="shared" si="0"/>
        <v>0.91666666666666663</v>
      </c>
      <c r="G10">
        <v>3</v>
      </c>
      <c r="H10">
        <v>28</v>
      </c>
      <c r="I10">
        <f t="shared" si="1"/>
        <v>0.10714285714285714</v>
      </c>
    </row>
    <row r="11" spans="1:11">
      <c r="A11">
        <v>9</v>
      </c>
      <c r="C11">
        <v>25</v>
      </c>
      <c r="D11">
        <v>30</v>
      </c>
      <c r="E11">
        <f t="shared" ref="E11:E37" si="2">C11/D11</f>
        <v>0.83333333333333337</v>
      </c>
      <c r="G11">
        <v>3</v>
      </c>
      <c r="H11">
        <v>28</v>
      </c>
      <c r="I11">
        <f t="shared" si="1"/>
        <v>0.10714285714285714</v>
      </c>
    </row>
    <row r="12" spans="1:11">
      <c r="A12">
        <v>10</v>
      </c>
      <c r="C12">
        <v>32</v>
      </c>
      <c r="D12">
        <v>36</v>
      </c>
      <c r="E12">
        <f t="shared" si="2"/>
        <v>0.88888888888888884</v>
      </c>
      <c r="G12">
        <v>3</v>
      </c>
      <c r="H12">
        <v>28</v>
      </c>
      <c r="I12">
        <f t="shared" si="1"/>
        <v>0.10714285714285714</v>
      </c>
    </row>
    <row r="13" spans="1:11">
      <c r="A13">
        <v>11</v>
      </c>
      <c r="C13">
        <v>21</v>
      </c>
      <c r="D13">
        <v>30</v>
      </c>
      <c r="E13">
        <f t="shared" si="2"/>
        <v>0.7</v>
      </c>
      <c r="G13">
        <v>3</v>
      </c>
      <c r="H13">
        <v>28</v>
      </c>
      <c r="I13">
        <f t="shared" si="1"/>
        <v>0.10714285714285714</v>
      </c>
    </row>
    <row r="14" spans="1:11">
      <c r="A14">
        <v>12</v>
      </c>
      <c r="C14">
        <v>22</v>
      </c>
      <c r="D14">
        <v>30</v>
      </c>
      <c r="E14">
        <f t="shared" si="2"/>
        <v>0.73333333333333328</v>
      </c>
      <c r="G14">
        <v>3</v>
      </c>
      <c r="H14">
        <v>28</v>
      </c>
      <c r="I14">
        <f t="shared" si="1"/>
        <v>0.10714285714285714</v>
      </c>
    </row>
    <row r="15" spans="1:11">
      <c r="A15">
        <v>13</v>
      </c>
      <c r="C15">
        <v>20</v>
      </c>
      <c r="D15">
        <v>27</v>
      </c>
      <c r="E15">
        <f t="shared" si="2"/>
        <v>0.7407407407407407</v>
      </c>
      <c r="G15">
        <v>3</v>
      </c>
      <c r="H15">
        <v>28</v>
      </c>
      <c r="I15">
        <f t="shared" si="1"/>
        <v>0.10714285714285714</v>
      </c>
    </row>
    <row r="16" spans="1:11">
      <c r="A16">
        <v>14</v>
      </c>
      <c r="C16">
        <v>25</v>
      </c>
      <c r="D16">
        <v>30</v>
      </c>
      <c r="E16">
        <f t="shared" si="2"/>
        <v>0.83333333333333337</v>
      </c>
      <c r="G16">
        <v>3</v>
      </c>
      <c r="H16">
        <v>28</v>
      </c>
      <c r="I16">
        <f t="shared" si="1"/>
        <v>0.10714285714285714</v>
      </c>
    </row>
    <row r="17" spans="1:9">
      <c r="A17">
        <v>15</v>
      </c>
      <c r="C17">
        <v>25</v>
      </c>
      <c r="D17">
        <v>30</v>
      </c>
      <c r="E17">
        <f t="shared" si="2"/>
        <v>0.83333333333333337</v>
      </c>
      <c r="G17">
        <v>3</v>
      </c>
      <c r="H17">
        <v>28</v>
      </c>
      <c r="I17">
        <f t="shared" si="1"/>
        <v>0.10714285714285714</v>
      </c>
    </row>
    <row r="18" spans="1:9">
      <c r="A18">
        <v>16</v>
      </c>
      <c r="C18">
        <v>26</v>
      </c>
      <c r="D18">
        <v>33</v>
      </c>
      <c r="E18">
        <f t="shared" si="2"/>
        <v>0.78787878787878785</v>
      </c>
      <c r="G18">
        <v>3</v>
      </c>
      <c r="H18">
        <v>28</v>
      </c>
      <c r="I18">
        <f t="shared" si="1"/>
        <v>0.10714285714285714</v>
      </c>
    </row>
    <row r="19" spans="1:9">
      <c r="A19">
        <v>17</v>
      </c>
      <c r="C19">
        <v>29</v>
      </c>
      <c r="D19">
        <v>37</v>
      </c>
      <c r="E19">
        <f t="shared" si="2"/>
        <v>0.78378378378378377</v>
      </c>
      <c r="G19">
        <v>3</v>
      </c>
      <c r="H19">
        <v>28</v>
      </c>
      <c r="I19">
        <f t="shared" si="1"/>
        <v>0.10714285714285714</v>
      </c>
    </row>
    <row r="20" spans="1:9">
      <c r="A20">
        <v>18</v>
      </c>
      <c r="C20">
        <v>19</v>
      </c>
      <c r="D20">
        <v>30</v>
      </c>
      <c r="E20">
        <f t="shared" si="2"/>
        <v>0.6333333333333333</v>
      </c>
      <c r="G20">
        <v>3</v>
      </c>
      <c r="H20">
        <v>28</v>
      </c>
      <c r="I20">
        <f t="shared" si="1"/>
        <v>0.10714285714285714</v>
      </c>
    </row>
    <row r="21" spans="1:9">
      <c r="A21">
        <v>19</v>
      </c>
      <c r="C21">
        <v>15</v>
      </c>
      <c r="D21">
        <v>22</v>
      </c>
      <c r="E21">
        <f t="shared" si="2"/>
        <v>0.68181818181818177</v>
      </c>
      <c r="G21">
        <v>3</v>
      </c>
      <c r="H21">
        <v>28</v>
      </c>
      <c r="I21">
        <f t="shared" si="1"/>
        <v>0.10714285714285714</v>
      </c>
    </row>
    <row r="22" spans="1:9">
      <c r="A22">
        <v>20</v>
      </c>
      <c r="C22">
        <v>19</v>
      </c>
      <c r="D22">
        <v>26</v>
      </c>
      <c r="E22">
        <f t="shared" si="2"/>
        <v>0.73076923076923073</v>
      </c>
      <c r="G22">
        <v>3</v>
      </c>
      <c r="H22">
        <v>28</v>
      </c>
      <c r="I22">
        <f t="shared" si="1"/>
        <v>0.10714285714285714</v>
      </c>
    </row>
    <row r="23" spans="1:9">
      <c r="A23">
        <v>21</v>
      </c>
      <c r="C23">
        <v>20</v>
      </c>
      <c r="D23">
        <v>25</v>
      </c>
      <c r="E23">
        <f t="shared" si="2"/>
        <v>0.8</v>
      </c>
      <c r="G23">
        <v>3</v>
      </c>
      <c r="H23">
        <v>28</v>
      </c>
      <c r="I23">
        <f t="shared" si="1"/>
        <v>0.10714285714285714</v>
      </c>
    </row>
    <row r="24" spans="1:9">
      <c r="A24">
        <v>22</v>
      </c>
      <c r="C24">
        <v>18</v>
      </c>
      <c r="D24">
        <v>22</v>
      </c>
      <c r="E24">
        <f t="shared" si="2"/>
        <v>0.81818181818181823</v>
      </c>
      <c r="G24">
        <v>3</v>
      </c>
      <c r="H24">
        <v>28</v>
      </c>
      <c r="I24">
        <f t="shared" si="1"/>
        <v>0.10714285714285714</v>
      </c>
    </row>
    <row r="25" spans="1:9">
      <c r="A25">
        <v>23</v>
      </c>
      <c r="C25">
        <v>20</v>
      </c>
      <c r="D25">
        <v>23</v>
      </c>
      <c r="E25">
        <f t="shared" si="2"/>
        <v>0.86956521739130432</v>
      </c>
      <c r="G25">
        <v>3</v>
      </c>
      <c r="H25">
        <v>28</v>
      </c>
      <c r="I25">
        <f t="shared" si="1"/>
        <v>0.10714285714285714</v>
      </c>
    </row>
    <row r="26" spans="1:9">
      <c r="A26">
        <v>24</v>
      </c>
      <c r="C26">
        <v>21</v>
      </c>
      <c r="D26">
        <v>30</v>
      </c>
      <c r="E26">
        <f t="shared" si="2"/>
        <v>0.7</v>
      </c>
      <c r="G26">
        <v>3</v>
      </c>
      <c r="H26">
        <v>28</v>
      </c>
      <c r="I26">
        <f t="shared" si="1"/>
        <v>0.10714285714285714</v>
      </c>
    </row>
    <row r="27" spans="1:9">
      <c r="A27">
        <v>25</v>
      </c>
      <c r="C27">
        <v>19</v>
      </c>
      <c r="D27">
        <v>24</v>
      </c>
      <c r="E27">
        <f t="shared" si="2"/>
        <v>0.79166666666666663</v>
      </c>
      <c r="G27">
        <v>3</v>
      </c>
      <c r="H27">
        <v>28</v>
      </c>
      <c r="I27">
        <f t="shared" si="1"/>
        <v>0.10714285714285714</v>
      </c>
    </row>
    <row r="28" spans="1:9">
      <c r="A28">
        <v>26</v>
      </c>
      <c r="C28">
        <v>20</v>
      </c>
      <c r="D28">
        <v>22</v>
      </c>
      <c r="E28">
        <f t="shared" si="2"/>
        <v>0.90909090909090906</v>
      </c>
      <c r="G28">
        <v>3</v>
      </c>
      <c r="H28">
        <v>28</v>
      </c>
      <c r="I28">
        <f t="shared" si="1"/>
        <v>0.10714285714285714</v>
      </c>
    </row>
    <row r="29" spans="1:9">
      <c r="A29">
        <v>27</v>
      </c>
      <c r="C29">
        <v>26</v>
      </c>
      <c r="D29">
        <v>33</v>
      </c>
      <c r="E29">
        <f t="shared" si="2"/>
        <v>0.78787878787878785</v>
      </c>
      <c r="G29">
        <v>3</v>
      </c>
      <c r="H29">
        <v>28</v>
      </c>
      <c r="I29">
        <f t="shared" si="1"/>
        <v>0.10714285714285714</v>
      </c>
    </row>
    <row r="30" spans="1:9">
      <c r="A30">
        <v>28</v>
      </c>
      <c r="C30">
        <v>21</v>
      </c>
      <c r="D30">
        <v>34</v>
      </c>
      <c r="E30">
        <f t="shared" si="2"/>
        <v>0.61764705882352944</v>
      </c>
      <c r="G30">
        <v>3</v>
      </c>
      <c r="H30">
        <v>28</v>
      </c>
      <c r="I30">
        <f t="shared" si="1"/>
        <v>0.10714285714285714</v>
      </c>
    </row>
    <row r="31" spans="1:9">
      <c r="A31">
        <v>29</v>
      </c>
      <c r="C31">
        <v>27</v>
      </c>
      <c r="D31">
        <v>34</v>
      </c>
      <c r="E31">
        <f t="shared" si="2"/>
        <v>0.79411764705882348</v>
      </c>
      <c r="G31">
        <v>3</v>
      </c>
      <c r="H31">
        <v>28</v>
      </c>
      <c r="I31">
        <f t="shared" si="1"/>
        <v>0.10714285714285714</v>
      </c>
    </row>
    <row r="32" spans="1:9">
      <c r="A32">
        <v>30</v>
      </c>
      <c r="C32">
        <v>32</v>
      </c>
      <c r="D32">
        <v>36</v>
      </c>
      <c r="E32">
        <f t="shared" si="2"/>
        <v>0.88888888888888884</v>
      </c>
      <c r="G32">
        <v>3</v>
      </c>
      <c r="H32">
        <v>28</v>
      </c>
      <c r="I32">
        <f t="shared" si="1"/>
        <v>0.10714285714285714</v>
      </c>
    </row>
    <row r="33" spans="1:9">
      <c r="A33">
        <v>31</v>
      </c>
      <c r="C33">
        <v>18</v>
      </c>
      <c r="D33">
        <v>18</v>
      </c>
      <c r="E33">
        <f t="shared" si="2"/>
        <v>1</v>
      </c>
      <c r="G33">
        <v>3</v>
      </c>
      <c r="H33">
        <v>28</v>
      </c>
      <c r="I33">
        <f t="shared" si="1"/>
        <v>0.10714285714285714</v>
      </c>
    </row>
    <row r="34" spans="1:9">
      <c r="A34">
        <v>32</v>
      </c>
      <c r="C34">
        <v>30</v>
      </c>
      <c r="D34">
        <v>38</v>
      </c>
      <c r="E34">
        <f t="shared" si="2"/>
        <v>0.78947368421052633</v>
      </c>
      <c r="G34">
        <v>3</v>
      </c>
      <c r="H34">
        <v>28</v>
      </c>
      <c r="I34">
        <f t="shared" si="1"/>
        <v>0.10714285714285714</v>
      </c>
    </row>
    <row r="35" spans="1:9">
      <c r="A35">
        <v>33</v>
      </c>
      <c r="C35">
        <v>11</v>
      </c>
      <c r="D35">
        <v>13</v>
      </c>
      <c r="E35">
        <f t="shared" si="2"/>
        <v>0.84615384615384615</v>
      </c>
      <c r="G35">
        <v>3</v>
      </c>
      <c r="H35">
        <v>28</v>
      </c>
      <c r="I35">
        <f t="shared" si="1"/>
        <v>0.10714285714285714</v>
      </c>
    </row>
    <row r="36" spans="1:9">
      <c r="A36">
        <v>34</v>
      </c>
      <c r="C36">
        <v>25</v>
      </c>
      <c r="D36">
        <v>28</v>
      </c>
      <c r="E36">
        <f t="shared" si="2"/>
        <v>0.8928571428571429</v>
      </c>
      <c r="G36">
        <v>3</v>
      </c>
      <c r="H36">
        <v>28</v>
      </c>
      <c r="I36">
        <f t="shared" si="1"/>
        <v>0.10714285714285714</v>
      </c>
    </row>
    <row r="37" spans="1:9">
      <c r="A37">
        <v>35</v>
      </c>
      <c r="C37">
        <v>20</v>
      </c>
      <c r="D37">
        <v>26</v>
      </c>
      <c r="E37">
        <f t="shared" si="2"/>
        <v>0.76923076923076927</v>
      </c>
      <c r="G37">
        <v>3</v>
      </c>
      <c r="H37">
        <v>28</v>
      </c>
      <c r="I37">
        <f t="shared" si="1"/>
        <v>0.10714285714285714</v>
      </c>
    </row>
    <row r="39" spans="1:9">
      <c r="E39">
        <f>AVERAGE(E3:E37)</f>
        <v>0.80196776876968678</v>
      </c>
      <c r="I39">
        <f>AVERAGE(I3:I37)</f>
        <v>0.10714285714285718</v>
      </c>
    </row>
    <row r="40" spans="1:9">
      <c r="E40">
        <f>STDEV(E3:E37)</f>
        <v>8.42882229008039E-2</v>
      </c>
      <c r="I40">
        <f>STDEV(I3:I37)</f>
        <v>4.2241181901982926E-17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8" sqref="H8"/>
    </sheetView>
  </sheetViews>
  <sheetFormatPr baseColWidth="10" defaultRowHeight="15" x14ac:dyDescent="0"/>
  <sheetData>
    <row r="1" spans="1:5">
      <c r="A1" s="1" t="s">
        <v>7</v>
      </c>
      <c r="B1" s="1" t="s">
        <v>8</v>
      </c>
      <c r="C1" s="1" t="s">
        <v>9</v>
      </c>
      <c r="E1" s="1" t="s">
        <v>36</v>
      </c>
    </row>
    <row r="3" spans="1:5">
      <c r="A3">
        <v>5</v>
      </c>
      <c r="B3">
        <f>127/171</f>
        <v>0.74269005847953218</v>
      </c>
      <c r="C3">
        <f>50/115</f>
        <v>0.43478260869565216</v>
      </c>
    </row>
    <row r="4" spans="1:5">
      <c r="A4">
        <v>10</v>
      </c>
      <c r="B4">
        <f>61/85</f>
        <v>0.71764705882352942</v>
      </c>
      <c r="C4">
        <f>16/57</f>
        <v>0.2807017543859649</v>
      </c>
    </row>
    <row r="5" spans="1:5">
      <c r="A5">
        <v>15</v>
      </c>
      <c r="B5">
        <f>44/61</f>
        <v>0.72131147540983609</v>
      </c>
      <c r="C5">
        <f>6/31</f>
        <v>0.19354838709677419</v>
      </c>
    </row>
    <row r="6" spans="1:5">
      <c r="A6">
        <v>20</v>
      </c>
      <c r="B6">
        <f>30/42</f>
        <v>0.7142857142857143</v>
      </c>
      <c r="C6">
        <f>7/28</f>
        <v>0.25</v>
      </c>
    </row>
    <row r="7" spans="1:5">
      <c r="A7">
        <v>25</v>
      </c>
      <c r="B7">
        <f>26/34</f>
        <v>0.76470588235294112</v>
      </c>
      <c r="C7">
        <f>4/23</f>
        <v>0.17391304347826086</v>
      </c>
    </row>
    <row r="8" spans="1:5">
      <c r="A8">
        <v>30</v>
      </c>
      <c r="B8">
        <f>23/28</f>
        <v>0.8214285714285714</v>
      </c>
      <c r="C8">
        <f>2/19</f>
        <v>0.10526315789473684</v>
      </c>
    </row>
    <row r="9" spans="1:5">
      <c r="A9">
        <v>35</v>
      </c>
      <c r="B9">
        <f>18/24</f>
        <v>0.75</v>
      </c>
      <c r="C9">
        <f>1/16</f>
        <v>6.25E-2</v>
      </c>
    </row>
    <row r="10" spans="1:5">
      <c r="A10">
        <v>40</v>
      </c>
      <c r="B10">
        <f>14/21</f>
        <v>0.66666666666666663</v>
      </c>
      <c r="C10">
        <f>2/14</f>
        <v>0.14285714285714285</v>
      </c>
    </row>
    <row r="11" spans="1:5">
      <c r="A11">
        <v>45</v>
      </c>
      <c r="B11">
        <f>14/19</f>
        <v>0.73684210526315785</v>
      </c>
      <c r="C11">
        <f>1/12</f>
        <v>8.3333333333333329E-2</v>
      </c>
    </row>
    <row r="12" spans="1:5">
      <c r="A12">
        <v>50</v>
      </c>
      <c r="B12">
        <f>11/17</f>
        <v>0.6470588235294118</v>
      </c>
      <c r="C12">
        <f>0/11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baseColWidth="10" defaultRowHeight="15" x14ac:dyDescent="0"/>
  <sheetData>
    <row r="1" spans="1:5">
      <c r="A1" s="1" t="s">
        <v>7</v>
      </c>
      <c r="B1" s="1" t="s">
        <v>8</v>
      </c>
      <c r="C1" s="1" t="s">
        <v>9</v>
      </c>
      <c r="E1" s="1" t="s">
        <v>35</v>
      </c>
    </row>
    <row r="3" spans="1:5">
      <c r="A3">
        <v>5</v>
      </c>
      <c r="B3">
        <f>136/171</f>
        <v>0.79532163742690054</v>
      </c>
      <c r="C3">
        <f>34/115</f>
        <v>0.29565217391304349</v>
      </c>
    </row>
    <row r="4" spans="1:5">
      <c r="A4">
        <v>10</v>
      </c>
      <c r="B4">
        <f>70/85</f>
        <v>0.82352941176470584</v>
      </c>
      <c r="C4">
        <f>13/57</f>
        <v>0.22807017543859648</v>
      </c>
    </row>
    <row r="5" spans="1:5">
      <c r="A5">
        <v>15</v>
      </c>
      <c r="B5">
        <f>48/57</f>
        <v>0.84210526315789469</v>
      </c>
      <c r="C5">
        <f>6/38</f>
        <v>0.15789473684210525</v>
      </c>
    </row>
    <row r="6" spans="1:5">
      <c r="A6">
        <v>20</v>
      </c>
      <c r="B6">
        <f>37/42</f>
        <v>0.88095238095238093</v>
      </c>
      <c r="C6">
        <f>3/28</f>
        <v>0.10714285714285714</v>
      </c>
    </row>
    <row r="7" spans="1:5">
      <c r="A7">
        <v>25</v>
      </c>
      <c r="B7">
        <f>32/36</f>
        <v>0.88888888888888884</v>
      </c>
      <c r="C7">
        <f>2/23</f>
        <v>8.6956521739130432E-2</v>
      </c>
    </row>
    <row r="8" spans="1:5">
      <c r="A8">
        <v>30</v>
      </c>
      <c r="B8">
        <f>23/28</f>
        <v>0.8214285714285714</v>
      </c>
      <c r="C8">
        <f>0/19</f>
        <v>0</v>
      </c>
    </row>
    <row r="9" spans="1:5">
      <c r="A9">
        <v>35</v>
      </c>
      <c r="B9">
        <f>17/24</f>
        <v>0.70833333333333337</v>
      </c>
      <c r="C9">
        <f>1/16</f>
        <v>6.25E-2</v>
      </c>
    </row>
    <row r="10" spans="1:5">
      <c r="A10">
        <v>40</v>
      </c>
      <c r="B10">
        <f>17/21</f>
        <v>0.80952380952380953</v>
      </c>
      <c r="C10">
        <f>1/14</f>
        <v>7.1428571428571425E-2</v>
      </c>
    </row>
    <row r="11" spans="1:5">
      <c r="A11">
        <v>45</v>
      </c>
      <c r="B11">
        <f>17/19</f>
        <v>0.89473684210526316</v>
      </c>
      <c r="C11">
        <f>0/12</f>
        <v>0</v>
      </c>
    </row>
    <row r="12" spans="1:5">
      <c r="A12">
        <v>50</v>
      </c>
      <c r="B12">
        <f>13/17</f>
        <v>0.76470588235294112</v>
      </c>
      <c r="C12">
        <f>0/11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9" sqref="E9"/>
    </sheetView>
  </sheetViews>
  <sheetFormatPr baseColWidth="10" defaultRowHeight="15" x14ac:dyDescent="0"/>
  <sheetData>
    <row r="1" spans="1:4">
      <c r="A1" t="s">
        <v>11</v>
      </c>
      <c r="B1">
        <f>10/60</f>
        <v>0.16666666666666666</v>
      </c>
      <c r="D1" s="1" t="s">
        <v>34</v>
      </c>
    </row>
    <row r="2" spans="1:4">
      <c r="A2" t="s">
        <v>12</v>
      </c>
      <c r="B2">
        <f>7/62</f>
        <v>0.11290322580645161</v>
      </c>
    </row>
    <row r="3" spans="1:4">
      <c r="A3" t="s">
        <v>13</v>
      </c>
      <c r="B3">
        <f>11/49</f>
        <v>0.22448979591836735</v>
      </c>
    </row>
    <row r="4" spans="1:4">
      <c r="A4" t="s">
        <v>14</v>
      </c>
      <c r="B4">
        <f>16/51</f>
        <v>0.31372549019607843</v>
      </c>
    </row>
    <row r="5" spans="1:4">
      <c r="A5" t="s">
        <v>15</v>
      </c>
      <c r="B5">
        <f>68/100</f>
        <v>0.68</v>
      </c>
    </row>
    <row r="6" spans="1:4">
      <c r="A6" t="s">
        <v>16</v>
      </c>
      <c r="B6">
        <f>17/23</f>
        <v>0.73913043478260865</v>
      </c>
    </row>
    <row r="7" spans="1:4">
      <c r="A7" t="s">
        <v>17</v>
      </c>
      <c r="B7">
        <f>65/78</f>
        <v>0.83333333333333337</v>
      </c>
    </row>
    <row r="8" spans="1:4">
      <c r="A8" t="s">
        <v>18</v>
      </c>
      <c r="B8">
        <f>87/124</f>
        <v>0.70161290322580649</v>
      </c>
    </row>
    <row r="9" spans="1:4">
      <c r="A9" t="s">
        <v>19</v>
      </c>
      <c r="B9">
        <f>23/31</f>
        <v>0.74193548387096775</v>
      </c>
    </row>
    <row r="10" spans="1:4">
      <c r="A10" t="s">
        <v>20</v>
      </c>
      <c r="B10">
        <f>13/14</f>
        <v>0.9285714285714286</v>
      </c>
    </row>
    <row r="11" spans="1:4">
      <c r="A11" t="s">
        <v>21</v>
      </c>
      <c r="B11">
        <f>181/196</f>
        <v>0.92346938775510201</v>
      </c>
    </row>
    <row r="12" spans="1:4">
      <c r="A12" t="s">
        <v>22</v>
      </c>
      <c r="B12">
        <f>76/132</f>
        <v>0.5757575757575758</v>
      </c>
    </row>
    <row r="13" spans="1:4">
      <c r="A13" t="s">
        <v>23</v>
      </c>
      <c r="B13">
        <f>1/75</f>
        <v>1.3333333333333334E-2</v>
      </c>
    </row>
    <row r="14" spans="1:4">
      <c r="A14" t="s">
        <v>24</v>
      </c>
      <c r="B14">
        <f>17/218</f>
        <v>7.7981651376146793E-2</v>
      </c>
    </row>
    <row r="15" spans="1:4">
      <c r="A15" t="s">
        <v>25</v>
      </c>
      <c r="B15">
        <f>6/26</f>
        <v>0.23076923076923078</v>
      </c>
    </row>
    <row r="16" spans="1:4">
      <c r="A16" t="s">
        <v>26</v>
      </c>
      <c r="B16">
        <f>2/16</f>
        <v>0.125</v>
      </c>
    </row>
    <row r="17" spans="1:2">
      <c r="A17" t="s">
        <v>27</v>
      </c>
      <c r="B17">
        <f>1/72</f>
        <v>1.3888888888888888E-2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baseColWidth="10" defaultRowHeight="15" x14ac:dyDescent="0"/>
  <sheetData>
    <row r="1" spans="1:6">
      <c r="A1" t="s">
        <v>28</v>
      </c>
      <c r="B1" t="s">
        <v>30</v>
      </c>
      <c r="D1" t="s">
        <v>33</v>
      </c>
      <c r="F1" s="1"/>
    </row>
    <row r="2" spans="1:6">
      <c r="A2" t="s">
        <v>29</v>
      </c>
      <c r="B2" t="s">
        <v>31</v>
      </c>
      <c r="D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Dexter</dc:creator>
  <cp:lastModifiedBy>Joseph Dexter</cp:lastModifiedBy>
  <dcterms:created xsi:type="dcterms:W3CDTF">2016-12-09T19:34:01Z</dcterms:created>
  <dcterms:modified xsi:type="dcterms:W3CDTF">2017-04-04T05:00:35Z</dcterms:modified>
</cp:coreProperties>
</file>