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DDF2361-BD75-41CD-A460-484F4D5F25B8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/>
  <c r="R4" i="1"/>
  <c r="R5" i="1"/>
  <c r="R6" i="1"/>
  <c r="R7" i="1"/>
  <c r="R8" i="1"/>
  <c r="R3" i="1"/>
  <c r="X4" i="1"/>
  <c r="X5" i="1"/>
  <c r="X6" i="1"/>
  <c r="X7" i="1"/>
  <c r="X8" i="1"/>
  <c r="X3" i="1"/>
  <c r="F4" i="1" l="1"/>
  <c r="G4" i="1" s="1"/>
  <c r="T4" i="1" s="1"/>
  <c r="F5" i="1"/>
  <c r="Y5" i="1" s="1"/>
  <c r="F6" i="1"/>
  <c r="Y6" i="1" s="1"/>
  <c r="F7" i="1"/>
  <c r="G7" i="1" s="1"/>
  <c r="F8" i="1"/>
  <c r="G8" i="1" s="1"/>
  <c r="F3" i="1"/>
  <c r="Y3" i="1" s="1"/>
  <c r="Y8" i="1" l="1"/>
  <c r="Y4" i="1"/>
  <c r="G6" i="1"/>
  <c r="Y7" i="1"/>
  <c r="G3" i="1"/>
  <c r="T3" i="1" s="1"/>
  <c r="G5" i="1"/>
  <c r="M4" i="1"/>
  <c r="M5" i="1"/>
  <c r="M6" i="1"/>
  <c r="M7" i="1"/>
  <c r="M8" i="1"/>
  <c r="M3" i="1"/>
  <c r="P3" i="1" s="1"/>
  <c r="L4" i="1"/>
  <c r="L5" i="1"/>
  <c r="L6" i="1"/>
  <c r="L7" i="1"/>
  <c r="L8" i="1"/>
  <c r="L3" i="1"/>
  <c r="N3" i="1" s="1"/>
  <c r="O3" i="1" l="1"/>
  <c r="N8" i="1"/>
  <c r="O4" i="1"/>
  <c r="P5" i="1"/>
  <c r="P7" i="1"/>
  <c r="O8" i="1"/>
  <c r="N4" i="1"/>
  <c r="N5" i="1"/>
  <c r="N6" i="1"/>
  <c r="N7" i="1"/>
  <c r="W3" i="1"/>
  <c r="Z3" i="1" s="1"/>
  <c r="W5" i="1" l="1"/>
  <c r="W7" i="1"/>
  <c r="O6" i="1"/>
  <c r="P6" i="1"/>
  <c r="W6" i="1" s="1"/>
  <c r="P8" i="1"/>
  <c r="W8" i="1" s="1"/>
  <c r="O7" i="1"/>
  <c r="T7" i="1" s="1"/>
  <c r="Z7" i="1" s="1"/>
  <c r="O5" i="1"/>
  <c r="P4" i="1"/>
  <c r="W4" i="1" l="1"/>
  <c r="Z4" i="1" s="1"/>
  <c r="T5" i="1"/>
  <c r="Z5" i="1" s="1"/>
  <c r="T6" i="1"/>
  <c r="Z6" i="1" s="1"/>
  <c r="T8" i="1" l="1"/>
  <c r="Z8" i="1" s="1"/>
  <c r="U11" i="1" s="1"/>
</calcChain>
</file>

<file path=xl/sharedStrings.xml><?xml version="1.0" encoding="utf-8"?>
<sst xmlns="http://schemas.openxmlformats.org/spreadsheetml/2006/main" count="25" uniqueCount="24">
  <si>
    <t>Xi</t>
  </si>
  <si>
    <t>X1</t>
  </si>
  <si>
    <t>X2</t>
  </si>
  <si>
    <t>Yi</t>
  </si>
  <si>
    <t>x</t>
  </si>
  <si>
    <t>beta</t>
  </si>
  <si>
    <t>theta</t>
  </si>
  <si>
    <t>Gamma</t>
  </si>
  <si>
    <t>Sigma</t>
  </si>
  <si>
    <t>LN g</t>
  </si>
  <si>
    <t>L</t>
  </si>
  <si>
    <t>h</t>
  </si>
  <si>
    <t>Kernel</t>
  </si>
  <si>
    <t>Weighting LN g</t>
  </si>
  <si>
    <t>x1</t>
  </si>
  <si>
    <t>x2</t>
  </si>
  <si>
    <t>x1-X1</t>
  </si>
  <si>
    <t>x2-X2</t>
  </si>
  <si>
    <t>(x1-X1)^2</t>
  </si>
  <si>
    <t>(x1-X1)(x2-X2)</t>
  </si>
  <si>
    <t>(x2-X2)^2</t>
  </si>
  <si>
    <t>l2(x-Xi)/h</t>
  </si>
  <si>
    <t>Exceedances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</si>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</sst>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G1" workbookViewId="0">
      <selection activeCell="R14" sqref="R14"/>
    </sheetView>
  </sheetViews>
  <sheetFormatPr baseColWidth="10" defaultColWidth="9.140625" defaultRowHeight="15" x14ac:dyDescent="0.25"/>
  <cols>
    <col min="7" max="7" width="12.28515625" bestFit="1" customWidth="1"/>
    <col min="15" max="15" width="10.85546875" customWidth="1"/>
    <col min="17" max="17" width="1.85546875" customWidth="1"/>
    <col min="25" max="25" width="12.28515625" bestFit="1" customWidth="1"/>
    <col min="26" max="26" width="10" customWidth="1"/>
  </cols>
  <sheetData>
    <row r="1" spans="1:26" x14ac:dyDescent="0.25">
      <c r="A1" s="11" t="s">
        <v>4</v>
      </c>
      <c r="B1" s="11"/>
      <c r="C1" s="10" t="s">
        <v>0</v>
      </c>
      <c r="D1" s="10"/>
      <c r="E1" s="11" t="s">
        <v>3</v>
      </c>
      <c r="F1" s="11" t="s">
        <v>23</v>
      </c>
      <c r="G1" s="11" t="s">
        <v>22</v>
      </c>
      <c r="H1" s="11" t="s">
        <v>11</v>
      </c>
      <c r="I1" s="7"/>
      <c r="R1" s="12" t="s">
        <v>7</v>
      </c>
      <c r="S1" s="12" t="s">
        <v>8</v>
      </c>
      <c r="T1" s="13" t="s">
        <v>9</v>
      </c>
      <c r="U1" s="12"/>
      <c r="W1" s="12" t="s">
        <v>21</v>
      </c>
      <c r="X1" s="12" t="s">
        <v>12</v>
      </c>
      <c r="Y1" s="13" t="s">
        <v>22</v>
      </c>
      <c r="Z1" s="9" t="s">
        <v>13</v>
      </c>
    </row>
    <row r="2" spans="1:26" x14ac:dyDescent="0.25">
      <c r="A2" t="s">
        <v>14</v>
      </c>
      <c r="B2" s="8" t="s">
        <v>15</v>
      </c>
      <c r="C2" t="s">
        <v>1</v>
      </c>
      <c r="D2" t="s">
        <v>2</v>
      </c>
      <c r="E2" s="11"/>
      <c r="F2" s="11"/>
      <c r="G2" s="11"/>
      <c r="H2" s="11"/>
      <c r="I2" s="7"/>
      <c r="K2" s="2">
        <v>1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R2" s="12"/>
      <c r="S2" s="12"/>
      <c r="T2" s="14"/>
      <c r="U2" s="12"/>
      <c r="W2" s="12"/>
      <c r="X2" s="12"/>
      <c r="Y2" s="14"/>
      <c r="Z2" s="9"/>
    </row>
    <row r="3" spans="1:26" x14ac:dyDescent="0.25">
      <c r="A3">
        <v>0.5</v>
      </c>
      <c r="B3">
        <v>0.5</v>
      </c>
      <c r="C3">
        <v>0</v>
      </c>
      <c r="D3">
        <v>0.05</v>
      </c>
      <c r="E3">
        <v>0.1</v>
      </c>
      <c r="F3">
        <f>0.25</f>
        <v>0.25</v>
      </c>
      <c r="G3">
        <f>MAX(0,E3-F3)</f>
        <v>0</v>
      </c>
      <c r="H3" s="1">
        <v>0.6</v>
      </c>
      <c r="I3" s="6"/>
      <c r="K3" s="3">
        <v>1</v>
      </c>
      <c r="L3" s="3">
        <f>C3-A3</f>
        <v>-0.5</v>
      </c>
      <c r="M3" s="3">
        <f>D3-B3</f>
        <v>-0.45</v>
      </c>
      <c r="N3" s="3">
        <f>L3^2</f>
        <v>0.25</v>
      </c>
      <c r="O3" s="3">
        <f>L3*M3</f>
        <v>0.22500000000000001</v>
      </c>
      <c r="P3" s="3">
        <f>M3^2</f>
        <v>0.20250000000000001</v>
      </c>
      <c r="R3" s="3">
        <f>EXP(K$10*K3+L$10*L3+M$10*M3+N$10*N3+O$10*O3+P$10*P3)</f>
        <v>1.0073015271017038</v>
      </c>
      <c r="S3" s="3">
        <f>EXP(K$11*K3+L$11*L3+M$11*M3+N$11*N3+O$11*O3+P$11*P3)</f>
        <v>2.0698993853813565</v>
      </c>
      <c r="T3" s="3">
        <f>IF(G3=0,0,LN(S3)+(1+1/R3)*LN(1+R3*G3/S3))</f>
        <v>0</v>
      </c>
      <c r="U3" s="3"/>
      <c r="W3" s="2">
        <f>SQRT(N3+P3)/H3</f>
        <v>1.1211353372561426</v>
      </c>
      <c r="X3" s="2">
        <f>IF(ABS(W3)&lt;1,3/4*(1-W3^2),0)/H3</f>
        <v>0</v>
      </c>
      <c r="Y3" s="2">
        <f>MAX(0,E3-F3)</f>
        <v>0</v>
      </c>
      <c r="Z3" s="2">
        <f>T3*X3</f>
        <v>0</v>
      </c>
    </row>
    <row r="4" spans="1:26" x14ac:dyDescent="0.25">
      <c r="A4">
        <v>0.5</v>
      </c>
      <c r="B4">
        <v>0.5</v>
      </c>
      <c r="C4">
        <v>0.2</v>
      </c>
      <c r="D4">
        <v>0.25</v>
      </c>
      <c r="E4">
        <v>0.2</v>
      </c>
      <c r="F4">
        <f t="shared" ref="F4:F8" si="0">0.25</f>
        <v>0.25</v>
      </c>
      <c r="G4">
        <f t="shared" ref="G4:G8" si="1">MAX(0,E4-F4)</f>
        <v>0</v>
      </c>
      <c r="H4" s="1">
        <v>0.6</v>
      </c>
      <c r="I4" s="6"/>
      <c r="K4" s="3">
        <v>1</v>
      </c>
      <c r="L4" s="3">
        <f t="shared" ref="L4:L8" si="2">C4-A4</f>
        <v>-0.3</v>
      </c>
      <c r="M4" s="3">
        <f t="shared" ref="M4:M8" si="3">D4-B4</f>
        <v>-0.25</v>
      </c>
      <c r="N4" s="3">
        <f t="shared" ref="N4:N8" si="4">L4^2</f>
        <v>0.09</v>
      </c>
      <c r="O4" s="3">
        <f t="shared" ref="O4:O8" si="5">L4*M4</f>
        <v>7.4999999999999997E-2</v>
      </c>
      <c r="P4" s="3">
        <f t="shared" ref="P4:P8" si="6">M4^2</f>
        <v>6.25E-2</v>
      </c>
      <c r="R4" s="3">
        <f t="shared" ref="R4:R8" si="7">EXP(K$10*K4+L$10*L4+M$10*M4+N$10*N4+O$10*O4+P$10*P4)</f>
        <v>1.006798002229861</v>
      </c>
      <c r="S4" s="3">
        <f t="shared" ref="S4:S8" si="8">EXP(K$11*K4+L$11*L4+M$11*M4+N$11*N4+O$11*O4+P$11*P4)</f>
        <v>1.9689492011306891</v>
      </c>
      <c r="T4" s="3">
        <f t="shared" ref="T4:T8" si="9">IF(G4=0,0,LN(S4)+(1+1/R4)*LN(1+R4*G4/S4))</f>
        <v>0</v>
      </c>
      <c r="U4" s="3"/>
      <c r="W4" s="2">
        <f t="shared" ref="W4:W8" si="10">SQRT(N4+P4)/H4</f>
        <v>0.65085413965888783</v>
      </c>
      <c r="X4" s="2">
        <f t="shared" ref="X4:X8" si="11">IF(ABS(W4)&lt;1,3/4*(1-W4^2),0)/H4</f>
        <v>0.72048611111111127</v>
      </c>
      <c r="Y4" s="2">
        <f t="shared" ref="Y4:Y8" si="12">MAX(0,E4-F4)</f>
        <v>0</v>
      </c>
      <c r="Z4" s="2">
        <f t="shared" ref="Z4:Z8" si="13">T4*X4</f>
        <v>0</v>
      </c>
    </row>
    <row r="5" spans="1:26" x14ac:dyDescent="0.25">
      <c r="A5">
        <v>0.5</v>
      </c>
      <c r="B5">
        <v>0.5</v>
      </c>
      <c r="C5">
        <v>0.4</v>
      </c>
      <c r="D5">
        <v>0.45</v>
      </c>
      <c r="E5">
        <v>0.3</v>
      </c>
      <c r="F5">
        <f t="shared" si="0"/>
        <v>0.25</v>
      </c>
      <c r="G5">
        <f t="shared" si="1"/>
        <v>4.9999999999999989E-2</v>
      </c>
      <c r="H5" s="1">
        <v>0.6</v>
      </c>
      <c r="I5" s="6"/>
      <c r="K5" s="3">
        <v>1</v>
      </c>
      <c r="L5" s="3">
        <f t="shared" si="2"/>
        <v>-9.9999999999999978E-2</v>
      </c>
      <c r="M5" s="3">
        <f t="shared" si="3"/>
        <v>-4.9999999999999989E-2</v>
      </c>
      <c r="N5" s="3">
        <f t="shared" si="4"/>
        <v>9.999999999999995E-3</v>
      </c>
      <c r="O5" s="3">
        <f t="shared" si="5"/>
        <v>4.9999999999999975E-3</v>
      </c>
      <c r="P5" s="3">
        <f t="shared" si="6"/>
        <v>2.4999999999999988E-3</v>
      </c>
      <c r="R5" s="3">
        <f t="shared" si="7"/>
        <v>1.0087127368559765</v>
      </c>
      <c r="S5" s="3">
        <f t="shared" si="8"/>
        <v>2.3809510292748528</v>
      </c>
      <c r="T5" s="3">
        <f t="shared" si="9"/>
        <v>0.909242421561264</v>
      </c>
      <c r="U5" s="3"/>
      <c r="W5" s="2">
        <f t="shared" si="10"/>
        <v>0.18633899812498242</v>
      </c>
      <c r="X5" s="2">
        <f t="shared" si="11"/>
        <v>1.2065972222222223</v>
      </c>
      <c r="Y5" s="2">
        <f t="shared" si="12"/>
        <v>4.9999999999999989E-2</v>
      </c>
      <c r="Z5" s="2">
        <f t="shared" si="13"/>
        <v>1.097089380182428</v>
      </c>
    </row>
    <row r="6" spans="1:26" x14ac:dyDescent="0.25">
      <c r="A6">
        <v>0.5</v>
      </c>
      <c r="B6">
        <v>0.5</v>
      </c>
      <c r="C6">
        <v>0.6</v>
      </c>
      <c r="D6">
        <v>0.65</v>
      </c>
      <c r="E6">
        <v>0.4</v>
      </c>
      <c r="F6">
        <f t="shared" si="0"/>
        <v>0.25</v>
      </c>
      <c r="G6">
        <f t="shared" si="1"/>
        <v>0.15000000000000002</v>
      </c>
      <c r="H6" s="1">
        <v>0.6</v>
      </c>
      <c r="I6" s="6"/>
      <c r="K6" s="3">
        <v>1</v>
      </c>
      <c r="L6" s="3">
        <f t="shared" si="2"/>
        <v>9.9999999999999978E-2</v>
      </c>
      <c r="M6" s="3">
        <f t="shared" si="3"/>
        <v>0.15000000000000002</v>
      </c>
      <c r="N6" s="3">
        <f t="shared" si="4"/>
        <v>9.999999999999995E-3</v>
      </c>
      <c r="O6" s="3">
        <f t="shared" si="5"/>
        <v>1.4999999999999999E-2</v>
      </c>
      <c r="P6" s="3">
        <f t="shared" si="6"/>
        <v>2.2500000000000006E-2</v>
      </c>
      <c r="R6" s="3">
        <f t="shared" si="7"/>
        <v>1.0130595405547116</v>
      </c>
      <c r="S6" s="3">
        <f t="shared" si="8"/>
        <v>3.6601348829527911</v>
      </c>
      <c r="T6" s="3">
        <f t="shared" si="9"/>
        <v>1.3783327959470455</v>
      </c>
      <c r="U6" s="3"/>
      <c r="W6" s="2">
        <f t="shared" si="10"/>
        <v>0.30046260628866583</v>
      </c>
      <c r="X6" s="2">
        <f t="shared" si="11"/>
        <v>1.1371527777777777</v>
      </c>
      <c r="Y6" s="2">
        <f t="shared" si="12"/>
        <v>0.15000000000000002</v>
      </c>
      <c r="Z6" s="2">
        <f t="shared" si="13"/>
        <v>1.5673749676133937</v>
      </c>
    </row>
    <row r="7" spans="1:26" x14ac:dyDescent="0.25">
      <c r="A7">
        <v>0.5</v>
      </c>
      <c r="B7">
        <v>0.5</v>
      </c>
      <c r="C7">
        <v>0.8</v>
      </c>
      <c r="D7">
        <v>0.85</v>
      </c>
      <c r="E7">
        <v>0.5</v>
      </c>
      <c r="F7">
        <f t="shared" si="0"/>
        <v>0.25</v>
      </c>
      <c r="G7">
        <f t="shared" si="1"/>
        <v>0.25</v>
      </c>
      <c r="H7" s="1">
        <v>0.6</v>
      </c>
      <c r="I7" s="6"/>
      <c r="K7" s="3">
        <v>1</v>
      </c>
      <c r="L7" s="3">
        <f t="shared" si="2"/>
        <v>0.30000000000000004</v>
      </c>
      <c r="M7" s="3">
        <f t="shared" si="3"/>
        <v>0.35</v>
      </c>
      <c r="N7" s="3">
        <f t="shared" si="4"/>
        <v>9.0000000000000024E-2</v>
      </c>
      <c r="O7" s="3">
        <f t="shared" si="5"/>
        <v>0.10500000000000001</v>
      </c>
      <c r="P7" s="3">
        <f t="shared" si="6"/>
        <v>0.12249999999999998</v>
      </c>
      <c r="R7" s="3">
        <f t="shared" si="7"/>
        <v>1.019869828464794</v>
      </c>
      <c r="S7" s="3">
        <f t="shared" si="8"/>
        <v>7.1527721868278018</v>
      </c>
      <c r="T7" s="3">
        <f t="shared" si="9"/>
        <v>2.0368683141629838</v>
      </c>
      <c r="U7" s="3"/>
      <c r="W7" s="2">
        <f t="shared" si="10"/>
        <v>0.76829537144107396</v>
      </c>
      <c r="X7" s="2">
        <f t="shared" si="11"/>
        <v>0.51215277777777779</v>
      </c>
      <c r="Y7" s="2">
        <f t="shared" si="12"/>
        <v>0.25</v>
      </c>
      <c r="Z7" s="2">
        <f t="shared" si="13"/>
        <v>1.0431877650661114</v>
      </c>
    </row>
    <row r="8" spans="1:26" x14ac:dyDescent="0.25">
      <c r="A8">
        <v>0.5</v>
      </c>
      <c r="B8">
        <v>0.5</v>
      </c>
      <c r="C8">
        <v>1</v>
      </c>
      <c r="D8">
        <v>1.05</v>
      </c>
      <c r="E8">
        <v>0.6</v>
      </c>
      <c r="F8">
        <f t="shared" si="0"/>
        <v>0.25</v>
      </c>
      <c r="G8">
        <f t="shared" si="1"/>
        <v>0.35</v>
      </c>
      <c r="H8" s="1">
        <v>0.6</v>
      </c>
      <c r="I8" s="6"/>
      <c r="K8" s="3">
        <v>1</v>
      </c>
      <c r="L8" s="3">
        <f t="shared" si="2"/>
        <v>0.5</v>
      </c>
      <c r="M8" s="3">
        <f t="shared" si="3"/>
        <v>0.55000000000000004</v>
      </c>
      <c r="N8" s="3">
        <f t="shared" si="4"/>
        <v>0.25</v>
      </c>
      <c r="O8" s="3">
        <f t="shared" si="5"/>
        <v>0.27500000000000002</v>
      </c>
      <c r="P8" s="3">
        <f t="shared" si="6"/>
        <v>0.30250000000000005</v>
      </c>
      <c r="R8" s="3">
        <f t="shared" si="7"/>
        <v>1.0291929999967298</v>
      </c>
      <c r="S8" s="3">
        <f t="shared" si="8"/>
        <v>17.769793119904499</v>
      </c>
      <c r="T8" s="3">
        <f t="shared" si="9"/>
        <v>2.9170679815203893</v>
      </c>
      <c r="U8" s="3"/>
      <c r="W8" s="2">
        <f t="shared" si="10"/>
        <v>1.2388390622765422</v>
      </c>
      <c r="X8" s="2">
        <f t="shared" si="11"/>
        <v>0</v>
      </c>
      <c r="Y8" s="2">
        <f t="shared" si="12"/>
        <v>0.35</v>
      </c>
      <c r="Z8" s="2">
        <f t="shared" si="13"/>
        <v>0</v>
      </c>
    </row>
    <row r="10" spans="1:26" x14ac:dyDescent="0.25">
      <c r="J10" s="3" t="s">
        <v>5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">
        <v>0.01</v>
      </c>
    </row>
    <row r="11" spans="1:26" x14ac:dyDescent="0.25">
      <c r="J11" s="3" t="s">
        <v>6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S11" s="3" t="s">
        <v>10</v>
      </c>
      <c r="T11" s="3"/>
      <c r="U11" s="5">
        <f>SUM(Z3:Z8)/4</f>
        <v>0.92691302821548327</v>
      </c>
    </row>
  </sheetData>
  <mergeCells count="14">
    <mergeCell ref="A1:B1"/>
    <mergeCell ref="U1:U2"/>
    <mergeCell ref="H1:H2"/>
    <mergeCell ref="W1:W2"/>
    <mergeCell ref="X1:X2"/>
    <mergeCell ref="Z1:Z2"/>
    <mergeCell ref="C1:D1"/>
    <mergeCell ref="E1:E2"/>
    <mergeCell ref="R1:R2"/>
    <mergeCell ref="S1:S2"/>
    <mergeCell ref="Y1:Y2"/>
    <mergeCell ref="F1:F2"/>
    <mergeCell ref="G1:G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2018-12-31T22:14:42Z</dcterms:modified>
</cp:coreProperties>
</file>