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-31200" yWindow="1580" windowWidth="27620" windowHeight="1758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>
  <authors>
    <author>Stefan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Kans op een baan / hoeveelheid banen</t>
        </r>
      </text>
    </comment>
  </commentList>
</comments>
</file>

<file path=xl/sharedStrings.xml><?xml version="1.0" encoding="utf-8"?>
<sst xmlns="http://schemas.openxmlformats.org/spreadsheetml/2006/main" count="117" uniqueCount="111">
  <si>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</si>
  <si>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</si>
  <si>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</si>
  <si>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</si>
  <si>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</si>
  <si>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</si>
  <si>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</si>
  <si>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</si>
  <si>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</si>
  <si>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</si>
  <si>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</si>
  <si>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</si>
  <si>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</si>
  <si>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</si>
  <si>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</si>
  <si>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</si>
  <si>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</si>
  <si>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</si>
  <si>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</si>
  <si>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</si>
  <si>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</si>
  <si>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</si>
  <si>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</si>
  <si>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</si>
  <si>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</si>
  <si>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</si>
  <si>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</si>
  <si>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</si>
  <si>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</si>
  <si>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</si>
  <si>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</si>
  <si>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UK</t>
  </si>
  <si>
    <t>LI</t>
  </si>
  <si>
    <t>freedom</t>
  </si>
  <si>
    <t>name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</si>
  <si>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</si>
  <si>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</si>
  <si>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</si>
  <si>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</si>
  <si>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</si>
  <si>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</si>
  <si>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</si>
  <si>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</si>
  <si>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</si>
  <si>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</si>
  <si>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</si>
  <si>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</si>
  <si>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</si>
  <si>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</si>
  <si>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</si>
  <si>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</si>
  <si>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</si>
  <si>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</si>
  <si>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</si>
  <si>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</si>
  <si>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</si>
  <si>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</si>
  <si>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</si>
  <si>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</si>
  <si>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</si>
  <si>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</si>
  <si>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</si>
  <si>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</si>
  <si>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</si>
  <si>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</si>
  <si>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</si>
  <si>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</si>
  <si>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</si>
  <si>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Serbia</t>
  </si>
  <si>
    <t>Turkey</t>
  </si>
  <si>
    <t>GR</t>
  </si>
  <si>
    <t>en_name</t>
  </si>
  <si>
    <t>nl_name</t>
  </si>
  <si>
    <t>Oostenrijk</t>
  </si>
  <si>
    <t>Belgie</t>
  </si>
  <si>
    <t>Bulgarije</t>
  </si>
  <si>
    <t>Zwitserland</t>
  </si>
  <si>
    <t>Tsjechie</t>
  </si>
  <si>
    <t>Duitsland</t>
  </si>
  <si>
    <t>Denemarken</t>
  </si>
  <si>
    <t>Estland</t>
  </si>
  <si>
    <t>Spanje</t>
  </si>
  <si>
    <t>Frankrijk</t>
  </si>
  <si>
    <t>Croatie</t>
  </si>
  <si>
    <t>Hongarije</t>
  </si>
  <si>
    <t>Griekenland</t>
  </si>
  <si>
    <t>Ierland</t>
  </si>
  <si>
    <t>Italie</t>
  </si>
  <si>
    <t>Litouwen</t>
  </si>
  <si>
    <t>Luxenburg</t>
  </si>
  <si>
    <t>Letland</t>
  </si>
  <si>
    <t>Nederland</t>
  </si>
  <si>
    <t>Noorwegen</t>
  </si>
  <si>
    <t>Polen</t>
  </si>
  <si>
    <t>Romenie</t>
  </si>
  <si>
    <t>Servie</t>
  </si>
  <si>
    <t>Zweden</t>
  </si>
  <si>
    <t>Slovenie</t>
  </si>
  <si>
    <t>Slowakije</t>
  </si>
  <si>
    <t>Turkije</t>
  </si>
  <si>
    <t>Verenigd Koninkrijk</t>
  </si>
  <si>
    <t>IJsland</t>
  </si>
  <si>
    <t>absoluut-inwoner-aantal</t>
  </si>
  <si>
    <t>absoluut-gino</t>
  </si>
  <si>
    <t>gemiddeld-ink</t>
  </si>
  <si>
    <t>gini</t>
  </si>
  <si>
    <t>ME</t>
  </si>
  <si>
    <t>jobs-avail</t>
  </si>
  <si>
    <t>werkloosheid</t>
  </si>
  <si>
    <t>discrimi</t>
  </si>
  <si>
    <t>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</si>
</sst>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 applyBorder="1"/>
    <xf numFmtId="0" fontId="3" fillId="0" borderId="0" xfId="0" applyFont="1" applyBorder="1"/>
    <xf numFmtId="1" fontId="3" fillId="0" borderId="0" xfId="0" applyNumberFormat="1" applyFont="1" applyBorder="1"/>
    <xf numFmtId="1" fontId="0" fillId="0" borderId="0" xfId="0" applyNumberFormat="1" applyFont="1" applyBorder="1"/>
    <xf numFmtId="0" fontId="4" fillId="0" borderId="0" xfId="0" applyFont="1" applyBorder="1"/>
    <xf numFmtId="1" fontId="3" fillId="2" borderId="0" xfId="0" applyNumberFormat="1" applyFont="1" applyFill="1" applyBorder="1"/>
    <xf numFmtId="0" fontId="3" fillId="2" borderId="0" xfId="0" applyFont="1" applyFill="1" applyBorder="1"/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4" fillId="2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Border="1"/>
    <xf numFmtId="0" fontId="0" fillId="0" borderId="0" xfId="0" applyBorder="1"/>
    <xf numFmtId="0" fontId="5" fillId="0" borderId="0" xfId="0" applyFont="1" applyBorder="1"/>
    <xf numFmtId="0" fontId="8" fillId="0" borderId="0" xfId="0" applyFont="1"/>
    <xf numFmtId="0" fontId="4" fillId="0" borderId="0" xfId="0" applyFont="1"/>
    <xf numFmtId="0" fontId="9" fillId="0" borderId="0" xfId="0" applyFont="1"/>
    <xf numFmtId="0" fontId="4" fillId="0" borderId="0" xfId="0" applyNumberFormat="1" applyFont="1" applyFill="1" applyBorder="1"/>
    <xf numFmtId="0" fontId="4" fillId="2" borderId="0" xfId="0" applyNumberFormat="1" applyFont="1" applyFill="1" applyBorder="1"/>
    <xf numFmtId="0" fontId="4" fillId="0" borderId="0" xfId="0" applyNumberFormat="1" applyFont="1" applyBorder="1"/>
    <xf numFmtId="0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Border="1" applyAlignment="1">
      <alignment horizontal="right"/>
    </xf>
  </cellXfs>
  <cellStyles count="44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Gevolgde hyperlink" xfId="364" builtinId="9" hidden="1"/>
    <cellStyle name="Gevolgde hyperlink" xfId="366" builtinId="9" hidden="1"/>
    <cellStyle name="Gevolgde hyperlink" xfId="368" builtinId="9" hidden="1"/>
    <cellStyle name="Gevolgde hyperlink" xfId="370" builtinId="9" hidden="1"/>
    <cellStyle name="Gevolgde hyperlink" xfId="372" builtinId="9" hidden="1"/>
    <cellStyle name="Gevolgde hyperlink" xfId="374" builtinId="9" hidden="1"/>
    <cellStyle name="Gevolgde hyperlink" xfId="376" builtinId="9" hidden="1"/>
    <cellStyle name="Gevolgde hyperlink" xfId="378" builtinId="9" hidden="1"/>
    <cellStyle name="Gevolgde hyperlink" xfId="380" builtinId="9" hidden="1"/>
    <cellStyle name="Gevolgde hyperlink" xfId="382" builtinId="9" hidden="1"/>
    <cellStyle name="Gevolgde hyperlink" xfId="384" builtinId="9" hidden="1"/>
    <cellStyle name="Gevolgde hyperlink" xfId="386" builtinId="9" hidden="1"/>
    <cellStyle name="Gevolgde hyperlink" xfId="388" builtinId="9" hidden="1"/>
    <cellStyle name="Gevolgde hyperlink" xfId="390" builtinId="9" hidden="1"/>
    <cellStyle name="Gevolgde hyperlink" xfId="392" builtinId="9" hidden="1"/>
    <cellStyle name="Gevolgde hyperlink" xfId="394" builtinId="9" hidden="1"/>
    <cellStyle name="Gevolgde hyperlink" xfId="396" builtinId="9" hidden="1"/>
    <cellStyle name="Gevolgde hyperlink" xfId="398" builtinId="9" hidden="1"/>
    <cellStyle name="Gevolgde hyperlink" xfId="400" builtinId="9" hidden="1"/>
    <cellStyle name="Gevolgde hyperlink" xfId="402" builtinId="9" hidden="1"/>
    <cellStyle name="Gevolgde hyperlink" xfId="404" builtinId="9" hidden="1"/>
    <cellStyle name="Gevolgde hyperlink" xfId="406" builtinId="9" hidden="1"/>
    <cellStyle name="Gevolgde hyperlink" xfId="408" builtinId="9" hidden="1"/>
    <cellStyle name="Gevolgde hyperlink" xfId="410" builtinId="9" hidden="1"/>
    <cellStyle name="Gevolgde hyperlink" xfId="412" builtinId="9" hidden="1"/>
    <cellStyle name="Gevolgde hyperlink" xfId="414" builtinId="9" hidden="1"/>
    <cellStyle name="Gevolgde hyperlink" xfId="416" builtinId="9" hidden="1"/>
    <cellStyle name="Gevolgde hyperlink" xfId="418" builtinId="9" hidden="1"/>
    <cellStyle name="Gevolgde hyperlink" xfId="420" builtinId="9" hidden="1"/>
    <cellStyle name="Gevolgde hyperlink" xfId="422" builtinId="9" hidden="1"/>
    <cellStyle name="Gevolgde hyperlink" xfId="424" builtinId="9" hidden="1"/>
    <cellStyle name="Gevolgde hyperlink" xfId="426" builtinId="9" hidden="1"/>
    <cellStyle name="Gevolgde hyperlink" xfId="428" builtinId="9" hidden="1"/>
    <cellStyle name="Gevolgde hyperlink" xfId="430" builtinId="9" hidden="1"/>
    <cellStyle name="Gevolgde hyperlink" xfId="432" builtinId="9" hidden="1"/>
    <cellStyle name="Gevolgde hyperlink" xfId="434" builtinId="9" hidden="1"/>
    <cellStyle name="Gevolgde hyperlink" xfId="436" builtinId="9" hidden="1"/>
    <cellStyle name="Gevolgde hyperlink" xfId="438" builtinId="9" hidden="1"/>
    <cellStyle name="Gevolgde hyperlink" xfId="440" builtinId="9" hidden="1"/>
    <cellStyle name="Gevolgde hyperlink" xfId="442" builtinId="9" hidden="1"/>
    <cellStyle name="Gevolgde hyperlink" xfId="444" builtinId="9" hidden="1"/>
    <cellStyle name="Gevolgde hyperlink" xfId="446" builtinId="9" hidden="1"/>
    <cellStyle name="Gevolgde hyperlink" xfId="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tabSelected="1" workbookViewId="0">
      <selection activeCell="J19" sqref="J19"/>
    </sheetView>
  </sheetViews>
  <sheetFormatPr baseColWidth="10" defaultColWidth="10.625" defaultRowHeight="16" x14ac:dyDescent="0"/>
  <cols>
    <col min="1" max="1" width="5.125" style="1" customWidth="1"/>
    <col min="2" max="2" width="9.5" style="1" customWidth="1"/>
    <col min="3" max="3" width="12.375" style="1" bestFit="1" customWidth="1"/>
    <col min="4" max="4" width="10.25" style="1" customWidth="1"/>
    <col min="5" max="5" width="11.375" style="1" customWidth="1"/>
    <col min="6" max="6" width="6.625" style="1" bestFit="1" customWidth="1"/>
    <col min="7" max="7" width="18.125" style="4" bestFit="1" customWidth="1"/>
    <col min="8" max="8" width="12.375" style="1" bestFit="1" customWidth="1"/>
    <col min="9" max="9" width="8.75" style="1" bestFit="1" customWidth="1"/>
    <col min="10" max="10" width="11.625" style="1" bestFit="1" customWidth="1"/>
    <col min="11" max="11" width="5.5" style="1" bestFit="1" customWidth="1"/>
    <col min="12" max="12" width="7.25" style="1" bestFit="1" customWidth="1"/>
    <col min="13" max="16384" width="10.625" style="1"/>
  </cols>
  <sheetData>
    <row r="1" spans="1:15">
      <c r="A1" s="2" t="s">
        <v>34</v>
      </c>
      <c r="B1" s="2" t="s">
        <v>72</v>
      </c>
      <c r="C1" s="2" t="s">
        <v>71</v>
      </c>
      <c r="D1" s="7" t="s">
        <v>105</v>
      </c>
      <c r="E1" s="6" t="s">
        <v>103</v>
      </c>
      <c r="F1" s="7" t="s">
        <v>33</v>
      </c>
      <c r="G1" s="6" t="s">
        <v>102</v>
      </c>
      <c r="H1" s="10" t="s">
        <v>104</v>
      </c>
      <c r="I1" s="10" t="s">
        <v>107</v>
      </c>
      <c r="J1" s="10" t="s">
        <v>108</v>
      </c>
      <c r="K1" s="12" t="s">
        <v>109</v>
      </c>
      <c r="L1" s="10" t="s">
        <v>110</v>
      </c>
      <c r="M1" s="14"/>
      <c r="N1"/>
      <c r="O1"/>
    </row>
    <row r="2" spans="1:15">
      <c r="A2" s="3" t="s">
        <v>0</v>
      </c>
      <c r="B2" s="3" t="s">
        <v>73</v>
      </c>
      <c r="C2" s="2" t="s">
        <v>54</v>
      </c>
      <c r="D2" s="23">
        <v>10.5</v>
      </c>
      <c r="E2" s="22">
        <v>30.8</v>
      </c>
      <c r="F2" s="17">
        <v>10.01</v>
      </c>
      <c r="G2" s="3">
        <v>8584926</v>
      </c>
      <c r="H2" s="2">
        <v>2165</v>
      </c>
      <c r="I2" s="21">
        <v>1.6</v>
      </c>
      <c r="J2" s="13">
        <f>0.049*(0.845*G2)</f>
        <v>355458.86103000003</v>
      </c>
      <c r="K2" s="5">
        <v>57</v>
      </c>
      <c r="L2" s="5">
        <v>72</v>
      </c>
      <c r="N2"/>
    </row>
    <row r="3" spans="1:15">
      <c r="A3" s="3" t="s">
        <v>1</v>
      </c>
      <c r="B3" s="3" t="s">
        <v>74</v>
      </c>
      <c r="C3" s="2" t="s">
        <v>35</v>
      </c>
      <c r="D3" s="23">
        <v>7.5</v>
      </c>
      <c r="E3" s="22">
        <v>28.4</v>
      </c>
      <c r="F3" s="17">
        <v>12.8</v>
      </c>
      <c r="G3" s="3">
        <v>11258434</v>
      </c>
      <c r="H3" s="15">
        <v>2092</v>
      </c>
      <c r="I3" s="21">
        <v>2.4</v>
      </c>
      <c r="J3" s="13">
        <f>0.073*(0.845*G3)</f>
        <v>694476.50129000004</v>
      </c>
      <c r="K3" s="5">
        <v>78</v>
      </c>
      <c r="L3" s="5">
        <v>76</v>
      </c>
      <c r="N3"/>
    </row>
    <row r="4" spans="1:15">
      <c r="A4" s="3" t="s">
        <v>2</v>
      </c>
      <c r="B4" s="3" t="s">
        <v>75</v>
      </c>
      <c r="C4" s="2" t="s">
        <v>36</v>
      </c>
      <c r="D4" s="9">
        <v>14</v>
      </c>
      <c r="E4" s="22">
        <v>34.200000000000003</v>
      </c>
      <c r="F4" s="17">
        <v>31.42</v>
      </c>
      <c r="G4" s="3">
        <v>7202198</v>
      </c>
      <c r="H4" s="2">
        <v>324</v>
      </c>
      <c r="I4" s="21">
        <v>0.7</v>
      </c>
      <c r="J4" s="13">
        <f>0.17*(0.845*G4)</f>
        <v>1034595.7427000001</v>
      </c>
      <c r="K4" s="5">
        <v>89</v>
      </c>
      <c r="L4" s="5">
        <v>43</v>
      </c>
      <c r="N4"/>
    </row>
    <row r="5" spans="1:15">
      <c r="A5" s="3" t="s">
        <v>12</v>
      </c>
      <c r="B5" s="3" t="s">
        <v>83</v>
      </c>
      <c r="C5" s="2" t="s">
        <v>45</v>
      </c>
      <c r="D5" s="9">
        <v>14</v>
      </c>
      <c r="E5" s="22">
        <v>34.200000000000003</v>
      </c>
      <c r="F5" s="17">
        <v>26.82</v>
      </c>
      <c r="G5" s="3">
        <v>4225316</v>
      </c>
      <c r="H5" s="11">
        <v>755</v>
      </c>
      <c r="I5" s="19">
        <v>1</v>
      </c>
      <c r="J5" s="13">
        <f>0.146*(0.845*G5)</f>
        <v>521277.23491999996</v>
      </c>
      <c r="K5" s="5">
        <v>61</v>
      </c>
      <c r="L5" s="5">
        <v>48</v>
      </c>
      <c r="N5"/>
    </row>
    <row r="6" spans="1:15">
      <c r="A6" s="3" t="s">
        <v>4</v>
      </c>
      <c r="B6" s="3" t="s">
        <v>47</v>
      </c>
      <c r="C6" s="2" t="s">
        <v>47</v>
      </c>
      <c r="D6" s="23">
        <v>12.5</v>
      </c>
      <c r="E6" s="22">
        <v>32.6</v>
      </c>
      <c r="F6" s="17">
        <v>29.54</v>
      </c>
      <c r="G6" s="3">
        <v>847008</v>
      </c>
      <c r="H6" s="5">
        <v>2223</v>
      </c>
      <c r="I6" s="19">
        <v>1.2</v>
      </c>
      <c r="J6" s="13">
        <f>0.14*(0.845*G6)</f>
        <v>100201.04640000001</v>
      </c>
      <c r="K6" s="5">
        <v>50</v>
      </c>
      <c r="L6" s="5">
        <v>63</v>
      </c>
      <c r="N6"/>
    </row>
    <row r="7" spans="1:15">
      <c r="A7" s="3" t="s">
        <v>5</v>
      </c>
      <c r="B7" s="3" t="s">
        <v>77</v>
      </c>
      <c r="C7" s="2" t="s">
        <v>37</v>
      </c>
      <c r="D7" s="23">
        <v>5.5</v>
      </c>
      <c r="E7" s="22">
        <v>26.4</v>
      </c>
      <c r="F7" s="17">
        <v>10.07</v>
      </c>
      <c r="G7" s="3">
        <v>10538275</v>
      </c>
      <c r="H7" s="15">
        <v>725</v>
      </c>
      <c r="I7" s="21">
        <v>1.2</v>
      </c>
      <c r="J7" s="13">
        <f>0.054*(0.845*G7)</f>
        <v>480861.48824999999</v>
      </c>
      <c r="K7" s="5">
        <v>48</v>
      </c>
      <c r="L7" s="5">
        <v>51</v>
      </c>
      <c r="N7"/>
    </row>
    <row r="8" spans="1:15">
      <c r="A8" s="3" t="s">
        <v>7</v>
      </c>
      <c r="B8" s="3" t="s">
        <v>79</v>
      </c>
      <c r="C8" s="2" t="s">
        <v>38</v>
      </c>
      <c r="D8" s="23">
        <v>8.5</v>
      </c>
      <c r="E8" s="22">
        <v>29.5</v>
      </c>
      <c r="F8" s="17">
        <v>7.43</v>
      </c>
      <c r="G8" s="3">
        <v>5659715</v>
      </c>
      <c r="H8" s="15">
        <v>2389</v>
      </c>
      <c r="I8" s="19">
        <v>1.6</v>
      </c>
      <c r="J8" s="13">
        <f>0.055*(0.845*G8)</f>
        <v>263035.254625</v>
      </c>
      <c r="K8" s="5">
        <v>50</v>
      </c>
      <c r="L8" s="5">
        <v>92</v>
      </c>
      <c r="N8"/>
    </row>
    <row r="9" spans="1:15">
      <c r="A9" s="3" t="s">
        <v>8</v>
      </c>
      <c r="B9" s="3" t="s">
        <v>80</v>
      </c>
      <c r="C9" s="2" t="s">
        <v>40</v>
      </c>
      <c r="D9" s="23">
        <v>12.5</v>
      </c>
      <c r="E9" s="22">
        <v>32.700000000000003</v>
      </c>
      <c r="F9" s="17">
        <v>9.6300000000000008</v>
      </c>
      <c r="G9" s="3">
        <v>1313271</v>
      </c>
      <c r="H9" s="2">
        <v>832</v>
      </c>
      <c r="I9" s="19">
        <v>1.4</v>
      </c>
      <c r="J9" s="13">
        <f>0.067*(0.845*G9)</f>
        <v>74350.837664999999</v>
      </c>
      <c r="K9" s="5">
        <v>32</v>
      </c>
      <c r="L9" s="5">
        <v>69</v>
      </c>
      <c r="N9"/>
    </row>
    <row r="10" spans="1:15">
      <c r="A10" s="3" t="s">
        <v>10</v>
      </c>
      <c r="B10" s="3" t="s">
        <v>60</v>
      </c>
      <c r="C10" s="2" t="s">
        <v>60</v>
      </c>
      <c r="D10" s="23">
        <v>6.5</v>
      </c>
      <c r="E10" s="22">
        <v>27.6</v>
      </c>
      <c r="F10" s="17">
        <v>6.4</v>
      </c>
      <c r="G10" s="3">
        <v>5471753</v>
      </c>
      <c r="H10" s="2">
        <v>2479</v>
      </c>
      <c r="I10" s="19">
        <v>1.3</v>
      </c>
      <c r="J10" s="13">
        <f>0.07*(0.845*G10)</f>
        <v>323654.18995000003</v>
      </c>
      <c r="K10" s="5">
        <v>77</v>
      </c>
      <c r="L10" s="5">
        <v>89</v>
      </c>
      <c r="N10"/>
    </row>
    <row r="11" spans="1:15">
      <c r="A11" s="3" t="s">
        <v>11</v>
      </c>
      <c r="B11" s="3" t="s">
        <v>82</v>
      </c>
      <c r="C11" s="2" t="s">
        <v>44</v>
      </c>
      <c r="D11" s="9">
        <v>13</v>
      </c>
      <c r="E11" s="22">
        <v>33.299999999999997</v>
      </c>
      <c r="F11" s="17">
        <v>21.89</v>
      </c>
      <c r="G11" s="3">
        <v>66352469</v>
      </c>
      <c r="H11" s="2">
        <v>2183</v>
      </c>
      <c r="I11" s="19">
        <v>0.6</v>
      </c>
      <c r="J11" s="13">
        <f>0.088*(0.845*G11)</f>
        <v>4933969.5948399995</v>
      </c>
      <c r="K11" s="5">
        <v>77</v>
      </c>
      <c r="L11" s="5">
        <v>69</v>
      </c>
      <c r="N11"/>
    </row>
    <row r="12" spans="1:15">
      <c r="A12" s="3" t="s">
        <v>6</v>
      </c>
      <c r="B12" s="3" t="s">
        <v>78</v>
      </c>
      <c r="C12" s="2" t="s">
        <v>39</v>
      </c>
      <c r="D12" s="9">
        <v>10</v>
      </c>
      <c r="E12" s="22">
        <v>30.1</v>
      </c>
      <c r="F12" s="17">
        <v>10.23</v>
      </c>
      <c r="G12" s="3">
        <v>81174000</v>
      </c>
      <c r="H12" s="2">
        <v>2155</v>
      </c>
      <c r="I12" s="21">
        <v>2.8</v>
      </c>
      <c r="J12" s="13">
        <f>0.047*(0.845*G12)</f>
        <v>3223825.41</v>
      </c>
      <c r="K12" s="5">
        <v>58</v>
      </c>
      <c r="L12" s="5">
        <v>79</v>
      </c>
      <c r="N12"/>
    </row>
    <row r="13" spans="1:15">
      <c r="A13" s="3" t="s">
        <v>70</v>
      </c>
      <c r="B13" s="3" t="s">
        <v>85</v>
      </c>
      <c r="C13" s="2" t="s">
        <v>42</v>
      </c>
      <c r="D13" s="23">
        <v>15.5</v>
      </c>
      <c r="E13" s="22">
        <v>35.700000000000003</v>
      </c>
      <c r="F13" s="17">
        <v>31.33</v>
      </c>
      <c r="G13" s="3">
        <v>10812467</v>
      </c>
      <c r="H13" s="11">
        <v>1262</v>
      </c>
      <c r="I13" s="19">
        <v>1</v>
      </c>
      <c r="J13" s="13">
        <f>0.248*(0.845*G13)</f>
        <v>2265860.58452</v>
      </c>
      <c r="K13" s="5">
        <v>60</v>
      </c>
      <c r="L13" s="5">
        <v>43</v>
      </c>
    </row>
    <row r="14" spans="1:15">
      <c r="A14" s="3" t="s">
        <v>13</v>
      </c>
      <c r="B14" s="3" t="s">
        <v>84</v>
      </c>
      <c r="C14" s="2" t="s">
        <v>51</v>
      </c>
      <c r="D14" s="9">
        <v>8</v>
      </c>
      <c r="E14" s="22">
        <v>28.9</v>
      </c>
      <c r="F14" s="17">
        <v>26.73</v>
      </c>
      <c r="G14" s="3">
        <v>9849000</v>
      </c>
      <c r="H14" s="11">
        <v>532</v>
      </c>
      <c r="I14" s="19">
        <v>1.4</v>
      </c>
      <c r="J14" s="13">
        <f>0.067*(0.845*G14)</f>
        <v>557601.13500000001</v>
      </c>
      <c r="K14" s="5">
        <v>83</v>
      </c>
      <c r="L14" s="5">
        <v>54</v>
      </c>
      <c r="N14"/>
    </row>
    <row r="15" spans="1:15">
      <c r="A15" s="3" t="s">
        <v>15</v>
      </c>
      <c r="B15" s="3" t="s">
        <v>101</v>
      </c>
      <c r="C15" s="2" t="s">
        <v>63</v>
      </c>
      <c r="D15" s="9">
        <v>6</v>
      </c>
      <c r="E15" s="8">
        <v>27</v>
      </c>
      <c r="F15" s="17">
        <v>8.5</v>
      </c>
      <c r="G15" s="3">
        <v>329100</v>
      </c>
      <c r="H15" s="11">
        <v>2334</v>
      </c>
      <c r="I15" s="20">
        <v>1.6</v>
      </c>
      <c r="J15" s="13">
        <f>0.039*(0.845*G15)</f>
        <v>10845.4905</v>
      </c>
      <c r="K15" s="5">
        <v>5</v>
      </c>
      <c r="L15" s="5">
        <v>79</v>
      </c>
      <c r="N15"/>
    </row>
    <row r="16" spans="1:15">
      <c r="A16" s="3" t="s">
        <v>14</v>
      </c>
      <c r="B16" s="3" t="s">
        <v>86</v>
      </c>
      <c r="C16" s="2" t="s">
        <v>41</v>
      </c>
      <c r="D16" s="9">
        <v>13</v>
      </c>
      <c r="E16" s="22">
        <v>33.299999999999997</v>
      </c>
      <c r="F16" s="17">
        <v>10.87</v>
      </c>
      <c r="G16" s="3">
        <v>4625885</v>
      </c>
      <c r="H16" s="11">
        <v>2186</v>
      </c>
      <c r="I16" s="21">
        <v>0.7</v>
      </c>
      <c r="J16" s="13">
        <f>0.1*(0.845*G16)</f>
        <v>390887.28249999997</v>
      </c>
      <c r="K16" s="5">
        <v>66</v>
      </c>
      <c r="L16" s="5">
        <v>74</v>
      </c>
      <c r="N16"/>
    </row>
    <row r="17" spans="1:14">
      <c r="A17" s="3" t="s">
        <v>16</v>
      </c>
      <c r="B17" s="3" t="s">
        <v>87</v>
      </c>
      <c r="C17" s="2" t="s">
        <v>46</v>
      </c>
      <c r="D17" s="23">
        <v>14.5</v>
      </c>
      <c r="E17" s="22">
        <v>34.5</v>
      </c>
      <c r="F17" s="17">
        <v>23.75</v>
      </c>
      <c r="G17" s="3">
        <v>60795612</v>
      </c>
      <c r="H17" s="11">
        <v>2030</v>
      </c>
      <c r="I17" s="19">
        <v>0.6</v>
      </c>
      <c r="J17" s="13">
        <f>0.16*(0.845*G17)</f>
        <v>8219566.7423999999</v>
      </c>
      <c r="K17" s="5">
        <v>61</v>
      </c>
      <c r="L17" s="5">
        <v>43</v>
      </c>
      <c r="N17"/>
    </row>
    <row r="18" spans="1:14">
      <c r="A18" s="3" t="s">
        <v>19</v>
      </c>
      <c r="B18" s="3" t="s">
        <v>90</v>
      </c>
      <c r="C18" s="2" t="s">
        <v>48</v>
      </c>
      <c r="D18" s="9">
        <v>16</v>
      </c>
      <c r="E18" s="8">
        <v>36</v>
      </c>
      <c r="F18" s="17">
        <v>21.1</v>
      </c>
      <c r="G18" s="3">
        <v>1986096</v>
      </c>
      <c r="H18" s="2">
        <v>379</v>
      </c>
      <c r="I18" s="19">
        <v>0.4</v>
      </c>
      <c r="J18" s="13">
        <f>0.1*(0.845*G18)</f>
        <v>167825.11199999999</v>
      </c>
      <c r="K18" s="5">
        <v>34</v>
      </c>
      <c r="L18" s="5">
        <v>55</v>
      </c>
      <c r="N18"/>
    </row>
    <row r="19" spans="1:14">
      <c r="A19" s="3" t="s">
        <v>32</v>
      </c>
      <c r="B19" s="2" t="s">
        <v>64</v>
      </c>
      <c r="C19" s="2" t="s">
        <v>64</v>
      </c>
      <c r="D19" s="23">
        <v>11.5</v>
      </c>
      <c r="E19" s="22">
        <v>31.8</v>
      </c>
      <c r="F19" s="17">
        <v>7.02</v>
      </c>
      <c r="G19" s="3">
        <v>37369</v>
      </c>
      <c r="H19" s="11">
        <v>5314</v>
      </c>
      <c r="I19" s="20">
        <v>1.2</v>
      </c>
      <c r="J19" s="13">
        <f>0.023*(0.845*G19)</f>
        <v>726.26651500000003</v>
      </c>
      <c r="K19" s="5">
        <v>31</v>
      </c>
      <c r="L19" s="5">
        <v>86</v>
      </c>
      <c r="N19"/>
    </row>
    <row r="20" spans="1:14">
      <c r="A20" s="3" t="s">
        <v>17</v>
      </c>
      <c r="B20" s="3" t="s">
        <v>88</v>
      </c>
      <c r="C20" s="2" t="s">
        <v>49</v>
      </c>
      <c r="D20" s="23">
        <v>12.5</v>
      </c>
      <c r="E20" s="22">
        <v>32.6</v>
      </c>
      <c r="F20" s="17">
        <v>19.2</v>
      </c>
      <c r="G20" s="3">
        <v>2921262</v>
      </c>
      <c r="H20" s="11">
        <v>496</v>
      </c>
      <c r="I20" s="19">
        <v>0.9</v>
      </c>
      <c r="J20" s="13">
        <f>0.099*(0.845*G20)</f>
        <v>244378.17261000004</v>
      </c>
      <c r="K20" s="5">
        <v>43</v>
      </c>
      <c r="L20" s="5">
        <v>58</v>
      </c>
      <c r="N20"/>
    </row>
    <row r="21" spans="1:14">
      <c r="A21" s="3" t="s">
        <v>18</v>
      </c>
      <c r="B21" s="3" t="s">
        <v>89</v>
      </c>
      <c r="C21" s="2" t="s">
        <v>50</v>
      </c>
      <c r="D21" s="23">
        <v>12.5</v>
      </c>
      <c r="E21" s="22">
        <v>32.4</v>
      </c>
      <c r="F21" s="17">
        <v>6.7</v>
      </c>
      <c r="G21" s="3">
        <v>562958</v>
      </c>
      <c r="H21" s="15">
        <v>3187</v>
      </c>
      <c r="I21" s="19">
        <v>1</v>
      </c>
      <c r="J21" s="13">
        <f>0.05*(0.845*G21)</f>
        <v>23784.9755</v>
      </c>
      <c r="K21" s="5">
        <v>49</v>
      </c>
      <c r="L21" s="5">
        <v>82</v>
      </c>
      <c r="N21"/>
    </row>
    <row r="22" spans="1:14">
      <c r="A22" s="3" t="s">
        <v>20</v>
      </c>
      <c r="B22" s="2" t="s">
        <v>52</v>
      </c>
      <c r="C22" s="2" t="s">
        <v>52</v>
      </c>
      <c r="D22" s="9">
        <v>7</v>
      </c>
      <c r="E22" s="8">
        <v>28</v>
      </c>
      <c r="F22" s="17">
        <v>23.84</v>
      </c>
      <c r="G22" s="3">
        <v>429344</v>
      </c>
      <c r="H22" s="11">
        <v>1006</v>
      </c>
      <c r="I22" s="19">
        <v>3.1</v>
      </c>
      <c r="J22" s="13">
        <f>0.048*(0.845*G22)</f>
        <v>17414.192640000001</v>
      </c>
      <c r="K22" s="5">
        <v>51</v>
      </c>
      <c r="L22" s="5">
        <v>55</v>
      </c>
      <c r="N22"/>
    </row>
    <row r="23" spans="1:14">
      <c r="A23" s="3" t="s">
        <v>106</v>
      </c>
      <c r="B23" s="2" t="s">
        <v>67</v>
      </c>
      <c r="C23" s="2" t="s">
        <v>67</v>
      </c>
      <c r="D23" s="23">
        <v>10.5</v>
      </c>
      <c r="E23" s="22">
        <v>30.6</v>
      </c>
      <c r="F23" s="17">
        <v>34.78</v>
      </c>
      <c r="G23" s="3">
        <v>622099</v>
      </c>
      <c r="H23" s="5">
        <v>726</v>
      </c>
      <c r="I23" s="20">
        <v>0.8</v>
      </c>
      <c r="J23" s="13">
        <f>0.145*(0.845*G23)</f>
        <v>76222.679974999992</v>
      </c>
      <c r="K23" s="5">
        <v>50</v>
      </c>
      <c r="L23" s="5">
        <v>42</v>
      </c>
      <c r="N23"/>
    </row>
    <row r="24" spans="1:14">
      <c r="A24" s="3" t="s">
        <v>21</v>
      </c>
      <c r="B24" s="3" t="s">
        <v>91</v>
      </c>
      <c r="C24" s="2" t="s">
        <v>53</v>
      </c>
      <c r="D24" s="9">
        <v>7</v>
      </c>
      <c r="E24" s="8">
        <v>28</v>
      </c>
      <c r="F24" s="17">
        <v>6.46</v>
      </c>
      <c r="G24" s="3">
        <v>16900726</v>
      </c>
      <c r="H24" s="15">
        <v>2158</v>
      </c>
      <c r="I24" s="19">
        <v>1.4</v>
      </c>
      <c r="J24" s="13">
        <f>0.065*(0.845*G24)</f>
        <v>928272.37555</v>
      </c>
      <c r="K24" s="5">
        <v>73</v>
      </c>
      <c r="L24" s="5">
        <v>83</v>
      </c>
      <c r="N24"/>
    </row>
    <row r="25" spans="1:14">
      <c r="A25" s="3" t="s">
        <v>22</v>
      </c>
      <c r="B25" s="3" t="s">
        <v>92</v>
      </c>
      <c r="C25" s="2" t="s">
        <v>65</v>
      </c>
      <c r="D25" s="23">
        <v>4.5</v>
      </c>
      <c r="E25" s="22">
        <v>25.5</v>
      </c>
      <c r="F25" s="17">
        <v>6.52</v>
      </c>
      <c r="G25" s="3">
        <v>5165802</v>
      </c>
      <c r="H25" s="5">
        <v>3850</v>
      </c>
      <c r="I25" s="19">
        <v>2.6</v>
      </c>
      <c r="J25" s="13">
        <f>0.028*(0.845*G25)</f>
        <v>122222.87531999999</v>
      </c>
      <c r="K25" s="5">
        <v>59</v>
      </c>
      <c r="L25" s="5">
        <v>86</v>
      </c>
      <c r="N25"/>
    </row>
    <row r="26" spans="1:14">
      <c r="A26" s="3" t="s">
        <v>23</v>
      </c>
      <c r="B26" s="3" t="s">
        <v>93</v>
      </c>
      <c r="C26" s="2" t="s">
        <v>55</v>
      </c>
      <c r="D26" s="23">
        <v>12.5</v>
      </c>
      <c r="E26" s="22">
        <v>32.799999999999997</v>
      </c>
      <c r="F26" s="17">
        <v>11.03</v>
      </c>
      <c r="G26" s="3">
        <v>38005614</v>
      </c>
      <c r="H26" s="5">
        <v>634</v>
      </c>
      <c r="I26" s="19">
        <v>0.5</v>
      </c>
      <c r="J26" s="13">
        <f>0.077*(0.845*G26)</f>
        <v>2472835.2749099997</v>
      </c>
      <c r="K26" s="5">
        <v>52</v>
      </c>
      <c r="L26" s="5">
        <v>61</v>
      </c>
      <c r="N26"/>
    </row>
    <row r="27" spans="1:14">
      <c r="A27" s="3" t="s">
        <v>24</v>
      </c>
      <c r="B27" s="2" t="s">
        <v>56</v>
      </c>
      <c r="C27" s="2" t="s">
        <v>56</v>
      </c>
      <c r="D27" s="9">
        <v>16</v>
      </c>
      <c r="E27" s="22">
        <v>36.299999999999997</v>
      </c>
      <c r="F27" s="17">
        <v>17.73</v>
      </c>
      <c r="G27" s="3">
        <v>10374822</v>
      </c>
      <c r="H27" s="12">
        <v>1056</v>
      </c>
      <c r="I27" s="19">
        <v>0.6</v>
      </c>
      <c r="J27" s="13">
        <f>0.125*(0.845*G27)</f>
        <v>1095840.57375</v>
      </c>
      <c r="K27" s="5">
        <v>88</v>
      </c>
      <c r="L27" s="5">
        <v>63</v>
      </c>
      <c r="N27"/>
    </row>
    <row r="28" spans="1:14">
      <c r="A28" s="3" t="s">
        <v>25</v>
      </c>
      <c r="B28" s="3" t="s">
        <v>94</v>
      </c>
      <c r="C28" s="2" t="s">
        <v>57</v>
      </c>
      <c r="D28" s="9">
        <v>6</v>
      </c>
      <c r="E28" s="22">
        <v>27.2</v>
      </c>
      <c r="F28" s="17">
        <v>23.48</v>
      </c>
      <c r="G28" s="3">
        <v>19861408</v>
      </c>
      <c r="H28" s="12">
        <v>345</v>
      </c>
      <c r="I28" s="19">
        <v>0.9</v>
      </c>
      <c r="J28" s="13">
        <f>0.055*(0.845*G28)</f>
        <v>923058.93679999991</v>
      </c>
      <c r="K28" s="5">
        <v>78</v>
      </c>
      <c r="L28" s="5">
        <v>43</v>
      </c>
      <c r="N28"/>
    </row>
    <row r="29" spans="1:14">
      <c r="A29" s="3" t="s">
        <v>26</v>
      </c>
      <c r="B29" s="3" t="s">
        <v>95</v>
      </c>
      <c r="C29" s="2" t="s">
        <v>68</v>
      </c>
      <c r="D29" s="9">
        <v>10</v>
      </c>
      <c r="E29" s="8">
        <v>30</v>
      </c>
      <c r="F29" s="18">
        <v>25.05</v>
      </c>
      <c r="G29" s="3">
        <v>7000000</v>
      </c>
      <c r="H29" s="5">
        <v>377</v>
      </c>
      <c r="I29" s="20">
        <v>0.8</v>
      </c>
      <c r="J29" s="13">
        <f>0.2*(0.845*G29)</f>
        <v>1183000</v>
      </c>
      <c r="K29" s="5">
        <v>50</v>
      </c>
      <c r="L29" s="12">
        <v>41</v>
      </c>
      <c r="N29" s="16"/>
    </row>
    <row r="30" spans="1:14">
      <c r="A30" s="3" t="s">
        <v>29</v>
      </c>
      <c r="B30" s="3" t="s">
        <v>98</v>
      </c>
      <c r="C30" s="2" t="s">
        <v>59</v>
      </c>
      <c r="D30" s="23">
        <v>5.5</v>
      </c>
      <c r="E30" s="22">
        <v>26.5</v>
      </c>
      <c r="F30" s="17">
        <v>11.39</v>
      </c>
      <c r="G30" s="3">
        <v>5421349</v>
      </c>
      <c r="H30" s="12">
        <v>664</v>
      </c>
      <c r="I30" s="19">
        <v>0.9</v>
      </c>
      <c r="J30" s="13">
        <f>0.118*(0.845*G30)</f>
        <v>540562.70878999995</v>
      </c>
      <c r="K30" s="5">
        <v>72</v>
      </c>
      <c r="L30" s="5">
        <v>50</v>
      </c>
      <c r="N30"/>
    </row>
    <row r="31" spans="1:14">
      <c r="A31" s="3" t="s">
        <v>28</v>
      </c>
      <c r="B31" s="3" t="s">
        <v>97</v>
      </c>
      <c r="C31" s="2" t="s">
        <v>58</v>
      </c>
      <c r="D31" s="9">
        <v>5</v>
      </c>
      <c r="E31" s="22">
        <v>24.9</v>
      </c>
      <c r="F31" s="17">
        <v>20.38</v>
      </c>
      <c r="G31" s="3">
        <v>2062874</v>
      </c>
      <c r="H31" s="12">
        <v>1023</v>
      </c>
      <c r="I31" s="19">
        <v>1.3</v>
      </c>
      <c r="J31" s="13">
        <f>0.089*(0.845*G31)</f>
        <v>155138.43917</v>
      </c>
      <c r="K31" s="5">
        <v>67</v>
      </c>
      <c r="L31" s="5">
        <v>58</v>
      </c>
      <c r="N31"/>
    </row>
    <row r="32" spans="1:14">
      <c r="A32" s="3" t="s">
        <v>9</v>
      </c>
      <c r="B32" s="3" t="s">
        <v>81</v>
      </c>
      <c r="C32" s="2" t="s">
        <v>43</v>
      </c>
      <c r="D32" s="9">
        <v>16</v>
      </c>
      <c r="E32" s="8">
        <v>36</v>
      </c>
      <c r="F32" s="17">
        <v>20.63</v>
      </c>
      <c r="G32" s="3">
        <v>46439864</v>
      </c>
      <c r="H32" s="5">
        <v>1702</v>
      </c>
      <c r="I32" s="21">
        <v>0.6</v>
      </c>
      <c r="J32" s="13">
        <f>0.223*(0.845*G32)</f>
        <v>8750895.7728399988</v>
      </c>
      <c r="K32" s="5">
        <v>49</v>
      </c>
      <c r="L32" s="5">
        <v>60</v>
      </c>
      <c r="N32"/>
    </row>
    <row r="33" spans="1:15">
      <c r="A33" s="3" t="s">
        <v>27</v>
      </c>
      <c r="B33" s="3" t="s">
        <v>96</v>
      </c>
      <c r="C33" s="2" t="s">
        <v>61</v>
      </c>
      <c r="D33" s="9">
        <v>6</v>
      </c>
      <c r="E33" s="22">
        <v>27.2</v>
      </c>
      <c r="F33" s="17">
        <v>8.98</v>
      </c>
      <c r="G33" s="3">
        <v>9747355</v>
      </c>
      <c r="H33" s="5">
        <v>2825</v>
      </c>
      <c r="I33" s="19">
        <v>1.8</v>
      </c>
      <c r="J33" s="13">
        <f>0.057*(0.845*G33)</f>
        <v>469481.35357500002</v>
      </c>
      <c r="K33" s="5">
        <v>85</v>
      </c>
      <c r="L33" s="5">
        <v>87</v>
      </c>
      <c r="N33"/>
    </row>
    <row r="34" spans="1:15">
      <c r="A34" s="3" t="s">
        <v>3</v>
      </c>
      <c r="B34" s="3" t="s">
        <v>76</v>
      </c>
      <c r="C34" s="2" t="s">
        <v>66</v>
      </c>
      <c r="D34" s="23">
        <v>11.5</v>
      </c>
      <c r="E34" s="22">
        <v>31.8</v>
      </c>
      <c r="F34" s="17">
        <v>10.47</v>
      </c>
      <c r="G34" s="3">
        <v>8236573</v>
      </c>
      <c r="H34" s="5">
        <v>2930</v>
      </c>
      <c r="I34" s="19">
        <v>1.2</v>
      </c>
      <c r="J34" s="13">
        <f>0.034*(0.845*G34)</f>
        <v>236636.74228999999</v>
      </c>
      <c r="K34" s="5">
        <v>31</v>
      </c>
      <c r="L34" s="5">
        <v>86</v>
      </c>
      <c r="N34"/>
    </row>
    <row r="35" spans="1:15">
      <c r="A35" s="3" t="s">
        <v>30</v>
      </c>
      <c r="B35" s="3" t="s">
        <v>99</v>
      </c>
      <c r="C35" s="2" t="s">
        <v>69</v>
      </c>
      <c r="D35" s="9">
        <v>20</v>
      </c>
      <c r="E35" s="8">
        <v>40</v>
      </c>
      <c r="F35" s="17">
        <v>45.87</v>
      </c>
      <c r="G35" s="3">
        <v>77695904</v>
      </c>
      <c r="H35" s="12">
        <v>510</v>
      </c>
      <c r="I35" s="20">
        <v>0.8</v>
      </c>
      <c r="J35" s="13">
        <f>0.083*(0.845*G35)</f>
        <v>5449202.2270400003</v>
      </c>
      <c r="K35" s="5">
        <v>26</v>
      </c>
      <c r="L35" s="5">
        <v>45</v>
      </c>
      <c r="N35"/>
    </row>
    <row r="36" spans="1:15">
      <c r="A36" s="3" t="s">
        <v>31</v>
      </c>
      <c r="B36" s="3" t="s">
        <v>100</v>
      </c>
      <c r="C36" s="2" t="s">
        <v>62</v>
      </c>
      <c r="D36" s="9">
        <v>10</v>
      </c>
      <c r="E36" s="8">
        <v>30.2</v>
      </c>
      <c r="F36" s="17">
        <v>19.93</v>
      </c>
      <c r="G36" s="3">
        <v>64767115</v>
      </c>
      <c r="H36" s="12">
        <v>2233</v>
      </c>
      <c r="I36" s="19">
        <v>2.2999999999999998</v>
      </c>
      <c r="J36" s="13">
        <f>0.044*(0.845*G36)</f>
        <v>2408041.3356999997</v>
      </c>
      <c r="K36" s="5">
        <v>85</v>
      </c>
      <c r="L36" s="5">
        <v>78</v>
      </c>
      <c r="N36"/>
    </row>
    <row r="37" spans="1:15">
      <c r="N37"/>
      <c r="O37"/>
    </row>
    <row r="39" spans="1:15">
      <c r="M39" s="14"/>
      <c r="N39"/>
      <c r="O39"/>
    </row>
    <row r="40" spans="1:15">
      <c r="N40"/>
      <c r="O40"/>
    </row>
    <row r="41" spans="1:15">
      <c r="M41" s="14"/>
    </row>
    <row r="43" spans="1:15">
      <c r="N43"/>
      <c r="O43"/>
    </row>
    <row r="44" spans="1:15">
      <c r="M44" s="14"/>
      <c r="N44"/>
      <c r="O44"/>
    </row>
    <row r="45" spans="1:15">
      <c r="M45" s="14"/>
      <c r="N45"/>
      <c r="O45"/>
    </row>
    <row r="47" spans="1:15">
      <c r="M47" s="14"/>
      <c r="N47"/>
      <c r="O47"/>
    </row>
    <row r="48" spans="1:15">
      <c r="N48"/>
      <c r="O48"/>
    </row>
    <row r="49" spans="13:15">
      <c r="M49" s="14"/>
      <c r="N49"/>
      <c r="O49"/>
    </row>
    <row r="50" spans="13:15">
      <c r="M50" s="14"/>
      <c r="N50"/>
      <c r="O50"/>
    </row>
    <row r="53" spans="13:15">
      <c r="M53" s="14"/>
      <c r="N53"/>
      <c r="O53"/>
    </row>
    <row r="54" spans="13:15">
      <c r="M54" s="14"/>
    </row>
    <row r="55" spans="13:15">
      <c r="N55"/>
      <c r="O55"/>
    </row>
    <row r="56" spans="13:15">
      <c r="M56" s="14"/>
    </row>
    <row r="58" spans="13:15">
      <c r="N58"/>
      <c r="O58"/>
    </row>
    <row r="59" spans="13:15">
      <c r="N59"/>
      <c r="O59"/>
    </row>
    <row r="60" spans="13:15">
      <c r="N60"/>
      <c r="O60"/>
    </row>
    <row r="61" spans="13:15">
      <c r="N61"/>
      <c r="O61"/>
    </row>
    <row r="62" spans="13:15">
      <c r="N62"/>
      <c r="O62"/>
    </row>
    <row r="64" spans="13:15">
      <c r="N64"/>
      <c r="O64"/>
    </row>
    <row r="65" spans="14:15">
      <c r="N65"/>
      <c r="O65"/>
    </row>
    <row r="66" spans="14:15">
      <c r="N66"/>
      <c r="O66"/>
    </row>
    <row r="67" spans="14:15">
      <c r="N67"/>
      <c r="O67"/>
    </row>
  </sheetData>
  <sortState ref="N1:Q95">
    <sortCondition ref="N1:N95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van Velde</dc:creator>
  <cp:lastModifiedBy>Dion van Velde</cp:lastModifiedBy>
  <dcterms:created xsi:type="dcterms:W3CDTF">2015-10-20T16:17:30Z</dcterms:created>
  <dcterms:modified xsi:type="dcterms:W3CDTF">2015-10-25T19:25:04Z</dcterms:modified>
</cp:coreProperties>
</file>